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mitgov-my.sharepoint.com/personal/simona_armento_mit_gov_it/Documents/AAA_lavoro mio/AAAA_ FORMAT DA MODIFICARE/II quinquennio/finale/art 4/"/>
    </mc:Choice>
  </mc:AlternateContent>
  <xr:revisionPtr revIDLastSave="5" documentId="8_{85E93894-301B-4D0A-83DA-423718F69D36}" xr6:coauthVersionLast="47" xr6:coauthVersionMax="47" xr10:uidLastSave="{597883AE-A90E-4C0F-8F98-2DD59C5BD6E1}"/>
  <bookViews>
    <workbookView xWindow="-120" yWindow="-120" windowWidth="24240" windowHeight="13020" firstSheet="17" activeTab="19" xr2:uid="{00000000-000D-0000-FFFF-FFFF00000000}"/>
  </bookViews>
  <sheets>
    <sheet name="Urbano.Piano inv. forn" sheetId="6" r:id="rId1"/>
    <sheet name="EXTRAUrbano.Piano inv. forn " sheetId="18" r:id="rId2"/>
    <sheet name="urbano_PIANO_INV-INFR" sheetId="5" r:id="rId3"/>
    <sheet name="EXTRA-urbano_PIANO_INV-INFR " sheetId="19" r:id="rId4"/>
    <sheet name="q.e. gen" sheetId="9" r:id="rId5"/>
    <sheet name="urbano REND FORN_ metano" sheetId="1" r:id="rId6"/>
    <sheet name="extraurbano REND FORN_ metano" sheetId="20" r:id="rId7"/>
    <sheet name="urbano REND FORN_ met_IBRI" sheetId="26" r:id="rId8"/>
    <sheet name="extraurbano REND FORN_ meta IBR" sheetId="27" r:id="rId9"/>
    <sheet name="urbano REND_FORN_ ele " sheetId="10" r:id="rId10"/>
    <sheet name="extraurbano REND FORN_ ele" sheetId="28" r:id="rId11"/>
    <sheet name="urbanoREND_FORN_ idrogeno" sheetId="17" r:id="rId12"/>
    <sheet name="eXTRAurbanoREND_FORN_ idrogeno" sheetId="22" r:id="rId13"/>
    <sheet name="eXTRAurbanoREND_FORN_dies" sheetId="30" r:id="rId14"/>
    <sheet name="urbano rend_infr_met" sheetId="3" r:id="rId15"/>
    <sheet name="EXTRAurbano rend_infr_met " sheetId="24" r:id="rId16"/>
    <sheet name="urbano rend_infr_elet" sheetId="13" r:id="rId17"/>
    <sheet name="EXTRAurbano rend_infr_elet" sheetId="29" r:id="rId18"/>
    <sheet name="urbano rend_infr_idrogeno" sheetId="15" r:id="rId19"/>
    <sheet name="EXTRAurbano rend_infr_idrogeno" sheetId="25" r:id="rId20"/>
    <sheet name="DATI EROGAZIONI" sheetId="7" state="hidden" r:id="rId21"/>
    <sheet name="dati scheda tecnica" sheetId="8" state="hidden" r:id="rId22"/>
  </sheets>
  <definedNames>
    <definedName name="_xlnm.Print_Area" localSheetId="10">'extraurbano REND FORN_ ele'!$A$1:$V$390</definedName>
    <definedName name="_xlnm.Print_Area" localSheetId="8">'extraurbano REND FORN_ meta IBR'!$A$1:$V$390</definedName>
    <definedName name="_xlnm.Print_Area" localSheetId="6">'extraurbano REND FORN_ metano'!$A$1:$V$392</definedName>
    <definedName name="_xlnm.Print_Area" localSheetId="17">'EXTRAurbano rend_infr_elet'!$A$1:$U$89</definedName>
    <definedName name="_xlnm.Print_Area" localSheetId="15">'EXTRAurbano rend_infr_met '!$A$1:$U$94</definedName>
    <definedName name="_xlnm.Print_Area" localSheetId="1">'EXTRAUrbano.Piano inv. forn '!$A$1:$AC$199</definedName>
    <definedName name="_xlnm.Print_Area" localSheetId="3">'EXTRA-urbano_PIANO_INV-INFR '!$A$1:$J$108</definedName>
    <definedName name="_xlnm.Print_Area" localSheetId="12">'eXTRAurbanoREND_FORN_ idrogeno'!$A$1:$V$222</definedName>
    <definedName name="_xlnm.Print_Area" localSheetId="13">eXTRAurbanoREND_FORN_dies!$A$1:$V$221</definedName>
    <definedName name="_xlnm.Print_Area" localSheetId="4">'q.e. gen'!$A$1:$AH$37</definedName>
    <definedName name="_xlnm.Print_Area" localSheetId="7">'urbano REND FORN_ met_IBRI'!$A$1:$V$373</definedName>
    <definedName name="_xlnm.Print_Area" localSheetId="5">'urbano REND FORN_ metano'!$A$1:$V$373</definedName>
    <definedName name="_xlnm.Print_Area" localSheetId="9">'urbano REND_FORN_ ele '!$A$1:$V$373</definedName>
    <definedName name="_xlnm.Print_Area" localSheetId="16">'urbano rend_infr_elet'!$A$1:$T$88</definedName>
    <definedName name="_xlnm.Print_Area" localSheetId="18">'urbano rend_infr_idrogeno'!$A$1:$U$88</definedName>
    <definedName name="_xlnm.Print_Area" localSheetId="14">'urbano rend_infr_met'!$A$1:$T$101</definedName>
    <definedName name="_xlnm.Print_Area" localSheetId="0">'Urbano.Piano inv. forn'!$A$1:$AC$156</definedName>
    <definedName name="_xlnm.Print_Area" localSheetId="2">'urbano_PIANO_INV-INFR'!$A$1:$J$118</definedName>
    <definedName name="_xlnm.Print_Area" localSheetId="11">'urbanoREND_FORN_ idrogeno'!$A$1:$V$221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18" i="9" l="1"/>
  <c r="AG19" i="9"/>
  <c r="AG20" i="9"/>
  <c r="AG21" i="9"/>
  <c r="AG17" i="9"/>
  <c r="W20" i="9"/>
  <c r="W21" i="9"/>
  <c r="W19" i="9"/>
  <c r="W17" i="9"/>
  <c r="F19" i="9" l="1"/>
  <c r="L79" i="18" l="1"/>
  <c r="G162" i="18"/>
  <c r="P372" i="1"/>
  <c r="O372" i="1"/>
  <c r="G372" i="1"/>
  <c r="F372" i="1"/>
  <c r="A362" i="1"/>
  <c r="M358" i="1"/>
  <c r="Q358" i="1" s="1"/>
  <c r="E358" i="1"/>
  <c r="M356" i="1"/>
  <c r="G356" i="1"/>
  <c r="P353" i="1"/>
  <c r="O353" i="1"/>
  <c r="G353" i="1"/>
  <c r="F353" i="1"/>
  <c r="A343" i="1"/>
  <c r="M339" i="1"/>
  <c r="Q339" i="1" s="1"/>
  <c r="E339" i="1"/>
  <c r="M337" i="1"/>
  <c r="G337" i="1"/>
  <c r="P334" i="1"/>
  <c r="O334" i="1"/>
  <c r="G334" i="1"/>
  <c r="F334" i="1"/>
  <c r="A324" i="1"/>
  <c r="Q320" i="1"/>
  <c r="M320" i="1"/>
  <c r="E320" i="1"/>
  <c r="M318" i="1"/>
  <c r="G318" i="1"/>
  <c r="P315" i="1"/>
  <c r="O315" i="1"/>
  <c r="G315" i="1"/>
  <c r="F315" i="1"/>
  <c r="A305" i="1"/>
  <c r="M301" i="1"/>
  <c r="Q301" i="1" s="1"/>
  <c r="E301" i="1"/>
  <c r="M299" i="1"/>
  <c r="G299" i="1"/>
  <c r="P296" i="1"/>
  <c r="O296" i="1"/>
  <c r="G296" i="1"/>
  <c r="F296" i="1"/>
  <c r="A286" i="1"/>
  <c r="M282" i="1"/>
  <c r="Q282" i="1" s="1"/>
  <c r="E282" i="1"/>
  <c r="M280" i="1"/>
  <c r="G280" i="1"/>
  <c r="P258" i="1"/>
  <c r="O258" i="1"/>
  <c r="G258" i="1"/>
  <c r="F258" i="1"/>
  <c r="A248" i="1"/>
  <c r="M244" i="1"/>
  <c r="Q244" i="1" s="1"/>
  <c r="E244" i="1"/>
  <c r="M242" i="1"/>
  <c r="G242" i="1"/>
  <c r="P239" i="1"/>
  <c r="O239" i="1"/>
  <c r="G239" i="1"/>
  <c r="F239" i="1"/>
  <c r="A229" i="1"/>
  <c r="M225" i="1"/>
  <c r="Q225" i="1" s="1"/>
  <c r="E225" i="1"/>
  <c r="M223" i="1"/>
  <c r="G223" i="1"/>
  <c r="P220" i="1"/>
  <c r="O220" i="1"/>
  <c r="G220" i="1"/>
  <c r="F220" i="1"/>
  <c r="A210" i="1"/>
  <c r="M206" i="1"/>
  <c r="Q206" i="1" s="1"/>
  <c r="E206" i="1"/>
  <c r="M204" i="1"/>
  <c r="G204" i="1"/>
  <c r="P201" i="1"/>
  <c r="O201" i="1"/>
  <c r="G201" i="1"/>
  <c r="F201" i="1"/>
  <c r="A191" i="1"/>
  <c r="M187" i="1"/>
  <c r="Q187" i="1" s="1"/>
  <c r="E187" i="1"/>
  <c r="M185" i="1"/>
  <c r="G185" i="1"/>
  <c r="P182" i="1"/>
  <c r="O182" i="1"/>
  <c r="G182" i="1"/>
  <c r="F182" i="1"/>
  <c r="A172" i="1"/>
  <c r="M168" i="1"/>
  <c r="Q168" i="1" s="1"/>
  <c r="E168" i="1"/>
  <c r="M166" i="1"/>
  <c r="G166" i="1"/>
  <c r="P163" i="1"/>
  <c r="O163" i="1"/>
  <c r="G163" i="1"/>
  <c r="F163" i="1"/>
  <c r="A153" i="1"/>
  <c r="M149" i="1"/>
  <c r="Q149" i="1" s="1"/>
  <c r="E149" i="1"/>
  <c r="M147" i="1"/>
  <c r="G147" i="1"/>
  <c r="P144" i="1"/>
  <c r="O144" i="1"/>
  <c r="G144" i="1"/>
  <c r="F144" i="1"/>
  <c r="A134" i="1"/>
  <c r="M130" i="1"/>
  <c r="Q130" i="1" s="1"/>
  <c r="E130" i="1"/>
  <c r="M128" i="1"/>
  <c r="G128" i="1"/>
  <c r="P125" i="1"/>
  <c r="O125" i="1"/>
  <c r="G125" i="1"/>
  <c r="F125" i="1"/>
  <c r="A115" i="1"/>
  <c r="M111" i="1"/>
  <c r="Q111" i="1" s="1"/>
  <c r="E111" i="1"/>
  <c r="M109" i="1"/>
  <c r="G109" i="1"/>
  <c r="P106" i="1"/>
  <c r="O106" i="1"/>
  <c r="G106" i="1"/>
  <c r="F106" i="1"/>
  <c r="A96" i="1"/>
  <c r="M92" i="1"/>
  <c r="Q92" i="1" s="1"/>
  <c r="E92" i="1"/>
  <c r="M90" i="1"/>
  <c r="G90" i="1"/>
  <c r="P87" i="1"/>
  <c r="O87" i="1"/>
  <c r="G87" i="1"/>
  <c r="F87" i="1"/>
  <c r="A77" i="1"/>
  <c r="M73" i="1"/>
  <c r="Q73" i="1" s="1"/>
  <c r="E73" i="1"/>
  <c r="M71" i="1"/>
  <c r="G71" i="1"/>
  <c r="P68" i="1"/>
  <c r="O68" i="1"/>
  <c r="G68" i="1"/>
  <c r="F68" i="1"/>
  <c r="A58" i="1"/>
  <c r="M54" i="1"/>
  <c r="Q54" i="1" s="1"/>
  <c r="E54" i="1"/>
  <c r="M52" i="1"/>
  <c r="G52" i="1"/>
  <c r="P49" i="1"/>
  <c r="O49" i="1"/>
  <c r="G49" i="1"/>
  <c r="F49" i="1"/>
  <c r="A39" i="1"/>
  <c r="M35" i="1"/>
  <c r="E35" i="1"/>
  <c r="Q35" i="1" s="1"/>
  <c r="M33" i="1"/>
  <c r="G33" i="1"/>
  <c r="AC18" i="9" l="1"/>
  <c r="N18" i="9" s="1"/>
  <c r="AE18" i="9"/>
  <c r="K18" i="9" s="1"/>
  <c r="P220" i="30"/>
  <c r="O220" i="30"/>
  <c r="G220" i="30"/>
  <c r="F220" i="30"/>
  <c r="A210" i="30"/>
  <c r="M206" i="30"/>
  <c r="E206" i="30"/>
  <c r="M204" i="30"/>
  <c r="G204" i="30"/>
  <c r="P201" i="30"/>
  <c r="O201" i="30"/>
  <c r="G201" i="30"/>
  <c r="F201" i="30"/>
  <c r="A191" i="30"/>
  <c r="M187" i="30"/>
  <c r="E187" i="30"/>
  <c r="M185" i="30"/>
  <c r="G185" i="30"/>
  <c r="P182" i="30"/>
  <c r="O182" i="30"/>
  <c r="G182" i="30"/>
  <c r="F182" i="30"/>
  <c r="A172" i="30"/>
  <c r="M168" i="30"/>
  <c r="E168" i="30"/>
  <c r="M166" i="30"/>
  <c r="G166" i="30"/>
  <c r="P163" i="30"/>
  <c r="O163" i="30"/>
  <c r="G163" i="30"/>
  <c r="F163" i="30"/>
  <c r="A153" i="30"/>
  <c r="M149" i="30"/>
  <c r="E149" i="30"/>
  <c r="M147" i="30"/>
  <c r="G147" i="30"/>
  <c r="P144" i="30"/>
  <c r="O144" i="30"/>
  <c r="G144" i="30"/>
  <c r="F144" i="30"/>
  <c r="A134" i="30"/>
  <c r="M130" i="30"/>
  <c r="E130" i="30"/>
  <c r="M128" i="30"/>
  <c r="G128" i="30"/>
  <c r="P125" i="30"/>
  <c r="O125" i="30"/>
  <c r="G125" i="30"/>
  <c r="F125" i="30"/>
  <c r="A115" i="30"/>
  <c r="M111" i="30"/>
  <c r="E111" i="30"/>
  <c r="M109" i="30"/>
  <c r="G109" i="30"/>
  <c r="P106" i="30"/>
  <c r="O106" i="30"/>
  <c r="G106" i="30"/>
  <c r="F106" i="30"/>
  <c r="A96" i="30"/>
  <c r="M92" i="30"/>
  <c r="E92" i="30"/>
  <c r="M90" i="30"/>
  <c r="G90" i="30"/>
  <c r="P87" i="30"/>
  <c r="O87" i="30"/>
  <c r="G87" i="30"/>
  <c r="F87" i="30"/>
  <c r="A77" i="30"/>
  <c r="M73" i="30"/>
  <c r="E73" i="30"/>
  <c r="M71" i="30"/>
  <c r="G71" i="30"/>
  <c r="P68" i="30"/>
  <c r="O68" i="30"/>
  <c r="G68" i="30"/>
  <c r="F68" i="30"/>
  <c r="A58" i="30"/>
  <c r="M54" i="30"/>
  <c r="E54" i="30"/>
  <c r="M52" i="30"/>
  <c r="G52" i="30"/>
  <c r="P49" i="30"/>
  <c r="O49" i="30"/>
  <c r="G49" i="30"/>
  <c r="F49" i="30"/>
  <c r="A39" i="30"/>
  <c r="M35" i="30"/>
  <c r="E35" i="30"/>
  <c r="M33" i="30"/>
  <c r="G33" i="30"/>
  <c r="M16" i="30"/>
  <c r="M14" i="30"/>
  <c r="E16" i="30"/>
  <c r="G14" i="30"/>
  <c r="P30" i="30"/>
  <c r="O30" i="30"/>
  <c r="G30" i="30"/>
  <c r="F30" i="30"/>
  <c r="U10" i="30" s="1"/>
  <c r="A20" i="30"/>
  <c r="AD18" i="9"/>
  <c r="J18" i="9" s="1"/>
  <c r="L18" i="9" l="1"/>
  <c r="Q206" i="30"/>
  <c r="Q168" i="30"/>
  <c r="Q187" i="30"/>
  <c r="Q111" i="30"/>
  <c r="Q35" i="30"/>
  <c r="Q54" i="30"/>
  <c r="Q73" i="30"/>
  <c r="Q92" i="30"/>
  <c r="Q149" i="30"/>
  <c r="Q130" i="30"/>
  <c r="P10" i="30"/>
  <c r="E10" i="30"/>
  <c r="Q16" i="30"/>
  <c r="AN6" i="8"/>
  <c r="AN7" i="8"/>
  <c r="AN8" i="8"/>
  <c r="AN9" i="8"/>
  <c r="AN10" i="8"/>
  <c r="AN11" i="8"/>
  <c r="AN12" i="8"/>
  <c r="AN13" i="8"/>
  <c r="AN14" i="8"/>
  <c r="AN15" i="8"/>
  <c r="AN16" i="8"/>
  <c r="AN17" i="8"/>
  <c r="AN18" i="8"/>
  <c r="AN5" i="8"/>
  <c r="AO5" i="8"/>
  <c r="G160" i="18"/>
  <c r="R172" i="18"/>
  <c r="R173" i="18"/>
  <c r="R174" i="18"/>
  <c r="R175" i="18"/>
  <c r="R176" i="18"/>
  <c r="R177" i="18"/>
  <c r="R178" i="18"/>
  <c r="R179" i="18"/>
  <c r="R180" i="18"/>
  <c r="R181" i="18"/>
  <c r="R182" i="18"/>
  <c r="R183" i="18"/>
  <c r="R184" i="18"/>
  <c r="R185" i="18"/>
  <c r="R186" i="18"/>
  <c r="R187" i="18"/>
  <c r="R188" i="18"/>
  <c r="R189" i="18"/>
  <c r="R190" i="18"/>
  <c r="R171" i="18"/>
  <c r="V192" i="18"/>
  <c r="Q192" i="18"/>
  <c r="P192" i="18"/>
  <c r="N192" i="18"/>
  <c r="L192" i="18"/>
  <c r="T190" i="18"/>
  <c r="X190" i="18" s="1"/>
  <c r="T189" i="18"/>
  <c r="X189" i="18" s="1"/>
  <c r="T188" i="18"/>
  <c r="X188" i="18" s="1"/>
  <c r="T187" i="18"/>
  <c r="X187" i="18" s="1"/>
  <c r="T186" i="18"/>
  <c r="X186" i="18" s="1"/>
  <c r="X185" i="18"/>
  <c r="T185" i="18"/>
  <c r="T184" i="18"/>
  <c r="X184" i="18" s="1"/>
  <c r="T183" i="18"/>
  <c r="X183" i="18" s="1"/>
  <c r="T182" i="18"/>
  <c r="X182" i="18" s="1"/>
  <c r="T181" i="18"/>
  <c r="X181" i="18" s="1"/>
  <c r="T180" i="18"/>
  <c r="X180" i="18" s="1"/>
  <c r="T179" i="18"/>
  <c r="X179" i="18" s="1"/>
  <c r="X178" i="18"/>
  <c r="T178" i="18"/>
  <c r="X177" i="18"/>
  <c r="T177" i="18"/>
  <c r="T176" i="18"/>
  <c r="X176" i="18" s="1"/>
  <c r="X175" i="18"/>
  <c r="T175" i="18"/>
  <c r="T174" i="18"/>
  <c r="X174" i="18" s="1"/>
  <c r="T173" i="18"/>
  <c r="X173" i="18" s="1"/>
  <c r="T172" i="18"/>
  <c r="X172" i="18" s="1"/>
  <c r="T171" i="18"/>
  <c r="P160" i="18" l="1"/>
  <c r="T192" i="18"/>
  <c r="AA18" i="9" s="1"/>
  <c r="X171" i="18"/>
  <c r="X192" i="18" s="1"/>
  <c r="P162" i="18" l="1"/>
  <c r="AF17" i="9" s="1"/>
  <c r="G9" i="6"/>
  <c r="G10" i="9"/>
  <c r="F10" i="9"/>
  <c r="E10" i="9"/>
  <c r="D10" i="9"/>
  <c r="AC29" i="9"/>
  <c r="D9" i="29"/>
  <c r="S84" i="29"/>
  <c r="P84" i="29"/>
  <c r="L84" i="29"/>
  <c r="K84" i="29"/>
  <c r="G84" i="29"/>
  <c r="D84" i="29"/>
  <c r="M83" i="29"/>
  <c r="B83" i="29"/>
  <c r="M82" i="29"/>
  <c r="B82" i="29"/>
  <c r="M81" i="29"/>
  <c r="B81" i="29"/>
  <c r="M80" i="29"/>
  <c r="B80" i="29"/>
  <c r="M79" i="29"/>
  <c r="B79" i="29"/>
  <c r="M78" i="29"/>
  <c r="B78" i="29"/>
  <c r="M77" i="29"/>
  <c r="B77" i="29"/>
  <c r="M76" i="29"/>
  <c r="B76" i="29"/>
  <c r="M75" i="29"/>
  <c r="B75" i="29"/>
  <c r="M74" i="29"/>
  <c r="B74" i="29"/>
  <c r="M73" i="29"/>
  <c r="B73" i="29"/>
  <c r="M72" i="29"/>
  <c r="B72" i="29"/>
  <c r="M71" i="29"/>
  <c r="B71" i="29"/>
  <c r="M70" i="29"/>
  <c r="B70" i="29"/>
  <c r="M69" i="29"/>
  <c r="B69" i="29"/>
  <c r="M68" i="29"/>
  <c r="B68" i="29"/>
  <c r="M67" i="29"/>
  <c r="B67" i="29"/>
  <c r="M66" i="29"/>
  <c r="B66" i="29"/>
  <c r="M65" i="29"/>
  <c r="B65" i="29"/>
  <c r="M64" i="29"/>
  <c r="B64" i="29"/>
  <c r="M63" i="29"/>
  <c r="B63" i="29"/>
  <c r="M62" i="29"/>
  <c r="B62" i="29"/>
  <c r="M61" i="29"/>
  <c r="B61" i="29"/>
  <c r="M60" i="29"/>
  <c r="B60" i="29"/>
  <c r="M59" i="29"/>
  <c r="B59" i="29"/>
  <c r="M58" i="29"/>
  <c r="B58" i="29"/>
  <c r="M57" i="29"/>
  <c r="B57" i="29"/>
  <c r="M56" i="29"/>
  <c r="B56" i="29"/>
  <c r="M55" i="29"/>
  <c r="B55" i="29"/>
  <c r="M54" i="29"/>
  <c r="B54" i="29"/>
  <c r="M53" i="29"/>
  <c r="B53" i="29"/>
  <c r="M52" i="29"/>
  <c r="B52" i="29"/>
  <c r="M51" i="29"/>
  <c r="M84" i="29" s="1"/>
  <c r="P7" i="29" s="1"/>
  <c r="P11" i="29" s="1"/>
  <c r="B51" i="29"/>
  <c r="N45" i="29"/>
  <c r="M45" i="29"/>
  <c r="L45" i="29"/>
  <c r="K45" i="29"/>
  <c r="G45" i="29"/>
  <c r="F45" i="29"/>
  <c r="E45" i="29"/>
  <c r="D45" i="29"/>
  <c r="Q44" i="29"/>
  <c r="P44" i="29"/>
  <c r="O44" i="29"/>
  <c r="H44" i="29"/>
  <c r="O43" i="29"/>
  <c r="H43" i="29"/>
  <c r="I43" i="29" s="1"/>
  <c r="J43" i="29" s="1"/>
  <c r="P42" i="29"/>
  <c r="O42" i="29"/>
  <c r="Q42" i="29" s="1"/>
  <c r="I42" i="29"/>
  <c r="H42" i="29"/>
  <c r="J42" i="29" s="1"/>
  <c r="P41" i="29"/>
  <c r="O41" i="29"/>
  <c r="Q41" i="29" s="1"/>
  <c r="H41" i="29"/>
  <c r="I41" i="29" s="1"/>
  <c r="J41" i="29" s="1"/>
  <c r="Q40" i="29"/>
  <c r="P40" i="29"/>
  <c r="O40" i="29"/>
  <c r="H40" i="29"/>
  <c r="O39" i="29"/>
  <c r="H39" i="29"/>
  <c r="I39" i="29" s="1"/>
  <c r="J39" i="29" s="1"/>
  <c r="P38" i="29"/>
  <c r="O38" i="29"/>
  <c r="Q38" i="29" s="1"/>
  <c r="I38" i="29"/>
  <c r="H38" i="29"/>
  <c r="J38" i="29" s="1"/>
  <c r="P37" i="29"/>
  <c r="O37" i="29"/>
  <c r="Q37" i="29" s="1"/>
  <c r="H37" i="29"/>
  <c r="I37" i="29" s="1"/>
  <c r="J37" i="29" s="1"/>
  <c r="Q36" i="29"/>
  <c r="P36" i="29"/>
  <c r="O36" i="29"/>
  <c r="H36" i="29"/>
  <c r="O35" i="29"/>
  <c r="H35" i="29"/>
  <c r="I35" i="29" s="1"/>
  <c r="J35" i="29" s="1"/>
  <c r="P34" i="29"/>
  <c r="O34" i="29"/>
  <c r="Q34" i="29" s="1"/>
  <c r="I34" i="29"/>
  <c r="H34" i="29"/>
  <c r="J34" i="29" s="1"/>
  <c r="P33" i="29"/>
  <c r="O33" i="29"/>
  <c r="Q33" i="29" s="1"/>
  <c r="H33" i="29"/>
  <c r="I33" i="29" s="1"/>
  <c r="J33" i="29" s="1"/>
  <c r="Q32" i="29"/>
  <c r="P32" i="29"/>
  <c r="O32" i="29"/>
  <c r="H32" i="29"/>
  <c r="O31" i="29"/>
  <c r="H31" i="29"/>
  <c r="I31" i="29" s="1"/>
  <c r="J31" i="29" s="1"/>
  <c r="P30" i="29"/>
  <c r="O30" i="29"/>
  <c r="Q30" i="29" s="1"/>
  <c r="I30" i="29"/>
  <c r="H30" i="29"/>
  <c r="J30" i="29" s="1"/>
  <c r="P29" i="29"/>
  <c r="O29" i="29"/>
  <c r="Q29" i="29" s="1"/>
  <c r="H29" i="29"/>
  <c r="Q28" i="29"/>
  <c r="P28" i="29"/>
  <c r="O28" i="29"/>
  <c r="H28" i="29"/>
  <c r="O27" i="29"/>
  <c r="H27" i="29"/>
  <c r="I27" i="29" s="1"/>
  <c r="J27" i="29" s="1"/>
  <c r="P26" i="29"/>
  <c r="O26" i="29"/>
  <c r="Q26" i="29" s="1"/>
  <c r="I26" i="29"/>
  <c r="J26" i="29" s="1"/>
  <c r="H26" i="29"/>
  <c r="P25" i="29"/>
  <c r="O25" i="29"/>
  <c r="Q25" i="29" s="1"/>
  <c r="H25" i="29"/>
  <c r="Q24" i="29"/>
  <c r="P24" i="29"/>
  <c r="O24" i="29"/>
  <c r="H24" i="29"/>
  <c r="O23" i="29"/>
  <c r="H23" i="29"/>
  <c r="I23" i="29" s="1"/>
  <c r="J23" i="29" s="1"/>
  <c r="P22" i="29"/>
  <c r="O22" i="29"/>
  <c r="Q22" i="29" s="1"/>
  <c r="I22" i="29"/>
  <c r="J22" i="29" s="1"/>
  <c r="H22" i="29"/>
  <c r="P21" i="29"/>
  <c r="Q21" i="29" s="1"/>
  <c r="O21" i="29"/>
  <c r="H21" i="29"/>
  <c r="Q20" i="29"/>
  <c r="P20" i="29"/>
  <c r="O20" i="29"/>
  <c r="H20" i="29"/>
  <c r="O19" i="29"/>
  <c r="H19" i="29"/>
  <c r="I19" i="29" s="1"/>
  <c r="J19" i="29" s="1"/>
  <c r="P18" i="29"/>
  <c r="O18" i="29"/>
  <c r="O45" i="29" s="1"/>
  <c r="I18" i="29"/>
  <c r="H18" i="29"/>
  <c r="H45" i="29" s="1"/>
  <c r="P9" i="29"/>
  <c r="P391" i="28"/>
  <c r="O391" i="28"/>
  <c r="G391" i="28"/>
  <c r="F391" i="28"/>
  <c r="A381" i="28"/>
  <c r="M377" i="28"/>
  <c r="M375" i="28"/>
  <c r="G375" i="28"/>
  <c r="P372" i="28"/>
  <c r="O372" i="28"/>
  <c r="G372" i="28"/>
  <c r="F372" i="28"/>
  <c r="A362" i="28"/>
  <c r="M358" i="28"/>
  <c r="M356" i="28"/>
  <c r="G356" i="28"/>
  <c r="P353" i="28"/>
  <c r="O353" i="28"/>
  <c r="G353" i="28"/>
  <c r="F353" i="28"/>
  <c r="A343" i="28"/>
  <c r="M339" i="28"/>
  <c r="M337" i="28"/>
  <c r="G337" i="28"/>
  <c r="P334" i="28"/>
  <c r="O334" i="28"/>
  <c r="G334" i="28"/>
  <c r="F334" i="28"/>
  <c r="A324" i="28"/>
  <c r="M320" i="28"/>
  <c r="M318" i="28"/>
  <c r="G318" i="28"/>
  <c r="P315" i="28"/>
  <c r="O315" i="28"/>
  <c r="G315" i="28"/>
  <c r="F315" i="28"/>
  <c r="A305" i="28"/>
  <c r="M301" i="28"/>
  <c r="M299" i="28"/>
  <c r="G299" i="28"/>
  <c r="P296" i="28"/>
  <c r="O296" i="28"/>
  <c r="G296" i="28"/>
  <c r="F296" i="28"/>
  <c r="A286" i="28"/>
  <c r="M282" i="28"/>
  <c r="E282" i="28"/>
  <c r="M280" i="28"/>
  <c r="G280" i="28"/>
  <c r="P277" i="28"/>
  <c r="O277" i="28"/>
  <c r="G277" i="28"/>
  <c r="F277" i="28"/>
  <c r="A267" i="28"/>
  <c r="M263" i="28"/>
  <c r="M261" i="28"/>
  <c r="G261" i="28"/>
  <c r="P258" i="28"/>
  <c r="O258" i="28"/>
  <c r="G258" i="28"/>
  <c r="F258" i="28"/>
  <c r="A248" i="28"/>
  <c r="M244" i="28"/>
  <c r="M242" i="28"/>
  <c r="G242" i="28"/>
  <c r="P239" i="28"/>
  <c r="O239" i="28"/>
  <c r="G239" i="28"/>
  <c r="F239" i="28"/>
  <c r="A229" i="28"/>
  <c r="M225" i="28"/>
  <c r="M223" i="28"/>
  <c r="G223" i="28"/>
  <c r="P220" i="28"/>
  <c r="O220" i="28"/>
  <c r="G220" i="28"/>
  <c r="F220" i="28"/>
  <c r="A210" i="28"/>
  <c r="M206" i="28"/>
  <c r="M204" i="28"/>
  <c r="G204" i="28"/>
  <c r="P201" i="28"/>
  <c r="O201" i="28"/>
  <c r="G201" i="28"/>
  <c r="F201" i="28"/>
  <c r="A191" i="28"/>
  <c r="M187" i="28"/>
  <c r="M185" i="28"/>
  <c r="G185" i="28"/>
  <c r="P182" i="28"/>
  <c r="O182" i="28"/>
  <c r="G182" i="28"/>
  <c r="F182" i="28"/>
  <c r="A172" i="28"/>
  <c r="M168" i="28"/>
  <c r="M166" i="28"/>
  <c r="G166" i="28"/>
  <c r="P163" i="28"/>
  <c r="O163" i="28"/>
  <c r="G163" i="28"/>
  <c r="F163" i="28"/>
  <c r="A153" i="28"/>
  <c r="M149" i="28"/>
  <c r="M147" i="28"/>
  <c r="G147" i="28"/>
  <c r="P144" i="28"/>
  <c r="O144" i="28"/>
  <c r="G144" i="28"/>
  <c r="F144" i="28"/>
  <c r="A134" i="28"/>
  <c r="M130" i="28"/>
  <c r="E130" i="28"/>
  <c r="M128" i="28"/>
  <c r="G128" i="28"/>
  <c r="P125" i="28"/>
  <c r="O125" i="28"/>
  <c r="G125" i="28"/>
  <c r="F125" i="28"/>
  <c r="A115" i="28"/>
  <c r="M111" i="28"/>
  <c r="M109" i="28"/>
  <c r="G109" i="28"/>
  <c r="P106" i="28"/>
  <c r="O106" i="28"/>
  <c r="G106" i="28"/>
  <c r="F106" i="28"/>
  <c r="A96" i="28"/>
  <c r="M92" i="28"/>
  <c r="M90" i="28"/>
  <c r="G90" i="28"/>
  <c r="P87" i="28"/>
  <c r="O87" i="28"/>
  <c r="G87" i="28"/>
  <c r="F87" i="28"/>
  <c r="A77" i="28"/>
  <c r="M73" i="28"/>
  <c r="M71" i="28"/>
  <c r="G71" i="28"/>
  <c r="P68" i="28"/>
  <c r="O68" i="28"/>
  <c r="G68" i="28"/>
  <c r="F68" i="28"/>
  <c r="A58" i="28"/>
  <c r="M54" i="28"/>
  <c r="M52" i="28"/>
  <c r="G52" i="28"/>
  <c r="P49" i="28"/>
  <c r="O49" i="28"/>
  <c r="G49" i="28"/>
  <c r="F49" i="28"/>
  <c r="A39" i="28"/>
  <c r="M35" i="28"/>
  <c r="M33" i="28"/>
  <c r="G33" i="28"/>
  <c r="M16" i="28"/>
  <c r="M14" i="28"/>
  <c r="G14" i="28"/>
  <c r="U10" i="28"/>
  <c r="AE20" i="9" s="1"/>
  <c r="P30" i="28"/>
  <c r="O30" i="28"/>
  <c r="G30" i="28"/>
  <c r="F30" i="28"/>
  <c r="A20" i="28"/>
  <c r="P372" i="10"/>
  <c r="O372" i="10"/>
  <c r="G372" i="10"/>
  <c r="F372" i="10"/>
  <c r="A362" i="10"/>
  <c r="M358" i="10"/>
  <c r="Q358" i="10" s="1"/>
  <c r="E358" i="10"/>
  <c r="M356" i="10"/>
  <c r="G356" i="10"/>
  <c r="P353" i="10"/>
  <c r="O353" i="10"/>
  <c r="G353" i="10"/>
  <c r="F353" i="10"/>
  <c r="A343" i="10"/>
  <c r="M339" i="10"/>
  <c r="E339" i="10"/>
  <c r="M337" i="10"/>
  <c r="G337" i="10"/>
  <c r="P334" i="10"/>
  <c r="O334" i="10"/>
  <c r="G334" i="10"/>
  <c r="F334" i="10"/>
  <c r="A324" i="10"/>
  <c r="M320" i="10"/>
  <c r="Q320" i="10" s="1"/>
  <c r="E320" i="10"/>
  <c r="M318" i="10"/>
  <c r="G318" i="10"/>
  <c r="P315" i="10"/>
  <c r="O315" i="10"/>
  <c r="G315" i="10"/>
  <c r="F315" i="10"/>
  <c r="A305" i="10"/>
  <c r="M301" i="10"/>
  <c r="E301" i="10"/>
  <c r="M299" i="10"/>
  <c r="G299" i="10"/>
  <c r="P296" i="10"/>
  <c r="O296" i="10"/>
  <c r="G296" i="10"/>
  <c r="F296" i="10"/>
  <c r="A286" i="10"/>
  <c r="M282" i="10"/>
  <c r="Q282" i="10" s="1"/>
  <c r="E282" i="10"/>
  <c r="M280" i="10"/>
  <c r="G280" i="10"/>
  <c r="P277" i="10"/>
  <c r="O277" i="10"/>
  <c r="G277" i="10"/>
  <c r="F277" i="10"/>
  <c r="A267" i="10"/>
  <c r="M263" i="10"/>
  <c r="E263" i="10"/>
  <c r="M261" i="10"/>
  <c r="G261" i="10"/>
  <c r="P258" i="10"/>
  <c r="O258" i="10"/>
  <c r="G258" i="10"/>
  <c r="F258" i="10"/>
  <c r="A248" i="10"/>
  <c r="M244" i="10"/>
  <c r="E244" i="10"/>
  <c r="M242" i="10"/>
  <c r="G242" i="10"/>
  <c r="P239" i="10"/>
  <c r="O239" i="10"/>
  <c r="G239" i="10"/>
  <c r="F239" i="10"/>
  <c r="A229" i="10"/>
  <c r="M225" i="10"/>
  <c r="Q225" i="10" s="1"/>
  <c r="E225" i="10"/>
  <c r="M223" i="10"/>
  <c r="G223" i="10"/>
  <c r="P391" i="27"/>
  <c r="O391" i="27"/>
  <c r="G391" i="27"/>
  <c r="F391" i="27"/>
  <c r="A381" i="27"/>
  <c r="M377" i="27"/>
  <c r="E377" i="27"/>
  <c r="M375" i="27"/>
  <c r="G375" i="27"/>
  <c r="P372" i="27"/>
  <c r="O372" i="27"/>
  <c r="G372" i="27"/>
  <c r="F372" i="27"/>
  <c r="A362" i="27"/>
  <c r="M358" i="27"/>
  <c r="M356" i="27"/>
  <c r="G356" i="27"/>
  <c r="P353" i="27"/>
  <c r="O353" i="27"/>
  <c r="G353" i="27"/>
  <c r="F353" i="27"/>
  <c r="A343" i="27"/>
  <c r="M339" i="27"/>
  <c r="M337" i="27"/>
  <c r="G337" i="27"/>
  <c r="P334" i="27"/>
  <c r="O334" i="27"/>
  <c r="G334" i="27"/>
  <c r="F334" i="27"/>
  <c r="A324" i="27"/>
  <c r="M320" i="27"/>
  <c r="M318" i="27"/>
  <c r="G318" i="27"/>
  <c r="P315" i="27"/>
  <c r="O315" i="27"/>
  <c r="G315" i="27"/>
  <c r="F315" i="27"/>
  <c r="A305" i="27"/>
  <c r="M301" i="27"/>
  <c r="M299" i="27"/>
  <c r="G299" i="27"/>
  <c r="P296" i="27"/>
  <c r="O296" i="27"/>
  <c r="G296" i="27"/>
  <c r="F296" i="27"/>
  <c r="A286" i="27"/>
  <c r="M282" i="27"/>
  <c r="M280" i="27"/>
  <c r="G280" i="27"/>
  <c r="P277" i="27"/>
  <c r="O277" i="27"/>
  <c r="G277" i="27"/>
  <c r="F277" i="27"/>
  <c r="A267" i="27"/>
  <c r="M263" i="27"/>
  <c r="M261" i="27"/>
  <c r="G261" i="27"/>
  <c r="P258" i="27"/>
  <c r="O258" i="27"/>
  <c r="G258" i="27"/>
  <c r="F258" i="27"/>
  <c r="A248" i="27"/>
  <c r="M244" i="27"/>
  <c r="M242" i="27"/>
  <c r="G242" i="27"/>
  <c r="P239" i="27"/>
  <c r="O239" i="27"/>
  <c r="G239" i="27"/>
  <c r="F239" i="27"/>
  <c r="A229" i="27"/>
  <c r="M225" i="27"/>
  <c r="E225" i="27"/>
  <c r="M223" i="27"/>
  <c r="G223" i="27"/>
  <c r="P220" i="27"/>
  <c r="O220" i="27"/>
  <c r="G220" i="27"/>
  <c r="F220" i="27"/>
  <c r="A210" i="27"/>
  <c r="M206" i="27"/>
  <c r="M204" i="27"/>
  <c r="G204" i="27"/>
  <c r="P201" i="27"/>
  <c r="O201" i="27"/>
  <c r="G201" i="27"/>
  <c r="F201" i="27"/>
  <c r="A191" i="27"/>
  <c r="M187" i="27"/>
  <c r="M185" i="27"/>
  <c r="G185" i="27"/>
  <c r="P182" i="27"/>
  <c r="O182" i="27"/>
  <c r="G182" i="27"/>
  <c r="F182" i="27"/>
  <c r="A172" i="27"/>
  <c r="M168" i="27"/>
  <c r="M166" i="27"/>
  <c r="G166" i="27"/>
  <c r="P163" i="27"/>
  <c r="O163" i="27"/>
  <c r="G163" i="27"/>
  <c r="F163" i="27"/>
  <c r="A153" i="27"/>
  <c r="M149" i="27"/>
  <c r="M147" i="27"/>
  <c r="G147" i="27"/>
  <c r="P144" i="27"/>
  <c r="O144" i="27"/>
  <c r="G144" i="27"/>
  <c r="F144" i="27"/>
  <c r="A134" i="27"/>
  <c r="M130" i="27"/>
  <c r="M128" i="27"/>
  <c r="G128" i="27"/>
  <c r="P125" i="27"/>
  <c r="O125" i="27"/>
  <c r="G125" i="27"/>
  <c r="F125" i="27"/>
  <c r="A115" i="27"/>
  <c r="M111" i="27"/>
  <c r="M109" i="27"/>
  <c r="G109" i="27"/>
  <c r="P106" i="27"/>
  <c r="O106" i="27"/>
  <c r="G106" i="27"/>
  <c r="F106" i="27"/>
  <c r="A96" i="27"/>
  <c r="M92" i="27"/>
  <c r="M90" i="27"/>
  <c r="G90" i="27"/>
  <c r="P87" i="27"/>
  <c r="O87" i="27"/>
  <c r="G87" i="27"/>
  <c r="F87" i="27"/>
  <c r="A77" i="27"/>
  <c r="M73" i="27"/>
  <c r="E73" i="27"/>
  <c r="M71" i="27"/>
  <c r="G71" i="27"/>
  <c r="P68" i="27"/>
  <c r="O68" i="27"/>
  <c r="G68" i="27"/>
  <c r="F68" i="27"/>
  <c r="A58" i="27"/>
  <c r="M54" i="27"/>
  <c r="M52" i="27"/>
  <c r="G52" i="27"/>
  <c r="P49" i="27"/>
  <c r="O49" i="27"/>
  <c r="G49" i="27"/>
  <c r="F49" i="27"/>
  <c r="A39" i="27"/>
  <c r="M35" i="27"/>
  <c r="M33" i="27"/>
  <c r="G33" i="27"/>
  <c r="M16" i="27"/>
  <c r="M14" i="27"/>
  <c r="G14" i="27"/>
  <c r="P30" i="27"/>
  <c r="O30" i="27"/>
  <c r="G30" i="27"/>
  <c r="F30" i="27"/>
  <c r="A20" i="27"/>
  <c r="P372" i="26"/>
  <c r="O372" i="26"/>
  <c r="G372" i="26"/>
  <c r="F372" i="26"/>
  <c r="A362" i="26"/>
  <c r="M358" i="26"/>
  <c r="Q358" i="26" s="1"/>
  <c r="E358" i="26"/>
  <c r="M356" i="26"/>
  <c r="G356" i="26"/>
  <c r="P353" i="26"/>
  <c r="O353" i="26"/>
  <c r="G353" i="26"/>
  <c r="F353" i="26"/>
  <c r="A343" i="26"/>
  <c r="M339" i="26"/>
  <c r="E339" i="26"/>
  <c r="M337" i="26"/>
  <c r="G337" i="26"/>
  <c r="P334" i="26"/>
  <c r="O334" i="26"/>
  <c r="G334" i="26"/>
  <c r="F334" i="26"/>
  <c r="A324" i="26"/>
  <c r="M320" i="26"/>
  <c r="Q320" i="26" s="1"/>
  <c r="E320" i="26"/>
  <c r="M318" i="26"/>
  <c r="G318" i="26"/>
  <c r="P315" i="26"/>
  <c r="O315" i="26"/>
  <c r="G315" i="26"/>
  <c r="F315" i="26"/>
  <c r="A305" i="26"/>
  <c r="M301" i="26"/>
  <c r="Q301" i="26" s="1"/>
  <c r="E301" i="26"/>
  <c r="M299" i="26"/>
  <c r="G299" i="26"/>
  <c r="P296" i="26"/>
  <c r="O296" i="26"/>
  <c r="G296" i="26"/>
  <c r="F296" i="26"/>
  <c r="A286" i="26"/>
  <c r="M282" i="26"/>
  <c r="E282" i="26"/>
  <c r="M280" i="26"/>
  <c r="G280" i="26"/>
  <c r="P277" i="26"/>
  <c r="O277" i="26"/>
  <c r="G277" i="26"/>
  <c r="F277" i="26"/>
  <c r="A267" i="26"/>
  <c r="M263" i="26"/>
  <c r="Q263" i="26" s="1"/>
  <c r="E263" i="26"/>
  <c r="M261" i="26"/>
  <c r="G261" i="26"/>
  <c r="P258" i="26"/>
  <c r="O258" i="26"/>
  <c r="G258" i="26"/>
  <c r="F258" i="26"/>
  <c r="A248" i="26"/>
  <c r="M244" i="26"/>
  <c r="Q244" i="26" s="1"/>
  <c r="E244" i="26"/>
  <c r="M242" i="26"/>
  <c r="G242" i="26"/>
  <c r="P239" i="26"/>
  <c r="O239" i="26"/>
  <c r="G239" i="26"/>
  <c r="F239" i="26"/>
  <c r="A229" i="26"/>
  <c r="M225" i="26"/>
  <c r="E225" i="26"/>
  <c r="M223" i="26"/>
  <c r="G223" i="26"/>
  <c r="P220" i="26"/>
  <c r="O220" i="26"/>
  <c r="G220" i="26"/>
  <c r="F220" i="26"/>
  <c r="A210" i="26"/>
  <c r="M206" i="26"/>
  <c r="Q206" i="26" s="1"/>
  <c r="E206" i="26"/>
  <c r="M204" i="26"/>
  <c r="G204" i="26"/>
  <c r="P201" i="26"/>
  <c r="O201" i="26"/>
  <c r="G201" i="26"/>
  <c r="F201" i="26"/>
  <c r="A191" i="26"/>
  <c r="M187" i="26"/>
  <c r="E187" i="26"/>
  <c r="M185" i="26"/>
  <c r="G185" i="26"/>
  <c r="P182" i="26"/>
  <c r="O182" i="26"/>
  <c r="G182" i="26"/>
  <c r="F182" i="26"/>
  <c r="A172" i="26"/>
  <c r="M168" i="26"/>
  <c r="Q168" i="26" s="1"/>
  <c r="E168" i="26"/>
  <c r="M166" i="26"/>
  <c r="G166" i="26"/>
  <c r="P163" i="26"/>
  <c r="O163" i="26"/>
  <c r="G163" i="26"/>
  <c r="F163" i="26"/>
  <c r="A153" i="26"/>
  <c r="M149" i="26"/>
  <c r="Q149" i="26" s="1"/>
  <c r="E149" i="26"/>
  <c r="M147" i="26"/>
  <c r="G147" i="26"/>
  <c r="P144" i="26"/>
  <c r="O144" i="26"/>
  <c r="G144" i="26"/>
  <c r="F144" i="26"/>
  <c r="A134" i="26"/>
  <c r="M130" i="26"/>
  <c r="E130" i="26"/>
  <c r="M128" i="26"/>
  <c r="G128" i="26"/>
  <c r="P125" i="26"/>
  <c r="O125" i="26"/>
  <c r="G125" i="26"/>
  <c r="F125" i="26"/>
  <c r="A115" i="26"/>
  <c r="M111" i="26"/>
  <c r="Q111" i="26" s="1"/>
  <c r="E111" i="26"/>
  <c r="M109" i="26"/>
  <c r="G109" i="26"/>
  <c r="P106" i="26"/>
  <c r="O106" i="26"/>
  <c r="G106" i="26"/>
  <c r="F106" i="26"/>
  <c r="A96" i="26"/>
  <c r="M92" i="26"/>
  <c r="Q92" i="26" s="1"/>
  <c r="E92" i="26"/>
  <c r="M90" i="26"/>
  <c r="G90" i="26"/>
  <c r="P87" i="26"/>
  <c r="O87" i="26"/>
  <c r="G87" i="26"/>
  <c r="F87" i="26"/>
  <c r="A77" i="26"/>
  <c r="M73" i="26"/>
  <c r="E73" i="26"/>
  <c r="M71" i="26"/>
  <c r="G71" i="26"/>
  <c r="P68" i="26"/>
  <c r="O68" i="26"/>
  <c r="G68" i="26"/>
  <c r="F68" i="26"/>
  <c r="A58" i="26"/>
  <c r="M54" i="26"/>
  <c r="Q54" i="26" s="1"/>
  <c r="E54" i="26"/>
  <c r="M52" i="26"/>
  <c r="G52" i="26"/>
  <c r="P49" i="26"/>
  <c r="O49" i="26"/>
  <c r="G49" i="26"/>
  <c r="F49" i="26"/>
  <c r="A39" i="26"/>
  <c r="M35" i="26"/>
  <c r="E35" i="26"/>
  <c r="M33" i="26"/>
  <c r="G33" i="26"/>
  <c r="M16" i="26"/>
  <c r="E16" i="26"/>
  <c r="M14" i="26"/>
  <c r="G14" i="26"/>
  <c r="P30" i="26"/>
  <c r="O30" i="26"/>
  <c r="G30" i="26"/>
  <c r="F30" i="26"/>
  <c r="A20" i="26"/>
  <c r="P391" i="20"/>
  <c r="O391" i="20"/>
  <c r="G391" i="20"/>
  <c r="F391" i="20"/>
  <c r="A381" i="20"/>
  <c r="M377" i="20"/>
  <c r="M375" i="20"/>
  <c r="G375" i="20"/>
  <c r="P372" i="20"/>
  <c r="O372" i="20"/>
  <c r="G372" i="20"/>
  <c r="F372" i="20"/>
  <c r="A362" i="20"/>
  <c r="M358" i="20"/>
  <c r="M356" i="20"/>
  <c r="G356" i="20"/>
  <c r="P353" i="20"/>
  <c r="O353" i="20"/>
  <c r="G353" i="20"/>
  <c r="F353" i="20"/>
  <c r="A343" i="20"/>
  <c r="M339" i="20"/>
  <c r="M337" i="20"/>
  <c r="G337" i="20"/>
  <c r="P334" i="20"/>
  <c r="O334" i="20"/>
  <c r="G334" i="20"/>
  <c r="F334" i="20"/>
  <c r="A324" i="20"/>
  <c r="M320" i="20"/>
  <c r="M318" i="20"/>
  <c r="G318" i="20"/>
  <c r="P315" i="20"/>
  <c r="O315" i="20"/>
  <c r="G315" i="20"/>
  <c r="F315" i="20"/>
  <c r="A305" i="20"/>
  <c r="M301" i="20"/>
  <c r="M299" i="20"/>
  <c r="G299" i="20"/>
  <c r="P296" i="20"/>
  <c r="O296" i="20"/>
  <c r="G296" i="20"/>
  <c r="F296" i="20"/>
  <c r="A286" i="20"/>
  <c r="M282" i="20"/>
  <c r="M280" i="20"/>
  <c r="G280" i="20"/>
  <c r="P277" i="20"/>
  <c r="O277" i="20"/>
  <c r="G277" i="20"/>
  <c r="F277" i="20"/>
  <c r="A267" i="20"/>
  <c r="M263" i="20"/>
  <c r="M261" i="20"/>
  <c r="G261" i="20"/>
  <c r="P258" i="20"/>
  <c r="O258" i="20"/>
  <c r="G258" i="20"/>
  <c r="F258" i="20"/>
  <c r="A248" i="20"/>
  <c r="M244" i="20"/>
  <c r="M242" i="20"/>
  <c r="G242" i="20"/>
  <c r="P239" i="20"/>
  <c r="O239" i="20"/>
  <c r="G239" i="20"/>
  <c r="F239" i="20"/>
  <c r="A229" i="20"/>
  <c r="M225" i="20"/>
  <c r="M223" i="20"/>
  <c r="G223" i="20"/>
  <c r="P277" i="1"/>
  <c r="O277" i="1"/>
  <c r="G277" i="1"/>
  <c r="F277" i="1"/>
  <c r="A267" i="1"/>
  <c r="M263" i="1"/>
  <c r="Q263" i="1" s="1"/>
  <c r="E263" i="1"/>
  <c r="M261" i="1"/>
  <c r="G261" i="1"/>
  <c r="G101" i="19"/>
  <c r="F101" i="19"/>
  <c r="H100" i="19"/>
  <c r="H99" i="19"/>
  <c r="H98" i="19"/>
  <c r="H97" i="19"/>
  <c r="H96" i="19"/>
  <c r="H95" i="19"/>
  <c r="H94" i="19"/>
  <c r="H93" i="19"/>
  <c r="H92" i="19"/>
  <c r="G90" i="19"/>
  <c r="F90" i="19"/>
  <c r="F103" i="19" s="1"/>
  <c r="H89" i="19"/>
  <c r="H88" i="19"/>
  <c r="H87" i="19"/>
  <c r="H86" i="19"/>
  <c r="H85" i="19"/>
  <c r="H84" i="19"/>
  <c r="H83" i="19"/>
  <c r="F13" i="19"/>
  <c r="F12" i="19"/>
  <c r="F11" i="19"/>
  <c r="F10" i="19"/>
  <c r="F13" i="5"/>
  <c r="F12" i="5"/>
  <c r="F11" i="5"/>
  <c r="F10" i="5"/>
  <c r="U17" i="9"/>
  <c r="U21" i="9"/>
  <c r="U20" i="9"/>
  <c r="U19" i="9"/>
  <c r="R19" i="9"/>
  <c r="R17" i="9"/>
  <c r="V114" i="18"/>
  <c r="P114" i="18"/>
  <c r="N114" i="18"/>
  <c r="L114" i="18"/>
  <c r="AD20" i="9" s="1"/>
  <c r="T112" i="18"/>
  <c r="X112" i="18" s="1"/>
  <c r="R112" i="18"/>
  <c r="T111" i="18"/>
  <c r="X111" i="18" s="1"/>
  <c r="R111" i="18"/>
  <c r="T110" i="18"/>
  <c r="X110" i="18" s="1"/>
  <c r="R110" i="18"/>
  <c r="T109" i="18"/>
  <c r="X109" i="18" s="1"/>
  <c r="R109" i="18"/>
  <c r="T108" i="18"/>
  <c r="X108" i="18" s="1"/>
  <c r="R108" i="18"/>
  <c r="T107" i="18"/>
  <c r="X107" i="18" s="1"/>
  <c r="R107" i="18"/>
  <c r="T106" i="18"/>
  <c r="X106" i="18" s="1"/>
  <c r="R106" i="18"/>
  <c r="T105" i="18"/>
  <c r="X105" i="18" s="1"/>
  <c r="R105" i="18"/>
  <c r="T104" i="18"/>
  <c r="X104" i="18" s="1"/>
  <c r="R104" i="18"/>
  <c r="T103" i="18"/>
  <c r="X103" i="18" s="1"/>
  <c r="R103" i="18"/>
  <c r="T102" i="18"/>
  <c r="X102" i="18" s="1"/>
  <c r="R102" i="18"/>
  <c r="T101" i="18"/>
  <c r="X101" i="18" s="1"/>
  <c r="R101" i="18"/>
  <c r="T100" i="18"/>
  <c r="X100" i="18" s="1"/>
  <c r="R100" i="18"/>
  <c r="T99" i="18"/>
  <c r="X99" i="18" s="1"/>
  <c r="R99" i="18"/>
  <c r="T98" i="18"/>
  <c r="X98" i="18" s="1"/>
  <c r="R98" i="18"/>
  <c r="T97" i="18"/>
  <c r="X97" i="18" s="1"/>
  <c r="R97" i="18"/>
  <c r="T96" i="18"/>
  <c r="X96" i="18" s="1"/>
  <c r="R96" i="18"/>
  <c r="T95" i="18"/>
  <c r="X95" i="18" s="1"/>
  <c r="R95" i="18"/>
  <c r="T94" i="18"/>
  <c r="X94" i="18" s="1"/>
  <c r="R94" i="18"/>
  <c r="T93" i="18"/>
  <c r="X93" i="18" s="1"/>
  <c r="R93" i="18"/>
  <c r="V79" i="18"/>
  <c r="P79" i="18"/>
  <c r="N79" i="18"/>
  <c r="AD19" i="9"/>
  <c r="T77" i="18"/>
  <c r="X77" i="18" s="1"/>
  <c r="R77" i="18"/>
  <c r="T76" i="18"/>
  <c r="X76" i="18" s="1"/>
  <c r="R76" i="18"/>
  <c r="T75" i="18"/>
  <c r="X75" i="18" s="1"/>
  <c r="R75" i="18"/>
  <c r="T74" i="18"/>
  <c r="X74" i="18" s="1"/>
  <c r="R74" i="18"/>
  <c r="T73" i="18"/>
  <c r="X73" i="18" s="1"/>
  <c r="R73" i="18"/>
  <c r="T72" i="18"/>
  <c r="X72" i="18" s="1"/>
  <c r="R72" i="18"/>
  <c r="T71" i="18"/>
  <c r="X71" i="18" s="1"/>
  <c r="R71" i="18"/>
  <c r="T70" i="18"/>
  <c r="X70" i="18" s="1"/>
  <c r="R70" i="18"/>
  <c r="T69" i="18"/>
  <c r="X69" i="18" s="1"/>
  <c r="R69" i="18"/>
  <c r="T68" i="18"/>
  <c r="X68" i="18" s="1"/>
  <c r="R68" i="18"/>
  <c r="T67" i="18"/>
  <c r="X67" i="18" s="1"/>
  <c r="R67" i="18"/>
  <c r="T66" i="18"/>
  <c r="X66" i="18" s="1"/>
  <c r="R66" i="18"/>
  <c r="T65" i="18"/>
  <c r="X65" i="18" s="1"/>
  <c r="R65" i="18"/>
  <c r="T64" i="18"/>
  <c r="X64" i="18" s="1"/>
  <c r="R64" i="18"/>
  <c r="T63" i="18"/>
  <c r="X63" i="18" s="1"/>
  <c r="R63" i="18"/>
  <c r="T62" i="18"/>
  <c r="X62" i="18" s="1"/>
  <c r="R62" i="18"/>
  <c r="T61" i="18"/>
  <c r="X61" i="18" s="1"/>
  <c r="R61" i="18"/>
  <c r="T60" i="18"/>
  <c r="X60" i="18" s="1"/>
  <c r="R60" i="18"/>
  <c r="T59" i="18"/>
  <c r="X59" i="18" s="1"/>
  <c r="R59" i="18"/>
  <c r="T58" i="18"/>
  <c r="R58" i="18"/>
  <c r="G11" i="18"/>
  <c r="G10" i="18"/>
  <c r="G9" i="18"/>
  <c r="G8" i="18"/>
  <c r="E92" i="27" l="1"/>
  <c r="E244" i="27"/>
  <c r="E149" i="28"/>
  <c r="Q149" i="28" s="1"/>
  <c r="E301" i="28"/>
  <c r="Q301" i="28" s="1"/>
  <c r="E16" i="27"/>
  <c r="E111" i="27"/>
  <c r="E263" i="27"/>
  <c r="Q263" i="27" s="1"/>
  <c r="E168" i="28"/>
  <c r="Q168" i="28" s="1"/>
  <c r="E320" i="28"/>
  <c r="Q320" i="28" s="1"/>
  <c r="E130" i="27"/>
  <c r="Q130" i="27" s="1"/>
  <c r="E282" i="27"/>
  <c r="Q282" i="27" s="1"/>
  <c r="E35" i="28"/>
  <c r="Q35" i="28" s="1"/>
  <c r="E187" i="28"/>
  <c r="Q187" i="28" s="1"/>
  <c r="E339" i="28"/>
  <c r="Q339" i="28" s="1"/>
  <c r="E149" i="27"/>
  <c r="Q149" i="27" s="1"/>
  <c r="E301" i="27"/>
  <c r="Q301" i="27" s="1"/>
  <c r="E54" i="28"/>
  <c r="Q54" i="28" s="1"/>
  <c r="E206" i="28"/>
  <c r="Q206" i="28" s="1"/>
  <c r="E358" i="28"/>
  <c r="Q358" i="28" s="1"/>
  <c r="E168" i="27"/>
  <c r="Q168" i="27" s="1"/>
  <c r="E320" i="27"/>
  <c r="E73" i="28"/>
  <c r="Q73" i="28" s="1"/>
  <c r="E225" i="28"/>
  <c r="Q225" i="28" s="1"/>
  <c r="E377" i="28"/>
  <c r="Q377" i="28" s="1"/>
  <c r="E35" i="27"/>
  <c r="Q35" i="27" s="1"/>
  <c r="E187" i="27"/>
  <c r="Q187" i="27" s="1"/>
  <c r="Q320" i="27"/>
  <c r="E339" i="27"/>
  <c r="Q339" i="27" s="1"/>
  <c r="E16" i="28"/>
  <c r="E92" i="28"/>
  <c r="Q92" i="28" s="1"/>
  <c r="E244" i="28"/>
  <c r="Q244" i="28" s="1"/>
  <c r="E54" i="27"/>
  <c r="Q54" i="27" s="1"/>
  <c r="E206" i="27"/>
  <c r="Q206" i="27" s="1"/>
  <c r="E358" i="27"/>
  <c r="Q358" i="27" s="1"/>
  <c r="E111" i="28"/>
  <c r="Q111" i="28" s="1"/>
  <c r="E263" i="28"/>
  <c r="Q263" i="28" s="1"/>
  <c r="Q282" i="28"/>
  <c r="Q130" i="28"/>
  <c r="Q130" i="26"/>
  <c r="Q282" i="26"/>
  <c r="Q35" i="26"/>
  <c r="Q187" i="26"/>
  <c r="Q339" i="26"/>
  <c r="Q73" i="26"/>
  <c r="Q225" i="26"/>
  <c r="Q73" i="27"/>
  <c r="Q225" i="27"/>
  <c r="Q377" i="27"/>
  <c r="Q92" i="27"/>
  <c r="Q111" i="27"/>
  <c r="U10" i="27"/>
  <c r="AE19" i="9" s="1"/>
  <c r="Q244" i="27"/>
  <c r="Q263" i="10"/>
  <c r="Q244" i="10"/>
  <c r="Q301" i="10"/>
  <c r="Q339" i="10"/>
  <c r="J19" i="9"/>
  <c r="J20" i="9"/>
  <c r="Q23" i="29"/>
  <c r="J36" i="29"/>
  <c r="J29" i="29"/>
  <c r="Q19" i="29"/>
  <c r="J32" i="29"/>
  <c r="J24" i="29"/>
  <c r="Q39" i="29"/>
  <c r="P31" i="29"/>
  <c r="Q31" i="29" s="1"/>
  <c r="P35" i="29"/>
  <c r="Q35" i="29" s="1"/>
  <c r="P39" i="29"/>
  <c r="P43" i="29"/>
  <c r="Q43" i="29" s="1"/>
  <c r="J18" i="29"/>
  <c r="P19" i="29"/>
  <c r="P23" i="29"/>
  <c r="P27" i="29"/>
  <c r="Q27" i="29" s="1"/>
  <c r="I21" i="29"/>
  <c r="J21" i="29" s="1"/>
  <c r="I25" i="29"/>
  <c r="J25" i="29" s="1"/>
  <c r="I29" i="29"/>
  <c r="Q18" i="29"/>
  <c r="I20" i="29"/>
  <c r="I45" i="29" s="1"/>
  <c r="I24" i="29"/>
  <c r="I28" i="29"/>
  <c r="J28" i="29" s="1"/>
  <c r="I32" i="29"/>
  <c r="I36" i="29"/>
  <c r="I40" i="29"/>
  <c r="J40" i="29" s="1"/>
  <c r="I44" i="29"/>
  <c r="J44" i="29" s="1"/>
  <c r="P10" i="28"/>
  <c r="AC20" i="9" s="1"/>
  <c r="E10" i="28"/>
  <c r="Q16" i="28"/>
  <c r="P10" i="27"/>
  <c r="AC19" i="9" s="1"/>
  <c r="E10" i="27"/>
  <c r="Q16" i="27"/>
  <c r="E10" i="26"/>
  <c r="U10" i="26"/>
  <c r="V19" i="9" s="1"/>
  <c r="P10" i="26"/>
  <c r="T19" i="9" s="1"/>
  <c r="Q16" i="26"/>
  <c r="H90" i="19"/>
  <c r="H101" i="19"/>
  <c r="G103" i="19"/>
  <c r="AA30" i="9" s="1"/>
  <c r="AG30" i="9" s="1"/>
  <c r="T114" i="18"/>
  <c r="AA20" i="9" s="1"/>
  <c r="X114" i="18"/>
  <c r="T79" i="18"/>
  <c r="AA19" i="9" s="1"/>
  <c r="X58" i="18"/>
  <c r="X79" i="18" s="1"/>
  <c r="N19" i="9" l="1"/>
  <c r="K19" i="9"/>
  <c r="L19" i="9"/>
  <c r="Q45" i="29"/>
  <c r="J20" i="29"/>
  <c r="J45" i="29" s="1"/>
  <c r="P45" i="29"/>
  <c r="H103" i="19"/>
  <c r="V79" i="6"/>
  <c r="P79" i="6"/>
  <c r="N79" i="6"/>
  <c r="L79" i="6"/>
  <c r="T77" i="6"/>
  <c r="X77" i="6" s="1"/>
  <c r="R77" i="6"/>
  <c r="T76" i="6"/>
  <c r="X76" i="6" s="1"/>
  <c r="R76" i="6"/>
  <c r="T75" i="6"/>
  <c r="X75" i="6" s="1"/>
  <c r="R75" i="6"/>
  <c r="T74" i="6"/>
  <c r="X74" i="6" s="1"/>
  <c r="R74" i="6"/>
  <c r="T73" i="6"/>
  <c r="X73" i="6" s="1"/>
  <c r="R73" i="6"/>
  <c r="T72" i="6"/>
  <c r="X72" i="6" s="1"/>
  <c r="R72" i="6"/>
  <c r="T71" i="6"/>
  <c r="X71" i="6" s="1"/>
  <c r="R71" i="6"/>
  <c r="T70" i="6"/>
  <c r="X70" i="6" s="1"/>
  <c r="R70" i="6"/>
  <c r="T69" i="6"/>
  <c r="X69" i="6" s="1"/>
  <c r="R69" i="6"/>
  <c r="T68" i="6"/>
  <c r="X68" i="6" s="1"/>
  <c r="R68" i="6"/>
  <c r="T67" i="6"/>
  <c r="X67" i="6" s="1"/>
  <c r="R67" i="6"/>
  <c r="T66" i="6"/>
  <c r="X66" i="6" s="1"/>
  <c r="R66" i="6"/>
  <c r="T65" i="6"/>
  <c r="X65" i="6" s="1"/>
  <c r="R65" i="6"/>
  <c r="T64" i="6"/>
  <c r="X64" i="6" s="1"/>
  <c r="R64" i="6"/>
  <c r="T63" i="6"/>
  <c r="X63" i="6" s="1"/>
  <c r="R63" i="6"/>
  <c r="T62" i="6"/>
  <c r="X62" i="6" s="1"/>
  <c r="R62" i="6"/>
  <c r="T61" i="6"/>
  <c r="X61" i="6" s="1"/>
  <c r="R61" i="6"/>
  <c r="T60" i="6"/>
  <c r="X60" i="6" s="1"/>
  <c r="R60" i="6"/>
  <c r="T59" i="6"/>
  <c r="X59" i="6" s="1"/>
  <c r="R59" i="6"/>
  <c r="T58" i="6"/>
  <c r="R58" i="6"/>
  <c r="Z29" i="9"/>
  <c r="Z30" i="9"/>
  <c r="Z28" i="9"/>
  <c r="Z21" i="9"/>
  <c r="Z20" i="9"/>
  <c r="AB20" i="9" s="1"/>
  <c r="Z19" i="9"/>
  <c r="AB19" i="9" s="1"/>
  <c r="Z17" i="9"/>
  <c r="AC21" i="9"/>
  <c r="Q21" i="9"/>
  <c r="Q20" i="9"/>
  <c r="Q19" i="9"/>
  <c r="S19" i="9" s="1"/>
  <c r="AL6" i="8"/>
  <c r="AM6" i="8"/>
  <c r="AL7" i="8"/>
  <c r="AM7" i="8"/>
  <c r="AL8" i="8"/>
  <c r="AM8" i="8"/>
  <c r="AL9" i="8"/>
  <c r="AM9" i="8"/>
  <c r="AL10" i="8"/>
  <c r="AM10" i="8"/>
  <c r="AL11" i="8"/>
  <c r="AM11" i="8"/>
  <c r="AL12" i="8"/>
  <c r="AM12" i="8"/>
  <c r="AL13" i="8"/>
  <c r="AM13" i="8"/>
  <c r="AL14" i="8"/>
  <c r="AM14" i="8"/>
  <c r="AL15" i="8"/>
  <c r="AM15" i="8"/>
  <c r="AL16" i="8"/>
  <c r="AM16" i="8"/>
  <c r="AL17" i="8"/>
  <c r="AM17" i="8"/>
  <c r="AL18" i="8"/>
  <c r="AM18" i="8"/>
  <c r="AM5" i="8"/>
  <c r="AL5" i="8"/>
  <c r="AD6" i="8"/>
  <c r="AD7" i="8"/>
  <c r="AD8" i="8"/>
  <c r="AD9" i="8"/>
  <c r="AD10" i="8"/>
  <c r="AD11" i="8"/>
  <c r="AD12" i="8"/>
  <c r="AD13" i="8"/>
  <c r="AD14" i="8"/>
  <c r="AD15" i="8"/>
  <c r="AD16" i="8"/>
  <c r="AD17" i="8"/>
  <c r="AD18" i="8"/>
  <c r="AD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G11" i="6"/>
  <c r="G10" i="6"/>
  <c r="G8" i="6"/>
  <c r="Z22" i="9" l="1"/>
  <c r="Z31" i="9"/>
  <c r="M19" i="9"/>
  <c r="T79" i="6"/>
  <c r="X58" i="6"/>
  <c r="X79" i="6" s="1"/>
  <c r="U22" i="9"/>
  <c r="K5" i="8" l="1"/>
  <c r="J5" i="8"/>
  <c r="H3" i="7" l="1"/>
  <c r="H4" i="7"/>
  <c r="H5" i="7"/>
  <c r="H6" i="7"/>
  <c r="H7" i="7"/>
  <c r="H8" i="7"/>
  <c r="H9" i="7"/>
  <c r="H10" i="7"/>
  <c r="H11" i="7"/>
  <c r="H12" i="7"/>
  <c r="H13" i="7"/>
  <c r="H14" i="7"/>
  <c r="H15" i="7"/>
  <c r="H2" i="7"/>
  <c r="B3" i="7"/>
  <c r="B4" i="7"/>
  <c r="B5" i="7"/>
  <c r="B6" i="7"/>
  <c r="B7" i="7"/>
  <c r="B8" i="7"/>
  <c r="B9" i="7"/>
  <c r="B10" i="7"/>
  <c r="B11" i="7"/>
  <c r="B12" i="7"/>
  <c r="B13" i="7"/>
  <c r="B14" i="7"/>
  <c r="B15" i="7"/>
  <c r="B2" i="7"/>
  <c r="B51" i="25"/>
  <c r="M51" i="25"/>
  <c r="B52" i="25"/>
  <c r="M52" i="25"/>
  <c r="B53" i="25"/>
  <c r="M53" i="25"/>
  <c r="B54" i="25"/>
  <c r="M54" i="25"/>
  <c r="B55" i="25"/>
  <c r="M55" i="25"/>
  <c r="B56" i="25"/>
  <c r="M56" i="25"/>
  <c r="B57" i="25"/>
  <c r="M57" i="25"/>
  <c r="B58" i="25"/>
  <c r="M58" i="25"/>
  <c r="B59" i="25"/>
  <c r="M59" i="25"/>
  <c r="B60" i="25"/>
  <c r="M60" i="25"/>
  <c r="B61" i="25"/>
  <c r="M61" i="25"/>
  <c r="B62" i="25"/>
  <c r="M62" i="25"/>
  <c r="B63" i="25"/>
  <c r="M63" i="25"/>
  <c r="B64" i="25"/>
  <c r="M64" i="25"/>
  <c r="B65" i="25"/>
  <c r="M65" i="25"/>
  <c r="B66" i="25"/>
  <c r="M66" i="25"/>
  <c r="B67" i="25"/>
  <c r="M67" i="25"/>
  <c r="B68" i="25"/>
  <c r="M68" i="25"/>
  <c r="B69" i="25"/>
  <c r="M69" i="25"/>
  <c r="B70" i="25"/>
  <c r="M70" i="25"/>
  <c r="H19" i="25"/>
  <c r="I19" i="25" s="1"/>
  <c r="O19" i="25"/>
  <c r="P19" i="25" s="1"/>
  <c r="H20" i="25"/>
  <c r="I20" i="25" s="1"/>
  <c r="J20" i="25" s="1"/>
  <c r="O20" i="25"/>
  <c r="P20" i="25" s="1"/>
  <c r="Q20" i="25" s="1"/>
  <c r="H21" i="25"/>
  <c r="I21" i="25" s="1"/>
  <c r="O21" i="25"/>
  <c r="P21" i="25" s="1"/>
  <c r="H22" i="25"/>
  <c r="I22" i="25" s="1"/>
  <c r="J22" i="25" s="1"/>
  <c r="O22" i="25"/>
  <c r="P22" i="25" s="1"/>
  <c r="Q22" i="25" s="1"/>
  <c r="H23" i="25"/>
  <c r="I23" i="25" s="1"/>
  <c r="O23" i="25"/>
  <c r="P23" i="25" s="1"/>
  <c r="H24" i="25"/>
  <c r="I24" i="25" s="1"/>
  <c r="J24" i="25" s="1"/>
  <c r="O24" i="25"/>
  <c r="P24" i="25" s="1"/>
  <c r="Q24" i="25" s="1"/>
  <c r="H25" i="25"/>
  <c r="I25" i="25" s="1"/>
  <c r="O25" i="25"/>
  <c r="P25" i="25" s="1"/>
  <c r="H26" i="25"/>
  <c r="I26" i="25" s="1"/>
  <c r="J26" i="25" s="1"/>
  <c r="O26" i="25"/>
  <c r="P26" i="25" s="1"/>
  <c r="Q26" i="25" s="1"/>
  <c r="H27" i="25"/>
  <c r="I27" i="25" s="1"/>
  <c r="O27" i="25"/>
  <c r="P27" i="25" s="1"/>
  <c r="H28" i="25"/>
  <c r="I28" i="25" s="1"/>
  <c r="J28" i="25" s="1"/>
  <c r="O28" i="25"/>
  <c r="P28" i="25" s="1"/>
  <c r="Q28" i="25" s="1"/>
  <c r="H29" i="25"/>
  <c r="I29" i="25" s="1"/>
  <c r="O29" i="25"/>
  <c r="P29" i="25" s="1"/>
  <c r="H30" i="25"/>
  <c r="I30" i="25" s="1"/>
  <c r="J30" i="25" s="1"/>
  <c r="O30" i="25"/>
  <c r="P30" i="25" s="1"/>
  <c r="Q30" i="25" s="1"/>
  <c r="H31" i="25"/>
  <c r="I31" i="25" s="1"/>
  <c r="O31" i="25"/>
  <c r="P31" i="25" s="1"/>
  <c r="H32" i="25"/>
  <c r="I32" i="25" s="1"/>
  <c r="J32" i="25" s="1"/>
  <c r="O32" i="25"/>
  <c r="P32" i="25" s="1"/>
  <c r="Q32" i="25" s="1"/>
  <c r="H33" i="25"/>
  <c r="I33" i="25" s="1"/>
  <c r="O33" i="25"/>
  <c r="P33" i="25" s="1"/>
  <c r="H34" i="25"/>
  <c r="I34" i="25" s="1"/>
  <c r="J34" i="25" s="1"/>
  <c r="O34" i="25"/>
  <c r="P34" i="25" s="1"/>
  <c r="Q34" i="25" s="1"/>
  <c r="H35" i="25"/>
  <c r="I35" i="25" s="1"/>
  <c r="O35" i="25"/>
  <c r="P35" i="25" s="1"/>
  <c r="M54" i="15"/>
  <c r="M55" i="15"/>
  <c r="M56" i="15"/>
  <c r="M57" i="15"/>
  <c r="M58" i="15"/>
  <c r="M59" i="15"/>
  <c r="M60" i="15"/>
  <c r="M61" i="15"/>
  <c r="M62" i="15"/>
  <c r="M63" i="15"/>
  <c r="M64" i="15"/>
  <c r="M65" i="15"/>
  <c r="M66" i="15"/>
  <c r="M67" i="15"/>
  <c r="M68" i="15"/>
  <c r="M69" i="15"/>
  <c r="M70" i="15"/>
  <c r="M71" i="15"/>
  <c r="M72" i="15"/>
  <c r="M73" i="15"/>
  <c r="M74" i="15"/>
  <c r="M75" i="15"/>
  <c r="M76" i="15"/>
  <c r="M77" i="15"/>
  <c r="M78" i="15"/>
  <c r="M79" i="15"/>
  <c r="H20" i="15"/>
  <c r="I20" i="15" s="1"/>
  <c r="O20" i="15"/>
  <c r="P20" i="15" s="1"/>
  <c r="H21" i="15"/>
  <c r="I21" i="15"/>
  <c r="J21" i="15" s="1"/>
  <c r="O21" i="15"/>
  <c r="P21" i="15" s="1"/>
  <c r="Q21" i="15" s="1"/>
  <c r="H22" i="15"/>
  <c r="J22" i="15" s="1"/>
  <c r="I22" i="15"/>
  <c r="O22" i="15"/>
  <c r="P22" i="15" s="1"/>
  <c r="H23" i="15"/>
  <c r="I23" i="15"/>
  <c r="J23" i="15" s="1"/>
  <c r="O23" i="15"/>
  <c r="P23" i="15" s="1"/>
  <c r="Q23" i="15" s="1"/>
  <c r="H24" i="15"/>
  <c r="J24" i="15" s="1"/>
  <c r="I24" i="15"/>
  <c r="O24" i="15"/>
  <c r="P24" i="15" s="1"/>
  <c r="H25" i="15"/>
  <c r="I25" i="15"/>
  <c r="J25" i="15" s="1"/>
  <c r="O25" i="15"/>
  <c r="P25" i="15" s="1"/>
  <c r="Q25" i="15" s="1"/>
  <c r="H26" i="15"/>
  <c r="J26" i="15" s="1"/>
  <c r="I26" i="15"/>
  <c r="O26" i="15"/>
  <c r="P26" i="15" s="1"/>
  <c r="H27" i="15"/>
  <c r="I27" i="15"/>
  <c r="J27" i="15" s="1"/>
  <c r="O27" i="15"/>
  <c r="P27" i="15" s="1"/>
  <c r="Q27" i="15" s="1"/>
  <c r="H28" i="15"/>
  <c r="J28" i="15" s="1"/>
  <c r="I28" i="15"/>
  <c r="O28" i="15"/>
  <c r="P28" i="15" s="1"/>
  <c r="H29" i="15"/>
  <c r="I29" i="15"/>
  <c r="J29" i="15" s="1"/>
  <c r="O29" i="15"/>
  <c r="P29" i="15" s="1"/>
  <c r="Q29" i="15" s="1"/>
  <c r="H30" i="15"/>
  <c r="J30" i="15" s="1"/>
  <c r="I30" i="15"/>
  <c r="O30" i="15"/>
  <c r="P30" i="15" s="1"/>
  <c r="H31" i="15"/>
  <c r="I31" i="15"/>
  <c r="J31" i="15" s="1"/>
  <c r="O31" i="15"/>
  <c r="P31" i="15" s="1"/>
  <c r="Q31" i="15" s="1"/>
  <c r="H32" i="15"/>
  <c r="J32" i="15" s="1"/>
  <c r="I32" i="15"/>
  <c r="O32" i="15"/>
  <c r="P32" i="15" s="1"/>
  <c r="H33" i="15"/>
  <c r="I33" i="15"/>
  <c r="J33" i="15" s="1"/>
  <c r="O33" i="15"/>
  <c r="P33" i="15" s="1"/>
  <c r="Q33" i="15" s="1"/>
  <c r="H34" i="15"/>
  <c r="J34" i="15" s="1"/>
  <c r="I34" i="15"/>
  <c r="O34" i="15"/>
  <c r="P34" i="15" s="1"/>
  <c r="H35" i="15"/>
  <c r="I35" i="15"/>
  <c r="J35" i="15" s="1"/>
  <c r="O35" i="15"/>
  <c r="P35" i="15" s="1"/>
  <c r="Q35" i="15" s="1"/>
  <c r="B56" i="13"/>
  <c r="M56" i="13"/>
  <c r="B57" i="13"/>
  <c r="M57" i="13"/>
  <c r="B58" i="13"/>
  <c r="M58" i="13"/>
  <c r="B59" i="13"/>
  <c r="M59" i="13"/>
  <c r="B60" i="13"/>
  <c r="M60" i="13"/>
  <c r="B61" i="13"/>
  <c r="M61" i="13"/>
  <c r="B62" i="13"/>
  <c r="M62" i="13"/>
  <c r="B63" i="13"/>
  <c r="M63" i="13"/>
  <c r="B64" i="13"/>
  <c r="M64" i="13"/>
  <c r="B65" i="13"/>
  <c r="M65" i="13"/>
  <c r="B66" i="13"/>
  <c r="M66" i="13"/>
  <c r="B67" i="13"/>
  <c r="M67" i="13"/>
  <c r="B68" i="13"/>
  <c r="M68" i="13"/>
  <c r="H20" i="13"/>
  <c r="I20" i="13" s="1"/>
  <c r="O20" i="13"/>
  <c r="P20" i="13" s="1"/>
  <c r="H21" i="13"/>
  <c r="I21" i="13" s="1"/>
  <c r="J21" i="13" s="1"/>
  <c r="O21" i="13"/>
  <c r="P21" i="13" s="1"/>
  <c r="Q21" i="13" s="1"/>
  <c r="H22" i="13"/>
  <c r="I22" i="13" s="1"/>
  <c r="O22" i="13"/>
  <c r="P22" i="13" s="1"/>
  <c r="H23" i="13"/>
  <c r="I23" i="13" s="1"/>
  <c r="O23" i="13"/>
  <c r="P23" i="13" s="1"/>
  <c r="Q23" i="13" s="1"/>
  <c r="H24" i="13"/>
  <c r="I24" i="13" s="1"/>
  <c r="O24" i="13"/>
  <c r="P24" i="13" s="1"/>
  <c r="H25" i="13"/>
  <c r="O25" i="13"/>
  <c r="P25" i="13" s="1"/>
  <c r="Q25" i="13" s="1"/>
  <c r="H26" i="13"/>
  <c r="I26" i="13"/>
  <c r="O26" i="13"/>
  <c r="P26" i="13" s="1"/>
  <c r="H27" i="13"/>
  <c r="I27" i="13" s="1"/>
  <c r="J27" i="13" s="1"/>
  <c r="O27" i="13"/>
  <c r="P27" i="13" s="1"/>
  <c r="Q27" i="13" s="1"/>
  <c r="H28" i="13"/>
  <c r="I28" i="13" s="1"/>
  <c r="O28" i="13"/>
  <c r="P28" i="13" s="1"/>
  <c r="H29" i="13"/>
  <c r="I29" i="13" s="1"/>
  <c r="J29" i="13" s="1"/>
  <c r="O29" i="13"/>
  <c r="P29" i="13" s="1"/>
  <c r="Q29" i="13" s="1"/>
  <c r="H30" i="13"/>
  <c r="I30" i="13" s="1"/>
  <c r="O30" i="13"/>
  <c r="P30" i="13" s="1"/>
  <c r="H31" i="13"/>
  <c r="I31" i="13" s="1"/>
  <c r="J31" i="13" s="1"/>
  <c r="O31" i="13"/>
  <c r="P31" i="13" s="1"/>
  <c r="Q31" i="13" s="1"/>
  <c r="H32" i="13"/>
  <c r="I32" i="13" s="1"/>
  <c r="O32" i="13"/>
  <c r="P32" i="13" s="1"/>
  <c r="H33" i="13"/>
  <c r="I33" i="13" s="1"/>
  <c r="J33" i="13" s="1"/>
  <c r="O33" i="13"/>
  <c r="P33" i="13" s="1"/>
  <c r="Q33" i="13" s="1"/>
  <c r="H34" i="13"/>
  <c r="I34" i="13"/>
  <c r="O34" i="13"/>
  <c r="P34" i="13" s="1"/>
  <c r="H35" i="13"/>
  <c r="I35" i="13" s="1"/>
  <c r="J35" i="13" s="1"/>
  <c r="O35" i="13"/>
  <c r="P35" i="13" s="1"/>
  <c r="Q35" i="13" s="1"/>
  <c r="H36" i="13"/>
  <c r="I36" i="13" s="1"/>
  <c r="O36" i="13"/>
  <c r="P36" i="13" s="1"/>
  <c r="B56" i="24"/>
  <c r="M56" i="24"/>
  <c r="B57" i="24"/>
  <c r="M57" i="24"/>
  <c r="B58" i="24"/>
  <c r="M58" i="24"/>
  <c r="B59" i="24"/>
  <c r="M59" i="24"/>
  <c r="B60" i="24"/>
  <c r="M60" i="24"/>
  <c r="B61" i="24"/>
  <c r="M61" i="24"/>
  <c r="B62" i="24"/>
  <c r="M62" i="24"/>
  <c r="B63" i="24"/>
  <c r="M63" i="24"/>
  <c r="B64" i="24"/>
  <c r="M64" i="24"/>
  <c r="B65" i="24"/>
  <c r="M65" i="24"/>
  <c r="B66" i="24"/>
  <c r="M66" i="24"/>
  <c r="B67" i="24"/>
  <c r="M67" i="24"/>
  <c r="B68" i="24"/>
  <c r="M68" i="24"/>
  <c r="B69" i="24"/>
  <c r="M69" i="24"/>
  <c r="B70" i="24"/>
  <c r="M70" i="24"/>
  <c r="B71" i="24"/>
  <c r="M71" i="24"/>
  <c r="B72" i="24"/>
  <c r="M72" i="24"/>
  <c r="B73" i="24"/>
  <c r="M73" i="24"/>
  <c r="B74" i="24"/>
  <c r="M74" i="24"/>
  <c r="B75" i="24"/>
  <c r="M75" i="24"/>
  <c r="B76" i="24"/>
  <c r="M76" i="24"/>
  <c r="B77" i="24"/>
  <c r="M77" i="24"/>
  <c r="H20" i="24"/>
  <c r="I20" i="24" s="1"/>
  <c r="O20" i="24"/>
  <c r="P20" i="24" s="1"/>
  <c r="H21" i="24"/>
  <c r="I21" i="24" s="1"/>
  <c r="O21" i="24"/>
  <c r="P21" i="24" s="1"/>
  <c r="Q21" i="24" s="1"/>
  <c r="H22" i="24"/>
  <c r="I22" i="24" s="1"/>
  <c r="J22" i="24" s="1"/>
  <c r="O22" i="24"/>
  <c r="P22" i="24" s="1"/>
  <c r="H23" i="24"/>
  <c r="I23" i="24" s="1"/>
  <c r="O23" i="24"/>
  <c r="P23" i="24" s="1"/>
  <c r="H24" i="24"/>
  <c r="I24" i="24" s="1"/>
  <c r="J24" i="24" s="1"/>
  <c r="O24" i="24"/>
  <c r="P24" i="24" s="1"/>
  <c r="H25" i="24"/>
  <c r="I25" i="24"/>
  <c r="O25" i="24"/>
  <c r="P25" i="24" s="1"/>
  <c r="H26" i="24"/>
  <c r="I26" i="24" s="1"/>
  <c r="O26" i="24"/>
  <c r="P26" i="24" s="1"/>
  <c r="H27" i="24"/>
  <c r="O27" i="24"/>
  <c r="P27" i="24" s="1"/>
  <c r="Q27" i="24" s="1"/>
  <c r="H28" i="24"/>
  <c r="I28" i="24" s="1"/>
  <c r="O28" i="24"/>
  <c r="P28" i="24" s="1"/>
  <c r="H29" i="24"/>
  <c r="I29" i="24" s="1"/>
  <c r="O29" i="24"/>
  <c r="P29" i="24" s="1"/>
  <c r="Q29" i="24" s="1"/>
  <c r="H30" i="24"/>
  <c r="I30" i="24" s="1"/>
  <c r="J30" i="24" s="1"/>
  <c r="O30" i="24"/>
  <c r="P30" i="24" s="1"/>
  <c r="H31" i="24"/>
  <c r="I31" i="24" s="1"/>
  <c r="O31" i="24"/>
  <c r="P31" i="24" s="1"/>
  <c r="H32" i="24"/>
  <c r="I32" i="24"/>
  <c r="J32" i="24" s="1"/>
  <c r="O32" i="24"/>
  <c r="P32" i="24" s="1"/>
  <c r="H33" i="24"/>
  <c r="I33" i="24"/>
  <c r="O33" i="24"/>
  <c r="P33" i="24" s="1"/>
  <c r="H34" i="24"/>
  <c r="I34" i="24" s="1"/>
  <c r="O34" i="24"/>
  <c r="P34" i="24" s="1"/>
  <c r="H35" i="24"/>
  <c r="O35" i="24"/>
  <c r="P35" i="24" s="1"/>
  <c r="Q35" i="24" s="1"/>
  <c r="H36" i="24"/>
  <c r="I36" i="24"/>
  <c r="O36" i="24"/>
  <c r="P36" i="24" s="1"/>
  <c r="B57" i="3"/>
  <c r="M57" i="3"/>
  <c r="B58" i="3"/>
  <c r="M58" i="3"/>
  <c r="B59" i="3"/>
  <c r="M59" i="3"/>
  <c r="B60" i="3"/>
  <c r="M60" i="3"/>
  <c r="B61" i="3"/>
  <c r="M61" i="3"/>
  <c r="B62" i="3"/>
  <c r="M62" i="3"/>
  <c r="B63" i="3"/>
  <c r="M63" i="3"/>
  <c r="B64" i="3"/>
  <c r="M64" i="3"/>
  <c r="B65" i="3"/>
  <c r="M65" i="3"/>
  <c r="B66" i="3"/>
  <c r="M66" i="3"/>
  <c r="B67" i="3"/>
  <c r="M67" i="3"/>
  <c r="B68" i="3"/>
  <c r="M68" i="3"/>
  <c r="B69" i="3"/>
  <c r="M69" i="3"/>
  <c r="B70" i="3"/>
  <c r="M70" i="3"/>
  <c r="B71" i="3"/>
  <c r="M71" i="3"/>
  <c r="B72" i="3"/>
  <c r="M72" i="3"/>
  <c r="B73" i="3"/>
  <c r="M73" i="3"/>
  <c r="B74" i="3"/>
  <c r="M74" i="3"/>
  <c r="B75" i="3"/>
  <c r="M75" i="3"/>
  <c r="B76" i="3"/>
  <c r="M76" i="3"/>
  <c r="B77" i="3"/>
  <c r="M77" i="3"/>
  <c r="B78" i="3"/>
  <c r="M78" i="3"/>
  <c r="B79" i="3"/>
  <c r="M79" i="3"/>
  <c r="B80" i="3"/>
  <c r="M80" i="3"/>
  <c r="B81" i="3"/>
  <c r="M81" i="3"/>
  <c r="B82" i="3"/>
  <c r="M82" i="3"/>
  <c r="B83" i="3"/>
  <c r="M83" i="3"/>
  <c r="B84" i="3"/>
  <c r="M84" i="3"/>
  <c r="B85" i="3"/>
  <c r="M85" i="3"/>
  <c r="H20" i="3"/>
  <c r="I20" i="3" s="1"/>
  <c r="J20" i="3" s="1"/>
  <c r="O20" i="3"/>
  <c r="P20" i="3" s="1"/>
  <c r="H21" i="3"/>
  <c r="I21" i="3"/>
  <c r="O21" i="3"/>
  <c r="P21" i="3" s="1"/>
  <c r="Q21" i="3" s="1"/>
  <c r="H22" i="3"/>
  <c r="I22" i="3" s="1"/>
  <c r="O22" i="3"/>
  <c r="P22" i="3" s="1"/>
  <c r="H23" i="3"/>
  <c r="O23" i="3"/>
  <c r="P23" i="3" s="1"/>
  <c r="Q23" i="3" s="1"/>
  <c r="H24" i="3"/>
  <c r="I24" i="3" s="1"/>
  <c r="O24" i="3"/>
  <c r="P24" i="3" s="1"/>
  <c r="H25" i="3"/>
  <c r="I25" i="3" s="1"/>
  <c r="O25" i="3"/>
  <c r="P25" i="3" s="1"/>
  <c r="H26" i="3"/>
  <c r="O26" i="3"/>
  <c r="P26" i="3" s="1"/>
  <c r="H27" i="3"/>
  <c r="I27" i="3" s="1"/>
  <c r="O27" i="3"/>
  <c r="P27" i="3" s="1"/>
  <c r="H28" i="3"/>
  <c r="I28" i="3" s="1"/>
  <c r="O28" i="3"/>
  <c r="H29" i="3"/>
  <c r="I29" i="3" s="1"/>
  <c r="O29" i="3"/>
  <c r="P29" i="3" s="1"/>
  <c r="H30" i="3"/>
  <c r="I30" i="3" s="1"/>
  <c r="O30" i="3"/>
  <c r="P30" i="3" s="1"/>
  <c r="H31" i="3"/>
  <c r="I31" i="3" s="1"/>
  <c r="O31" i="3"/>
  <c r="P31" i="3"/>
  <c r="H32" i="3"/>
  <c r="I32" i="3" s="1"/>
  <c r="O32" i="3"/>
  <c r="P32" i="3"/>
  <c r="H33" i="3"/>
  <c r="I33" i="3" s="1"/>
  <c r="O33" i="3"/>
  <c r="P33" i="3" s="1"/>
  <c r="H34" i="3"/>
  <c r="I34" i="3" s="1"/>
  <c r="O34" i="3"/>
  <c r="P34" i="3" s="1"/>
  <c r="P220" i="22"/>
  <c r="O220" i="22"/>
  <c r="G220" i="22"/>
  <c r="F220" i="22"/>
  <c r="P201" i="22"/>
  <c r="O201" i="22"/>
  <c r="G201" i="22"/>
  <c r="F201" i="22"/>
  <c r="P182" i="22"/>
  <c r="O182" i="22"/>
  <c r="G182" i="22"/>
  <c r="F182" i="22"/>
  <c r="P163" i="22"/>
  <c r="O163" i="22"/>
  <c r="G163" i="22"/>
  <c r="F163" i="22"/>
  <c r="P144" i="22"/>
  <c r="O144" i="22"/>
  <c r="G144" i="22"/>
  <c r="F144" i="22"/>
  <c r="P125" i="22"/>
  <c r="O125" i="22"/>
  <c r="G125" i="22"/>
  <c r="F125" i="22"/>
  <c r="P106" i="22"/>
  <c r="O106" i="22"/>
  <c r="G106" i="22"/>
  <c r="F106" i="22"/>
  <c r="P87" i="22"/>
  <c r="O87" i="22"/>
  <c r="G87" i="22"/>
  <c r="F87" i="22"/>
  <c r="P68" i="22"/>
  <c r="O68" i="22"/>
  <c r="G68" i="22"/>
  <c r="F68" i="22"/>
  <c r="P49" i="22"/>
  <c r="O49" i="22"/>
  <c r="G49" i="22"/>
  <c r="F49" i="22"/>
  <c r="P30" i="22"/>
  <c r="O30" i="22"/>
  <c r="G30" i="22"/>
  <c r="F30" i="22"/>
  <c r="P220" i="17"/>
  <c r="O220" i="17"/>
  <c r="G220" i="17"/>
  <c r="F220" i="17"/>
  <c r="P201" i="17"/>
  <c r="O201" i="17"/>
  <c r="G201" i="17"/>
  <c r="F201" i="17"/>
  <c r="P182" i="17"/>
  <c r="O182" i="17"/>
  <c r="G182" i="17"/>
  <c r="F182" i="17"/>
  <c r="P163" i="17"/>
  <c r="O163" i="17"/>
  <c r="G163" i="17"/>
  <c r="F163" i="17"/>
  <c r="P144" i="17"/>
  <c r="O144" i="17"/>
  <c r="G144" i="17"/>
  <c r="F144" i="17"/>
  <c r="P125" i="17"/>
  <c r="O125" i="17"/>
  <c r="G125" i="17"/>
  <c r="F125" i="17"/>
  <c r="P106" i="17"/>
  <c r="O106" i="17"/>
  <c r="G106" i="17"/>
  <c r="F106" i="17"/>
  <c r="P87" i="17"/>
  <c r="O87" i="17"/>
  <c r="G87" i="17"/>
  <c r="F87" i="17"/>
  <c r="P68" i="17"/>
  <c r="O68" i="17"/>
  <c r="G68" i="17"/>
  <c r="F68" i="17"/>
  <c r="P49" i="17"/>
  <c r="O49" i="17"/>
  <c r="G49" i="17"/>
  <c r="F49" i="17"/>
  <c r="P30" i="17"/>
  <c r="O30" i="17"/>
  <c r="G30" i="17"/>
  <c r="F30" i="17"/>
  <c r="P220" i="10"/>
  <c r="O220" i="10"/>
  <c r="G220" i="10"/>
  <c r="F220" i="10"/>
  <c r="P201" i="10"/>
  <c r="O201" i="10"/>
  <c r="G201" i="10"/>
  <c r="F201" i="10"/>
  <c r="P182" i="10"/>
  <c r="O182" i="10"/>
  <c r="G182" i="10"/>
  <c r="F182" i="10"/>
  <c r="P163" i="10"/>
  <c r="O163" i="10"/>
  <c r="G163" i="10"/>
  <c r="F163" i="10"/>
  <c r="P144" i="10"/>
  <c r="O144" i="10"/>
  <c r="G144" i="10"/>
  <c r="F144" i="10"/>
  <c r="P125" i="10"/>
  <c r="O125" i="10"/>
  <c r="G125" i="10"/>
  <c r="F125" i="10"/>
  <c r="P106" i="10"/>
  <c r="O106" i="10"/>
  <c r="G106" i="10"/>
  <c r="F106" i="10"/>
  <c r="P87" i="10"/>
  <c r="O87" i="10"/>
  <c r="G87" i="10"/>
  <c r="F87" i="10"/>
  <c r="P68" i="10"/>
  <c r="O68" i="10"/>
  <c r="G68" i="10"/>
  <c r="F68" i="10"/>
  <c r="P30" i="10"/>
  <c r="P10" i="10" s="1"/>
  <c r="T20" i="9" s="1"/>
  <c r="N20" i="9" s="1"/>
  <c r="O30" i="10"/>
  <c r="E10" i="10" s="1"/>
  <c r="G30" i="10"/>
  <c r="F30" i="10"/>
  <c r="P49" i="10"/>
  <c r="O49" i="10"/>
  <c r="G49" i="10"/>
  <c r="F49" i="10"/>
  <c r="G33" i="10"/>
  <c r="M33" i="10"/>
  <c r="P220" i="20"/>
  <c r="O220" i="20"/>
  <c r="G220" i="20"/>
  <c r="F220" i="20"/>
  <c r="P201" i="20"/>
  <c r="O201" i="20"/>
  <c r="G201" i="20"/>
  <c r="F201" i="20"/>
  <c r="P182" i="20"/>
  <c r="O182" i="20"/>
  <c r="G182" i="20"/>
  <c r="F182" i="20"/>
  <c r="P163" i="20"/>
  <c r="O163" i="20"/>
  <c r="G163" i="20"/>
  <c r="F163" i="20"/>
  <c r="P144" i="20"/>
  <c r="O144" i="20"/>
  <c r="G144" i="20"/>
  <c r="F144" i="20"/>
  <c r="P125" i="20"/>
  <c r="O125" i="20"/>
  <c r="G125" i="20"/>
  <c r="F125" i="20"/>
  <c r="P106" i="20"/>
  <c r="O106" i="20"/>
  <c r="G106" i="20"/>
  <c r="F106" i="20"/>
  <c r="P87" i="20"/>
  <c r="O87" i="20"/>
  <c r="G87" i="20"/>
  <c r="F87" i="20"/>
  <c r="P68" i="20"/>
  <c r="O68" i="20"/>
  <c r="G68" i="20"/>
  <c r="F68" i="20"/>
  <c r="P49" i="20"/>
  <c r="O49" i="20"/>
  <c r="G49" i="20"/>
  <c r="F49" i="20"/>
  <c r="P30" i="20"/>
  <c r="P10" i="20" s="1"/>
  <c r="O30" i="20"/>
  <c r="G30" i="20"/>
  <c r="F30" i="20"/>
  <c r="P30" i="1"/>
  <c r="O30" i="1"/>
  <c r="E10" i="1" s="1"/>
  <c r="G30" i="1"/>
  <c r="F30" i="1"/>
  <c r="U10" i="20" l="1"/>
  <c r="AE17" i="9" s="1"/>
  <c r="E10" i="20"/>
  <c r="P10" i="1"/>
  <c r="T17" i="9" s="1"/>
  <c r="U10" i="1"/>
  <c r="V17" i="9" s="1"/>
  <c r="U10" i="10"/>
  <c r="V20" i="9" s="1"/>
  <c r="K20" i="9" s="1"/>
  <c r="L20" i="9" s="1"/>
  <c r="J33" i="25"/>
  <c r="J29" i="25"/>
  <c r="J25" i="25"/>
  <c r="J21" i="25"/>
  <c r="J35" i="25"/>
  <c r="J31" i="25"/>
  <c r="J27" i="25"/>
  <c r="J23" i="25"/>
  <c r="J19" i="25"/>
  <c r="Q35" i="25"/>
  <c r="Q33" i="25"/>
  <c r="Q31" i="25"/>
  <c r="Q29" i="25"/>
  <c r="Q27" i="25"/>
  <c r="Q25" i="25"/>
  <c r="Q23" i="25"/>
  <c r="Q21" i="25"/>
  <c r="Q19" i="25"/>
  <c r="J20" i="15"/>
  <c r="Q34" i="15"/>
  <c r="Q32" i="15"/>
  <c r="Q30" i="15"/>
  <c r="Q28" i="15"/>
  <c r="Q26" i="15"/>
  <c r="Q24" i="15"/>
  <c r="Q22" i="15"/>
  <c r="Q20" i="15"/>
  <c r="J34" i="13"/>
  <c r="J30" i="13"/>
  <c r="J26" i="13"/>
  <c r="J22" i="13"/>
  <c r="J23" i="13"/>
  <c r="J36" i="13"/>
  <c r="J32" i="13"/>
  <c r="J28" i="13"/>
  <c r="I25" i="13"/>
  <c r="J25" i="13" s="1"/>
  <c r="J24" i="13"/>
  <c r="J20" i="13"/>
  <c r="Q36" i="13"/>
  <c r="Q34" i="13"/>
  <c r="Q32" i="13"/>
  <c r="Q30" i="13"/>
  <c r="Q28" i="13"/>
  <c r="Q26" i="13"/>
  <c r="Q24" i="13"/>
  <c r="Q22" i="13"/>
  <c r="Q20" i="13"/>
  <c r="J28" i="24"/>
  <c r="Q33" i="24"/>
  <c r="J36" i="24"/>
  <c r="Q25" i="24"/>
  <c r="J20" i="24"/>
  <c r="J33" i="24"/>
  <c r="J25" i="24"/>
  <c r="J34" i="24"/>
  <c r="Q31" i="24"/>
  <c r="J31" i="24"/>
  <c r="J26" i="24"/>
  <c r="Q23" i="24"/>
  <c r="J23" i="24"/>
  <c r="I35" i="24"/>
  <c r="J35" i="24" s="1"/>
  <c r="J29" i="24"/>
  <c r="I27" i="24"/>
  <c r="J27" i="24" s="1"/>
  <c r="J21" i="24"/>
  <c r="Q36" i="24"/>
  <c r="Q34" i="24"/>
  <c r="Q32" i="24"/>
  <c r="Q30" i="24"/>
  <c r="Q28" i="24"/>
  <c r="Q26" i="24"/>
  <c r="Q24" i="24"/>
  <c r="Q22" i="24"/>
  <c r="Q20" i="24"/>
  <c r="J24" i="3"/>
  <c r="Q31" i="3"/>
  <c r="Q29" i="3"/>
  <c r="I26" i="3"/>
  <c r="J26" i="3" s="1"/>
  <c r="Q33" i="3"/>
  <c r="J29" i="3"/>
  <c r="J31" i="3"/>
  <c r="Q25" i="3"/>
  <c r="J21" i="3"/>
  <c r="J33" i="3"/>
  <c r="Q32" i="3"/>
  <c r="Q27" i="3"/>
  <c r="J27" i="3"/>
  <c r="J22" i="3"/>
  <c r="Q34" i="3"/>
  <c r="Q30" i="3"/>
  <c r="P28" i="3"/>
  <c r="Q28" i="3" s="1"/>
  <c r="J25" i="3"/>
  <c r="I23" i="3"/>
  <c r="J23" i="3" s="1"/>
  <c r="J34" i="3"/>
  <c r="J32" i="3"/>
  <c r="J30" i="3"/>
  <c r="J28" i="3"/>
  <c r="Q26" i="3"/>
  <c r="Q24" i="3"/>
  <c r="Q22" i="3"/>
  <c r="Q20" i="3"/>
  <c r="K17" i="9" l="1"/>
  <c r="B75" i="15"/>
  <c r="B76" i="15"/>
  <c r="F70" i="19"/>
  <c r="F39" i="19"/>
  <c r="G28" i="19"/>
  <c r="F28" i="19"/>
  <c r="H22" i="19"/>
  <c r="H23" i="19"/>
  <c r="H24" i="19"/>
  <c r="H25" i="19"/>
  <c r="H26" i="19"/>
  <c r="H27" i="19"/>
  <c r="G59" i="19"/>
  <c r="F59" i="19"/>
  <c r="H53" i="19"/>
  <c r="H54" i="19"/>
  <c r="H55" i="19"/>
  <c r="H56" i="19"/>
  <c r="H57" i="19"/>
  <c r="H58" i="19"/>
  <c r="B51" i="15"/>
  <c r="B74" i="15"/>
  <c r="B77" i="15"/>
  <c r="B78" i="15"/>
  <c r="B79" i="15"/>
  <c r="B80" i="15"/>
  <c r="B81" i="15"/>
  <c r="B82" i="15"/>
  <c r="H38" i="15"/>
  <c r="I38" i="15" s="1"/>
  <c r="O38" i="15"/>
  <c r="P38" i="15" s="1"/>
  <c r="H39" i="15"/>
  <c r="I39" i="15" s="1"/>
  <c r="J39" i="15" s="1"/>
  <c r="O39" i="15"/>
  <c r="P39" i="15" s="1"/>
  <c r="Q39" i="15" s="1"/>
  <c r="H36" i="15"/>
  <c r="I36" i="15" s="1"/>
  <c r="O36" i="15"/>
  <c r="P36" i="15" s="1"/>
  <c r="H37" i="15"/>
  <c r="I37" i="15" s="1"/>
  <c r="O37" i="15"/>
  <c r="P37" i="15" s="1"/>
  <c r="Q37" i="15" s="1"/>
  <c r="H40" i="15"/>
  <c r="I40" i="15"/>
  <c r="J40" i="15" s="1"/>
  <c r="O40" i="15"/>
  <c r="P40" i="15" s="1"/>
  <c r="Q40" i="15" s="1"/>
  <c r="H41" i="15"/>
  <c r="I41" i="15" s="1"/>
  <c r="O41" i="15"/>
  <c r="P41" i="15" s="1"/>
  <c r="B73" i="13"/>
  <c r="M73" i="13"/>
  <c r="B74" i="13"/>
  <c r="M74" i="13"/>
  <c r="B75" i="13"/>
  <c r="M75" i="13"/>
  <c r="B76" i="13"/>
  <c r="M76" i="13"/>
  <c r="B77" i="13"/>
  <c r="M77" i="13"/>
  <c r="B78" i="13"/>
  <c r="M78" i="13"/>
  <c r="B79" i="13"/>
  <c r="M79" i="13"/>
  <c r="B55" i="13"/>
  <c r="M55" i="13"/>
  <c r="B69" i="13"/>
  <c r="M69" i="13"/>
  <c r="B70" i="13"/>
  <c r="M70" i="13"/>
  <c r="B71" i="13"/>
  <c r="M71" i="13"/>
  <c r="B72" i="13"/>
  <c r="M72" i="13"/>
  <c r="H37" i="13"/>
  <c r="I37" i="13" s="1"/>
  <c r="J37" i="13" s="1"/>
  <c r="O37" i="13"/>
  <c r="P37" i="13" s="1"/>
  <c r="H38" i="13"/>
  <c r="I38" i="13" s="1"/>
  <c r="J38" i="13" s="1"/>
  <c r="O38" i="13"/>
  <c r="P38" i="13" s="1"/>
  <c r="Q38" i="13" s="1"/>
  <c r="H39" i="13"/>
  <c r="I39" i="13" s="1"/>
  <c r="J39" i="13" s="1"/>
  <c r="O39" i="13"/>
  <c r="H40" i="13"/>
  <c r="I40" i="13" s="1"/>
  <c r="O40" i="13"/>
  <c r="P40" i="13" s="1"/>
  <c r="Q40" i="13" s="1"/>
  <c r="H41" i="13"/>
  <c r="I41" i="13" s="1"/>
  <c r="J41" i="13" s="1"/>
  <c r="O41" i="13"/>
  <c r="P41" i="13" s="1"/>
  <c r="B55" i="24"/>
  <c r="B78" i="24"/>
  <c r="B79" i="24"/>
  <c r="B80" i="24"/>
  <c r="B81" i="24"/>
  <c r="B82" i="24"/>
  <c r="B83" i="24"/>
  <c r="M78" i="24"/>
  <c r="M79" i="24"/>
  <c r="M80" i="24"/>
  <c r="H37" i="24"/>
  <c r="I37" i="24" s="1"/>
  <c r="O37" i="24"/>
  <c r="P37" i="24" s="1"/>
  <c r="H38" i="24"/>
  <c r="I38" i="24" s="1"/>
  <c r="O38" i="24"/>
  <c r="P38" i="24" s="1"/>
  <c r="H39" i="24"/>
  <c r="I39" i="24" s="1"/>
  <c r="J39" i="24" s="1"/>
  <c r="O39" i="24"/>
  <c r="P39" i="24" s="1"/>
  <c r="H40" i="24"/>
  <c r="I40" i="24" s="1"/>
  <c r="J40" i="24" s="1"/>
  <c r="O40" i="24"/>
  <c r="P40" i="24" s="1"/>
  <c r="Q40" i="24" s="1"/>
  <c r="B54" i="3"/>
  <c r="M54" i="3"/>
  <c r="B55" i="3"/>
  <c r="M55" i="3"/>
  <c r="B56" i="3"/>
  <c r="M56" i="3"/>
  <c r="B86" i="3"/>
  <c r="M86" i="3"/>
  <c r="B87" i="3"/>
  <c r="M87" i="3"/>
  <c r="B88" i="3"/>
  <c r="M88" i="3"/>
  <c r="H35" i="3"/>
  <c r="I35" i="3" s="1"/>
  <c r="O35" i="3"/>
  <c r="P35" i="3" s="1"/>
  <c r="H36" i="3"/>
  <c r="I36" i="3" s="1"/>
  <c r="J36" i="3" s="1"/>
  <c r="O36" i="3"/>
  <c r="P36" i="3" s="1"/>
  <c r="Q36" i="3" s="1"/>
  <c r="H37" i="3"/>
  <c r="I37" i="3" s="1"/>
  <c r="O37" i="3"/>
  <c r="P37" i="3" s="1"/>
  <c r="H38" i="3"/>
  <c r="I38" i="3" s="1"/>
  <c r="J38" i="3" s="1"/>
  <c r="O38" i="3"/>
  <c r="H39" i="3"/>
  <c r="I39" i="3" s="1"/>
  <c r="O39" i="3"/>
  <c r="P39" i="3" s="1"/>
  <c r="Q39" i="3" s="1"/>
  <c r="H34" i="5"/>
  <c r="H35" i="5"/>
  <c r="H36" i="5"/>
  <c r="H40" i="5"/>
  <c r="H38" i="5"/>
  <c r="H39" i="5"/>
  <c r="Q38" i="15" l="1"/>
  <c r="J38" i="15"/>
  <c r="J37" i="15"/>
  <c r="Q41" i="15"/>
  <c r="Q36" i="15"/>
  <c r="J41" i="15"/>
  <c r="J36" i="15"/>
  <c r="P39" i="13"/>
  <c r="Q39" i="13" s="1"/>
  <c r="Q41" i="13"/>
  <c r="Q37" i="13"/>
  <c r="J40" i="13"/>
  <c r="J38" i="24"/>
  <c r="Q37" i="24"/>
  <c r="J37" i="24"/>
  <c r="Q38" i="24"/>
  <c r="Q39" i="24"/>
  <c r="P38" i="3"/>
  <c r="Q38" i="3" s="1"/>
  <c r="Q37" i="3"/>
  <c r="Q35" i="3"/>
  <c r="J37" i="3"/>
  <c r="J39" i="3"/>
  <c r="J35" i="3"/>
  <c r="H37" i="5"/>
  <c r="H41" i="5"/>
  <c r="F111" i="5" l="1"/>
  <c r="H102" i="5"/>
  <c r="H103" i="5"/>
  <c r="H104" i="5"/>
  <c r="H105" i="5"/>
  <c r="H106" i="5"/>
  <c r="H107" i="5"/>
  <c r="H108" i="5"/>
  <c r="H109" i="5"/>
  <c r="H110" i="5"/>
  <c r="G97" i="5"/>
  <c r="F97" i="5"/>
  <c r="H90" i="5"/>
  <c r="H91" i="5"/>
  <c r="H92" i="5"/>
  <c r="H93" i="5"/>
  <c r="H94" i="5"/>
  <c r="H95" i="5"/>
  <c r="H96" i="5"/>
  <c r="H67" i="5"/>
  <c r="H68" i="5"/>
  <c r="H69" i="5"/>
  <c r="H70" i="5"/>
  <c r="H71" i="5"/>
  <c r="F42" i="5"/>
  <c r="G29" i="5"/>
  <c r="F29" i="5"/>
  <c r="H22" i="5"/>
  <c r="H23" i="5"/>
  <c r="H24" i="5"/>
  <c r="H25" i="5"/>
  <c r="H26" i="5"/>
  <c r="H27" i="5"/>
  <c r="H28" i="5"/>
  <c r="G78" i="5"/>
  <c r="F78" i="5"/>
  <c r="G63" i="5"/>
  <c r="F63" i="5"/>
  <c r="H55" i="5"/>
  <c r="H56" i="5"/>
  <c r="H57" i="5"/>
  <c r="H58" i="5"/>
  <c r="H59" i="5"/>
  <c r="H60" i="5"/>
  <c r="H61" i="5"/>
  <c r="H62" i="5"/>
  <c r="D9" i="25"/>
  <c r="D9" i="15"/>
  <c r="D9" i="13"/>
  <c r="D9" i="24"/>
  <c r="D9" i="3"/>
  <c r="G80" i="5" l="1"/>
  <c r="U10" i="22"/>
  <c r="AE21" i="9" s="1"/>
  <c r="AE22" i="9" s="1"/>
  <c r="U10" i="17"/>
  <c r="V21" i="9" s="1"/>
  <c r="G45" i="3"/>
  <c r="G46" i="24"/>
  <c r="G45" i="13"/>
  <c r="G45" i="15"/>
  <c r="G42" i="25"/>
  <c r="K9" i="29" l="1"/>
  <c r="R29" i="9"/>
  <c r="W29" i="9" s="1"/>
  <c r="K21" i="9"/>
  <c r="V22" i="9"/>
  <c r="N45" i="15"/>
  <c r="M45" i="15"/>
  <c r="L45" i="15"/>
  <c r="K45" i="15"/>
  <c r="F45" i="15"/>
  <c r="E45" i="15"/>
  <c r="D45" i="15"/>
  <c r="O44" i="15"/>
  <c r="P44" i="15" s="1"/>
  <c r="H44" i="15"/>
  <c r="I44" i="15" s="1"/>
  <c r="J44" i="15" s="1"/>
  <c r="O43" i="15"/>
  <c r="P43" i="15" s="1"/>
  <c r="Q43" i="15" s="1"/>
  <c r="H43" i="15"/>
  <c r="I43" i="15" s="1"/>
  <c r="O42" i="15"/>
  <c r="P42" i="15" s="1"/>
  <c r="H42" i="15"/>
  <c r="I42" i="15" s="1"/>
  <c r="J42" i="15" s="1"/>
  <c r="O19" i="15"/>
  <c r="P19" i="15" s="1"/>
  <c r="H19" i="15"/>
  <c r="I19" i="15" s="1"/>
  <c r="J19" i="15" s="1"/>
  <c r="O18" i="15"/>
  <c r="P18" i="15" s="1"/>
  <c r="Q18" i="15" s="1"/>
  <c r="H18" i="15"/>
  <c r="I18" i="15" s="1"/>
  <c r="N42" i="25"/>
  <c r="M42" i="25"/>
  <c r="L42" i="25"/>
  <c r="K42" i="25"/>
  <c r="F42" i="25"/>
  <c r="E42" i="25"/>
  <c r="D42" i="25"/>
  <c r="O41" i="25"/>
  <c r="P41" i="25" s="1"/>
  <c r="H41" i="25"/>
  <c r="I41" i="25" s="1"/>
  <c r="J41" i="25" s="1"/>
  <c r="O40" i="25"/>
  <c r="P40" i="25" s="1"/>
  <c r="Q40" i="25" s="1"/>
  <c r="H40" i="25"/>
  <c r="I40" i="25" s="1"/>
  <c r="O39" i="25"/>
  <c r="P39" i="25" s="1"/>
  <c r="H39" i="25"/>
  <c r="I39" i="25" s="1"/>
  <c r="J39" i="25" s="1"/>
  <c r="O38" i="25"/>
  <c r="P38" i="25" s="1"/>
  <c r="Q38" i="25" s="1"/>
  <c r="H38" i="25"/>
  <c r="I38" i="25" s="1"/>
  <c r="O37" i="25"/>
  <c r="P37" i="25" s="1"/>
  <c r="H37" i="25"/>
  <c r="I37" i="25" s="1"/>
  <c r="J37" i="25" s="1"/>
  <c r="O36" i="25"/>
  <c r="P36" i="25" s="1"/>
  <c r="Q36" i="25" s="1"/>
  <c r="H36" i="25"/>
  <c r="I36" i="25" s="1"/>
  <c r="O18" i="25"/>
  <c r="P18" i="25" s="1"/>
  <c r="Q18" i="25" s="1"/>
  <c r="H18" i="25"/>
  <c r="I18" i="25" s="1"/>
  <c r="N45" i="13"/>
  <c r="M45" i="13"/>
  <c r="L45" i="13"/>
  <c r="K45" i="13"/>
  <c r="F45" i="13"/>
  <c r="E45" i="13"/>
  <c r="D45" i="13"/>
  <c r="O44" i="13"/>
  <c r="P44" i="13" s="1"/>
  <c r="Q44" i="13" s="1"/>
  <c r="H44" i="13"/>
  <c r="O43" i="13"/>
  <c r="H43" i="13"/>
  <c r="I43" i="13" s="1"/>
  <c r="J43" i="13" s="1"/>
  <c r="O42" i="13"/>
  <c r="P42" i="13" s="1"/>
  <c r="Q42" i="13" s="1"/>
  <c r="H42" i="13"/>
  <c r="O19" i="13"/>
  <c r="P19" i="13" s="1"/>
  <c r="Q19" i="13" s="1"/>
  <c r="H19" i="13"/>
  <c r="O18" i="13"/>
  <c r="H18" i="13"/>
  <c r="I18" i="13" s="1"/>
  <c r="N45" i="3"/>
  <c r="M45" i="3"/>
  <c r="L45" i="3"/>
  <c r="K45" i="3"/>
  <c r="F45" i="3"/>
  <c r="E45" i="3"/>
  <c r="D45" i="3"/>
  <c r="O44" i="3"/>
  <c r="P44" i="3" s="1"/>
  <c r="Q44" i="3" s="1"/>
  <c r="H44" i="3"/>
  <c r="O43" i="3"/>
  <c r="H43" i="3"/>
  <c r="I43" i="3" s="1"/>
  <c r="J43" i="3" s="1"/>
  <c r="O42" i="3"/>
  <c r="P42" i="3" s="1"/>
  <c r="H42" i="3"/>
  <c r="O41" i="3"/>
  <c r="P41" i="3" s="1"/>
  <c r="Q41" i="3" s="1"/>
  <c r="H41" i="3"/>
  <c r="I41" i="3" s="1"/>
  <c r="O40" i="3"/>
  <c r="H40" i="3"/>
  <c r="O19" i="3"/>
  <c r="H19" i="3"/>
  <c r="O18" i="3"/>
  <c r="P18" i="3" s="1"/>
  <c r="H18" i="3"/>
  <c r="N46" i="24"/>
  <c r="M46" i="24"/>
  <c r="L46" i="24"/>
  <c r="K46" i="24"/>
  <c r="F46" i="24"/>
  <c r="E46" i="24"/>
  <c r="D46" i="24"/>
  <c r="O45" i="24"/>
  <c r="H45" i="24"/>
  <c r="I45" i="24" s="1"/>
  <c r="J45" i="24" s="1"/>
  <c r="O44" i="24"/>
  <c r="P44" i="24" s="1"/>
  <c r="Q44" i="24" s="1"/>
  <c r="H44" i="24"/>
  <c r="O43" i="24"/>
  <c r="H43" i="24"/>
  <c r="I43" i="24" s="1"/>
  <c r="J43" i="24" s="1"/>
  <c r="O42" i="24"/>
  <c r="P42" i="24" s="1"/>
  <c r="Q42" i="24" s="1"/>
  <c r="H42" i="24"/>
  <c r="O41" i="24"/>
  <c r="H41" i="24"/>
  <c r="I41" i="24" s="1"/>
  <c r="J41" i="24" s="1"/>
  <c r="O19" i="24"/>
  <c r="H19" i="24"/>
  <c r="I19" i="24" s="1"/>
  <c r="J19" i="24" s="1"/>
  <c r="O18" i="24"/>
  <c r="P18" i="24" s="1"/>
  <c r="Q18" i="24" s="1"/>
  <c r="H18" i="24"/>
  <c r="K22" i="9" l="1"/>
  <c r="H45" i="3"/>
  <c r="J41" i="3"/>
  <c r="I18" i="3"/>
  <c r="J18" i="3" s="1"/>
  <c r="P40" i="3"/>
  <c r="Q40" i="3" s="1"/>
  <c r="Q19" i="15"/>
  <c r="Q42" i="15"/>
  <c r="Q37" i="25"/>
  <c r="Q41" i="25"/>
  <c r="O46" i="24"/>
  <c r="P19" i="3"/>
  <c r="Q19" i="3" s="1"/>
  <c r="I42" i="25"/>
  <c r="Q42" i="25"/>
  <c r="Q39" i="25"/>
  <c r="O45" i="15"/>
  <c r="Q42" i="3"/>
  <c r="O42" i="25"/>
  <c r="Q44" i="15"/>
  <c r="I45" i="15"/>
  <c r="J18" i="15"/>
  <c r="J43" i="15"/>
  <c r="H45" i="15"/>
  <c r="P45" i="15"/>
  <c r="J18" i="25"/>
  <c r="J36" i="25"/>
  <c r="J38" i="25"/>
  <c r="J40" i="25"/>
  <c r="H42" i="25"/>
  <c r="P42" i="25"/>
  <c r="J18" i="13"/>
  <c r="I19" i="13"/>
  <c r="I42" i="13"/>
  <c r="J42" i="13" s="1"/>
  <c r="I44" i="13"/>
  <c r="J44" i="13" s="1"/>
  <c r="O45" i="13"/>
  <c r="P18" i="13"/>
  <c r="P43" i="13"/>
  <c r="Q43" i="13" s="1"/>
  <c r="H45" i="13"/>
  <c r="Q18" i="3"/>
  <c r="I19" i="3"/>
  <c r="J19" i="3" s="1"/>
  <c r="I40" i="3"/>
  <c r="J40" i="3" s="1"/>
  <c r="I42" i="3"/>
  <c r="J42" i="3" s="1"/>
  <c r="I44" i="3"/>
  <c r="J44" i="3" s="1"/>
  <c r="O45" i="3"/>
  <c r="P43" i="3"/>
  <c r="Q43" i="3" s="1"/>
  <c r="J18" i="24"/>
  <c r="H46" i="24"/>
  <c r="I18" i="24"/>
  <c r="I42" i="24"/>
  <c r="J42" i="24" s="1"/>
  <c r="I44" i="24"/>
  <c r="J44" i="24" s="1"/>
  <c r="P19" i="24"/>
  <c r="Q19" i="24" s="1"/>
  <c r="P41" i="24"/>
  <c r="Q41" i="24" s="1"/>
  <c r="P43" i="24"/>
  <c r="Q43" i="24" s="1"/>
  <c r="P45" i="24"/>
  <c r="Q45" i="24" s="1"/>
  <c r="Q45" i="15" l="1"/>
  <c r="P45" i="13"/>
  <c r="P45" i="3"/>
  <c r="I45" i="13"/>
  <c r="J45" i="15"/>
  <c r="J45" i="3"/>
  <c r="J46" i="24"/>
  <c r="J42" i="25"/>
  <c r="J19" i="13"/>
  <c r="J45" i="13" s="1"/>
  <c r="Q18" i="13"/>
  <c r="Q45" i="13" s="1"/>
  <c r="Q45" i="3"/>
  <c r="I45" i="3"/>
  <c r="Q46" i="24"/>
  <c r="P46" i="24"/>
  <c r="I46" i="24"/>
  <c r="S75" i="25" l="1"/>
  <c r="P75" i="25"/>
  <c r="L75" i="25"/>
  <c r="K75" i="25"/>
  <c r="G75" i="25"/>
  <c r="D75" i="25"/>
  <c r="S83" i="15"/>
  <c r="P83" i="15"/>
  <c r="L83" i="15"/>
  <c r="K83" i="15"/>
  <c r="G83" i="15"/>
  <c r="D83" i="15"/>
  <c r="S84" i="13"/>
  <c r="P84" i="13"/>
  <c r="L84" i="13"/>
  <c r="K84" i="13"/>
  <c r="G84" i="13"/>
  <c r="D84" i="13"/>
  <c r="P88" i="24"/>
  <c r="L88" i="24"/>
  <c r="K88" i="24"/>
  <c r="G88" i="24"/>
  <c r="D88" i="24"/>
  <c r="S96" i="3"/>
  <c r="P96" i="3"/>
  <c r="D96" i="3"/>
  <c r="G96" i="3"/>
  <c r="K96" i="3"/>
  <c r="L96" i="3"/>
  <c r="F17" i="9" l="1"/>
  <c r="E17" i="9"/>
  <c r="D17" i="9"/>
  <c r="C17" i="9"/>
  <c r="B17" i="9"/>
  <c r="B49" i="25" l="1"/>
  <c r="B50" i="25"/>
  <c r="B71" i="25"/>
  <c r="B72" i="25"/>
  <c r="B73" i="25"/>
  <c r="B74" i="25"/>
  <c r="B48" i="25"/>
  <c r="M74" i="25"/>
  <c r="M73" i="25"/>
  <c r="M72" i="25"/>
  <c r="M71" i="25"/>
  <c r="M50" i="25"/>
  <c r="M49" i="25"/>
  <c r="M48" i="25"/>
  <c r="M75" i="25" s="1"/>
  <c r="P9" i="25"/>
  <c r="AC30" i="9" s="1"/>
  <c r="B53" i="24"/>
  <c r="B54" i="24"/>
  <c r="B84" i="24"/>
  <c r="B85" i="24"/>
  <c r="B86" i="24"/>
  <c r="B87" i="24"/>
  <c r="B52" i="24"/>
  <c r="S88" i="24"/>
  <c r="P9" i="24" s="1"/>
  <c r="AC28" i="9" s="1"/>
  <c r="AC31" i="9" s="1"/>
  <c r="M87" i="24"/>
  <c r="M86" i="24"/>
  <c r="M85" i="24"/>
  <c r="M84" i="24"/>
  <c r="M83" i="24"/>
  <c r="M82" i="24"/>
  <c r="M81" i="24"/>
  <c r="M55" i="24"/>
  <c r="M54" i="24"/>
  <c r="M53" i="24"/>
  <c r="M52" i="24"/>
  <c r="M88" i="24" l="1"/>
  <c r="P7" i="24" s="1"/>
  <c r="P11" i="24" s="1"/>
  <c r="P7" i="25"/>
  <c r="P11" i="25"/>
  <c r="M206" i="22"/>
  <c r="M204" i="22"/>
  <c r="G204" i="22"/>
  <c r="M187" i="22"/>
  <c r="M185" i="22"/>
  <c r="G185" i="22"/>
  <c r="M168" i="22"/>
  <c r="M166" i="22"/>
  <c r="G166" i="22"/>
  <c r="M149" i="22"/>
  <c r="M147" i="22"/>
  <c r="G147" i="22"/>
  <c r="M130" i="22"/>
  <c r="M128" i="22"/>
  <c r="G128" i="22"/>
  <c r="M111" i="22"/>
  <c r="M109" i="22"/>
  <c r="G109" i="22"/>
  <c r="M92" i="22"/>
  <c r="M90" i="22"/>
  <c r="G90" i="22"/>
  <c r="M73" i="22"/>
  <c r="M71" i="22"/>
  <c r="G71" i="22"/>
  <c r="M54" i="22"/>
  <c r="M52" i="22"/>
  <c r="G52" i="22"/>
  <c r="M35" i="22"/>
  <c r="M33" i="22"/>
  <c r="G33" i="22"/>
  <c r="M14" i="22"/>
  <c r="M16" i="22"/>
  <c r="G14" i="22"/>
  <c r="A210" i="22" l="1"/>
  <c r="A191" i="22"/>
  <c r="A172" i="22"/>
  <c r="A153" i="22"/>
  <c r="A134" i="22"/>
  <c r="A115" i="22"/>
  <c r="A96" i="22"/>
  <c r="A77" i="22"/>
  <c r="A58" i="22"/>
  <c r="A39" i="22"/>
  <c r="A20" i="22"/>
  <c r="E10" i="22" l="1"/>
  <c r="P10" i="22"/>
  <c r="M206" i="20"/>
  <c r="M204" i="20"/>
  <c r="G204" i="20"/>
  <c r="M187" i="20"/>
  <c r="M185" i="20"/>
  <c r="G185" i="20"/>
  <c r="M168" i="20"/>
  <c r="M166" i="20"/>
  <c r="G166" i="20"/>
  <c r="M149" i="20"/>
  <c r="M147" i="20"/>
  <c r="G147" i="20"/>
  <c r="M130" i="20"/>
  <c r="M128" i="20"/>
  <c r="G128" i="20"/>
  <c r="M111" i="20"/>
  <c r="M109" i="20"/>
  <c r="G109" i="20"/>
  <c r="M92" i="20"/>
  <c r="M90" i="20"/>
  <c r="G90" i="20"/>
  <c r="M73" i="20"/>
  <c r="M71" i="20"/>
  <c r="G71" i="20"/>
  <c r="M54" i="20"/>
  <c r="M52" i="20"/>
  <c r="G52" i="20"/>
  <c r="M35" i="20"/>
  <c r="M33" i="20"/>
  <c r="G33" i="20"/>
  <c r="M16" i="20"/>
  <c r="M14" i="20"/>
  <c r="G14" i="20"/>
  <c r="A210" i="20"/>
  <c r="A191" i="20"/>
  <c r="A172" i="20"/>
  <c r="A153" i="20"/>
  <c r="A134" i="20"/>
  <c r="A115" i="20"/>
  <c r="A96" i="20"/>
  <c r="A77" i="20"/>
  <c r="A58" i="20"/>
  <c r="A39" i="20"/>
  <c r="A20" i="20"/>
  <c r="G70" i="19"/>
  <c r="H69" i="19"/>
  <c r="H68" i="19"/>
  <c r="H67" i="19"/>
  <c r="H66" i="19"/>
  <c r="H65" i="19"/>
  <c r="H64" i="19"/>
  <c r="H63" i="19"/>
  <c r="H62" i="19"/>
  <c r="H61" i="19"/>
  <c r="H59" i="19"/>
  <c r="H52" i="19"/>
  <c r="H38" i="19"/>
  <c r="H37" i="19"/>
  <c r="H36" i="19"/>
  <c r="H33" i="19"/>
  <c r="H32" i="19"/>
  <c r="H31" i="19"/>
  <c r="H21" i="19"/>
  <c r="V149" i="18"/>
  <c r="P149" i="18"/>
  <c r="N149" i="18"/>
  <c r="L149" i="18"/>
  <c r="AD21" i="9" s="1"/>
  <c r="J21" i="9" s="1"/>
  <c r="L21" i="9" s="1"/>
  <c r="T147" i="18"/>
  <c r="X147" i="18" s="1"/>
  <c r="R147" i="18"/>
  <c r="T146" i="18"/>
  <c r="X146" i="18" s="1"/>
  <c r="R146" i="18"/>
  <c r="T145" i="18"/>
  <c r="X145" i="18" s="1"/>
  <c r="R145" i="18"/>
  <c r="T144" i="18"/>
  <c r="X144" i="18" s="1"/>
  <c r="R144" i="18"/>
  <c r="T143" i="18"/>
  <c r="X143" i="18" s="1"/>
  <c r="R143" i="18"/>
  <c r="T142" i="18"/>
  <c r="X142" i="18" s="1"/>
  <c r="R142" i="18"/>
  <c r="T141" i="18"/>
  <c r="X141" i="18" s="1"/>
  <c r="R141" i="18"/>
  <c r="T140" i="18"/>
  <c r="X140" i="18" s="1"/>
  <c r="R140" i="18"/>
  <c r="T139" i="18"/>
  <c r="X139" i="18" s="1"/>
  <c r="R139" i="18"/>
  <c r="T138" i="18"/>
  <c r="X138" i="18" s="1"/>
  <c r="R138" i="18"/>
  <c r="T137" i="18"/>
  <c r="X137" i="18" s="1"/>
  <c r="R137" i="18"/>
  <c r="T136" i="18"/>
  <c r="X136" i="18" s="1"/>
  <c r="R136" i="18"/>
  <c r="T135" i="18"/>
  <c r="X135" i="18" s="1"/>
  <c r="R135" i="18"/>
  <c r="T134" i="18"/>
  <c r="X134" i="18" s="1"/>
  <c r="R134" i="18"/>
  <c r="T133" i="18"/>
  <c r="X133" i="18" s="1"/>
  <c r="R133" i="18"/>
  <c r="T132" i="18"/>
  <c r="X132" i="18" s="1"/>
  <c r="R132" i="18"/>
  <c r="T131" i="18"/>
  <c r="X131" i="18" s="1"/>
  <c r="R131" i="18"/>
  <c r="T130" i="18"/>
  <c r="X130" i="18" s="1"/>
  <c r="R130" i="18"/>
  <c r="T129" i="18"/>
  <c r="X129" i="18" s="1"/>
  <c r="R129" i="18"/>
  <c r="T128" i="18"/>
  <c r="R128" i="18"/>
  <c r="V44" i="18"/>
  <c r="Q44" i="18"/>
  <c r="P44" i="18"/>
  <c r="N44" i="18"/>
  <c r="L44" i="18"/>
  <c r="AD17" i="9" s="1"/>
  <c r="T42" i="18"/>
  <c r="X42" i="18" s="1"/>
  <c r="R42" i="18"/>
  <c r="T41" i="18"/>
  <c r="X41" i="18" s="1"/>
  <c r="R41" i="18"/>
  <c r="T40" i="18"/>
  <c r="X40" i="18" s="1"/>
  <c r="R40" i="18"/>
  <c r="T39" i="18"/>
  <c r="X39" i="18" s="1"/>
  <c r="R39" i="18"/>
  <c r="T38" i="18"/>
  <c r="X38" i="18" s="1"/>
  <c r="R38" i="18"/>
  <c r="T37" i="18"/>
  <c r="X37" i="18" s="1"/>
  <c r="R37" i="18"/>
  <c r="T36" i="18"/>
  <c r="X36" i="18" s="1"/>
  <c r="R36" i="18"/>
  <c r="T35" i="18"/>
  <c r="X35" i="18" s="1"/>
  <c r="R35" i="18"/>
  <c r="T34" i="18"/>
  <c r="X34" i="18" s="1"/>
  <c r="R34" i="18"/>
  <c r="T33" i="18"/>
  <c r="X33" i="18" s="1"/>
  <c r="R33" i="18"/>
  <c r="T32" i="18"/>
  <c r="X32" i="18" s="1"/>
  <c r="R32" i="18"/>
  <c r="T31" i="18"/>
  <c r="X31" i="18" s="1"/>
  <c r="R31" i="18"/>
  <c r="T30" i="18"/>
  <c r="X30" i="18" s="1"/>
  <c r="R30" i="18"/>
  <c r="T29" i="18"/>
  <c r="X29" i="18" s="1"/>
  <c r="R29" i="18"/>
  <c r="T28" i="18"/>
  <c r="X28" i="18" s="1"/>
  <c r="R28" i="18"/>
  <c r="T27" i="18"/>
  <c r="X27" i="18" s="1"/>
  <c r="R27" i="18"/>
  <c r="T26" i="18"/>
  <c r="X26" i="18" s="1"/>
  <c r="R26" i="18"/>
  <c r="T25" i="18"/>
  <c r="X25" i="18" s="1"/>
  <c r="R25" i="18"/>
  <c r="T24" i="18"/>
  <c r="R24" i="18"/>
  <c r="T23" i="18"/>
  <c r="R23" i="18"/>
  <c r="AD22" i="9" l="1"/>
  <c r="J17" i="9"/>
  <c r="X23" i="18"/>
  <c r="E339" i="20"/>
  <c r="Q339" i="20" s="1"/>
  <c r="E320" i="20"/>
  <c r="Q320" i="20" s="1"/>
  <c r="E301" i="20"/>
  <c r="Q301" i="20" s="1"/>
  <c r="E282" i="20"/>
  <c r="Q282" i="20" s="1"/>
  <c r="E263" i="20"/>
  <c r="Q263" i="20" s="1"/>
  <c r="E244" i="20"/>
  <c r="Q244" i="20" s="1"/>
  <c r="E377" i="20"/>
  <c r="Q377" i="20" s="1"/>
  <c r="E225" i="20"/>
  <c r="Q225" i="20" s="1"/>
  <c r="E358" i="20"/>
  <c r="Q358" i="20" s="1"/>
  <c r="AC17" i="9"/>
  <c r="N17" i="9" s="1"/>
  <c r="F41" i="19"/>
  <c r="K7" i="24" s="1"/>
  <c r="G72" i="19"/>
  <c r="AA29" i="9" s="1"/>
  <c r="H70" i="19"/>
  <c r="H72" i="19" s="1"/>
  <c r="E35" i="22"/>
  <c r="Q35" i="22" s="1"/>
  <c r="E92" i="22"/>
  <c r="Q92" i="22" s="1"/>
  <c r="E149" i="22"/>
  <c r="Q149" i="22" s="1"/>
  <c r="E111" i="22"/>
  <c r="Q111" i="22" s="1"/>
  <c r="E73" i="22"/>
  <c r="Q73" i="22" s="1"/>
  <c r="E168" i="22"/>
  <c r="Q168" i="22" s="1"/>
  <c r="E206" i="22"/>
  <c r="Q206" i="22" s="1"/>
  <c r="E130" i="22"/>
  <c r="Q130" i="22" s="1"/>
  <c r="E187" i="22"/>
  <c r="Q187" i="22" s="1"/>
  <c r="E54" i="22"/>
  <c r="Q54" i="22" s="1"/>
  <c r="E16" i="22"/>
  <c r="Q16" i="22" s="1"/>
  <c r="E187" i="20"/>
  <c r="Q187" i="20" s="1"/>
  <c r="E73" i="20"/>
  <c r="Q73" i="20" s="1"/>
  <c r="E54" i="20"/>
  <c r="Q54" i="20" s="1"/>
  <c r="E92" i="20"/>
  <c r="Q92" i="20" s="1"/>
  <c r="E130" i="20"/>
  <c r="Q130" i="20" s="1"/>
  <c r="E168" i="20"/>
  <c r="Q168" i="20" s="1"/>
  <c r="E35" i="20"/>
  <c r="Q35" i="20" s="1"/>
  <c r="E111" i="20"/>
  <c r="Q111" i="20" s="1"/>
  <c r="E149" i="20"/>
  <c r="Q149" i="20" s="1"/>
  <c r="E206" i="20"/>
  <c r="Q206" i="20" s="1"/>
  <c r="E16" i="20"/>
  <c r="Q16" i="20" s="1"/>
  <c r="F72" i="19"/>
  <c r="K7" i="25" s="1"/>
  <c r="H34" i="19"/>
  <c r="H28" i="19"/>
  <c r="H35" i="19"/>
  <c r="T149" i="18"/>
  <c r="AA21" i="9" s="1"/>
  <c r="AB21" i="9" s="1"/>
  <c r="T44" i="18"/>
  <c r="AA17" i="9" s="1"/>
  <c r="X24" i="18"/>
  <c r="X44" i="18" s="1"/>
  <c r="X128" i="18"/>
  <c r="X149" i="18" s="1"/>
  <c r="AG29" i="9" l="1"/>
  <c r="AD29" i="9"/>
  <c r="AB29" i="9"/>
  <c r="AA22" i="9"/>
  <c r="AB17" i="9"/>
  <c r="AC22" i="9"/>
  <c r="K9" i="25"/>
  <c r="K11" i="25" s="1"/>
  <c r="AD30" i="9"/>
  <c r="H30" i="19"/>
  <c r="G39" i="19"/>
  <c r="H39" i="19" l="1"/>
  <c r="H41" i="19" s="1"/>
  <c r="G41" i="19"/>
  <c r="K9" i="24" s="1"/>
  <c r="K11" i="24" s="1"/>
  <c r="AA28" i="9" l="1"/>
  <c r="AB28" i="9" l="1"/>
  <c r="AG28" i="9"/>
  <c r="AD28" i="9"/>
  <c r="AA31" i="9"/>
  <c r="AB22" i="9"/>
  <c r="Q30" i="9"/>
  <c r="Q29" i="9"/>
  <c r="Q17" i="9"/>
  <c r="Q22" i="9" s="1"/>
  <c r="AE18" i="8"/>
  <c r="S18" i="8"/>
  <c r="R18" i="8"/>
  <c r="AE17" i="8"/>
  <c r="S17" i="8"/>
  <c r="R17" i="8"/>
  <c r="AE16" i="8"/>
  <c r="S16" i="8"/>
  <c r="R16" i="8"/>
  <c r="AE15" i="8"/>
  <c r="S15" i="8"/>
  <c r="R15" i="8"/>
  <c r="AE14" i="8"/>
  <c r="S14" i="8"/>
  <c r="R14" i="8"/>
  <c r="AE13" i="8"/>
  <c r="S13" i="8"/>
  <c r="R13" i="8"/>
  <c r="AE12" i="8"/>
  <c r="S12" i="8"/>
  <c r="R12" i="8"/>
  <c r="AE11" i="8"/>
  <c r="S11" i="8"/>
  <c r="R11" i="8"/>
  <c r="AE10" i="8"/>
  <c r="S10" i="8"/>
  <c r="R10" i="8"/>
  <c r="AE9" i="8"/>
  <c r="S9" i="8"/>
  <c r="R9" i="8"/>
  <c r="Q28" i="9"/>
  <c r="AE8" i="8"/>
  <c r="S8" i="8"/>
  <c r="R8" i="8"/>
  <c r="AE7" i="8"/>
  <c r="S7" i="8"/>
  <c r="R7" i="8"/>
  <c r="AE6" i="8"/>
  <c r="S6" i="8"/>
  <c r="R6" i="8"/>
  <c r="AE5" i="8"/>
  <c r="S5" i="8"/>
  <c r="R5" i="8"/>
  <c r="Q31" i="9" l="1"/>
  <c r="AQ8" i="8"/>
  <c r="AQ10" i="8"/>
  <c r="AQ12" i="8"/>
  <c r="AQ14" i="8"/>
  <c r="AQ16" i="8"/>
  <c r="AQ6" i="8"/>
  <c r="AO6" i="8"/>
  <c r="AO8" i="8"/>
  <c r="AO10" i="8"/>
  <c r="AO12" i="8"/>
  <c r="AO14" i="8"/>
  <c r="AO16" i="8"/>
  <c r="AO18" i="8"/>
  <c r="AQ5" i="8"/>
  <c r="AQ7" i="8"/>
  <c r="AQ9" i="8"/>
  <c r="AQ11" i="8"/>
  <c r="AQ13" i="8"/>
  <c r="AQ15" i="8"/>
  <c r="AQ17" i="8"/>
  <c r="AQ18" i="8"/>
  <c r="AO7" i="8"/>
  <c r="AO9" i="8"/>
  <c r="AO11" i="8"/>
  <c r="AO13" i="8"/>
  <c r="AO15" i="8"/>
  <c r="AO17" i="8"/>
  <c r="AB30" i="9"/>
  <c r="AB31" i="9" l="1"/>
  <c r="A210" i="17"/>
  <c r="M206" i="17"/>
  <c r="M204" i="17"/>
  <c r="G204" i="17"/>
  <c r="A191" i="17"/>
  <c r="M187" i="17"/>
  <c r="M185" i="17"/>
  <c r="G185" i="17"/>
  <c r="A172" i="17"/>
  <c r="M168" i="17"/>
  <c r="M166" i="17"/>
  <c r="G166" i="17"/>
  <c r="A153" i="17"/>
  <c r="M149" i="17"/>
  <c r="M147" i="17"/>
  <c r="G147" i="17"/>
  <c r="A134" i="17"/>
  <c r="M130" i="17"/>
  <c r="M128" i="17"/>
  <c r="G128" i="17"/>
  <c r="A115" i="17"/>
  <c r="M111" i="17"/>
  <c r="M109" i="17"/>
  <c r="G109" i="17"/>
  <c r="A96" i="17"/>
  <c r="M92" i="17"/>
  <c r="M90" i="17"/>
  <c r="G90" i="17"/>
  <c r="A77" i="17"/>
  <c r="M73" i="17"/>
  <c r="M71" i="17"/>
  <c r="G71" i="17"/>
  <c r="A58" i="17"/>
  <c r="M54" i="17"/>
  <c r="M52" i="17"/>
  <c r="G52" i="17"/>
  <c r="A39" i="17"/>
  <c r="M35" i="17"/>
  <c r="M33" i="17"/>
  <c r="G33" i="17"/>
  <c r="A20" i="17"/>
  <c r="M16" i="17"/>
  <c r="M14" i="17"/>
  <c r="G14" i="17"/>
  <c r="E10" i="17" l="1"/>
  <c r="P10" i="17"/>
  <c r="T21" i="9" s="1"/>
  <c r="N21" i="9" s="1"/>
  <c r="H54" i="5" l="1"/>
  <c r="M35" i="10" l="1"/>
  <c r="B52" i="15" l="1"/>
  <c r="B53" i="15"/>
  <c r="B72" i="15"/>
  <c r="B73" i="15"/>
  <c r="P9" i="15"/>
  <c r="T30" i="9" s="1"/>
  <c r="N30" i="9" s="1"/>
  <c r="M82" i="15"/>
  <c r="M81" i="15"/>
  <c r="M80" i="15"/>
  <c r="M53" i="15"/>
  <c r="M52" i="15"/>
  <c r="M51" i="15"/>
  <c r="M206" i="10"/>
  <c r="M204" i="10"/>
  <c r="G204" i="10"/>
  <c r="M187" i="10"/>
  <c r="M185" i="10"/>
  <c r="G185" i="10"/>
  <c r="M168" i="10"/>
  <c r="M166" i="10"/>
  <c r="G166" i="10"/>
  <c r="M149" i="10"/>
  <c r="M147" i="10"/>
  <c r="G147" i="10"/>
  <c r="M130" i="10"/>
  <c r="M128" i="10"/>
  <c r="G128" i="10"/>
  <c r="M111" i="10"/>
  <c r="M109" i="10"/>
  <c r="G109" i="10"/>
  <c r="M92" i="10"/>
  <c r="M90" i="10"/>
  <c r="G90" i="10"/>
  <c r="M73" i="10"/>
  <c r="M71" i="10"/>
  <c r="G71" i="10"/>
  <c r="M54" i="10"/>
  <c r="M52" i="10"/>
  <c r="G52" i="10"/>
  <c r="M16" i="10"/>
  <c r="M16" i="1"/>
  <c r="B52" i="13"/>
  <c r="B53" i="13"/>
  <c r="B54" i="13"/>
  <c r="B80" i="13"/>
  <c r="B81" i="13"/>
  <c r="B82" i="13"/>
  <c r="B83" i="13"/>
  <c r="B51" i="13"/>
  <c r="P9" i="13"/>
  <c r="T29" i="9" s="1"/>
  <c r="N29" i="9" s="1"/>
  <c r="M83" i="13"/>
  <c r="M82" i="13"/>
  <c r="M81" i="13"/>
  <c r="M80" i="13"/>
  <c r="M54" i="13"/>
  <c r="M53" i="13"/>
  <c r="M52" i="13"/>
  <c r="M51" i="13"/>
  <c r="M84" i="13" l="1"/>
  <c r="P7" i="13" s="1"/>
  <c r="P11" i="13" s="1"/>
  <c r="M83" i="15"/>
  <c r="P7" i="15" s="1"/>
  <c r="P11" i="15" s="1"/>
  <c r="P9" i="3"/>
  <c r="B90" i="3"/>
  <c r="B91" i="3"/>
  <c r="B92" i="3"/>
  <c r="B93" i="3"/>
  <c r="B94" i="3"/>
  <c r="B95" i="3"/>
  <c r="B51" i="3"/>
  <c r="B52" i="3"/>
  <c r="B53" i="3"/>
  <c r="B89" i="3"/>
  <c r="M52" i="3"/>
  <c r="M53" i="3"/>
  <c r="M89" i="3"/>
  <c r="M90" i="3"/>
  <c r="M91" i="3"/>
  <c r="M92" i="3"/>
  <c r="M93" i="3"/>
  <c r="M94" i="3"/>
  <c r="M95" i="3"/>
  <c r="M51" i="3"/>
  <c r="M96" i="3" l="1"/>
  <c r="T28" i="9"/>
  <c r="N28" i="9" l="1"/>
  <c r="T31" i="9"/>
  <c r="P7" i="3"/>
  <c r="P11" i="3" s="1"/>
  <c r="N31" i="9" l="1"/>
  <c r="A210" i="10"/>
  <c r="A191" i="10"/>
  <c r="A172" i="10"/>
  <c r="A153" i="10"/>
  <c r="A134" i="10"/>
  <c r="A115" i="10"/>
  <c r="A96" i="10"/>
  <c r="A77" i="10"/>
  <c r="A58" i="10"/>
  <c r="A39" i="10"/>
  <c r="M14" i="10"/>
  <c r="G14" i="10"/>
  <c r="A20" i="10"/>
  <c r="M14" i="1"/>
  <c r="G14" i="1"/>
  <c r="A20" i="1" l="1"/>
  <c r="H101" i="5"/>
  <c r="H89" i="5"/>
  <c r="N22" i="9" l="1"/>
  <c r="N32" i="9" s="1"/>
  <c r="F26" i="9" s="1"/>
  <c r="F32" i="9" s="1"/>
  <c r="T22" i="9"/>
  <c r="F113" i="5"/>
  <c r="K7" i="15" s="1"/>
  <c r="H97" i="5"/>
  <c r="H100" i="5"/>
  <c r="H77" i="5"/>
  <c r="H76" i="5"/>
  <c r="H75" i="5"/>
  <c r="H72" i="5"/>
  <c r="V149" i="6"/>
  <c r="P149" i="6"/>
  <c r="N149" i="6"/>
  <c r="L149" i="6"/>
  <c r="T147" i="6"/>
  <c r="X147" i="6" s="1"/>
  <c r="R147" i="6"/>
  <c r="T146" i="6"/>
  <c r="X146" i="6" s="1"/>
  <c r="R146" i="6"/>
  <c r="T145" i="6"/>
  <c r="X145" i="6" s="1"/>
  <c r="R145" i="6"/>
  <c r="T144" i="6"/>
  <c r="X144" i="6" s="1"/>
  <c r="R144" i="6"/>
  <c r="T143" i="6"/>
  <c r="X143" i="6" s="1"/>
  <c r="R143" i="6"/>
  <c r="T142" i="6"/>
  <c r="X142" i="6" s="1"/>
  <c r="R142" i="6"/>
  <c r="T141" i="6"/>
  <c r="X141" i="6" s="1"/>
  <c r="R141" i="6"/>
  <c r="T140" i="6"/>
  <c r="X140" i="6" s="1"/>
  <c r="R140" i="6"/>
  <c r="T139" i="6"/>
  <c r="X139" i="6" s="1"/>
  <c r="R139" i="6"/>
  <c r="T138" i="6"/>
  <c r="X138" i="6" s="1"/>
  <c r="R138" i="6"/>
  <c r="T137" i="6"/>
  <c r="X137" i="6" s="1"/>
  <c r="R137" i="6"/>
  <c r="T136" i="6"/>
  <c r="X136" i="6" s="1"/>
  <c r="R136" i="6"/>
  <c r="T135" i="6"/>
  <c r="X135" i="6" s="1"/>
  <c r="R135" i="6"/>
  <c r="T134" i="6"/>
  <c r="X134" i="6" s="1"/>
  <c r="R134" i="6"/>
  <c r="T133" i="6"/>
  <c r="R133" i="6"/>
  <c r="T132" i="6"/>
  <c r="R132" i="6"/>
  <c r="T131" i="6"/>
  <c r="R131" i="6"/>
  <c r="T130" i="6"/>
  <c r="R130" i="6"/>
  <c r="T129" i="6"/>
  <c r="X129" i="6" s="1"/>
  <c r="R129" i="6"/>
  <c r="T128" i="6"/>
  <c r="E16" i="17" s="1"/>
  <c r="Q16" i="17" s="1"/>
  <c r="R128" i="6"/>
  <c r="V114" i="6"/>
  <c r="P114" i="6"/>
  <c r="L114" i="6"/>
  <c r="T112" i="6"/>
  <c r="X112" i="6" s="1"/>
  <c r="R112" i="6"/>
  <c r="T111" i="6"/>
  <c r="X111" i="6" s="1"/>
  <c r="R111" i="6"/>
  <c r="T110" i="6"/>
  <c r="X110" i="6" s="1"/>
  <c r="R110" i="6"/>
  <c r="T109" i="6"/>
  <c r="X109" i="6" s="1"/>
  <c r="R109" i="6"/>
  <c r="T108" i="6"/>
  <c r="X108" i="6" s="1"/>
  <c r="R108" i="6"/>
  <c r="T107" i="6"/>
  <c r="X107" i="6" s="1"/>
  <c r="R107" i="6"/>
  <c r="T106" i="6"/>
  <c r="X106" i="6" s="1"/>
  <c r="R106" i="6"/>
  <c r="T105" i="6"/>
  <c r="X105" i="6" s="1"/>
  <c r="R105" i="6"/>
  <c r="T104" i="6"/>
  <c r="X104" i="6" s="1"/>
  <c r="R104" i="6"/>
  <c r="T103" i="6"/>
  <c r="X103" i="6" s="1"/>
  <c r="R103" i="6"/>
  <c r="T102" i="6"/>
  <c r="X102" i="6" s="1"/>
  <c r="R102" i="6"/>
  <c r="T101" i="6"/>
  <c r="X101" i="6" s="1"/>
  <c r="R101" i="6"/>
  <c r="T100" i="6"/>
  <c r="X100" i="6" s="1"/>
  <c r="R100" i="6"/>
  <c r="T99" i="6"/>
  <c r="X99" i="6" s="1"/>
  <c r="R99" i="6"/>
  <c r="T98" i="6"/>
  <c r="E168" i="10" s="1"/>
  <c r="Q168" i="10" s="1"/>
  <c r="R98" i="6"/>
  <c r="T97" i="6"/>
  <c r="R97" i="6"/>
  <c r="T96" i="6"/>
  <c r="R96" i="6"/>
  <c r="T95" i="6"/>
  <c r="X95" i="6" s="1"/>
  <c r="R95" i="6"/>
  <c r="T94" i="6"/>
  <c r="R94" i="6"/>
  <c r="X97" i="6" l="1"/>
  <c r="E206" i="10"/>
  <c r="Q206" i="10" s="1"/>
  <c r="E149" i="10"/>
  <c r="Q149" i="10" s="1"/>
  <c r="E130" i="10"/>
  <c r="Q130" i="10" s="1"/>
  <c r="E111" i="10"/>
  <c r="Q111" i="10" s="1"/>
  <c r="E73" i="10"/>
  <c r="Q73" i="10" s="1"/>
  <c r="X130" i="6"/>
  <c r="E111" i="17"/>
  <c r="Q111" i="17" s="1"/>
  <c r="E35" i="17"/>
  <c r="Q35" i="17" s="1"/>
  <c r="E206" i="17"/>
  <c r="Q206" i="17" s="1"/>
  <c r="X132" i="6"/>
  <c r="E168" i="17"/>
  <c r="Q168" i="17" s="1"/>
  <c r="E130" i="17"/>
  <c r="Q130" i="17" s="1"/>
  <c r="E54" i="17"/>
  <c r="Q54" i="17" s="1"/>
  <c r="E73" i="17"/>
  <c r="Q73" i="17" s="1"/>
  <c r="X94" i="6"/>
  <c r="E16" i="10"/>
  <c r="E187" i="10"/>
  <c r="Q187" i="10" s="1"/>
  <c r="X96" i="6"/>
  <c r="E92" i="10"/>
  <c r="Q92" i="10" s="1"/>
  <c r="E54" i="10"/>
  <c r="Q54" i="10" s="1"/>
  <c r="X131" i="6"/>
  <c r="E92" i="17"/>
  <c r="Q92" i="17" s="1"/>
  <c r="E187" i="17"/>
  <c r="Q187" i="17" s="1"/>
  <c r="X133" i="6"/>
  <c r="E149" i="17"/>
  <c r="Q149" i="17" s="1"/>
  <c r="X98" i="6"/>
  <c r="T149" i="6"/>
  <c r="G111" i="5"/>
  <c r="G113" i="5" s="1"/>
  <c r="H99" i="5"/>
  <c r="H74" i="5"/>
  <c r="H73" i="5"/>
  <c r="H63" i="5"/>
  <c r="X128" i="6"/>
  <c r="G17" i="9"/>
  <c r="L44" i="6"/>
  <c r="V44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23" i="6"/>
  <c r="T38" i="6"/>
  <c r="X38" i="6" s="1"/>
  <c r="T39" i="6"/>
  <c r="X39" i="6" s="1"/>
  <c r="T40" i="6"/>
  <c r="X40" i="6" s="1"/>
  <c r="T41" i="6"/>
  <c r="X41" i="6" s="1"/>
  <c r="T42" i="6"/>
  <c r="X42" i="6" s="1"/>
  <c r="P44" i="6"/>
  <c r="T29" i="6"/>
  <c r="T30" i="6"/>
  <c r="X30" i="6" s="1"/>
  <c r="T31" i="6"/>
  <c r="X31" i="6" s="1"/>
  <c r="T32" i="6"/>
  <c r="X32" i="6" s="1"/>
  <c r="T33" i="6"/>
  <c r="X33" i="6" s="1"/>
  <c r="T34" i="6"/>
  <c r="X34" i="6" s="1"/>
  <c r="T35" i="6"/>
  <c r="X35" i="6" s="1"/>
  <c r="T36" i="6"/>
  <c r="X36" i="6" s="1"/>
  <c r="T37" i="6"/>
  <c r="X37" i="6" s="1"/>
  <c r="T24" i="6"/>
  <c r="T25" i="6"/>
  <c r="T26" i="6"/>
  <c r="T27" i="6"/>
  <c r="T28" i="6"/>
  <c r="X28" i="6" s="1"/>
  <c r="T23" i="6"/>
  <c r="N44" i="6"/>
  <c r="F35" i="9" l="1"/>
  <c r="F30" i="9"/>
  <c r="X149" i="6"/>
  <c r="J22" i="9"/>
  <c r="L17" i="9"/>
  <c r="L22" i="9" s="1"/>
  <c r="R21" i="9"/>
  <c r="S21" i="9" s="1"/>
  <c r="M21" i="9" s="1"/>
  <c r="X25" i="6"/>
  <c r="X26" i="6"/>
  <c r="E16" i="1"/>
  <c r="Q16" i="1" s="1"/>
  <c r="X24" i="6"/>
  <c r="X27" i="6"/>
  <c r="X29" i="6"/>
  <c r="X23" i="6"/>
  <c r="H65" i="5"/>
  <c r="H111" i="5"/>
  <c r="H113" i="5" s="1"/>
  <c r="H66" i="5"/>
  <c r="T44" i="6"/>
  <c r="S29" i="9" l="1"/>
  <c r="J29" i="9" s="1"/>
  <c r="S17" i="9"/>
  <c r="M17" i="9" s="1"/>
  <c r="K9" i="15"/>
  <c r="K11" i="15" s="1"/>
  <c r="R30" i="9"/>
  <c r="W30" i="9" s="1"/>
  <c r="K9" i="13"/>
  <c r="X44" i="6"/>
  <c r="H78" i="5"/>
  <c r="H80" i="5" s="1"/>
  <c r="F80" i="5"/>
  <c r="K7" i="29" s="1"/>
  <c r="K11" i="29" s="1"/>
  <c r="S30" i="9" l="1"/>
  <c r="J30" i="9" s="1"/>
  <c r="U30" i="9"/>
  <c r="K7" i="13"/>
  <c r="K11" i="13" s="1"/>
  <c r="H33" i="5" l="1"/>
  <c r="H21" i="5"/>
  <c r="H31" i="5" l="1"/>
  <c r="H29" i="5"/>
  <c r="G42" i="5" l="1"/>
  <c r="G44" i="5" s="1"/>
  <c r="R28" i="9" s="1"/>
  <c r="H32" i="5"/>
  <c r="F44" i="5"/>
  <c r="K7" i="3" s="1"/>
  <c r="U28" i="9" l="1"/>
  <c r="W28" i="9"/>
  <c r="R31" i="9"/>
  <c r="M24" i="9" s="1"/>
  <c r="K9" i="3"/>
  <c r="K11" i="3" s="1"/>
  <c r="H42" i="5"/>
  <c r="H44" i="5" s="1"/>
  <c r="S28" i="9" l="1"/>
  <c r="S31" i="9" s="1"/>
  <c r="N114" i="6"/>
  <c r="R93" i="6"/>
  <c r="T93" i="6"/>
  <c r="J28" i="9" l="1"/>
  <c r="J31" i="9" s="1"/>
  <c r="E35" i="10"/>
  <c r="Q35" i="10" s="1"/>
  <c r="X93" i="6"/>
  <c r="X114" i="6" s="1"/>
  <c r="Q16" i="10"/>
  <c r="T114" i="6"/>
  <c r="R20" i="9" l="1"/>
  <c r="R22" i="9" l="1"/>
  <c r="F21" i="9" s="1"/>
  <c r="S20" i="9"/>
  <c r="M20" i="9" s="1"/>
  <c r="U29" i="9"/>
  <c r="S22" i="9" l="1"/>
  <c r="M22" i="9"/>
  <c r="J32" i="9" s="1"/>
  <c r="I35" i="9" s="1"/>
</calcChain>
</file>

<file path=xl/sharedStrings.xml><?xml version="1.0" encoding="utf-8"?>
<sst xmlns="http://schemas.openxmlformats.org/spreadsheetml/2006/main" count="10259" uniqueCount="685">
  <si>
    <t>PIANO STRATEGICO NAZIONALE DELLA MOBILITA' SOSTENIBILE- Città Metropolitane articolo 4</t>
  </si>
  <si>
    <t>PIANO DI INVESTIMENTO ESECUTIVO- FORNITURE</t>
  </si>
  <si>
    <t>CITTA' Metropolitana</t>
  </si>
  <si>
    <t>Città metropolitana di VENEZIA</t>
  </si>
  <si>
    <t xml:space="preserve">NOMINATIVO RESPONSABILE 
</t>
  </si>
  <si>
    <t>CUP Comunicati</t>
  </si>
  <si>
    <t>Eventuali note:</t>
  </si>
  <si>
    <t>URBANO</t>
  </si>
  <si>
    <t>METANO</t>
  </si>
  <si>
    <t>OGV</t>
  </si>
  <si>
    <t>CONTRATTO 
o ORDINATIVO</t>
  </si>
  <si>
    <t>caratteristiche mezzi</t>
  </si>
  <si>
    <t>TOTALE FORNITURA contributo statale</t>
  </si>
  <si>
    <t>Eventuale cofinanziamento o spese non rimborsabili</t>
  </si>
  <si>
    <t>TOTALE COMPLESSIVO FORNITURA</t>
  </si>
  <si>
    <t>assenza di altri finanziamenti sulla parte ammessa a contributo</t>
  </si>
  <si>
    <t>tipologia alimentazione</t>
  </si>
  <si>
    <t>Numero di autobus</t>
  </si>
  <si>
    <t>CUP</t>
  </si>
  <si>
    <t>CIG</t>
  </si>
  <si>
    <t xml:space="preserve">COSTO </t>
  </si>
  <si>
    <t>DESCRIZIONE TIPOLOGIA</t>
  </si>
  <si>
    <t>VERIFICA importo ammissibile massimo (10%)</t>
  </si>
  <si>
    <t>progr.</t>
  </si>
  <si>
    <t>totale in €</t>
  </si>
  <si>
    <t>selez.</t>
  </si>
  <si>
    <t>gg/mm/aaaa</t>
  </si>
  <si>
    <t>GNL/GNC</t>
  </si>
  <si>
    <t>classe I/classe A</t>
  </si>
  <si>
    <t>SI/-</t>
  </si>
  <si>
    <t/>
  </si>
  <si>
    <t>urb.m.1</t>
  </si>
  <si>
    <t>urb.m.2</t>
  </si>
  <si>
    <t>urb.m.3</t>
  </si>
  <si>
    <t>urb.m.4</t>
  </si>
  <si>
    <t>urb.m.5</t>
  </si>
  <si>
    <t>urb.m.6</t>
  </si>
  <si>
    <t>urb.m.7</t>
  </si>
  <si>
    <t>urb.m.8</t>
  </si>
  <si>
    <t>urb.m.9</t>
  </si>
  <si>
    <t>urb.m.10</t>
  </si>
  <si>
    <t>urb.m.11</t>
  </si>
  <si>
    <t>urb.m.12</t>
  </si>
  <si>
    <t>urb.m.13</t>
  </si>
  <si>
    <t>urb.m.14</t>
  </si>
  <si>
    <t>urb.m.15</t>
  </si>
  <si>
    <t>urb.m.16</t>
  </si>
  <si>
    <t>urb.m.17</t>
  </si>
  <si>
    <t>urb.m.18</t>
  </si>
  <si>
    <t>urb.m.19</t>
  </si>
  <si>
    <t>urb.m.20</t>
  </si>
  <si>
    <t>TOTALE</t>
  </si>
  <si>
    <t>Cofinanziamento/spese non rimborsabili</t>
  </si>
  <si>
    <t>ELETTRICO</t>
  </si>
  <si>
    <t>Elettrico</t>
  </si>
  <si>
    <t>urb.e.1</t>
  </si>
  <si>
    <t>urb.e.2</t>
  </si>
  <si>
    <t>urb.e.3</t>
  </si>
  <si>
    <t>urb.e.4</t>
  </si>
  <si>
    <t>urb.e.5</t>
  </si>
  <si>
    <t>urb.e.6</t>
  </si>
  <si>
    <t>urb.e.7</t>
  </si>
  <si>
    <t>urb.e.8</t>
  </si>
  <si>
    <t>urb.e.9</t>
  </si>
  <si>
    <t>urb.e.10</t>
  </si>
  <si>
    <t>urb.e.11</t>
  </si>
  <si>
    <t>urb.e.12</t>
  </si>
  <si>
    <t>urb.e.13</t>
  </si>
  <si>
    <t>urb.e.14</t>
  </si>
  <si>
    <t>urb.e.15</t>
  </si>
  <si>
    <t>urb.e.16</t>
  </si>
  <si>
    <t>urb.e.17</t>
  </si>
  <si>
    <t>urb.e.18</t>
  </si>
  <si>
    <t>urb.e.19</t>
  </si>
  <si>
    <t>urb.e.20</t>
  </si>
  <si>
    <t>Idrogeno</t>
  </si>
  <si>
    <t>idrogeno</t>
  </si>
  <si>
    <t>urb.i.1</t>
  </si>
  <si>
    <t>urb.i.2</t>
  </si>
  <si>
    <t>urb.i.3</t>
  </si>
  <si>
    <t>urb.i.4</t>
  </si>
  <si>
    <t>urb.i.5</t>
  </si>
  <si>
    <t>urb.i.6</t>
  </si>
  <si>
    <t>urb.i.7</t>
  </si>
  <si>
    <t>urb.i.8</t>
  </si>
  <si>
    <t>urb.i.9</t>
  </si>
  <si>
    <t>urb.i.10</t>
  </si>
  <si>
    <t>urb.i.11</t>
  </si>
  <si>
    <t>urb.i.12</t>
  </si>
  <si>
    <t>urb.i.13</t>
  </si>
  <si>
    <t>urb.i.14</t>
  </si>
  <si>
    <t>urb.i.15</t>
  </si>
  <si>
    <t>urb.i.16</t>
  </si>
  <si>
    <t>urb.i.17</t>
  </si>
  <si>
    <t>urb.i.18</t>
  </si>
  <si>
    <t>urb.i.19</t>
  </si>
  <si>
    <t>urb.i.20</t>
  </si>
  <si>
    <t>EXTRAURBANO</t>
  </si>
  <si>
    <t>Extra-urb.m.1</t>
  </si>
  <si>
    <t>Extra-urb.m.2</t>
  </si>
  <si>
    <t>Extra-urb.m.3</t>
  </si>
  <si>
    <t>Extra-urb.m.4</t>
  </si>
  <si>
    <t>Extra-urb.m.5</t>
  </si>
  <si>
    <t>Extra-urb.m.6</t>
  </si>
  <si>
    <t>Extra-urb.m.7</t>
  </si>
  <si>
    <t>Extra-urb.m.8</t>
  </si>
  <si>
    <t>Extra-urb.m.9</t>
  </si>
  <si>
    <t>Extra-urb.m.10</t>
  </si>
  <si>
    <t>Extra-urb.m.11</t>
  </si>
  <si>
    <t>Extra-urb.m.12</t>
  </si>
  <si>
    <t>Extra-urb.m.13</t>
  </si>
  <si>
    <t>Extra-urb.m.14</t>
  </si>
  <si>
    <t>Extra-urb.m.15</t>
  </si>
  <si>
    <t>Extra-urb.m.16</t>
  </si>
  <si>
    <t>Extra-urb.m.17</t>
  </si>
  <si>
    <t>Extra-urb.m.18</t>
  </si>
  <si>
    <t>Extra-urb.m.19</t>
  </si>
  <si>
    <t>Extra-urb.m.20</t>
  </si>
  <si>
    <t>EXTRA-urb.i.1</t>
  </si>
  <si>
    <t>EXTRA-urb.i.2</t>
  </si>
  <si>
    <t>EXTRA-urb.i.3</t>
  </si>
  <si>
    <t>EXTRA-urb.i.4</t>
  </si>
  <si>
    <t>EXTRA-urb.i.5</t>
  </si>
  <si>
    <t>EXTRA-urb.i.6</t>
  </si>
  <si>
    <t>EXTRA-urb.i.7</t>
  </si>
  <si>
    <t>EXTRA-urb.i.8</t>
  </si>
  <si>
    <t>EXTRA-urb.i.9</t>
  </si>
  <si>
    <t>EXTRA-urb.i.10</t>
  </si>
  <si>
    <t>EXTRA-urb.i.11</t>
  </si>
  <si>
    <t>EXTRA-urb.i.12</t>
  </si>
  <si>
    <t>EXTRA-urb.i.13</t>
  </si>
  <si>
    <t>EXTRA-urb.i.14</t>
  </si>
  <si>
    <t>EXTRA-urb.i.15</t>
  </si>
  <si>
    <t>EXTRA-urb.i.16</t>
  </si>
  <si>
    <t>EXTRA-urb.i.17</t>
  </si>
  <si>
    <t>EXTRA-urb.i.18</t>
  </si>
  <si>
    <t>EXTRA-urb.i.19</t>
  </si>
  <si>
    <t>EXTRA-urb.i.20</t>
  </si>
  <si>
    <t>PIANO DI INVESTIMENTO ESECUTIVO- infrastrutture di supporto</t>
  </si>
  <si>
    <t>Città metropolitana di:</t>
  </si>
  <si>
    <t>quadro economico progetto</t>
  </si>
  <si>
    <t>Somme relativa al finanziamento statale imputabili esclusivamente all'infrastruttura di supporto</t>
  </si>
  <si>
    <t>Differenza (cofinanziamento/spese non rimborsabili)</t>
  </si>
  <si>
    <t>urb.met. A</t>
  </si>
  <si>
    <t xml:space="preserve">Lavori </t>
  </si>
  <si>
    <t>urb.met.a1</t>
  </si>
  <si>
    <t>Lavori categoria prevalente(specificare)</t>
  </si>
  <si>
    <t>urb.met.a2</t>
  </si>
  <si>
    <t>urb.met.a3</t>
  </si>
  <si>
    <t xml:space="preserve">urb.met. A </t>
  </si>
  <si>
    <t>A. Totale lavori</t>
  </si>
  <si>
    <t>urb.met B</t>
  </si>
  <si>
    <t>Somme a disposizione</t>
  </si>
  <si>
    <t>urb.met. b1</t>
  </si>
  <si>
    <t>SPECIFICARE______</t>
  </si>
  <si>
    <t>urb.met. b2</t>
  </si>
  <si>
    <t>urb.met. b3</t>
  </si>
  <si>
    <t>urb.met. b4</t>
  </si>
  <si>
    <t>urb.met. b5</t>
  </si>
  <si>
    <t>urb.met. b6</t>
  </si>
  <si>
    <t>urb.met. b7</t>
  </si>
  <si>
    <t>urb.met. b8</t>
  </si>
  <si>
    <t>urb.met. b9</t>
  </si>
  <si>
    <t>B. totale somme a disposizione</t>
  </si>
  <si>
    <t>TOTALE metano urbano</t>
  </si>
  <si>
    <t>Urbano elettrico</t>
  </si>
  <si>
    <t xml:space="preserve">urb.elett. A. </t>
  </si>
  <si>
    <t>urb.ELETT.a1</t>
  </si>
  <si>
    <t>urb.ELETT.a2</t>
  </si>
  <si>
    <t>urb.ELETT.a3</t>
  </si>
  <si>
    <t>urb.elett. A</t>
  </si>
  <si>
    <t>urb.elett. B</t>
  </si>
  <si>
    <t>Urb.ELETT b1</t>
  </si>
  <si>
    <t>Urb.ELETT b2</t>
  </si>
  <si>
    <t>Urb.ELETT b3</t>
  </si>
  <si>
    <t>Urb.ELETT b4</t>
  </si>
  <si>
    <t>Urb.ELETT b5</t>
  </si>
  <si>
    <t>Urb.ELETT b6</t>
  </si>
  <si>
    <t>Urb.ELETT b7</t>
  </si>
  <si>
    <t>Urb.ELETT b8</t>
  </si>
  <si>
    <t>Urb.ELETT b9</t>
  </si>
  <si>
    <t>TOTALE ELETTRICO urbano</t>
  </si>
  <si>
    <t>IDROGENO</t>
  </si>
  <si>
    <t xml:space="preserve">urb.idr. A. </t>
  </si>
  <si>
    <t>urb.idr.a1</t>
  </si>
  <si>
    <t>urb.idr.a2</t>
  </si>
  <si>
    <t>urb.idr.a3</t>
  </si>
  <si>
    <t>urb.idr.A.</t>
  </si>
  <si>
    <t>urb.idr.B</t>
  </si>
  <si>
    <t>urb.idr.b1</t>
  </si>
  <si>
    <t>urb.idr.b2</t>
  </si>
  <si>
    <t>urb.idr.b3</t>
  </si>
  <si>
    <t>urb.idr.b4</t>
  </si>
  <si>
    <t>urb.idr.b5</t>
  </si>
  <si>
    <t>urb.idr.b6</t>
  </si>
  <si>
    <t>urb.idr.b7</t>
  </si>
  <si>
    <t>urb.idr.b8</t>
  </si>
  <si>
    <t>urb.idr.b9</t>
  </si>
  <si>
    <t>TOTALE Idrogeno urbano</t>
  </si>
  <si>
    <t>extraurb. met. A</t>
  </si>
  <si>
    <t>extraurb. met.a1</t>
  </si>
  <si>
    <t>extraurb. met.a2</t>
  </si>
  <si>
    <t>extraurb. met.a3</t>
  </si>
  <si>
    <t xml:space="preserve">extraurb.met. A </t>
  </si>
  <si>
    <t>extraurb. met B</t>
  </si>
  <si>
    <t>extraurb. met. b1</t>
  </si>
  <si>
    <t>extraurb. met. b2</t>
  </si>
  <si>
    <t>extraurb. met. b3</t>
  </si>
  <si>
    <t>extraurb. met. b4</t>
  </si>
  <si>
    <t>extraurb. met. b5</t>
  </si>
  <si>
    <t>extraurb. met. b6</t>
  </si>
  <si>
    <t>extraurb. met. b7</t>
  </si>
  <si>
    <t>extraurb. met. b8</t>
  </si>
  <si>
    <t>extraurb. met. b9</t>
  </si>
  <si>
    <t>TOTALE  metano extraurbano</t>
  </si>
  <si>
    <t>Extraurbano idrogeno</t>
  </si>
  <si>
    <t xml:space="preserve">extraurb. Idr.A. </t>
  </si>
  <si>
    <t>extraurb.idr.a1</t>
  </si>
  <si>
    <t>extraurb.idr.a2</t>
  </si>
  <si>
    <t>extraurb.idr.a3</t>
  </si>
  <si>
    <t>extraurb.idr.A.</t>
  </si>
  <si>
    <t>extraurb.idr.B</t>
  </si>
  <si>
    <t>extraurb.idr.b1</t>
  </si>
  <si>
    <t>extraurb.idr.b2</t>
  </si>
  <si>
    <t>extraurb.idr.b3</t>
  </si>
  <si>
    <t>extraurb.idr.b4</t>
  </si>
  <si>
    <t>extraurb.idr.b5</t>
  </si>
  <si>
    <t>extraurb.idr.b6</t>
  </si>
  <si>
    <t>extraurb.idr.b7</t>
  </si>
  <si>
    <t>extraurb.idr.b8</t>
  </si>
  <si>
    <t>extraurb.idr.b9</t>
  </si>
  <si>
    <t>TOTALE Idrogeno EXTRAURBANO</t>
  </si>
  <si>
    <t>Versione format:</t>
  </si>
  <si>
    <t xml:space="preserve">Rendicontazione n° </t>
  </si>
  <si>
    <t>del</t>
  </si>
  <si>
    <t xml:space="preserve">Città metropolitana di: </t>
  </si>
  <si>
    <t>Città metropolitana di MESSINA</t>
  </si>
  <si>
    <t>CONTRIBUTO STATALE
RIPARTO ex D.I. 71 del 09-02-2021</t>
  </si>
  <si>
    <t>TOTALE FORNITURA contributo statale (URB+EXTRAURB)</t>
  </si>
  <si>
    <t>URBANO-FORNITURA contributo statale</t>
  </si>
  <si>
    <t>EXTRAURBANO-FORNITURA contributo statale</t>
  </si>
  <si>
    <t>TIPOLOGIA ALIMENTAZIONE</t>
  </si>
  <si>
    <t>Autobus da Piano di investimento esecutivo</t>
  </si>
  <si>
    <t>Autobus Acquistati</t>
  </si>
  <si>
    <t>differenza</t>
  </si>
  <si>
    <t xml:space="preserve">Differenza tra scheda tecnica e Piano di investimento esecutivo </t>
  </si>
  <si>
    <t>importo rendicontato</t>
  </si>
  <si>
    <t xml:space="preserve"> da scheda tecnica di cui all'art. 3 c. 1 DI 71/2021</t>
  </si>
  <si>
    <t>da piano di investimento esecutivo</t>
  </si>
  <si>
    <t>Metano</t>
  </si>
  <si>
    <t>elettrico</t>
  </si>
  <si>
    <t>ANTICIPAZIONE EROGATA</t>
  </si>
  <si>
    <t>totale</t>
  </si>
  <si>
    <t>TOTALE INFRASTRUTTURA contributo statale (URB+EXTRAURB)</t>
  </si>
  <si>
    <t>URBANO- INFRASTRUTTURA contributo statale</t>
  </si>
  <si>
    <t>EXTRAURBANO-INFRASTRUTTURA contributo statale</t>
  </si>
  <si>
    <t>Verifica art. 7 c.2 DPCM del 17/04/2019</t>
  </si>
  <si>
    <t xml:space="preserve">IMPORTO RESIDUO </t>
  </si>
  <si>
    <t>Importo oggetto dell'attuale rendicontazione</t>
  </si>
  <si>
    <t>Differenza tra scheda tecnica e Piano di investimento esecutivo massima ammissibile (10%*2)</t>
  </si>
  <si>
    <t xml:space="preserve">  </t>
  </si>
  <si>
    <t>PROSPETTO DI RENDICONTAZIONE FORNITURE METANO</t>
  </si>
  <si>
    <t>Città Metropolitana di:</t>
  </si>
  <si>
    <t>METANO-URBANO</t>
  </si>
  <si>
    <t>IMPORTO FATTURE OGV METANO</t>
  </si>
  <si>
    <t xml:space="preserve">IMPORTO SU  OGV RELATIVO AL FINANZIAMENTO STATALE </t>
  </si>
  <si>
    <t>AUTOBUS RENDICONTATI</t>
  </si>
  <si>
    <r>
      <t>CUP</t>
    </r>
    <r>
      <rPr>
        <sz val="8"/>
        <rFont val="Calibri"/>
        <family val="2"/>
        <scheme val="minor"/>
      </rPr>
      <t xml:space="preserve"> (da PIANO DI INVESTIMENTO)</t>
    </r>
  </si>
  <si>
    <r>
      <t>CIG</t>
    </r>
    <r>
      <rPr>
        <sz val="8"/>
        <rFont val="Calibri"/>
        <family val="2"/>
        <scheme val="minor"/>
      </rPr>
      <t xml:space="preserve"> (da PIANO DI INVESTIMENTO)</t>
    </r>
  </si>
  <si>
    <r>
      <t xml:space="preserve">Data firma contratto </t>
    </r>
    <r>
      <rPr>
        <sz val="9"/>
        <rFont val="Calibri"/>
        <family val="2"/>
        <scheme val="minor"/>
      </rPr>
      <t>[gg/mm/aaaa]</t>
    </r>
  </si>
  <si>
    <t>Impresa TPL</t>
  </si>
  <si>
    <t>TOTALE da contributo statale (comprensivo di attrezzaggi e di iva se dovuta)</t>
  </si>
  <si>
    <t xml:space="preserve">COSTO TOTALE FORNITURA </t>
  </si>
  <si>
    <t>Fornitore</t>
  </si>
  <si>
    <t xml:space="preserve">OGV </t>
  </si>
  <si>
    <t>Progr. autobus *</t>
  </si>
  <si>
    <t>MODELLO</t>
  </si>
  <si>
    <t xml:space="preserve">LUNGHEZZA
</t>
  </si>
  <si>
    <t>TIPOLOGIA SERVIZIO</t>
  </si>
  <si>
    <t>TARGA</t>
  </si>
  <si>
    <t>TELAIO</t>
  </si>
  <si>
    <t>CLASSE DI OMOLOGAZIONE</t>
  </si>
  <si>
    <t>CARTA DI CIRCOLAZIONE</t>
  </si>
  <si>
    <t xml:space="preserve">DATA MESSA IN SERVIZIO </t>
  </si>
  <si>
    <t>FATTURA</t>
  </si>
  <si>
    <t xml:space="preserve">DATA FATTURA </t>
  </si>
  <si>
    <t>IMPORTO FATTURA TOTALE</t>
  </si>
  <si>
    <t xml:space="preserve">IMPORTO RELATIVO AL FINANZIAMENTO STATALE </t>
  </si>
  <si>
    <t xml:space="preserve">ESTREMI PROVVEDIMENTO DI LIQUIDAZIONE </t>
  </si>
  <si>
    <t>ESTREMI MANDATO DI PAGAMENTO</t>
  </si>
  <si>
    <t>QUIETANZA DI PAGAMENTO RILASCIATA DAL FORNITORE</t>
  </si>
  <si>
    <t>EVENTUALI NOTE</t>
  </si>
  <si>
    <t xml:space="preserve"> [m]</t>
  </si>
  <si>
    <t>urbano/suburbano</t>
  </si>
  <si>
    <t>n°</t>
  </si>
  <si>
    <t xml:space="preserve">NUMERO </t>
  </si>
  <si>
    <t>[gg/mm/aaaa]</t>
  </si>
  <si>
    <t>NUMERO fattura elettronica</t>
  </si>
  <si>
    <t>€</t>
  </si>
  <si>
    <t>tipo, numero e data</t>
  </si>
  <si>
    <t>numero e data</t>
  </si>
  <si>
    <t>selez. si</t>
  </si>
  <si>
    <t xml:space="preserve"> </t>
  </si>
  <si>
    <t>numero autobus rendicontati</t>
  </si>
  <si>
    <t>METANO-EXTRAURBANO</t>
  </si>
  <si>
    <t>extraurbano</t>
  </si>
  <si>
    <t>PROSPETTO DI RENDICONTAZIONE FORNITURE ELETTRICO</t>
  </si>
  <si>
    <t>Comune di FORLI'</t>
  </si>
  <si>
    <t>ELETTRICO-URBANO</t>
  </si>
  <si>
    <t xml:space="preserve">IMPORTO SU OGV RELATIVO AL FINANZIAMENTO STATALE </t>
  </si>
  <si>
    <t>PROSPETTO DI RENDICONTAZIONE FORNITURE DIESEL/IBRIDO</t>
  </si>
  <si>
    <t>Città metropolitana di FIRENZE</t>
  </si>
  <si>
    <t>IDROGENO- URBANO</t>
  </si>
  <si>
    <t>IMPORTO FATTURE OGV Idrogeno</t>
  </si>
  <si>
    <t>PROSPETTO DI RENDICONTAZIONE FORNITURE IDROGENO</t>
  </si>
  <si>
    <t>Città metropolitana di PALERMO</t>
  </si>
  <si>
    <t>IDROGENO- EXTRAURBANO</t>
  </si>
  <si>
    <t xml:space="preserve">IMPORTO FATTURE OGV Idrogeno </t>
  </si>
  <si>
    <r>
      <t>APPOSIZIONE LOGO</t>
    </r>
    <r>
      <rPr>
        <b/>
        <sz val="9"/>
        <rFont val="Calibri"/>
        <family val="2"/>
        <scheme val="minor"/>
      </rPr>
      <t xml:space="preserve"> (art. 14 DD 175/2021)</t>
    </r>
  </si>
  <si>
    <t>Città metropolitana di CATANIA</t>
  </si>
  <si>
    <t>PROSPETTO DI RENDICONTAZIONE-INFRASTRUTTURA METANO</t>
  </si>
  <si>
    <t xml:space="preserve">Comune di </t>
  </si>
  <si>
    <t>Piano investimento esecutivo</t>
  </si>
  <si>
    <t>rendicontazione attuale</t>
  </si>
  <si>
    <t>Importo complessivo quadro economico</t>
  </si>
  <si>
    <t>Importo complessivo rendicontazione infrastruttura</t>
  </si>
  <si>
    <t xml:space="preserve">CUP </t>
  </si>
  <si>
    <t>Somme del quadro economico  relativa al finanziamento statale imputabili esclusivamente all'infrastruttura di supporto</t>
  </si>
  <si>
    <t>Somme della rendicontazione a carico del contributo statale</t>
  </si>
  <si>
    <t>Differenza  (cofinanziamento/spese non rimborsabili)</t>
  </si>
  <si>
    <t>URBANO-METANO</t>
  </si>
  <si>
    <t>voce di spesa</t>
  </si>
  <si>
    <t xml:space="preserve">N° sal </t>
  </si>
  <si>
    <t>DATA</t>
  </si>
  <si>
    <t>totale sal</t>
  </si>
  <si>
    <t>totale sal da riconoscere (lavori legati esclusivamente alle infrastrutture di supporto)</t>
  </si>
  <si>
    <t>dichiarazione che gli importi nelle colonne O-P sono imputabili esclusivamente alle infrastrutture di supporto</t>
  </si>
  <si>
    <t>Importo Lavori totale</t>
  </si>
  <si>
    <t>Importo incremento lavori sal</t>
  </si>
  <si>
    <t>Importo complessivo oneri sicurezza totale sal</t>
  </si>
  <si>
    <t>Importo incremento oneri sicurezza sal</t>
  </si>
  <si>
    <t>totale  incremento sal</t>
  </si>
  <si>
    <t>ritenuta 0,5%</t>
  </si>
  <si>
    <t>totale al netto ritenuta</t>
  </si>
  <si>
    <t>Importo Lavori infrastrutture di supporto</t>
  </si>
  <si>
    <t>Importo incremento lavori infrastrutture di supporto</t>
  </si>
  <si>
    <t>Importo complessivo oneri sicurezza infrastrutture di supporto</t>
  </si>
  <si>
    <t>Importo incremento oneri sicurezza infrastrutture di supporto</t>
  </si>
  <si>
    <t xml:space="preserve">totale incremento sal infrastrutture di supporto </t>
  </si>
  <si>
    <t>selez. Si</t>
  </si>
  <si>
    <t xml:space="preserve">Mandati di pagamento e fatture  </t>
  </si>
  <si>
    <t>descrizione</t>
  </si>
  <si>
    <t>Provvedimento autorizzativo</t>
  </si>
  <si>
    <t>importo</t>
  </si>
  <si>
    <t>Certificato di pagamento</t>
  </si>
  <si>
    <t>data</t>
  </si>
  <si>
    <t>Importo iva esclusa</t>
  </si>
  <si>
    <t xml:space="preserve">fattura </t>
  </si>
  <si>
    <t xml:space="preserve">destinatario </t>
  </si>
  <si>
    <t>Iva</t>
  </si>
  <si>
    <t>totale fattura</t>
  </si>
  <si>
    <t>riferimento sal</t>
  </si>
  <si>
    <t>provvedimento di liquidazione</t>
  </si>
  <si>
    <t>totale provvedimento liquidazione</t>
  </si>
  <si>
    <t>mandato di pagamento</t>
  </si>
  <si>
    <t>quietanza di pagamento</t>
  </si>
  <si>
    <t>totale da riconoscere sul contributo statale (comprensivo di iva se dovuta)</t>
  </si>
  <si>
    <t>dichiarazione che gli importi nella colonna S sono imputabili esclusivamente alle infrastrutture di supporto e sono quindi riconoscibili con il contributo statale</t>
  </si>
  <si>
    <t>descrizione numero e data</t>
  </si>
  <si>
    <t>numero</t>
  </si>
  <si>
    <t>mm/gg/aaaa</t>
  </si>
  <si>
    <t xml:space="preserve">PROSPETTO DI RENDICONTAZIONE-INFRASTRUTTURA METANO </t>
  </si>
  <si>
    <t>Città metropolitana di TORINO</t>
  </si>
  <si>
    <t>EXTRAURBANO-METANO</t>
  </si>
  <si>
    <t>PROSPETTO DI RENDICONTAZIONE-INFRASTRUTTURA ELETTRICO</t>
  </si>
  <si>
    <t>URBANO-ELETTRICO</t>
  </si>
  <si>
    <t>PROSPETTO DI RENDICONTAZIONE-INFRASTRUTTURA IDROGENO</t>
  </si>
  <si>
    <t>Città metropolitana di</t>
  </si>
  <si>
    <t>URBANO-IDROGENO</t>
  </si>
  <si>
    <t xml:space="preserve">Importo Lavori </t>
  </si>
  <si>
    <t>Importo incremento lavori  sal</t>
  </si>
  <si>
    <t>Importo complessivo oneri sicurezza sal</t>
  </si>
  <si>
    <t>totale incremento sal</t>
  </si>
  <si>
    <t>EXTRAURBANO-IDROGENO</t>
  </si>
  <si>
    <t>Comune</t>
  </si>
  <si>
    <t>ANTICIPAZIONE</t>
  </si>
  <si>
    <t>Città metropolitana di BARI</t>
  </si>
  <si>
    <t>G17H03000130001</t>
  </si>
  <si>
    <t>Città metropolitana di BOLOGNA</t>
  </si>
  <si>
    <t>H10J21000020008</t>
  </si>
  <si>
    <t>Città metropolitana di CAGLIARI</t>
  </si>
  <si>
    <t>J90J21000000001</t>
  </si>
  <si>
    <t>D39J21012410001</t>
  </si>
  <si>
    <t>B80J21000020001</t>
  </si>
  <si>
    <t>Città metropolitana di GENOVA</t>
  </si>
  <si>
    <t>B70J2100020001</t>
  </si>
  <si>
    <t>Città metropolitana di MILANO</t>
  </si>
  <si>
    <t>Città metropolitana di NAPOLI</t>
  </si>
  <si>
    <t>H20J21000020004</t>
  </si>
  <si>
    <t>B70J21000050001</t>
  </si>
  <si>
    <t>Città metropolitana di REGGIO CALABRIA</t>
  </si>
  <si>
    <t>Città metropolitana di ROMA</t>
  </si>
  <si>
    <t>F80J21000020001</t>
  </si>
  <si>
    <t xml:space="preserve"> J19J21014280001</t>
  </si>
  <si>
    <t>B10J21000000001</t>
  </si>
  <si>
    <t>mezzi</t>
  </si>
  <si>
    <t>Infrastrutture</t>
  </si>
  <si>
    <t>TOTALE MEZZI+ INFRASTRUTTURE</t>
  </si>
  <si>
    <t>contributo statale</t>
  </si>
  <si>
    <t xml:space="preserve">cofinanziamento </t>
  </si>
  <si>
    <t>urb.ELETT.a4</t>
  </si>
  <si>
    <t>urb.ELETT.a5</t>
  </si>
  <si>
    <t>urb.ELETT.a6</t>
  </si>
  <si>
    <t>urb.ELETT.a7</t>
  </si>
  <si>
    <t>urb.ELETT.a8</t>
  </si>
  <si>
    <t>urb.ELETT.a9</t>
  </si>
  <si>
    <t>urb.met.a4</t>
  </si>
  <si>
    <t>urb.met.a5</t>
  </si>
  <si>
    <t>urb.met.a6</t>
  </si>
  <si>
    <t>urb.met.a7</t>
  </si>
  <si>
    <t>urb.met.a8</t>
  </si>
  <si>
    <t>urb.idr.a4</t>
  </si>
  <si>
    <t>urb.idr.a5</t>
  </si>
  <si>
    <t>urb.idr.a6</t>
  </si>
  <si>
    <t>urb.idr.a7</t>
  </si>
  <si>
    <t>urb.idr.a8</t>
  </si>
  <si>
    <t>urb.idr.b10</t>
  </si>
  <si>
    <t>urb.idr.b11</t>
  </si>
  <si>
    <t>urb.idr.b12</t>
  </si>
  <si>
    <t>urb.met. b10</t>
  </si>
  <si>
    <t>urb.met. b11</t>
  </si>
  <si>
    <t>extraurb. met.a4</t>
  </si>
  <si>
    <t>extraurb. met.a5</t>
  </si>
  <si>
    <t>extraurb. met.a6</t>
  </si>
  <si>
    <t>extraurb. met.a7</t>
  </si>
  <si>
    <t>extraurb.idr.a4</t>
  </si>
  <si>
    <t>extraurb.idr.a5</t>
  </si>
  <si>
    <t>extraurb.idr.a6</t>
  </si>
  <si>
    <t>extraurb.idr.a7</t>
  </si>
  <si>
    <t xml:space="preserve">totale piano investimento </t>
  </si>
  <si>
    <t xml:space="preserve">TOT parziale </t>
  </si>
  <si>
    <t>TOTALE infr</t>
  </si>
  <si>
    <t>TOTALE infr.</t>
  </si>
  <si>
    <t>TOTALE(INFR)</t>
  </si>
  <si>
    <t>totale forn+infr</t>
  </si>
  <si>
    <t>IMPORTO FATTURE OGV Elettrico</t>
  </si>
  <si>
    <t>urb.met.a9</t>
  </si>
  <si>
    <t>urb.met.a10</t>
  </si>
  <si>
    <t>urb.met.a11</t>
  </si>
  <si>
    <t>urb.met.a12</t>
  </si>
  <si>
    <t>urb.met.a13</t>
  </si>
  <si>
    <t>urb.met.a14</t>
  </si>
  <si>
    <t>urb.met.a15</t>
  </si>
  <si>
    <t>urb.met.a16</t>
  </si>
  <si>
    <t>urb.met.a17</t>
  </si>
  <si>
    <t>urb.met.a18</t>
  </si>
  <si>
    <t>urb.met.a19</t>
  </si>
  <si>
    <t>urb.met.a20</t>
  </si>
  <si>
    <t>urb.met.a21</t>
  </si>
  <si>
    <t>urb.met.a22</t>
  </si>
  <si>
    <t>urb.met.a23</t>
  </si>
  <si>
    <t>urb.met.a24</t>
  </si>
  <si>
    <t>urb.met.a25</t>
  </si>
  <si>
    <t>urb.met.a26</t>
  </si>
  <si>
    <t>urb.met.a27</t>
  </si>
  <si>
    <t>urb.met.a28</t>
  </si>
  <si>
    <t>urb.met.a29</t>
  </si>
  <si>
    <t>urb.met.a30</t>
  </si>
  <si>
    <t>urb.met.a31</t>
  </si>
  <si>
    <t>urb.met.a32</t>
  </si>
  <si>
    <t>urb.met.a33</t>
  </si>
  <si>
    <t>urb.met.a34</t>
  </si>
  <si>
    <t>urb.met.a35</t>
  </si>
  <si>
    <t>extraurb. met.a8</t>
  </si>
  <si>
    <t>extraurb. met.a9</t>
  </si>
  <si>
    <t>extraurb. met.a10</t>
  </si>
  <si>
    <t>extraurb. met.a11</t>
  </si>
  <si>
    <t>extraurb. met.a12</t>
  </si>
  <si>
    <t>extraurb. met.a13</t>
  </si>
  <si>
    <t>extraurb. met.a14</t>
  </si>
  <si>
    <t>extraurb. met.a15</t>
  </si>
  <si>
    <t>extraurb. met.a16</t>
  </si>
  <si>
    <t>extraurb. met.a17</t>
  </si>
  <si>
    <t>extraurb. met.a18</t>
  </si>
  <si>
    <t>extraurb. met.a19</t>
  </si>
  <si>
    <t>urb.ELETT.a10</t>
  </si>
  <si>
    <t>urb.ELETT.a11</t>
  </si>
  <si>
    <t>urb.ELETT.a12</t>
  </si>
  <si>
    <t>urb.ELETT.a13</t>
  </si>
  <si>
    <t>urb.ELETT.a14</t>
  </si>
  <si>
    <t>urb.ELETT.a15</t>
  </si>
  <si>
    <t>urb.ELETT.a16</t>
  </si>
  <si>
    <t>urb.ELETT.a17</t>
  </si>
  <si>
    <t>urb.ELETT.a18</t>
  </si>
  <si>
    <t>urb.ELETT.a19</t>
  </si>
  <si>
    <t>urb.idr.a9</t>
  </si>
  <si>
    <t>urb.idr.a10</t>
  </si>
  <si>
    <t>urb.idr.a11</t>
  </si>
  <si>
    <t>urb.idr.a12</t>
  </si>
  <si>
    <t>urb.idr.a13</t>
  </si>
  <si>
    <t>urb.idr.a14</t>
  </si>
  <si>
    <t>urb.idr.a15</t>
  </si>
  <si>
    <t>urb.idr.a16</t>
  </si>
  <si>
    <t>urb.idr.a17</t>
  </si>
  <si>
    <t>urb.idr.a18</t>
  </si>
  <si>
    <t>extraurb.idr.a8</t>
  </si>
  <si>
    <t>extraurb.idr.a9</t>
  </si>
  <si>
    <t>extraurb.idr.a10</t>
  </si>
  <si>
    <t>extraurb.idr.a11</t>
  </si>
  <si>
    <t>extraurb.idr.a12</t>
  </si>
  <si>
    <t>extraurb.idr.a13</t>
  </si>
  <si>
    <t>extraurb.idr.a14</t>
  </si>
  <si>
    <t>extraurb.idr.a15</t>
  </si>
  <si>
    <t>extraurb.idr.a16</t>
  </si>
  <si>
    <t>extraurb.idr.a17</t>
  </si>
  <si>
    <t>extraurb.idr.a18</t>
  </si>
  <si>
    <t>QUADRO RIEPILOGATIVO- RENDICONTAZIONE INTERMEDIA-II quinquennio</t>
  </si>
  <si>
    <t>v.1.</t>
  </si>
  <si>
    <t>Importo rendicontato</t>
  </si>
  <si>
    <t>Ibrido Metano</t>
  </si>
  <si>
    <t>Metano Ibrido</t>
  </si>
  <si>
    <t>Metano/ metano Ibrido</t>
  </si>
  <si>
    <t>Metano/metano Ibrido</t>
  </si>
  <si>
    <t>I59J21005280001</t>
  </si>
  <si>
    <t xml:space="preserve"> I59J21005290001</t>
  </si>
  <si>
    <t>B40J21000010001</t>
  </si>
  <si>
    <t xml:space="preserve"> B40J21000020001</t>
  </si>
  <si>
    <t>B40J21000030001</t>
  </si>
  <si>
    <t>H39J21004020004</t>
  </si>
  <si>
    <t xml:space="preserve"> H39J21004030004</t>
  </si>
  <si>
    <t xml:space="preserve"> H49J21004500004</t>
  </si>
  <si>
    <t xml:space="preserve"> H49J21004510004</t>
  </si>
  <si>
    <t xml:space="preserve">Numero di telefono  
</t>
  </si>
  <si>
    <t>Mail</t>
  </si>
  <si>
    <t>autobus da pi</t>
  </si>
  <si>
    <t>autobus acquistati</t>
  </si>
  <si>
    <t>METANO Ibrido</t>
  </si>
  <si>
    <t>urb. ibr_m.1</t>
  </si>
  <si>
    <t>urb. ibr_m.2</t>
  </si>
  <si>
    <t>urb. ibr_m.3</t>
  </si>
  <si>
    <t>urb. ibr_m.4</t>
  </si>
  <si>
    <t>urb. ibr_m.5</t>
  </si>
  <si>
    <t>urb. ibr_m.6</t>
  </si>
  <si>
    <t>urb. ibr_m.7</t>
  </si>
  <si>
    <t>urb. ibr_m.8</t>
  </si>
  <si>
    <t>urb. ibr_m.9</t>
  </si>
  <si>
    <t>urb. ibr_m.10</t>
  </si>
  <si>
    <t>urb. ibr_m.11</t>
  </si>
  <si>
    <t>urb. ibr_m.12</t>
  </si>
  <si>
    <t>urb. ibr_m.13</t>
  </si>
  <si>
    <t>urb. ibr_m.14</t>
  </si>
  <si>
    <t>urb. ibr_m.15</t>
  </si>
  <si>
    <t>urb. ibr_m.16</t>
  </si>
  <si>
    <t>urb. ibr_m.17</t>
  </si>
  <si>
    <t>urb. ibr_m.18</t>
  </si>
  <si>
    <t>urb. ibr_m.19</t>
  </si>
  <si>
    <t>urb. ibr_m.20</t>
  </si>
  <si>
    <t xml:space="preserve">COSTO FORNITURA da contributo statale 
(con gli attrezzaggi obbligatori di cui all'art. 5 c. 3 del D.D. n°152/2025)
</t>
  </si>
  <si>
    <t>EVENTUALI ATTREZZAGGI AGGIUNTIVI (art.5 c.4 D.D. n°152/2025)</t>
  </si>
  <si>
    <t xml:space="preserve">attrezzaggi obbligatori (art 5 c. 3 DD 152/2025) </t>
  </si>
  <si>
    <t>data DETERMINA A CONTRARRE O ATTI ASSIMILABILI (art. 3 c.6 DD n° 152/2025)</t>
  </si>
  <si>
    <t>Ibrido (met/elettrico)</t>
  </si>
  <si>
    <t>GNC; GNL</t>
  </si>
  <si>
    <t>Extra-urb.ibr_m.1</t>
  </si>
  <si>
    <t>Extra-urb.ibr_m.2</t>
  </si>
  <si>
    <t>Extra-urb.ibr_m.3</t>
  </si>
  <si>
    <t>Extra-urb.ibr_m.4</t>
  </si>
  <si>
    <t>Extra-urb.ibr_m.5</t>
  </si>
  <si>
    <t>Extra-urb.ibr_m.6</t>
  </si>
  <si>
    <t>Extra-urb.ibr_m.7</t>
  </si>
  <si>
    <t>Extra-urb.ibr_m.8</t>
  </si>
  <si>
    <t>Extra-urb.ibr_m.9</t>
  </si>
  <si>
    <t>Extra-urb.ibr_m.10</t>
  </si>
  <si>
    <t>Extra-urb.ibr_m.11</t>
  </si>
  <si>
    <t>Extra-urb.ibr_m.12</t>
  </si>
  <si>
    <t>Extra-urb.ibr_m.13</t>
  </si>
  <si>
    <t>Extra-urb.ibr_m.14</t>
  </si>
  <si>
    <t>Extra-urb.ibr_m.15</t>
  </si>
  <si>
    <t>Extra-urb.ibr_m.16</t>
  </si>
  <si>
    <t>Extra-urb.ibr_m.17</t>
  </si>
  <si>
    <t>Extra-urb.ibr_m.18</t>
  </si>
  <si>
    <t>Extra-urb.ibr_m.19</t>
  </si>
  <si>
    <t>Extra-urb.ibr_m.20</t>
  </si>
  <si>
    <t>extra-urb.e.1</t>
  </si>
  <si>
    <t>extra-urb.e.2</t>
  </si>
  <si>
    <t>extra-urb.e.3</t>
  </si>
  <si>
    <t>extra-urb.e.4</t>
  </si>
  <si>
    <t>extra-urb.e.5</t>
  </si>
  <si>
    <t>extra-urb.e.6</t>
  </si>
  <si>
    <t>extra-urb.e.7</t>
  </si>
  <si>
    <t>extra-urb.e.8</t>
  </si>
  <si>
    <t>extra-urb.e.9</t>
  </si>
  <si>
    <t>extra-urb.e.10</t>
  </si>
  <si>
    <t>extra-urb.e.11</t>
  </si>
  <si>
    <t>extra-urb.e.12</t>
  </si>
  <si>
    <t>extra-urb.e.13</t>
  </si>
  <si>
    <t>extra-urb.e.14</t>
  </si>
  <si>
    <t>extra-urb.e.15</t>
  </si>
  <si>
    <t>extra-urb.e.16</t>
  </si>
  <si>
    <t>extra-urb.e.17</t>
  </si>
  <si>
    <t>extra-urb.e.18</t>
  </si>
  <si>
    <t>extra-urb.e.19</t>
  </si>
  <si>
    <t>extra-urb.e.20</t>
  </si>
  <si>
    <t>COSTO FORNITURA da contributo statale 
(con gli attrezzaggi obbligatori di cui all'art. 5 c. 3 del D.D. n°152/2025)</t>
  </si>
  <si>
    <t>data stipula contratto</t>
  </si>
  <si>
    <t>Extraurbano elettrico</t>
  </si>
  <si>
    <t xml:space="preserve">extraurb. ele </t>
  </si>
  <si>
    <t>extraurb. elettr1</t>
  </si>
  <si>
    <t>extraurb. elettr2</t>
  </si>
  <si>
    <t>extraurb. elettr3</t>
  </si>
  <si>
    <t>extraurb. elettr4</t>
  </si>
  <si>
    <t>extraurb. elettr5</t>
  </si>
  <si>
    <t>extraurb. elettr6</t>
  </si>
  <si>
    <t>extraurb. elettr7</t>
  </si>
  <si>
    <t>extraurb.elettric.b1</t>
  </si>
  <si>
    <t>extraurb.elettric.b2</t>
  </si>
  <si>
    <t>extraurb.elettric.b3</t>
  </si>
  <si>
    <t>extraurb.elettric.b4</t>
  </si>
  <si>
    <t>extraurb.elettric.b5</t>
  </si>
  <si>
    <t>extraurb.elettric.b6</t>
  </si>
  <si>
    <t>extraurb.elettric.b7</t>
  </si>
  <si>
    <t>extraurb.elettric.b8</t>
  </si>
  <si>
    <t>extraurb.elettric.b9</t>
  </si>
  <si>
    <t>extraurb.elettr.B</t>
  </si>
  <si>
    <t>extraurb.elettr.A.</t>
  </si>
  <si>
    <t>IMPORTO FATTURE OGV ibrido METANO</t>
  </si>
  <si>
    <t>IBRIDO METANO-URBANO</t>
  </si>
  <si>
    <t>IBRIDO</t>
  </si>
  <si>
    <t>IBRIDO METANO-EXTRAURBANO</t>
  </si>
  <si>
    <t>comprensivo dell'iva se dovuta (art 3 c.5 D.D. d 152/2025)</t>
  </si>
  <si>
    <r>
      <t>APPOSIZIONE LOGO</t>
    </r>
    <r>
      <rPr>
        <b/>
        <sz val="9"/>
        <rFont val="Calibri"/>
        <family val="2"/>
        <scheme val="minor"/>
      </rPr>
      <t xml:space="preserve"> (art. 14 DD 152/2024) </t>
    </r>
  </si>
  <si>
    <r>
      <t>APPOSIZIONE LOGO</t>
    </r>
    <r>
      <rPr>
        <b/>
        <sz val="9"/>
        <rFont val="Calibri"/>
        <family val="2"/>
        <scheme val="minor"/>
      </rPr>
      <t xml:space="preserve"> (art. 14 DD 152/2025) </t>
    </r>
  </si>
  <si>
    <t xml:space="preserve">APPOSIZIONE LOGO (art. 14 DD 152/2025) </t>
  </si>
  <si>
    <t>ibrido(met/elettr)</t>
  </si>
  <si>
    <t>ELETTRICO- EXTRAURBANO</t>
  </si>
  <si>
    <t>IMPORTO FATTURE OGV ELETTRICO</t>
  </si>
  <si>
    <t xml:space="preserve">DATA IMMATRICOLAZIONE </t>
  </si>
  <si>
    <t>Importo CUP</t>
  </si>
  <si>
    <t>Numero di telefono</t>
  </si>
  <si>
    <t>ai sensi dell'art. 3 dell’art. 1, comma 526, legge n. 207/2024  ( in G.U. n. 305/2024)</t>
  </si>
  <si>
    <t>Importo Finanziamento</t>
  </si>
  <si>
    <t>Importo massimo da destinare a extraurbano diesel</t>
  </si>
  <si>
    <t>Importo extraurbano metano (mezzi+infra)</t>
  </si>
  <si>
    <t>Verifica</t>
  </si>
  <si>
    <t>DIESEL/ IBRIDO</t>
  </si>
  <si>
    <t>EXTRA-urb.d.1</t>
  </si>
  <si>
    <t>EXTRA-urb.d.2</t>
  </si>
  <si>
    <t>EXTRA-urb.d.3</t>
  </si>
  <si>
    <t>EXTRA-urb.d.4</t>
  </si>
  <si>
    <t>EXTRA-urb.d.5</t>
  </si>
  <si>
    <t>EXTRA-urb.d.6</t>
  </si>
  <si>
    <t>EXTRA-urb.d.7</t>
  </si>
  <si>
    <t>EXTRA-urb.d.8</t>
  </si>
  <si>
    <t>EXTRA-urb.d.9</t>
  </si>
  <si>
    <t>EXTRA-urb.d.10</t>
  </si>
  <si>
    <t>EXTRA-urb.d.11</t>
  </si>
  <si>
    <t>EXTRA-urb.d.12</t>
  </si>
  <si>
    <t>EXTRA-urb.d.13</t>
  </si>
  <si>
    <t>EXTRA-urb.d.14</t>
  </si>
  <si>
    <t>EXTRA-urb.d.15</t>
  </si>
  <si>
    <t>EXTRA-urb.d.16</t>
  </si>
  <si>
    <t>EXTRA-urb.d.17</t>
  </si>
  <si>
    <t>EXTRA-urb.d.18</t>
  </si>
  <si>
    <t>EXTRA-urb.d.19</t>
  </si>
  <si>
    <t>EXTRA-urb.d.20</t>
  </si>
  <si>
    <t>diesel/ibrido</t>
  </si>
  <si>
    <t>ibrido (met\alettrico)</t>
  </si>
  <si>
    <t>Mezzi + infra metano</t>
  </si>
  <si>
    <t>Diesel/Disel Ibrido</t>
  </si>
  <si>
    <t>IMPORTO FATTURE OGV Diesel</t>
  </si>
  <si>
    <t>diesel/diesel ibrido</t>
  </si>
  <si>
    <t>Diesel - EXTRAURBANO</t>
  </si>
  <si>
    <t>PROSPETTO DI RENDICONTAZIONE FORNITURE DIESEL</t>
  </si>
  <si>
    <t>ai sensi dell’art. 1, comma 526, legge n. 207/2024 (in G.U. n. 305/2024)</t>
  </si>
  <si>
    <t>classe II-III/classe A-B</t>
  </si>
  <si>
    <t>categoria</t>
  </si>
  <si>
    <t>Risorse II quinquennio rendicontate nelle forme del I quinquennio</t>
  </si>
  <si>
    <r>
      <t xml:space="preserve">Importo precedenti rendicontazioni
</t>
    </r>
    <r>
      <rPr>
        <b/>
        <sz val="12"/>
        <rFont val="Cambria"/>
        <family val="1"/>
      </rPr>
      <t>(escluse le quote rendicontate nelle forme del I quinquennio)</t>
    </r>
  </si>
  <si>
    <r>
      <t xml:space="preserve">Verifica IMPORTO MAX DIESEL </t>
    </r>
    <r>
      <rPr>
        <sz val="10"/>
        <rFont val="Cambria"/>
        <family val="1"/>
      </rPr>
      <t>(art. 1, comma 526, legge n. 207/2024)</t>
    </r>
  </si>
  <si>
    <t>Verifica congruenza Piano investimento e importo rendicontato</t>
  </si>
  <si>
    <t>Urbano idrogeno</t>
  </si>
  <si>
    <t>Urbano metano</t>
  </si>
  <si>
    <t>METANO/Metano Ibrido</t>
  </si>
  <si>
    <t>Extraurbano metano/Metano Ibrido</t>
  </si>
  <si>
    <t>Verifica congruenza Scheda tecnica e Piano di investimento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</si>
</sst>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* #,##0.00\ &quot;€&quot;_-;\-* #,##0.00\ &quot;€&quot;_-;_-* &quot;-&quot;??\ &quot;€&quot;_-;_-@_-"/>
    <numFmt numFmtId="164" formatCode="&quot;€&quot;\ #,##0.00;[Red]\-&quot;€&quot;\ #,##0.00"/>
    <numFmt numFmtId="165" formatCode="_-&quot;€&quot;\ * #,##0.00_-;\-&quot;€&quot;\ * #,##0.00_-;_-&quot;€&quot;\ * &quot;-&quot;??_-;_-@_-"/>
    <numFmt numFmtId="166" formatCode="0.0000%"/>
    <numFmt numFmtId="167" formatCode="[$€-2]\ #,##0.00;[Red]\-[$€-2]\ #,##0.00"/>
    <numFmt numFmtId="168" formatCode="0_ ;\-0\ "/>
  </numFmts>
  <fonts count="12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FF0000"/>
      <name val="Cambria"/>
      <family val="1"/>
      <charset val="1"/>
    </font>
    <font>
      <b/>
      <sz val="14"/>
      <color rgb="FFFF0000"/>
      <name val="Cambria"/>
      <family val="1"/>
      <charset val="1"/>
    </font>
    <font>
      <b/>
      <i/>
      <sz val="11"/>
      <color rgb="FFFF0000"/>
      <name val="Calibri"/>
      <family val="2"/>
      <charset val="1"/>
    </font>
    <font>
      <sz val="11"/>
      <color rgb="FFFF0000"/>
      <name val="Calibri"/>
      <family val="2"/>
      <charset val="1"/>
    </font>
    <font>
      <i/>
      <sz val="10"/>
      <color rgb="FFFF0000"/>
      <name val="Calibri"/>
      <family val="2"/>
      <charset val="1"/>
    </font>
    <font>
      <b/>
      <sz val="18"/>
      <color rgb="FFFF0000"/>
      <name val="Cambria"/>
      <family val="1"/>
      <charset val="1"/>
    </font>
    <font>
      <sz val="22"/>
      <color rgb="FFFF0000"/>
      <name val="Calibri"/>
      <family val="2"/>
      <charset val="1"/>
    </font>
    <font>
      <b/>
      <sz val="28"/>
      <color rgb="FFFF0000"/>
      <name val="Calibri"/>
      <family val="2"/>
      <charset val="1"/>
    </font>
    <font>
      <b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4"/>
      <name val="Cambria"/>
      <family val="1"/>
      <charset val="1"/>
    </font>
    <font>
      <b/>
      <sz val="28"/>
      <name val="Cambria"/>
      <family val="1"/>
      <charset val="1"/>
    </font>
    <font>
      <b/>
      <sz val="22"/>
      <name val="Cambria"/>
      <family val="1"/>
      <charset val="1"/>
    </font>
    <font>
      <b/>
      <sz val="20"/>
      <name val="Cambria"/>
      <family val="1"/>
      <charset val="1"/>
    </font>
    <font>
      <b/>
      <sz val="28"/>
      <name val="Calibri"/>
      <family val="2"/>
      <charset val="1"/>
    </font>
    <font>
      <b/>
      <sz val="16"/>
      <name val="Cambria"/>
      <family val="1"/>
      <charset val="1"/>
    </font>
    <font>
      <i/>
      <sz val="10"/>
      <name val="Calibri"/>
      <family val="2"/>
      <charset val="1"/>
    </font>
    <font>
      <sz val="12"/>
      <color theme="1"/>
      <name val="Calibri"/>
      <family val="2"/>
      <scheme val="minor"/>
    </font>
    <font>
      <b/>
      <sz val="18"/>
      <name val="Cambria"/>
      <family val="1"/>
    </font>
    <font>
      <sz val="11"/>
      <color theme="1"/>
      <name val="Arial"/>
      <family val="2"/>
    </font>
    <font>
      <b/>
      <sz val="20"/>
      <name val="Cambria"/>
      <family val="1"/>
    </font>
    <font>
      <b/>
      <sz val="12"/>
      <name val="Cambria"/>
      <family val="1"/>
      <charset val="1"/>
    </font>
    <font>
      <b/>
      <i/>
      <sz val="14"/>
      <name val="Cambria"/>
      <family val="1"/>
      <charset val="1"/>
    </font>
    <font>
      <b/>
      <sz val="10"/>
      <name val="Cambria"/>
      <family val="1"/>
      <scheme val="major"/>
    </font>
    <font>
      <b/>
      <sz val="10"/>
      <name val="Cambria"/>
      <family val="1"/>
      <charset val="1"/>
      <scheme val="major"/>
    </font>
    <font>
      <sz val="10"/>
      <name val="Cambria"/>
      <family val="1"/>
      <scheme val="maj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  <charset val="1"/>
    </font>
    <font>
      <b/>
      <sz val="9"/>
      <name val="Calibri"/>
      <family val="2"/>
      <charset val="1"/>
    </font>
    <font>
      <sz val="9"/>
      <name val="Cambria"/>
      <family val="1"/>
      <charset val="1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6"/>
      <name val="Cambria"/>
      <family val="1"/>
    </font>
    <font>
      <b/>
      <sz val="14"/>
      <name val="Calibri"/>
      <family val="2"/>
      <charset val="1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i/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8"/>
      <name val="Cambria"/>
      <family val="1"/>
      <charset val="1"/>
    </font>
    <font>
      <b/>
      <i/>
      <sz val="12"/>
      <name val="Cambria"/>
      <family val="1"/>
      <charset val="1"/>
    </font>
    <font>
      <i/>
      <sz val="12"/>
      <name val="Cambria"/>
      <family val="1"/>
      <charset val="1"/>
    </font>
    <font>
      <sz val="9"/>
      <name val="Arial"/>
      <family val="2"/>
    </font>
    <font>
      <b/>
      <sz val="9"/>
      <name val="Arial"/>
      <family val="2"/>
    </font>
    <font>
      <b/>
      <sz val="10"/>
      <name val="Cambria"/>
      <family val="1"/>
      <charset val="1"/>
    </font>
    <font>
      <i/>
      <sz val="10"/>
      <name val="Cambria"/>
      <family val="1"/>
      <charset val="1"/>
    </font>
    <font>
      <sz val="10"/>
      <name val="Cambria"/>
      <family val="1"/>
      <charset val="1"/>
    </font>
    <font>
      <b/>
      <sz val="10"/>
      <name val="Cambria"/>
      <family val="1"/>
    </font>
    <font>
      <sz val="10"/>
      <name val="Cambria"/>
      <family val="1"/>
    </font>
    <font>
      <b/>
      <sz val="10"/>
      <name val="Calibri"/>
      <family val="2"/>
    </font>
    <font>
      <b/>
      <sz val="10"/>
      <name val="Calibri"/>
      <family val="2"/>
      <charset val="1"/>
    </font>
    <font>
      <sz val="10"/>
      <name val="Calibri"/>
      <family val="2"/>
      <charset val="1"/>
    </font>
    <font>
      <b/>
      <sz val="16"/>
      <name val="Cambria"/>
      <family val="1"/>
      <scheme val="major"/>
    </font>
    <font>
      <b/>
      <sz val="14"/>
      <name val="Cambria"/>
      <family val="1"/>
    </font>
    <font>
      <sz val="9"/>
      <color rgb="FF000000"/>
      <name val="Calibri"/>
      <family val="2"/>
    </font>
    <font>
      <b/>
      <sz val="22"/>
      <color theme="1"/>
      <name val="Calibri"/>
      <family val="2"/>
      <scheme val="minor"/>
    </font>
    <font>
      <sz val="28"/>
      <color theme="0"/>
      <name val="Cambria"/>
      <family val="1"/>
      <charset val="1"/>
    </font>
    <font>
      <b/>
      <sz val="16"/>
      <name val="Calibri"/>
      <family val="2"/>
    </font>
    <font>
      <b/>
      <sz val="14"/>
      <name val="Cambria"/>
      <family val="1"/>
      <scheme val="major"/>
    </font>
    <font>
      <sz val="11"/>
      <color indexed="10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  <charset val="1"/>
    </font>
    <font>
      <sz val="11"/>
      <name val="Calibri"/>
      <family val="2"/>
      <charset val="1"/>
    </font>
    <font>
      <b/>
      <sz val="18"/>
      <name val="Cambria"/>
      <family val="1"/>
      <charset val="1"/>
    </font>
    <font>
      <sz val="12"/>
      <name val="Calibri"/>
      <family val="2"/>
      <charset val="1"/>
    </font>
    <font>
      <sz val="12"/>
      <name val="Calibri"/>
      <family val="2"/>
      <scheme val="minor"/>
    </font>
    <font>
      <sz val="14"/>
      <name val="Cambria"/>
      <family val="1"/>
      <charset val="1"/>
    </font>
    <font>
      <sz val="11"/>
      <name val="Cambria"/>
      <family val="1"/>
      <charset val="1"/>
    </font>
    <font>
      <i/>
      <sz val="11"/>
      <name val="Cambria"/>
      <family val="1"/>
      <charset val="1"/>
    </font>
    <font>
      <b/>
      <i/>
      <sz val="11"/>
      <name val="Cambria"/>
      <family val="1"/>
      <charset val="1"/>
    </font>
    <font>
      <b/>
      <sz val="11"/>
      <name val="Cambria"/>
      <family val="1"/>
      <charset val="1"/>
    </font>
    <font>
      <b/>
      <sz val="11"/>
      <name val="Calibri"/>
      <family val="2"/>
      <charset val="1"/>
    </font>
    <font>
      <b/>
      <i/>
      <sz val="12"/>
      <name val="Calibri"/>
      <family val="2"/>
      <charset val="1"/>
    </font>
    <font>
      <b/>
      <i/>
      <sz val="10"/>
      <name val="Calibri"/>
      <family val="2"/>
      <charset val="1"/>
    </font>
    <font>
      <b/>
      <i/>
      <sz val="10"/>
      <name val="Cambria"/>
      <family val="1"/>
      <charset val="1"/>
    </font>
    <font>
      <i/>
      <sz val="11"/>
      <name val="Calibri"/>
      <family val="2"/>
      <charset val="1"/>
    </font>
    <font>
      <i/>
      <sz val="12"/>
      <name val="Calibri"/>
      <family val="2"/>
      <charset val="1"/>
    </font>
    <font>
      <sz val="14"/>
      <name val="Calibri"/>
      <family val="2"/>
      <scheme val="minor"/>
    </font>
    <font>
      <sz val="12"/>
      <name val="Cambria"/>
      <family val="1"/>
      <charset val="1"/>
    </font>
    <font>
      <b/>
      <sz val="18"/>
      <name val="Cambria"/>
      <family val="1"/>
      <scheme val="major"/>
    </font>
    <font>
      <sz val="22"/>
      <name val="Calibri"/>
      <family val="2"/>
      <charset val="1"/>
    </font>
    <font>
      <sz val="11"/>
      <name val="Calibri"/>
      <family val="2"/>
    </font>
    <font>
      <sz val="16"/>
      <name val="Cambria"/>
      <family val="1"/>
      <scheme val="major"/>
    </font>
    <font>
      <b/>
      <sz val="10"/>
      <color rgb="FFFF0000"/>
      <name val="Calibri"/>
      <family val="2"/>
      <charset val="1"/>
    </font>
    <font>
      <b/>
      <sz val="10"/>
      <color rgb="FFFF0000"/>
      <name val="Cambria"/>
      <family val="1"/>
    </font>
    <font>
      <b/>
      <sz val="10"/>
      <color rgb="FFFF0000"/>
      <name val="Cambria"/>
      <family val="1"/>
      <scheme val="major"/>
    </font>
    <font>
      <sz val="10"/>
      <name val="Calibri"/>
      <family val="2"/>
    </font>
    <font>
      <b/>
      <sz val="11"/>
      <color theme="0"/>
      <name val="Cambria"/>
      <family val="1"/>
    </font>
    <font>
      <b/>
      <sz val="20"/>
      <color theme="0"/>
      <name val="Cambria"/>
      <family val="1"/>
      <scheme val="major"/>
    </font>
    <font>
      <sz val="11"/>
      <color rgb="FFFF0000"/>
      <name val="Cambria"/>
      <family val="1"/>
      <charset val="1"/>
    </font>
    <font>
      <i/>
      <sz val="11"/>
      <color rgb="FFFF0000"/>
      <name val="Cambria"/>
      <family val="1"/>
      <charset val="1"/>
    </font>
    <font>
      <b/>
      <i/>
      <sz val="11"/>
      <color rgb="FFFF0000"/>
      <name val="Cambria"/>
      <family val="1"/>
      <charset val="1"/>
    </font>
    <font>
      <b/>
      <i/>
      <sz val="10"/>
      <color rgb="FFFF0000"/>
      <name val="Cambria"/>
      <family val="1"/>
      <charset val="1"/>
    </font>
    <font>
      <sz val="10"/>
      <color rgb="FFFF0000"/>
      <name val="Cambria"/>
      <family val="1"/>
      <charset val="1"/>
    </font>
    <font>
      <b/>
      <sz val="10"/>
      <color rgb="FFFF0000"/>
      <name val="Cambria"/>
      <family val="1"/>
      <charset val="1"/>
    </font>
    <font>
      <i/>
      <sz val="10"/>
      <color rgb="FFFF0000"/>
      <name val="Cambria"/>
      <family val="1"/>
      <charset val="1"/>
    </font>
    <font>
      <b/>
      <sz val="18"/>
      <color theme="1"/>
      <name val="Calibri"/>
      <family val="2"/>
      <scheme val="minor"/>
    </font>
    <font>
      <b/>
      <sz val="14"/>
      <name val="Cambria"/>
      <family val="1"/>
      <charset val="1"/>
      <scheme val="major"/>
    </font>
    <font>
      <b/>
      <sz val="18"/>
      <name val="Calibri"/>
      <family val="2"/>
      <charset val="1"/>
    </font>
    <font>
      <b/>
      <sz val="16"/>
      <name val="Cambria"/>
      <family val="1"/>
      <charset val="1"/>
      <scheme val="major"/>
    </font>
    <font>
      <b/>
      <sz val="20"/>
      <name val="Calibri"/>
      <family val="2"/>
      <charset val="1"/>
    </font>
    <font>
      <b/>
      <sz val="20"/>
      <color theme="0"/>
      <name val="Cambria"/>
      <family val="1"/>
    </font>
    <font>
      <b/>
      <sz val="11"/>
      <color rgb="FFFF0000"/>
      <name val="Cambria"/>
      <family val="1"/>
      <charset val="1"/>
    </font>
    <font>
      <b/>
      <i/>
      <sz val="12"/>
      <color rgb="FFFF0000"/>
      <name val="Cambria"/>
      <family val="1"/>
      <charset val="1"/>
    </font>
    <font>
      <b/>
      <sz val="11"/>
      <color rgb="FFFF0000"/>
      <name val="Calibri"/>
      <family val="2"/>
      <charset val="1"/>
    </font>
    <font>
      <b/>
      <i/>
      <sz val="12"/>
      <color rgb="FFFF0000"/>
      <name val="Calibri"/>
      <family val="2"/>
      <charset val="1"/>
    </font>
    <font>
      <b/>
      <i/>
      <sz val="10"/>
      <color rgb="FFFF0000"/>
      <name val="Calibri"/>
      <family val="2"/>
      <charset val="1"/>
    </font>
    <font>
      <i/>
      <sz val="11"/>
      <color rgb="FFFF0000"/>
      <name val="Calibri"/>
      <family val="2"/>
      <charset val="1"/>
    </font>
    <font>
      <i/>
      <sz val="12"/>
      <color rgb="FFFF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mbria"/>
      <family val="1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C3D69B"/>
        <bgColor rgb="FFDDD9C3"/>
      </patternFill>
    </fill>
    <fill>
      <patternFill patternType="solid">
        <fgColor rgb="FFDBEEF4"/>
        <bgColor rgb="FFEBF1DE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theme="6" tint="0.59999389629810485"/>
        <bgColor rgb="FFFFFFCC"/>
      </patternFill>
    </fill>
    <fill>
      <patternFill patternType="solid">
        <fgColor theme="6" tint="0.59999389629810485"/>
        <bgColor rgb="FFEEECE1"/>
      </patternFill>
    </fill>
    <fill>
      <patternFill patternType="solid">
        <fgColor theme="6" tint="0.59999389629810485"/>
        <bgColor rgb="FFE6B9B8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CC"/>
        <bgColor rgb="FFEEECE1"/>
      </patternFill>
    </fill>
    <fill>
      <patternFill patternType="solid">
        <fgColor rgb="FFFFFFCC"/>
        <bgColor rgb="FFE6B9B8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rgb="FFE6B9B8"/>
      </patternFill>
    </fill>
    <fill>
      <patternFill patternType="solid">
        <fgColor rgb="FF99FFCC"/>
        <bgColor indexed="64"/>
      </patternFill>
    </fill>
    <fill>
      <patternFill patternType="solid">
        <fgColor rgb="FF99FFCC"/>
        <bgColor rgb="FFE6B9B8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rgb="FFDDD9C3"/>
      </patternFill>
    </fill>
    <fill>
      <patternFill patternType="solid">
        <fgColor rgb="FFFFFFCC"/>
        <bgColor rgb="FFDDD9C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E6B9B8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rgb="FFE6B9B8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rgb="FFEEECE1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E6B9B8"/>
      </patternFill>
    </fill>
    <fill>
      <patternFill patternType="solid">
        <fgColor rgb="FFFFCC99"/>
        <bgColor indexed="64"/>
      </patternFill>
    </fill>
    <fill>
      <patternFill patternType="solid">
        <fgColor rgb="FFFFCC99"/>
        <bgColor rgb="FFE6B9B8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rgb="FFDDD9C3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rgb="FFE6B9B8"/>
      </patternFill>
    </fill>
    <fill>
      <patternFill patternType="solid">
        <fgColor theme="9" tint="0.59999389629810485"/>
        <bgColor rgb="FFEEECE1"/>
      </patternFill>
    </fill>
  </fills>
  <borders count="7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26" fillId="0" borderId="0"/>
  </cellStyleXfs>
  <cellXfs count="1546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1" fillId="0" borderId="0" xfId="0" applyFont="1" applyAlignment="1">
      <alignment horizontal="center"/>
    </xf>
    <xf numFmtId="0" fontId="0" fillId="0" borderId="19" xfId="0" applyBorder="1"/>
    <xf numFmtId="0" fontId="11" fillId="0" borderId="0" xfId="0" applyFont="1"/>
    <xf numFmtId="0" fontId="11" fillId="0" borderId="0" xfId="0" applyFont="1" applyAlignment="1">
      <alignment horizontal="center" vertical="center" wrapText="1"/>
    </xf>
    <xf numFmtId="0" fontId="0" fillId="4" borderId="0" xfId="0" applyFill="1"/>
    <xf numFmtId="0" fontId="14" fillId="0" borderId="28" xfId="0" applyFont="1" applyBorder="1" applyAlignment="1">
      <alignment horizontal="center"/>
    </xf>
    <xf numFmtId="0" fontId="13" fillId="0" borderId="28" xfId="0" applyFont="1" applyBorder="1"/>
    <xf numFmtId="0" fontId="0" fillId="0" borderId="28" xfId="0" applyBorder="1"/>
    <xf numFmtId="0" fontId="14" fillId="6" borderId="19" xfId="0" applyFont="1" applyFill="1" applyBorder="1"/>
    <xf numFmtId="0" fontId="15" fillId="6" borderId="24" xfId="0" applyFont="1" applyFill="1" applyBorder="1"/>
    <xf numFmtId="167" fontId="14" fillId="6" borderId="28" xfId="0" applyNumberFormat="1" applyFont="1" applyFill="1" applyBorder="1"/>
    <xf numFmtId="167" fontId="2" fillId="6" borderId="28" xfId="0" applyNumberFormat="1" applyFont="1" applyFill="1" applyBorder="1"/>
    <xf numFmtId="167" fontId="0" fillId="7" borderId="28" xfId="0" applyNumberFormat="1" applyFill="1" applyBorder="1"/>
    <xf numFmtId="167" fontId="14" fillId="7" borderId="32" xfId="0" applyNumberFormat="1" applyFont="1" applyFill="1" applyBorder="1"/>
    <xf numFmtId="0" fontId="1" fillId="7" borderId="19" xfId="0" applyFont="1" applyFill="1" applyBorder="1"/>
    <xf numFmtId="0" fontId="16" fillId="7" borderId="24" xfId="0" applyFont="1" applyFill="1" applyBorder="1"/>
    <xf numFmtId="167" fontId="16" fillId="7" borderId="28" xfId="0" applyNumberFormat="1" applyFont="1" applyFill="1" applyBorder="1"/>
    <xf numFmtId="0" fontId="13" fillId="7" borderId="19" xfId="0" applyFont="1" applyFill="1" applyBorder="1"/>
    <xf numFmtId="0" fontId="18" fillId="0" borderId="0" xfId="0" applyFont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0" fontId="9" fillId="0" borderId="0" xfId="0" applyFont="1"/>
    <xf numFmtId="0" fontId="4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8" fillId="0" borderId="0" xfId="0" applyFont="1" applyAlignment="1">
      <alignment horizontal="center" vertical="center"/>
    </xf>
    <xf numFmtId="0" fontId="1" fillId="0" borderId="2" xfId="0" applyFont="1" applyBorder="1"/>
    <xf numFmtId="4" fontId="1" fillId="0" borderId="2" xfId="0" applyNumberFormat="1" applyFont="1" applyBorder="1"/>
    <xf numFmtId="0" fontId="5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6" fillId="0" borderId="2" xfId="0" applyFont="1" applyBorder="1"/>
    <xf numFmtId="0" fontId="1" fillId="0" borderId="3" xfId="0" applyFont="1" applyBorder="1"/>
    <xf numFmtId="0" fontId="3" fillId="0" borderId="14" xfId="0" applyFont="1" applyBorder="1"/>
    <xf numFmtId="0" fontId="21" fillId="0" borderId="0" xfId="0" applyFont="1" applyAlignment="1" applyProtection="1">
      <alignment vertical="center"/>
      <protection locked="0"/>
    </xf>
    <xf numFmtId="0" fontId="24" fillId="0" borderId="0" xfId="0" applyFont="1"/>
    <xf numFmtId="0" fontId="17" fillId="0" borderId="0" xfId="0" applyFont="1" applyAlignment="1">
      <alignment horizontal="center" vertical="center"/>
    </xf>
    <xf numFmtId="165" fontId="0" fillId="0" borderId="19" xfId="0" applyNumberFormat="1" applyBorder="1"/>
    <xf numFmtId="165" fontId="0" fillId="6" borderId="19" xfId="0" applyNumberFormat="1" applyFill="1" applyBorder="1"/>
    <xf numFmtId="165" fontId="0" fillId="4" borderId="19" xfId="0" applyNumberFormat="1" applyFill="1" applyBorder="1"/>
    <xf numFmtId="0" fontId="0" fillId="0" borderId="22" xfId="0" applyBorder="1"/>
    <xf numFmtId="0" fontId="1" fillId="0" borderId="7" xfId="0" applyFont="1" applyBorder="1"/>
    <xf numFmtId="0" fontId="1" fillId="0" borderId="14" xfId="0" applyFont="1" applyBorder="1"/>
    <xf numFmtId="0" fontId="1" fillId="0" borderId="25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3" fillId="0" borderId="25" xfId="0" applyFont="1" applyBorder="1"/>
    <xf numFmtId="0" fontId="1" fillId="0" borderId="1" xfId="0" applyFont="1" applyBorder="1"/>
    <xf numFmtId="0" fontId="27" fillId="0" borderId="0" xfId="0" applyFont="1" applyAlignment="1">
      <alignment vertical="center"/>
    </xf>
    <xf numFmtId="0" fontId="7" fillId="0" borderId="0" xfId="0" applyFont="1" applyAlignment="1" applyProtection="1">
      <alignment horizontal="center" vertical="top"/>
      <protection hidden="1"/>
    </xf>
    <xf numFmtId="4" fontId="33" fillId="0" borderId="0" xfId="0" applyNumberFormat="1" applyFont="1"/>
    <xf numFmtId="0" fontId="30" fillId="0" borderId="0" xfId="0" applyFont="1" applyAlignment="1">
      <alignment vertical="center"/>
    </xf>
    <xf numFmtId="0" fontId="1" fillId="0" borderId="28" xfId="0" applyFont="1" applyBorder="1"/>
    <xf numFmtId="0" fontId="14" fillId="0" borderId="19" xfId="0" applyFont="1" applyBorder="1"/>
    <xf numFmtId="0" fontId="14" fillId="7" borderId="19" xfId="0" applyFont="1" applyFill="1" applyBorder="1"/>
    <xf numFmtId="0" fontId="14" fillId="7" borderId="24" xfId="0" applyFont="1" applyFill="1" applyBorder="1"/>
    <xf numFmtId="0" fontId="14" fillId="0" borderId="24" xfId="0" applyFont="1" applyBorder="1"/>
    <xf numFmtId="0" fontId="30" fillId="0" borderId="0" xfId="0" applyFont="1" applyAlignment="1" applyProtection="1">
      <alignment vertical="center" wrapText="1"/>
      <protection hidden="1"/>
    </xf>
    <xf numFmtId="49" fontId="36" fillId="0" borderId="0" xfId="0" applyNumberFormat="1" applyFont="1" applyAlignment="1" applyProtection="1">
      <alignment vertical="center"/>
      <protection locked="0"/>
    </xf>
    <xf numFmtId="0" fontId="36" fillId="0" borderId="0" xfId="0" applyFont="1" applyAlignment="1" applyProtection="1">
      <alignment vertical="center"/>
      <protection locked="0"/>
    </xf>
    <xf numFmtId="0" fontId="13" fillId="0" borderId="0" xfId="0" applyFont="1"/>
    <xf numFmtId="0" fontId="2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167" fontId="13" fillId="7" borderId="28" xfId="0" applyNumberFormat="1" applyFont="1" applyFill="1" applyBorder="1"/>
    <xf numFmtId="0" fontId="28" fillId="0" borderId="0" xfId="0" applyFont="1" applyAlignment="1">
      <alignment horizontal="center" vertical="center"/>
    </xf>
    <xf numFmtId="0" fontId="23" fillId="0" borderId="0" xfId="0" applyFont="1" applyAlignment="1" applyProtection="1">
      <alignment horizontal="center" vertical="top"/>
      <protection hidden="1"/>
    </xf>
    <xf numFmtId="4" fontId="43" fillId="0" borderId="0" xfId="0" applyNumberFormat="1" applyFont="1"/>
    <xf numFmtId="49" fontId="37" fillId="0" borderId="0" xfId="0" applyNumberFormat="1" applyFont="1" applyAlignment="1" applyProtection="1">
      <alignment vertical="center" wrapText="1"/>
      <protection locked="0"/>
    </xf>
    <xf numFmtId="0" fontId="1" fillId="5" borderId="16" xfId="0" applyFont="1" applyFill="1" applyBorder="1" applyProtection="1">
      <protection locked="0"/>
    </xf>
    <xf numFmtId="0" fontId="1" fillId="5" borderId="19" xfId="0" applyFont="1" applyFill="1" applyBorder="1" applyProtection="1">
      <protection locked="0"/>
    </xf>
    <xf numFmtId="0" fontId="39" fillId="5" borderId="19" xfId="0" applyFont="1" applyFill="1" applyBorder="1" applyAlignment="1" applyProtection="1">
      <alignment horizontal="center"/>
      <protection locked="0"/>
    </xf>
    <xf numFmtId="0" fontId="14" fillId="0" borderId="0" xfId="0" applyFont="1"/>
    <xf numFmtId="0" fontId="13" fillId="0" borderId="0" xfId="0" applyFont="1" applyAlignment="1" applyProtection="1">
      <alignment horizontal="center"/>
      <protection locked="0"/>
    </xf>
    <xf numFmtId="0" fontId="14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14" fillId="0" borderId="0" xfId="0" applyFont="1" applyAlignment="1">
      <alignment wrapText="1"/>
    </xf>
    <xf numFmtId="0" fontId="1" fillId="0" borderId="0" xfId="0" applyFont="1" applyProtection="1">
      <protection locked="0"/>
    </xf>
    <xf numFmtId="0" fontId="40" fillId="5" borderId="19" xfId="0" applyFont="1" applyFill="1" applyBorder="1" applyProtection="1">
      <protection locked="0"/>
    </xf>
    <xf numFmtId="0" fontId="40" fillId="5" borderId="19" xfId="0" applyFont="1" applyFill="1" applyBorder="1" applyAlignment="1" applyProtection="1">
      <alignment horizontal="center"/>
      <protection locked="0"/>
    </xf>
    <xf numFmtId="0" fontId="40" fillId="5" borderId="24" xfId="0" applyFont="1" applyFill="1" applyBorder="1" applyProtection="1">
      <protection locked="0"/>
    </xf>
    <xf numFmtId="0" fontId="39" fillId="5" borderId="19" xfId="0" applyFont="1" applyFill="1" applyBorder="1" applyProtection="1">
      <protection locked="0"/>
    </xf>
    <xf numFmtId="0" fontId="40" fillId="5" borderId="16" xfId="0" applyFont="1" applyFill="1" applyBorder="1" applyProtection="1">
      <protection locked="0"/>
    </xf>
    <xf numFmtId="0" fontId="40" fillId="5" borderId="16" xfId="0" applyFont="1" applyFill="1" applyBorder="1" applyAlignment="1" applyProtection="1">
      <alignment horizontal="center"/>
      <protection locked="0"/>
    </xf>
    <xf numFmtId="0" fontId="39" fillId="5" borderId="16" xfId="0" applyFont="1" applyFill="1" applyBorder="1" applyAlignment="1" applyProtection="1">
      <alignment horizontal="center"/>
      <protection locked="0"/>
    </xf>
    <xf numFmtId="0" fontId="40" fillId="5" borderId="18" xfId="0" applyFont="1" applyFill="1" applyBorder="1" applyProtection="1">
      <protection locked="0"/>
    </xf>
    <xf numFmtId="0" fontId="38" fillId="15" borderId="16" xfId="0" applyFont="1" applyFill="1" applyBorder="1" applyAlignment="1" applyProtection="1">
      <alignment vertical="center" wrapText="1"/>
      <protection locked="0"/>
    </xf>
    <xf numFmtId="2" fontId="1" fillId="5" borderId="19" xfId="0" applyNumberFormat="1" applyFont="1" applyFill="1" applyBorder="1" applyProtection="1">
      <protection locked="0"/>
    </xf>
    <xf numFmtId="14" fontId="1" fillId="5" borderId="19" xfId="0" applyNumberFormat="1" applyFont="1" applyFill="1" applyBorder="1" applyProtection="1">
      <protection locked="0"/>
    </xf>
    <xf numFmtId="2" fontId="1" fillId="5" borderId="16" xfId="0" applyNumberFormat="1" applyFont="1" applyFill="1" applyBorder="1" applyProtection="1">
      <protection locked="0"/>
    </xf>
    <xf numFmtId="14" fontId="1" fillId="5" borderId="16" xfId="0" applyNumberFormat="1" applyFont="1" applyFill="1" applyBorder="1" applyProtection="1">
      <protection locked="0"/>
    </xf>
    <xf numFmtId="0" fontId="28" fillId="0" borderId="0" xfId="0" applyFont="1" applyAlignment="1" applyProtection="1">
      <alignment vertical="center" wrapText="1"/>
      <protection locked="0"/>
    </xf>
    <xf numFmtId="0" fontId="50" fillId="0" borderId="0" xfId="0" applyFont="1" applyAlignment="1">
      <alignment horizontal="center"/>
    </xf>
    <xf numFmtId="0" fontId="49" fillId="18" borderId="19" xfId="0" applyFont="1" applyFill="1" applyBorder="1" applyAlignment="1">
      <alignment horizontal="center" vertical="center"/>
    </xf>
    <xf numFmtId="0" fontId="49" fillId="20" borderId="19" xfId="0" applyFont="1" applyFill="1" applyBorder="1" applyAlignment="1">
      <alignment horizontal="center" vertical="center"/>
    </xf>
    <xf numFmtId="165" fontId="39" fillId="0" borderId="0" xfId="0" applyNumberFormat="1" applyFont="1"/>
    <xf numFmtId="164" fontId="1" fillId="0" borderId="0" xfId="0" applyNumberFormat="1" applyFont="1" applyAlignment="1">
      <alignment horizontal="center" vertical="center"/>
    </xf>
    <xf numFmtId="0" fontId="40" fillId="5" borderId="13" xfId="0" applyFont="1" applyFill="1" applyBorder="1" applyProtection="1">
      <protection locked="0"/>
    </xf>
    <xf numFmtId="0" fontId="40" fillId="5" borderId="13" xfId="0" applyFont="1" applyFill="1" applyBorder="1" applyAlignment="1" applyProtection="1">
      <alignment horizontal="center"/>
      <protection locked="0"/>
    </xf>
    <xf numFmtId="0" fontId="39" fillId="5" borderId="13" xfId="0" applyFont="1" applyFill="1" applyBorder="1" applyAlignment="1" applyProtection="1">
      <alignment horizontal="center"/>
      <protection locked="0"/>
    </xf>
    <xf numFmtId="0" fontId="40" fillId="5" borderId="43" xfId="0" applyFont="1" applyFill="1" applyBorder="1" applyProtection="1">
      <protection locked="0"/>
    </xf>
    <xf numFmtId="0" fontId="39" fillId="5" borderId="13" xfId="0" applyFont="1" applyFill="1" applyBorder="1" applyProtection="1">
      <protection locked="0"/>
    </xf>
    <xf numFmtId="0" fontId="1" fillId="5" borderId="13" xfId="0" applyFont="1" applyFill="1" applyBorder="1" applyProtection="1">
      <protection locked="0"/>
    </xf>
    <xf numFmtId="2" fontId="1" fillId="5" borderId="13" xfId="0" applyNumberFormat="1" applyFont="1" applyFill="1" applyBorder="1" applyProtection="1">
      <protection locked="0"/>
    </xf>
    <xf numFmtId="14" fontId="1" fillId="5" borderId="13" xfId="0" applyNumberFormat="1" applyFont="1" applyFill="1" applyBorder="1" applyProtection="1">
      <protection locked="0"/>
    </xf>
    <xf numFmtId="0" fontId="11" fillId="0" borderId="1" xfId="0" applyFont="1" applyBorder="1"/>
    <xf numFmtId="0" fontId="14" fillId="0" borderId="14" xfId="0" applyFont="1" applyBorder="1"/>
    <xf numFmtId="0" fontId="14" fillId="0" borderId="25" xfId="0" applyFont="1" applyBorder="1"/>
    <xf numFmtId="0" fontId="11" fillId="0" borderId="25" xfId="0" applyFont="1" applyBorder="1" applyAlignment="1">
      <alignment horizontal="center" vertical="center" wrapText="1"/>
    </xf>
    <xf numFmtId="164" fontId="1" fillId="0" borderId="25" xfId="0" applyNumberFormat="1" applyFont="1" applyBorder="1" applyAlignment="1">
      <alignment horizontal="center" vertical="center"/>
    </xf>
    <xf numFmtId="0" fontId="11" fillId="0" borderId="6" xfId="0" applyFont="1" applyBorder="1"/>
    <xf numFmtId="164" fontId="1" fillId="0" borderId="7" xfId="0" applyNumberFormat="1" applyFont="1" applyBorder="1"/>
    <xf numFmtId="165" fontId="39" fillId="6" borderId="41" xfId="0" applyNumberFormat="1" applyFont="1" applyFill="1" applyBorder="1"/>
    <xf numFmtId="0" fontId="48" fillId="0" borderId="14" xfId="0" applyFont="1" applyBorder="1" applyAlignment="1">
      <alignment horizontal="center" wrapText="1"/>
    </xf>
    <xf numFmtId="0" fontId="47" fillId="0" borderId="0" xfId="0" applyFont="1" applyAlignment="1">
      <alignment horizontal="center" wrapText="1"/>
    </xf>
    <xf numFmtId="165" fontId="39" fillId="0" borderId="0" xfId="0" applyNumberFormat="1" applyFont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165" fontId="13" fillId="5" borderId="19" xfId="0" applyNumberFormat="1" applyFont="1" applyFill="1" applyBorder="1" applyProtection="1">
      <protection locked="0"/>
    </xf>
    <xf numFmtId="165" fontId="13" fillId="5" borderId="13" xfId="0" applyNumberFormat="1" applyFont="1" applyFill="1" applyBorder="1" applyProtection="1">
      <protection locked="0"/>
    </xf>
    <xf numFmtId="0" fontId="13" fillId="19" borderId="16" xfId="0" applyFont="1" applyFill="1" applyBorder="1" applyAlignment="1">
      <alignment horizontal="center"/>
    </xf>
    <xf numFmtId="0" fontId="13" fillId="19" borderId="19" xfId="0" applyFont="1" applyFill="1" applyBorder="1" applyAlignment="1">
      <alignment horizontal="center"/>
    </xf>
    <xf numFmtId="0" fontId="13" fillId="19" borderId="13" xfId="0" applyFont="1" applyFill="1" applyBorder="1" applyAlignment="1">
      <alignment horizontal="center"/>
    </xf>
    <xf numFmtId="0" fontId="13" fillId="17" borderId="16" xfId="0" applyFont="1" applyFill="1" applyBorder="1" applyAlignment="1">
      <alignment horizontal="center"/>
    </xf>
    <xf numFmtId="0" fontId="13" fillId="17" borderId="19" xfId="0" applyFont="1" applyFill="1" applyBorder="1" applyAlignment="1">
      <alignment horizontal="center"/>
    </xf>
    <xf numFmtId="0" fontId="13" fillId="17" borderId="13" xfId="0" applyFont="1" applyFill="1" applyBorder="1" applyAlignment="1">
      <alignment horizontal="center"/>
    </xf>
    <xf numFmtId="0" fontId="14" fillId="19" borderId="39" xfId="0" applyFont="1" applyFill="1" applyBorder="1"/>
    <xf numFmtId="165" fontId="13" fillId="5" borderId="16" xfId="0" applyNumberFormat="1" applyFont="1" applyFill="1" applyBorder="1" applyProtection="1">
      <protection locked="0"/>
    </xf>
    <xf numFmtId="0" fontId="14" fillId="19" borderId="11" xfId="0" applyFont="1" applyFill="1" applyBorder="1" applyAlignment="1">
      <alignment vertical="center" wrapText="1"/>
    </xf>
    <xf numFmtId="0" fontId="14" fillId="19" borderId="12" xfId="0" applyFont="1" applyFill="1" applyBorder="1" applyAlignment="1">
      <alignment horizontal="center" vertical="center" wrapText="1"/>
    </xf>
    <xf numFmtId="0" fontId="14" fillId="19" borderId="12" xfId="0" applyFont="1" applyFill="1" applyBorder="1" applyAlignment="1">
      <alignment vertical="center" wrapText="1"/>
    </xf>
    <xf numFmtId="0" fontId="45" fillId="19" borderId="13" xfId="0" applyFont="1" applyFill="1" applyBorder="1" applyAlignment="1">
      <alignment horizontal="center" vertical="center" wrapText="1"/>
    </xf>
    <xf numFmtId="0" fontId="14" fillId="19" borderId="39" xfId="0" applyFont="1" applyFill="1" applyBorder="1" applyAlignment="1">
      <alignment wrapText="1"/>
    </xf>
    <xf numFmtId="0" fontId="14" fillId="19" borderId="35" xfId="0" applyFont="1" applyFill="1" applyBorder="1"/>
    <xf numFmtId="0" fontId="14" fillId="17" borderId="39" xfId="0" applyFont="1" applyFill="1" applyBorder="1"/>
    <xf numFmtId="0" fontId="14" fillId="17" borderId="11" xfId="0" applyFont="1" applyFill="1" applyBorder="1" applyAlignment="1">
      <alignment vertical="center" wrapText="1"/>
    </xf>
    <xf numFmtId="0" fontId="14" fillId="17" borderId="12" xfId="0" applyFont="1" applyFill="1" applyBorder="1" applyAlignment="1">
      <alignment horizontal="center" vertical="center" wrapText="1"/>
    </xf>
    <xf numFmtId="0" fontId="14" fillId="17" borderId="12" xfId="0" applyFont="1" applyFill="1" applyBorder="1" applyAlignment="1">
      <alignment vertical="center" wrapText="1"/>
    </xf>
    <xf numFmtId="0" fontId="14" fillId="17" borderId="5" xfId="0" applyFont="1" applyFill="1" applyBorder="1" applyAlignment="1">
      <alignment vertical="center" wrapText="1"/>
    </xf>
    <xf numFmtId="0" fontId="45" fillId="17" borderId="13" xfId="0" applyFont="1" applyFill="1" applyBorder="1" applyAlignment="1">
      <alignment horizontal="center" vertical="center" wrapText="1"/>
    </xf>
    <xf numFmtId="0" fontId="34" fillId="17" borderId="35" xfId="0" applyFont="1" applyFill="1" applyBorder="1"/>
    <xf numFmtId="0" fontId="14" fillId="17" borderId="39" xfId="0" applyFont="1" applyFill="1" applyBorder="1" applyAlignment="1">
      <alignment wrapText="1"/>
    </xf>
    <xf numFmtId="0" fontId="14" fillId="17" borderId="35" xfId="0" applyFont="1" applyFill="1" applyBorder="1"/>
    <xf numFmtId="0" fontId="29" fillId="0" borderId="0" xfId="0" applyFont="1" applyAlignment="1">
      <alignment horizontal="center" vertical="center"/>
    </xf>
    <xf numFmtId="0" fontId="14" fillId="0" borderId="1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65" fontId="39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13" fillId="5" borderId="24" xfId="0" applyFont="1" applyFill="1" applyBorder="1" applyProtection="1">
      <protection locked="0"/>
    </xf>
    <xf numFmtId="167" fontId="13" fillId="5" borderId="28" xfId="0" applyNumberFormat="1" applyFont="1" applyFill="1" applyBorder="1" applyProtection="1">
      <protection locked="0"/>
    </xf>
    <xf numFmtId="0" fontId="13" fillId="7" borderId="19" xfId="0" applyFont="1" applyFill="1" applyBorder="1" applyProtection="1">
      <protection locked="0"/>
    </xf>
    <xf numFmtId="0" fontId="17" fillId="0" borderId="0" xfId="0" applyFont="1" applyAlignment="1">
      <alignment vertical="center" wrapText="1"/>
    </xf>
    <xf numFmtId="4" fontId="17" fillId="0" borderId="0" xfId="0" applyNumberFormat="1" applyFont="1" applyAlignment="1">
      <alignment horizontal="center" vertical="center" wrapText="1"/>
    </xf>
    <xf numFmtId="0" fontId="28" fillId="0" borderId="14" xfId="0" applyFont="1" applyBorder="1" applyAlignment="1">
      <alignment horizontal="center" vertical="center"/>
    </xf>
    <xf numFmtId="0" fontId="45" fillId="17" borderId="10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49" fontId="42" fillId="0" borderId="0" xfId="0" applyNumberFormat="1" applyFont="1" applyAlignment="1" applyProtection="1">
      <alignment horizontal="left" vertical="center"/>
      <protection locked="0"/>
    </xf>
    <xf numFmtId="167" fontId="1" fillId="0" borderId="0" xfId="0" applyNumberFormat="1" applyFont="1"/>
    <xf numFmtId="167" fontId="51" fillId="5" borderId="19" xfId="0" applyNumberFormat="1" applyFont="1" applyFill="1" applyBorder="1" applyProtection="1">
      <protection locked="0"/>
    </xf>
    <xf numFmtId="167" fontId="39" fillId="5" borderId="19" xfId="0" applyNumberFormat="1" applyFont="1" applyFill="1" applyBorder="1" applyProtection="1">
      <protection locked="0"/>
    </xf>
    <xf numFmtId="14" fontId="39" fillId="5" borderId="19" xfId="0" applyNumberFormat="1" applyFont="1" applyFill="1" applyBorder="1" applyProtection="1">
      <protection locked="0"/>
    </xf>
    <xf numFmtId="41" fontId="51" fillId="5" borderId="19" xfId="0" applyNumberFormat="1" applyFont="1" applyFill="1" applyBorder="1" applyAlignment="1" applyProtection="1">
      <alignment horizontal="center" wrapText="1"/>
      <protection locked="0"/>
    </xf>
    <xf numFmtId="0" fontId="39" fillId="5" borderId="19" xfId="0" applyFont="1" applyFill="1" applyBorder="1" applyAlignment="1" applyProtection="1">
      <alignment wrapText="1"/>
      <protection locked="0"/>
    </xf>
    <xf numFmtId="167" fontId="39" fillId="5" borderId="18" xfId="0" applyNumberFormat="1" applyFont="1" applyFill="1" applyBorder="1" applyProtection="1">
      <protection locked="0"/>
    </xf>
    <xf numFmtId="0" fontId="39" fillId="5" borderId="16" xfId="0" applyFont="1" applyFill="1" applyBorder="1" applyProtection="1">
      <protection locked="0"/>
    </xf>
    <xf numFmtId="0" fontId="39" fillId="5" borderId="19" xfId="0" applyFont="1" applyFill="1" applyBorder="1" applyAlignment="1" applyProtection="1">
      <alignment vertical="center"/>
      <protection locked="0"/>
    </xf>
    <xf numFmtId="167" fontId="39" fillId="5" borderId="24" xfId="0" applyNumberFormat="1" applyFont="1" applyFill="1" applyBorder="1" applyProtection="1">
      <protection locked="0"/>
    </xf>
    <xf numFmtId="167" fontId="51" fillId="5" borderId="22" xfId="0" applyNumberFormat="1" applyFont="1" applyFill="1" applyBorder="1" applyProtection="1">
      <protection locked="0"/>
    </xf>
    <xf numFmtId="0" fontId="39" fillId="5" borderId="22" xfId="0" applyFont="1" applyFill="1" applyBorder="1" applyProtection="1">
      <protection locked="0"/>
    </xf>
    <xf numFmtId="14" fontId="39" fillId="5" borderId="22" xfId="0" applyNumberFormat="1" applyFont="1" applyFill="1" applyBorder="1" applyProtection="1">
      <protection locked="0"/>
    </xf>
    <xf numFmtId="41" fontId="51" fillId="5" borderId="22" xfId="0" applyNumberFormat="1" applyFont="1" applyFill="1" applyBorder="1" applyAlignment="1" applyProtection="1">
      <alignment horizontal="center" wrapText="1"/>
      <protection locked="0"/>
    </xf>
    <xf numFmtId="167" fontId="39" fillId="5" borderId="16" xfId="0" applyNumberFormat="1" applyFont="1" applyFill="1" applyBorder="1" applyProtection="1">
      <protection locked="0"/>
    </xf>
    <xf numFmtId="0" fontId="39" fillId="5" borderId="44" xfId="0" applyFont="1" applyFill="1" applyBorder="1" applyProtection="1">
      <protection locked="0"/>
    </xf>
    <xf numFmtId="0" fontId="39" fillId="5" borderId="44" xfId="0" applyFont="1" applyFill="1" applyBorder="1" applyAlignment="1" applyProtection="1">
      <alignment horizontal="center" vertical="center"/>
      <protection locked="0"/>
    </xf>
    <xf numFmtId="41" fontId="51" fillId="5" borderId="20" xfId="0" applyNumberFormat="1" applyFont="1" applyFill="1" applyBorder="1" applyProtection="1">
      <protection locked="0"/>
    </xf>
    <xf numFmtId="0" fontId="39" fillId="5" borderId="46" xfId="0" applyFont="1" applyFill="1" applyBorder="1" applyProtection="1">
      <protection locked="0"/>
    </xf>
    <xf numFmtId="0" fontId="46" fillId="17" borderId="12" xfId="0" applyFont="1" applyFill="1" applyBorder="1" applyAlignment="1">
      <alignment horizontal="center" vertical="center"/>
    </xf>
    <xf numFmtId="0" fontId="46" fillId="17" borderId="5" xfId="0" applyFont="1" applyFill="1" applyBorder="1" applyAlignment="1">
      <alignment horizontal="center" vertical="center"/>
    </xf>
    <xf numFmtId="167" fontId="51" fillId="5" borderId="50" xfId="0" applyNumberFormat="1" applyFont="1" applyFill="1" applyBorder="1" applyAlignment="1" applyProtection="1">
      <alignment horizontal="center" vertical="center"/>
      <protection locked="0"/>
    </xf>
    <xf numFmtId="167" fontId="51" fillId="5" borderId="50" xfId="0" applyNumberFormat="1" applyFont="1" applyFill="1" applyBorder="1" applyProtection="1">
      <protection locked="0"/>
    </xf>
    <xf numFmtId="0" fontId="39" fillId="5" borderId="51" xfId="0" applyFont="1" applyFill="1" applyBorder="1" applyAlignment="1" applyProtection="1">
      <alignment horizontal="center" vertical="center"/>
      <protection locked="0"/>
    </xf>
    <xf numFmtId="14" fontId="39" fillId="5" borderId="50" xfId="0" applyNumberFormat="1" applyFont="1" applyFill="1" applyBorder="1" applyAlignment="1" applyProtection="1">
      <alignment horizontal="center" vertical="center"/>
      <protection locked="0"/>
    </xf>
    <xf numFmtId="0" fontId="39" fillId="5" borderId="51" xfId="0" applyFont="1" applyFill="1" applyBorder="1" applyAlignment="1" applyProtection="1">
      <alignment horizontal="center"/>
      <protection locked="0"/>
    </xf>
    <xf numFmtId="167" fontId="39" fillId="6" borderId="19" xfId="0" applyNumberFormat="1" applyFont="1" applyFill="1" applyBorder="1"/>
    <xf numFmtId="167" fontId="39" fillId="6" borderId="24" xfId="0" applyNumberFormat="1" applyFont="1" applyFill="1" applyBorder="1"/>
    <xf numFmtId="167" fontId="46" fillId="6" borderId="19" xfId="0" applyNumberFormat="1" applyFont="1" applyFill="1" applyBorder="1"/>
    <xf numFmtId="167" fontId="46" fillId="6" borderId="24" xfId="0" applyNumberFormat="1" applyFont="1" applyFill="1" applyBorder="1"/>
    <xf numFmtId="0" fontId="39" fillId="17" borderId="19" xfId="0" applyFont="1" applyFill="1" applyBorder="1" applyAlignment="1">
      <alignment vertical="center" wrapText="1"/>
    </xf>
    <xf numFmtId="0" fontId="39" fillId="17" borderId="24" xfId="0" applyFont="1" applyFill="1" applyBorder="1" applyAlignment="1">
      <alignment vertical="center" wrapText="1"/>
    </xf>
    <xf numFmtId="0" fontId="46" fillId="17" borderId="4" xfId="0" applyFont="1" applyFill="1" applyBorder="1" applyAlignment="1">
      <alignment wrapText="1"/>
    </xf>
    <xf numFmtId="0" fontId="46" fillId="17" borderId="12" xfId="0" applyFont="1" applyFill="1" applyBorder="1" applyAlignment="1">
      <alignment wrapText="1"/>
    </xf>
    <xf numFmtId="0" fontId="46" fillId="17" borderId="11" xfId="0" applyFont="1" applyFill="1" applyBorder="1" applyAlignment="1">
      <alignment vertical="center" wrapText="1"/>
    </xf>
    <xf numFmtId="0" fontId="46" fillId="17" borderId="55" xfId="0" applyFont="1" applyFill="1" applyBorder="1" applyAlignment="1">
      <alignment vertical="center" wrapText="1"/>
    </xf>
    <xf numFmtId="167" fontId="51" fillId="5" borderId="16" xfId="0" applyNumberFormat="1" applyFont="1" applyFill="1" applyBorder="1" applyProtection="1">
      <protection locked="0"/>
    </xf>
    <xf numFmtId="167" fontId="39" fillId="6" borderId="16" xfId="0" applyNumberFormat="1" applyFont="1" applyFill="1" applyBorder="1"/>
    <xf numFmtId="167" fontId="39" fillId="6" borderId="18" xfId="0" applyNumberFormat="1" applyFont="1" applyFill="1" applyBorder="1"/>
    <xf numFmtId="167" fontId="46" fillId="6" borderId="16" xfId="0" applyNumberFormat="1" applyFont="1" applyFill="1" applyBorder="1"/>
    <xf numFmtId="167" fontId="46" fillId="6" borderId="18" xfId="0" applyNumberFormat="1" applyFont="1" applyFill="1" applyBorder="1"/>
    <xf numFmtId="0" fontId="45" fillId="17" borderId="13" xfId="0" applyFont="1" applyFill="1" applyBorder="1" applyAlignment="1">
      <alignment horizontal="center" vertical="center"/>
    </xf>
    <xf numFmtId="0" fontId="45" fillId="17" borderId="43" xfId="0" applyFont="1" applyFill="1" applyBorder="1" applyAlignment="1">
      <alignment horizontal="center" vertical="center"/>
    </xf>
    <xf numFmtId="0" fontId="45" fillId="17" borderId="9" xfId="0" applyFont="1" applyFill="1" applyBorder="1" applyAlignment="1">
      <alignment horizontal="center" vertical="center"/>
    </xf>
    <xf numFmtId="167" fontId="51" fillId="5" borderId="59" xfId="0" applyNumberFormat="1" applyFont="1" applyFill="1" applyBorder="1" applyAlignment="1" applyProtection="1">
      <alignment horizontal="center" vertical="center"/>
      <protection locked="0"/>
    </xf>
    <xf numFmtId="0" fontId="39" fillId="5" borderId="56" xfId="0" applyFont="1" applyFill="1" applyBorder="1" applyProtection="1">
      <protection locked="0"/>
    </xf>
    <xf numFmtId="14" fontId="39" fillId="5" borderId="16" xfId="0" applyNumberFormat="1" applyFont="1" applyFill="1" applyBorder="1" applyProtection="1">
      <protection locked="0"/>
    </xf>
    <xf numFmtId="167" fontId="39" fillId="5" borderId="58" xfId="0" applyNumberFormat="1" applyFont="1" applyFill="1" applyBorder="1" applyProtection="1">
      <protection locked="0"/>
    </xf>
    <xf numFmtId="168" fontId="51" fillId="5" borderId="48" xfId="0" applyNumberFormat="1" applyFont="1" applyFill="1" applyBorder="1" applyProtection="1">
      <protection locked="0"/>
    </xf>
    <xf numFmtId="14" fontId="51" fillId="5" borderId="16" xfId="0" applyNumberFormat="1" applyFont="1" applyFill="1" applyBorder="1" applyProtection="1">
      <protection locked="0"/>
    </xf>
    <xf numFmtId="41" fontId="51" fillId="5" borderId="16" xfId="0" applyNumberFormat="1" applyFont="1" applyFill="1" applyBorder="1" applyAlignment="1" applyProtection="1">
      <alignment horizontal="center" wrapText="1"/>
      <protection locked="0"/>
    </xf>
    <xf numFmtId="0" fontId="39" fillId="5" borderId="16" xfId="0" applyFont="1" applyFill="1" applyBorder="1" applyAlignment="1" applyProtection="1">
      <alignment wrapText="1"/>
      <protection locked="0"/>
    </xf>
    <xf numFmtId="0" fontId="46" fillId="17" borderId="60" xfId="0" applyFont="1" applyFill="1" applyBorder="1" applyAlignment="1">
      <alignment vertical="center"/>
    </xf>
    <xf numFmtId="0" fontId="46" fillId="17" borderId="12" xfId="0" applyFont="1" applyFill="1" applyBorder="1" applyAlignment="1">
      <alignment vertical="center"/>
    </xf>
    <xf numFmtId="0" fontId="46" fillId="17" borderId="12" xfId="0" applyFont="1" applyFill="1" applyBorder="1" applyAlignment="1">
      <alignment vertical="center" wrapText="1"/>
    </xf>
    <xf numFmtId="0" fontId="46" fillId="17" borderId="5" xfId="0" applyFont="1" applyFill="1" applyBorder="1" applyAlignment="1">
      <alignment vertical="center" wrapText="1"/>
    </xf>
    <xf numFmtId="0" fontId="46" fillId="17" borderId="52" xfId="0" applyFont="1" applyFill="1" applyBorder="1" applyAlignment="1">
      <alignment vertical="center"/>
    </xf>
    <xf numFmtId="0" fontId="46" fillId="17" borderId="13" xfId="0" applyFont="1" applyFill="1" applyBorder="1" applyAlignment="1">
      <alignment vertical="center"/>
    </xf>
    <xf numFmtId="0" fontId="45" fillId="17" borderId="57" xfId="0" applyFont="1" applyFill="1" applyBorder="1" applyAlignment="1">
      <alignment vertical="center" wrapText="1"/>
    </xf>
    <xf numFmtId="0" fontId="45" fillId="17" borderId="61" xfId="0" applyFont="1" applyFill="1" applyBorder="1" applyAlignment="1">
      <alignment vertical="center" wrapText="1"/>
    </xf>
    <xf numFmtId="0" fontId="39" fillId="5" borderId="38" xfId="0" applyFont="1" applyFill="1" applyBorder="1" applyAlignment="1" applyProtection="1">
      <alignment horizontal="center" vertical="center" wrapText="1"/>
      <protection locked="0"/>
    </xf>
    <xf numFmtId="0" fontId="39" fillId="6" borderId="58" xfId="0" applyFont="1" applyFill="1" applyBorder="1"/>
    <xf numFmtId="0" fontId="39" fillId="5" borderId="51" xfId="0" applyFont="1" applyFill="1" applyBorder="1" applyAlignment="1" applyProtection="1">
      <alignment horizontal="left" vertical="center"/>
      <protection locked="0"/>
    </xf>
    <xf numFmtId="167" fontId="46" fillId="6" borderId="26" xfId="0" applyNumberFormat="1" applyFont="1" applyFill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0" fillId="0" borderId="25" xfId="0" applyFont="1" applyBorder="1" applyAlignment="1" applyProtection="1">
      <alignment horizontal="center" vertical="center"/>
      <protection locked="0"/>
    </xf>
    <xf numFmtId="0" fontId="0" fillId="0" borderId="25" xfId="0" applyBorder="1" applyAlignment="1">
      <alignment horizontal="center" vertical="center"/>
    </xf>
    <xf numFmtId="167" fontId="39" fillId="5" borderId="22" xfId="0" applyNumberFormat="1" applyFont="1" applyFill="1" applyBorder="1" applyProtection="1">
      <protection locked="0"/>
    </xf>
    <xf numFmtId="167" fontId="39" fillId="6" borderId="22" xfId="0" applyNumberFormat="1" applyFont="1" applyFill="1" applyBorder="1"/>
    <xf numFmtId="167" fontId="39" fillId="6" borderId="49" xfId="0" applyNumberFormat="1" applyFont="1" applyFill="1" applyBorder="1"/>
    <xf numFmtId="167" fontId="46" fillId="6" borderId="22" xfId="0" applyNumberFormat="1" applyFont="1" applyFill="1" applyBorder="1"/>
    <xf numFmtId="167" fontId="46" fillId="6" borderId="49" xfId="0" applyNumberFormat="1" applyFont="1" applyFill="1" applyBorder="1"/>
    <xf numFmtId="0" fontId="1" fillId="5" borderId="22" xfId="0" applyFont="1" applyFill="1" applyBorder="1" applyProtection="1">
      <protection locked="0"/>
    </xf>
    <xf numFmtId="167" fontId="14" fillId="6" borderId="40" xfId="0" applyNumberFormat="1" applyFont="1" applyFill="1" applyBorder="1"/>
    <xf numFmtId="0" fontId="1" fillId="6" borderId="40" xfId="0" applyFont="1" applyFill="1" applyBorder="1"/>
    <xf numFmtId="0" fontId="1" fillId="6" borderId="41" xfId="0" applyFont="1" applyFill="1" applyBorder="1"/>
    <xf numFmtId="0" fontId="39" fillId="5" borderId="51" xfId="0" applyFont="1" applyFill="1" applyBorder="1" applyProtection="1">
      <protection locked="0"/>
    </xf>
    <xf numFmtId="167" fontId="39" fillId="5" borderId="47" xfId="0" applyNumberFormat="1" applyFont="1" applyFill="1" applyBorder="1" applyProtection="1">
      <protection locked="0"/>
    </xf>
    <xf numFmtId="167" fontId="39" fillId="6" borderId="47" xfId="0" applyNumberFormat="1" applyFont="1" applyFill="1" applyBorder="1"/>
    <xf numFmtId="0" fontId="39" fillId="5" borderId="22" xfId="0" applyFont="1" applyFill="1" applyBorder="1" applyAlignment="1" applyProtection="1">
      <alignment wrapText="1"/>
      <protection locked="0"/>
    </xf>
    <xf numFmtId="167" fontId="11" fillId="6" borderId="40" xfId="0" applyNumberFormat="1" applyFont="1" applyFill="1" applyBorder="1"/>
    <xf numFmtId="41" fontId="52" fillId="6" borderId="40" xfId="0" applyNumberFormat="1" applyFont="1" applyFill="1" applyBorder="1"/>
    <xf numFmtId="0" fontId="29" fillId="0" borderId="0" xfId="0" applyFont="1" applyAlignment="1">
      <alignment vertical="center"/>
    </xf>
    <xf numFmtId="0" fontId="46" fillId="19" borderId="4" xfId="0" applyFont="1" applyFill="1" applyBorder="1" applyAlignment="1">
      <alignment wrapText="1"/>
    </xf>
    <xf numFmtId="0" fontId="46" fillId="19" borderId="12" xfId="0" applyFont="1" applyFill="1" applyBorder="1" applyAlignment="1">
      <alignment wrapText="1"/>
    </xf>
    <xf numFmtId="0" fontId="46" fillId="19" borderId="11" xfId="0" applyFont="1" applyFill="1" applyBorder="1" applyAlignment="1">
      <alignment vertical="center" wrapText="1"/>
    </xf>
    <xf numFmtId="0" fontId="46" fillId="19" borderId="55" xfId="0" applyFont="1" applyFill="1" applyBorder="1" applyAlignment="1">
      <alignment vertical="center" wrapText="1"/>
    </xf>
    <xf numFmtId="0" fontId="45" fillId="19" borderId="13" xfId="0" applyFont="1" applyFill="1" applyBorder="1" applyAlignment="1">
      <alignment horizontal="center" vertical="center"/>
    </xf>
    <xf numFmtId="0" fontId="45" fillId="19" borderId="43" xfId="0" applyFont="1" applyFill="1" applyBorder="1" applyAlignment="1">
      <alignment horizontal="center" vertical="center"/>
    </xf>
    <xf numFmtId="0" fontId="45" fillId="19" borderId="9" xfId="0" applyFont="1" applyFill="1" applyBorder="1" applyAlignment="1">
      <alignment horizontal="center" vertical="center"/>
    </xf>
    <xf numFmtId="0" fontId="45" fillId="17" borderId="32" xfId="0" applyFont="1" applyFill="1" applyBorder="1" applyAlignment="1">
      <alignment horizontal="center" vertical="center" wrapText="1"/>
    </xf>
    <xf numFmtId="0" fontId="45" fillId="19" borderId="52" xfId="0" applyFont="1" applyFill="1" applyBorder="1" applyAlignment="1">
      <alignment horizontal="center" vertical="center"/>
    </xf>
    <xf numFmtId="167" fontId="51" fillId="5" borderId="48" xfId="0" applyNumberFormat="1" applyFont="1" applyFill="1" applyBorder="1" applyProtection="1">
      <protection locked="0"/>
    </xf>
    <xf numFmtId="167" fontId="51" fillId="5" borderId="20" xfId="0" applyNumberFormat="1" applyFont="1" applyFill="1" applyBorder="1" applyProtection="1">
      <protection locked="0"/>
    </xf>
    <xf numFmtId="167" fontId="51" fillId="5" borderId="46" xfId="0" applyNumberFormat="1" applyFont="1" applyFill="1" applyBorder="1" applyProtection="1">
      <protection locked="0"/>
    </xf>
    <xf numFmtId="14" fontId="51" fillId="5" borderId="58" xfId="0" applyNumberFormat="1" applyFont="1" applyFill="1" applyBorder="1" applyAlignment="1" applyProtection="1">
      <alignment vertical="center"/>
      <protection locked="0"/>
    </xf>
    <xf numFmtId="0" fontId="39" fillId="5" borderId="44" xfId="0" applyFont="1" applyFill="1" applyBorder="1"/>
    <xf numFmtId="14" fontId="51" fillId="5" borderId="45" xfId="0" applyNumberFormat="1" applyFont="1" applyFill="1" applyBorder="1" applyAlignment="1" applyProtection="1">
      <alignment vertical="center"/>
      <protection locked="0"/>
    </xf>
    <xf numFmtId="14" fontId="51" fillId="5" borderId="10" xfId="0" applyNumberFormat="1" applyFont="1" applyFill="1" applyBorder="1" applyAlignment="1" applyProtection="1">
      <alignment vertical="center"/>
      <protection locked="0"/>
    </xf>
    <xf numFmtId="0" fontId="39" fillId="17" borderId="20" xfId="0" applyFont="1" applyFill="1" applyBorder="1" applyAlignment="1">
      <alignment vertical="center" wrapText="1"/>
    </xf>
    <xf numFmtId="0" fontId="45" fillId="17" borderId="52" xfId="0" applyFont="1" applyFill="1" applyBorder="1" applyAlignment="1">
      <alignment horizontal="center" vertical="center"/>
    </xf>
    <xf numFmtId="0" fontId="45" fillId="19" borderId="32" xfId="0" applyFont="1" applyFill="1" applyBorder="1" applyAlignment="1">
      <alignment horizontal="center" vertical="center" wrapText="1"/>
    </xf>
    <xf numFmtId="0" fontId="54" fillId="11" borderId="29" xfId="0" applyFont="1" applyFill="1" applyBorder="1" applyAlignment="1">
      <alignment horizontal="center" vertical="center"/>
    </xf>
    <xf numFmtId="0" fontId="55" fillId="12" borderId="32" xfId="0" applyFont="1" applyFill="1" applyBorder="1" applyAlignment="1">
      <alignment horizontal="center" vertical="center"/>
    </xf>
    <xf numFmtId="0" fontId="55" fillId="11" borderId="31" xfId="0" applyFont="1" applyFill="1" applyBorder="1" applyAlignment="1">
      <alignment horizontal="center" vertical="center" wrapText="1"/>
    </xf>
    <xf numFmtId="4" fontId="55" fillId="11" borderId="31" xfId="0" applyNumberFormat="1" applyFont="1" applyFill="1" applyBorder="1" applyAlignment="1">
      <alignment horizontal="center" vertical="center"/>
    </xf>
    <xf numFmtId="165" fontId="31" fillId="6" borderId="19" xfId="0" applyNumberFormat="1" applyFont="1" applyFill="1" applyBorder="1"/>
    <xf numFmtId="0" fontId="56" fillId="6" borderId="26" xfId="0" applyFont="1" applyFill="1" applyBorder="1" applyAlignment="1" applyProtection="1">
      <alignment vertical="center"/>
      <protection locked="0"/>
    </xf>
    <xf numFmtId="0" fontId="28" fillId="0" borderId="0" xfId="0" applyFont="1" applyAlignment="1">
      <alignment horizontal="center" vertical="center" wrapText="1"/>
    </xf>
    <xf numFmtId="0" fontId="55" fillId="12" borderId="10" xfId="0" applyFont="1" applyFill="1" applyBorder="1" applyAlignment="1">
      <alignment horizontal="center" vertical="center"/>
    </xf>
    <xf numFmtId="0" fontId="39" fillId="5" borderId="57" xfId="0" applyFont="1" applyFill="1" applyBorder="1" applyProtection="1">
      <protection locked="0"/>
    </xf>
    <xf numFmtId="0" fontId="39" fillId="5" borderId="9" xfId="0" applyFont="1" applyFill="1" applyBorder="1" applyProtection="1">
      <protection locked="0"/>
    </xf>
    <xf numFmtId="167" fontId="14" fillId="6" borderId="63" xfId="0" applyNumberFormat="1" applyFont="1" applyFill="1" applyBorder="1"/>
    <xf numFmtId="41" fontId="52" fillId="6" borderId="26" xfId="0" applyNumberFormat="1" applyFont="1" applyFill="1" applyBorder="1" applyAlignment="1">
      <alignment horizontal="right"/>
    </xf>
    <xf numFmtId="0" fontId="58" fillId="17" borderId="44" xfId="0" applyFont="1" applyFill="1" applyBorder="1" applyAlignment="1">
      <alignment horizontal="center"/>
    </xf>
    <xf numFmtId="0" fontId="58" fillId="19" borderId="44" xfId="0" applyFont="1" applyFill="1" applyBorder="1" applyAlignment="1">
      <alignment horizontal="center"/>
    </xf>
    <xf numFmtId="165" fontId="55" fillId="22" borderId="19" xfId="0" applyNumberFormat="1" applyFont="1" applyFill="1" applyBorder="1" applyAlignment="1">
      <alignment horizontal="center" vertical="center"/>
    </xf>
    <xf numFmtId="0" fontId="53" fillId="10" borderId="45" xfId="0" applyFont="1" applyFill="1" applyBorder="1" applyAlignment="1">
      <alignment horizontal="center" vertical="center"/>
    </xf>
    <xf numFmtId="0" fontId="23" fillId="9" borderId="44" xfId="0" applyFont="1" applyFill="1" applyBorder="1" applyAlignment="1">
      <alignment horizontal="center" vertical="center"/>
    </xf>
    <xf numFmtId="0" fontId="23" fillId="9" borderId="19" xfId="0" applyFont="1" applyFill="1" applyBorder="1" applyAlignment="1">
      <alignment horizontal="center" vertical="center"/>
    </xf>
    <xf numFmtId="0" fontId="23" fillId="9" borderId="45" xfId="0" applyFont="1" applyFill="1" applyBorder="1" applyAlignment="1">
      <alignment horizontal="center" vertical="center"/>
    </xf>
    <xf numFmtId="0" fontId="13" fillId="0" borderId="2" xfId="0" applyFont="1" applyBorder="1"/>
    <xf numFmtId="0" fontId="30" fillId="0" borderId="2" xfId="0" applyFont="1" applyBorder="1" applyAlignment="1" applyProtection="1">
      <alignment vertical="center" wrapText="1"/>
      <protection hidden="1"/>
    </xf>
    <xf numFmtId="0" fontId="1" fillId="5" borderId="58" xfId="0" applyFont="1" applyFill="1" applyBorder="1" applyProtection="1">
      <protection locked="0"/>
    </xf>
    <xf numFmtId="0" fontId="1" fillId="5" borderId="45" xfId="0" applyFont="1" applyFill="1" applyBorder="1" applyProtection="1">
      <protection locked="0"/>
    </xf>
    <xf numFmtId="0" fontId="1" fillId="5" borderId="10" xfId="0" applyFont="1" applyFill="1" applyBorder="1" applyProtection="1"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20" fillId="0" borderId="14" xfId="0" applyFont="1" applyBorder="1" applyAlignment="1" applyProtection="1">
      <alignment vertical="center" wrapText="1"/>
      <protection locked="0"/>
    </xf>
    <xf numFmtId="0" fontId="17" fillId="0" borderId="14" xfId="0" applyFont="1" applyBorder="1" applyAlignment="1">
      <alignment vertical="center"/>
    </xf>
    <xf numFmtId="0" fontId="46" fillId="19" borderId="19" xfId="0" applyFont="1" applyFill="1" applyBorder="1" applyAlignment="1">
      <alignment horizontal="center" vertical="center" wrapText="1"/>
    </xf>
    <xf numFmtId="0" fontId="46" fillId="19" borderId="19" xfId="0" applyFont="1" applyFill="1" applyBorder="1" applyAlignment="1">
      <alignment vertical="center"/>
    </xf>
    <xf numFmtId="0" fontId="46" fillId="19" borderId="19" xfId="0" applyFont="1" applyFill="1" applyBorder="1" applyAlignment="1">
      <alignment horizontal="center" vertical="center"/>
    </xf>
    <xf numFmtId="0" fontId="46" fillId="19" borderId="19" xfId="0" applyFont="1" applyFill="1" applyBorder="1" applyAlignment="1">
      <alignment vertical="center" wrapText="1"/>
    </xf>
    <xf numFmtId="0" fontId="46" fillId="19" borderId="45" xfId="0" applyFont="1" applyFill="1" applyBorder="1" applyAlignment="1">
      <alignment wrapText="1"/>
    </xf>
    <xf numFmtId="0" fontId="57" fillId="5" borderId="19" xfId="0" applyFont="1" applyFill="1" applyBorder="1" applyAlignment="1" applyProtection="1">
      <alignment horizontal="center" vertical="center"/>
      <protection locked="0"/>
    </xf>
    <xf numFmtId="0" fontId="57" fillId="0" borderId="0" xfId="0" applyFont="1" applyAlignment="1">
      <alignment horizontal="center" vertical="center"/>
    </xf>
    <xf numFmtId="49" fontId="57" fillId="14" borderId="19" xfId="0" applyNumberFormat="1" applyFont="1" applyFill="1" applyBorder="1" applyAlignment="1" applyProtection="1">
      <alignment horizontal="center" vertical="center"/>
      <protection locked="0"/>
    </xf>
    <xf numFmtId="0" fontId="57" fillId="14" borderId="19" xfId="0" applyFont="1" applyFill="1" applyBorder="1" applyAlignment="1" applyProtection="1">
      <alignment horizontal="center" vertical="center"/>
      <protection locked="0"/>
    </xf>
    <xf numFmtId="4" fontId="57" fillId="0" borderId="0" xfId="0" applyNumberFormat="1" applyFont="1" applyAlignment="1">
      <alignment vertical="center"/>
    </xf>
    <xf numFmtId="4" fontId="57" fillId="8" borderId="19" xfId="0" applyNumberFormat="1" applyFont="1" applyFill="1" applyBorder="1" applyAlignment="1">
      <alignment horizontal="center" vertical="center"/>
    </xf>
    <xf numFmtId="0" fontId="57" fillId="0" borderId="0" xfId="0" applyFont="1" applyAlignment="1">
      <alignment vertical="center"/>
    </xf>
    <xf numFmtId="14" fontId="57" fillId="5" borderId="19" xfId="0" applyNumberFormat="1" applyFont="1" applyFill="1" applyBorder="1" applyAlignment="1" applyProtection="1">
      <alignment horizontal="center" vertical="center"/>
      <protection locked="0"/>
    </xf>
    <xf numFmtId="165" fontId="32" fillId="5" borderId="19" xfId="0" applyNumberFormat="1" applyFont="1" applyFill="1" applyBorder="1" applyProtection="1">
      <protection locked="0"/>
    </xf>
    <xf numFmtId="49" fontId="57" fillId="5" borderId="19" xfId="0" applyNumberFormat="1" applyFont="1" applyFill="1" applyBorder="1" applyAlignment="1" applyProtection="1">
      <alignment vertical="center"/>
      <protection locked="0"/>
    </xf>
    <xf numFmtId="165" fontId="32" fillId="6" borderId="19" xfId="0" applyNumberFormat="1" applyFont="1" applyFill="1" applyBorder="1"/>
    <xf numFmtId="4" fontId="57" fillId="5" borderId="19" xfId="0" applyNumberFormat="1" applyFont="1" applyFill="1" applyBorder="1" applyAlignment="1" applyProtection="1">
      <alignment horizontal="center" vertical="center"/>
      <protection locked="0"/>
    </xf>
    <xf numFmtId="4" fontId="57" fillId="0" borderId="0" xfId="0" applyNumberFormat="1" applyFont="1" applyAlignment="1" applyProtection="1">
      <alignment horizontal="center" vertical="center"/>
      <protection locked="0"/>
    </xf>
    <xf numFmtId="49" fontId="57" fillId="15" borderId="19" xfId="0" applyNumberFormat="1" applyFont="1" applyFill="1" applyBorder="1" applyAlignment="1" applyProtection="1">
      <alignment horizontal="left" vertical="center"/>
      <protection locked="0"/>
    </xf>
    <xf numFmtId="49" fontId="57" fillId="15" borderId="19" xfId="0" applyNumberFormat="1" applyFont="1" applyFill="1" applyBorder="1" applyAlignment="1" applyProtection="1">
      <alignment horizontal="left" vertical="center" wrapText="1"/>
      <protection locked="0"/>
    </xf>
    <xf numFmtId="167" fontId="63" fillId="4" borderId="19" xfId="0" applyNumberFormat="1" applyFont="1" applyFill="1" applyBorder="1" applyAlignment="1">
      <alignment horizontal="right" vertical="center"/>
    </xf>
    <xf numFmtId="0" fontId="63" fillId="4" borderId="19" xfId="0" applyFont="1" applyFill="1" applyBorder="1" applyAlignment="1">
      <alignment vertical="center"/>
    </xf>
    <xf numFmtId="0" fontId="63" fillId="4" borderId="19" xfId="0" applyFont="1" applyFill="1" applyBorder="1" applyAlignment="1">
      <alignment vertical="center" wrapText="1"/>
    </xf>
    <xf numFmtId="0" fontId="0" fillId="0" borderId="19" xfId="0" applyBorder="1" applyAlignment="1">
      <alignment horizontal="center" wrapText="1"/>
    </xf>
    <xf numFmtId="0" fontId="0" fillId="0" borderId="65" xfId="0" applyBorder="1" applyAlignment="1">
      <alignment horizontal="center" wrapText="1"/>
    </xf>
    <xf numFmtId="0" fontId="0" fillId="0" borderId="66" xfId="0" applyBorder="1" applyAlignment="1">
      <alignment horizontal="center" wrapText="1"/>
    </xf>
    <xf numFmtId="0" fontId="64" fillId="0" borderId="0" xfId="0" applyFont="1"/>
    <xf numFmtId="0" fontId="49" fillId="28" borderId="19" xfId="0" applyFont="1" applyFill="1" applyBorder="1" applyAlignment="1">
      <alignment horizontal="center" vertical="center"/>
    </xf>
    <xf numFmtId="0" fontId="14" fillId="27" borderId="39" xfId="0" applyFont="1" applyFill="1" applyBorder="1"/>
    <xf numFmtId="0" fontId="14" fillId="27" borderId="11" xfId="0" applyFont="1" applyFill="1" applyBorder="1" applyAlignment="1">
      <alignment vertical="center" wrapText="1"/>
    </xf>
    <xf numFmtId="0" fontId="14" fillId="27" borderId="12" xfId="0" applyFont="1" applyFill="1" applyBorder="1" applyAlignment="1">
      <alignment horizontal="center" vertical="center" wrapText="1"/>
    </xf>
    <xf numFmtId="0" fontId="14" fillId="27" borderId="12" xfId="0" applyFont="1" applyFill="1" applyBorder="1" applyAlignment="1">
      <alignment vertical="center" wrapText="1"/>
    </xf>
    <xf numFmtId="0" fontId="45" fillId="27" borderId="13" xfId="0" applyFont="1" applyFill="1" applyBorder="1" applyAlignment="1">
      <alignment horizontal="center" vertical="center" wrapText="1"/>
    </xf>
    <xf numFmtId="0" fontId="14" fillId="27" borderId="39" xfId="0" applyFont="1" applyFill="1" applyBorder="1" applyAlignment="1">
      <alignment wrapText="1"/>
    </xf>
    <xf numFmtId="0" fontId="14" fillId="27" borderId="35" xfId="0" applyFont="1" applyFill="1" applyBorder="1"/>
    <xf numFmtId="0" fontId="13" fillId="27" borderId="16" xfId="0" applyFont="1" applyFill="1" applyBorder="1" applyAlignment="1">
      <alignment horizontal="center"/>
    </xf>
    <xf numFmtId="0" fontId="13" fillId="27" borderId="19" xfId="0" applyFont="1" applyFill="1" applyBorder="1" applyAlignment="1">
      <alignment horizontal="center"/>
    </xf>
    <xf numFmtId="0" fontId="13" fillId="27" borderId="13" xfId="0" applyFont="1" applyFill="1" applyBorder="1" applyAlignment="1">
      <alignment horizontal="center"/>
    </xf>
    <xf numFmtId="0" fontId="65" fillId="0" borderId="0" xfId="0" applyFont="1" applyAlignment="1">
      <alignment vertical="center"/>
    </xf>
    <xf numFmtId="0" fontId="53" fillId="0" borderId="0" xfId="0" applyFont="1" applyAlignment="1" applyProtection="1">
      <alignment horizontal="left" vertical="top"/>
      <protection locked="0"/>
    </xf>
    <xf numFmtId="0" fontId="25" fillId="0" borderId="0" xfId="0" applyFont="1" applyAlignment="1">
      <alignment vertical="center" textRotation="255"/>
    </xf>
    <xf numFmtId="0" fontId="14" fillId="27" borderId="5" xfId="0" applyFont="1" applyFill="1" applyBorder="1" applyAlignment="1">
      <alignment vertical="center" wrapText="1"/>
    </xf>
    <xf numFmtId="0" fontId="11" fillId="27" borderId="10" xfId="0" applyFont="1" applyFill="1" applyBorder="1" applyAlignment="1">
      <alignment horizontal="center" vertical="center" wrapText="1"/>
    </xf>
    <xf numFmtId="0" fontId="38" fillId="15" borderId="57" xfId="0" applyFont="1" applyFill="1" applyBorder="1" applyAlignment="1" applyProtection="1">
      <alignment vertical="center" wrapText="1"/>
      <protection locked="0"/>
    </xf>
    <xf numFmtId="0" fontId="53" fillId="10" borderId="44" xfId="0" applyFont="1" applyFill="1" applyBorder="1" applyAlignment="1">
      <alignment horizontal="center" vertical="center"/>
    </xf>
    <xf numFmtId="0" fontId="53" fillId="10" borderId="19" xfId="0" applyFont="1" applyFill="1" applyBorder="1" applyAlignment="1">
      <alignment horizontal="center" vertical="center"/>
    </xf>
    <xf numFmtId="44" fontId="0" fillId="4" borderId="19" xfId="0" applyNumberFormat="1" applyFill="1" applyBorder="1"/>
    <xf numFmtId="167" fontId="63" fillId="29" borderId="19" xfId="0" applyNumberFormat="1" applyFont="1" applyFill="1" applyBorder="1" applyAlignment="1">
      <alignment horizontal="right" vertical="center"/>
    </xf>
    <xf numFmtId="0" fontId="0" fillId="4" borderId="19" xfId="0" applyFill="1" applyBorder="1"/>
    <xf numFmtId="0" fontId="39" fillId="26" borderId="19" xfId="0" applyFont="1" applyFill="1" applyBorder="1" applyAlignment="1">
      <alignment vertical="center" wrapText="1"/>
    </xf>
    <xf numFmtId="0" fontId="39" fillId="26" borderId="24" xfId="0" applyFont="1" applyFill="1" applyBorder="1" applyAlignment="1">
      <alignment vertical="center" wrapText="1"/>
    </xf>
    <xf numFmtId="0" fontId="46" fillId="26" borderId="11" xfId="0" applyFont="1" applyFill="1" applyBorder="1" applyAlignment="1">
      <alignment vertical="center" wrapText="1"/>
    </xf>
    <xf numFmtId="0" fontId="46" fillId="26" borderId="55" xfId="0" applyFont="1" applyFill="1" applyBorder="1" applyAlignment="1">
      <alignment vertical="center" wrapText="1"/>
    </xf>
    <xf numFmtId="0" fontId="45" fillId="26" borderId="9" xfId="0" applyFont="1" applyFill="1" applyBorder="1" applyAlignment="1">
      <alignment horizontal="center" vertical="center"/>
    </xf>
    <xf numFmtId="0" fontId="45" fillId="26" borderId="13" xfId="0" applyFont="1" applyFill="1" applyBorder="1" applyAlignment="1">
      <alignment horizontal="center" vertical="center"/>
    </xf>
    <xf numFmtId="0" fontId="45" fillId="26" borderId="43" xfId="0" applyFont="1" applyFill="1" applyBorder="1" applyAlignment="1">
      <alignment horizontal="center" vertical="center"/>
    </xf>
    <xf numFmtId="0" fontId="45" fillId="26" borderId="32" xfId="0" applyFont="1" applyFill="1" applyBorder="1" applyAlignment="1">
      <alignment horizontal="center" vertical="center" wrapText="1"/>
    </xf>
    <xf numFmtId="0" fontId="46" fillId="26" borderId="19" xfId="0" applyFont="1" applyFill="1" applyBorder="1" applyAlignment="1">
      <alignment horizontal="center" vertical="center" wrapText="1"/>
    </xf>
    <xf numFmtId="0" fontId="46" fillId="26" borderId="19" xfId="0" applyFont="1" applyFill="1" applyBorder="1" applyAlignment="1">
      <alignment vertical="center"/>
    </xf>
    <xf numFmtId="0" fontId="46" fillId="26" borderId="19" xfId="0" applyFont="1" applyFill="1" applyBorder="1" applyAlignment="1">
      <alignment horizontal="center" vertical="center"/>
    </xf>
    <xf numFmtId="0" fontId="46" fillId="26" borderId="19" xfId="0" applyFont="1" applyFill="1" applyBorder="1" applyAlignment="1">
      <alignment vertical="center" wrapText="1"/>
    </xf>
    <xf numFmtId="0" fontId="46" fillId="26" borderId="45" xfId="0" applyFont="1" applyFill="1" applyBorder="1" applyAlignment="1">
      <alignment wrapText="1"/>
    </xf>
    <xf numFmtId="0" fontId="45" fillId="26" borderId="13" xfId="0" applyFont="1" applyFill="1" applyBorder="1" applyAlignment="1">
      <alignment horizontal="center" vertical="center" wrapText="1"/>
    </xf>
    <xf numFmtId="0" fontId="46" fillId="26" borderId="13" xfId="0" applyFont="1" applyFill="1" applyBorder="1" applyAlignment="1">
      <alignment vertical="center"/>
    </xf>
    <xf numFmtId="0" fontId="45" fillId="26" borderId="13" xfId="0" applyFont="1" applyFill="1" applyBorder="1" applyAlignment="1">
      <alignment vertical="center" wrapText="1"/>
    </xf>
    <xf numFmtId="0" fontId="45" fillId="26" borderId="10" xfId="0" applyFont="1" applyFill="1" applyBorder="1" applyAlignment="1">
      <alignment horizontal="center" vertical="center" wrapText="1"/>
    </xf>
    <xf numFmtId="0" fontId="46" fillId="17" borderId="60" xfId="0" applyFont="1" applyFill="1" applyBorder="1" applyAlignment="1">
      <alignment horizontal="center" vertical="center" wrapText="1"/>
    </xf>
    <xf numFmtId="0" fontId="45" fillId="17" borderId="52" xfId="0" applyFont="1" applyFill="1" applyBorder="1" applyAlignment="1">
      <alignment horizontal="center" vertical="center" wrapText="1"/>
    </xf>
    <xf numFmtId="0" fontId="39" fillId="5" borderId="48" xfId="0" applyFont="1" applyFill="1" applyBorder="1" applyProtection="1">
      <protection locked="0"/>
    </xf>
    <xf numFmtId="0" fontId="39" fillId="5" borderId="20" xfId="0" applyFont="1" applyFill="1" applyBorder="1" applyAlignment="1" applyProtection="1">
      <alignment horizontal="center" vertical="center"/>
      <protection locked="0"/>
    </xf>
    <xf numFmtId="0" fontId="39" fillId="5" borderId="20" xfId="0" applyFont="1" applyFill="1" applyBorder="1" applyProtection="1">
      <protection locked="0"/>
    </xf>
    <xf numFmtId="0" fontId="45" fillId="17" borderId="19" xfId="0" applyFont="1" applyFill="1" applyBorder="1" applyAlignment="1">
      <alignment horizontal="center" vertical="center" wrapText="1"/>
    </xf>
    <xf numFmtId="0" fontId="45" fillId="17" borderId="19" xfId="0" applyFont="1" applyFill="1" applyBorder="1" applyAlignment="1">
      <alignment horizontal="center" vertical="center"/>
    </xf>
    <xf numFmtId="0" fontId="39" fillId="6" borderId="19" xfId="0" applyFont="1" applyFill="1" applyBorder="1"/>
    <xf numFmtId="0" fontId="39" fillId="5" borderId="19" xfId="0" applyFont="1" applyFill="1" applyBorder="1" applyAlignment="1" applyProtection="1">
      <alignment horizontal="center" vertical="center" wrapText="1"/>
      <protection locked="0"/>
    </xf>
    <xf numFmtId="167" fontId="51" fillId="5" borderId="19" xfId="0" applyNumberFormat="1" applyFont="1" applyFill="1" applyBorder="1" applyAlignment="1" applyProtection="1">
      <alignment horizontal="center" vertical="center"/>
      <protection locked="0"/>
    </xf>
    <xf numFmtId="0" fontId="39" fillId="5" borderId="19" xfId="0" applyFont="1" applyFill="1" applyBorder="1" applyAlignment="1" applyProtection="1">
      <alignment horizontal="center" vertical="center"/>
      <protection locked="0"/>
    </xf>
    <xf numFmtId="14" fontId="39" fillId="5" borderId="19" xfId="0" applyNumberFormat="1" applyFont="1" applyFill="1" applyBorder="1" applyAlignment="1" applyProtection="1">
      <alignment horizontal="center" vertical="center"/>
      <protection locked="0"/>
    </xf>
    <xf numFmtId="41" fontId="52" fillId="6" borderId="63" xfId="0" applyNumberFormat="1" applyFont="1" applyFill="1" applyBorder="1"/>
    <xf numFmtId="0" fontId="46" fillId="17" borderId="12" xfId="0" applyFont="1" applyFill="1" applyBorder="1" applyAlignment="1">
      <alignment horizontal="center" vertical="center" wrapText="1"/>
    </xf>
    <xf numFmtId="41" fontId="52" fillId="6" borderId="13" xfId="0" applyNumberFormat="1" applyFont="1" applyFill="1" applyBorder="1" applyAlignment="1">
      <alignment horizontal="right"/>
    </xf>
    <xf numFmtId="167" fontId="14" fillId="6" borderId="13" xfId="0" applyNumberFormat="1" applyFont="1" applyFill="1" applyBorder="1"/>
    <xf numFmtId="167" fontId="14" fillId="6" borderId="41" xfId="0" applyNumberFormat="1" applyFont="1" applyFill="1" applyBorder="1"/>
    <xf numFmtId="49" fontId="42" fillId="6" borderId="37" xfId="0" applyNumberFormat="1" applyFont="1" applyFill="1" applyBorder="1" applyAlignment="1">
      <alignment horizontal="left" vertical="center"/>
    </xf>
    <xf numFmtId="167" fontId="52" fillId="5" borderId="56" xfId="0" applyNumberFormat="1" applyFont="1" applyFill="1" applyBorder="1" applyProtection="1">
      <protection locked="0"/>
    </xf>
    <xf numFmtId="167" fontId="46" fillId="5" borderId="16" xfId="0" applyNumberFormat="1" applyFont="1" applyFill="1" applyBorder="1" applyProtection="1">
      <protection locked="0"/>
    </xf>
    <xf numFmtId="167" fontId="52" fillId="5" borderId="44" xfId="0" applyNumberFormat="1" applyFont="1" applyFill="1" applyBorder="1" applyProtection="1">
      <protection locked="0"/>
    </xf>
    <xf numFmtId="167" fontId="46" fillId="5" borderId="19" xfId="0" applyNumberFormat="1" applyFont="1" applyFill="1" applyBorder="1" applyProtection="1">
      <protection locked="0"/>
    </xf>
    <xf numFmtId="167" fontId="52" fillId="5" borderId="51" xfId="0" applyNumberFormat="1" applyFont="1" applyFill="1" applyBorder="1" applyProtection="1">
      <protection locked="0"/>
    </xf>
    <xf numFmtId="167" fontId="46" fillId="5" borderId="22" xfId="0" applyNumberFormat="1" applyFont="1" applyFill="1" applyBorder="1" applyProtection="1">
      <protection locked="0"/>
    </xf>
    <xf numFmtId="167" fontId="0" fillId="4" borderId="19" xfId="0" applyNumberFormat="1" applyFill="1" applyBorder="1"/>
    <xf numFmtId="0" fontId="68" fillId="0" borderId="0" xfId="0" applyFont="1"/>
    <xf numFmtId="0" fontId="69" fillId="31" borderId="6" xfId="0" applyFont="1" applyFill="1" applyBorder="1"/>
    <xf numFmtId="167" fontId="69" fillId="31" borderId="40" xfId="0" applyNumberFormat="1" applyFont="1" applyFill="1" applyBorder="1"/>
    <xf numFmtId="167" fontId="69" fillId="31" borderId="62" xfId="0" applyNumberFormat="1" applyFont="1" applyFill="1" applyBorder="1"/>
    <xf numFmtId="0" fontId="68" fillId="31" borderId="26" xfId="0" applyFont="1" applyFill="1" applyBorder="1"/>
    <xf numFmtId="0" fontId="39" fillId="19" borderId="48" xfId="0" applyFont="1" applyFill="1" applyBorder="1" applyAlignment="1">
      <alignment vertical="center" wrapText="1"/>
    </xf>
    <xf numFmtId="0" fontId="39" fillId="19" borderId="16" xfId="0" applyFont="1" applyFill="1" applyBorder="1" applyAlignment="1">
      <alignment vertical="center" wrapText="1"/>
    </xf>
    <xf numFmtId="0" fontId="39" fillId="19" borderId="18" xfId="0" applyFont="1" applyFill="1" applyBorder="1" applyAlignment="1">
      <alignment vertical="center" wrapText="1"/>
    </xf>
    <xf numFmtId="0" fontId="46" fillId="19" borderId="27" xfId="0" applyFont="1" applyFill="1" applyBorder="1" applyAlignment="1">
      <alignment horizontal="center" wrapText="1"/>
    </xf>
    <xf numFmtId="0" fontId="39" fillId="26" borderId="20" xfId="0" applyFont="1" applyFill="1" applyBorder="1" applyAlignment="1">
      <alignment vertical="center" wrapText="1"/>
    </xf>
    <xf numFmtId="0" fontId="46" fillId="26" borderId="4" xfId="0" applyFont="1" applyFill="1" applyBorder="1" applyAlignment="1">
      <alignment wrapText="1"/>
    </xf>
    <xf numFmtId="0" fontId="46" fillId="26" borderId="12" xfId="0" applyFont="1" applyFill="1" applyBorder="1" applyAlignment="1">
      <alignment wrapText="1"/>
    </xf>
    <xf numFmtId="0" fontId="45" fillId="26" borderId="52" xfId="0" applyFont="1" applyFill="1" applyBorder="1" applyAlignment="1">
      <alignment horizontal="center" vertical="center"/>
    </xf>
    <xf numFmtId="0" fontId="13" fillId="5" borderId="30" xfId="0" applyFont="1" applyFill="1" applyBorder="1"/>
    <xf numFmtId="0" fontId="13" fillId="5" borderId="28" xfId="0" applyFont="1" applyFill="1" applyBorder="1"/>
    <xf numFmtId="0" fontId="13" fillId="5" borderId="29" xfId="0" applyFont="1" applyFill="1" applyBorder="1"/>
    <xf numFmtId="0" fontId="46" fillId="6" borderId="39" xfId="0" applyFont="1" applyFill="1" applyBorder="1" applyAlignment="1">
      <alignment wrapText="1"/>
    </xf>
    <xf numFmtId="0" fontId="46" fillId="6" borderId="40" xfId="0" applyFont="1" applyFill="1" applyBorder="1"/>
    <xf numFmtId="0" fontId="46" fillId="6" borderId="41" xfId="0" applyFont="1" applyFill="1" applyBorder="1"/>
    <xf numFmtId="49" fontId="57" fillId="5" borderId="19" xfId="0" applyNumberFormat="1" applyFont="1" applyFill="1" applyBorder="1" applyAlignment="1" applyProtection="1">
      <alignment vertical="center" wrapText="1"/>
      <protection locked="0"/>
    </xf>
    <xf numFmtId="0" fontId="13" fillId="0" borderId="1" xfId="0" applyFont="1" applyBorder="1"/>
    <xf numFmtId="4" fontId="13" fillId="0" borderId="2" xfId="0" applyNumberFormat="1" applyFont="1" applyBorder="1"/>
    <xf numFmtId="0" fontId="70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71" fillId="0" borderId="2" xfId="0" applyFont="1" applyBorder="1"/>
    <xf numFmtId="0" fontId="13" fillId="0" borderId="3" xfId="0" applyFont="1" applyBorder="1"/>
    <xf numFmtId="0" fontId="13" fillId="0" borderId="14" xfId="0" applyFont="1" applyBorder="1"/>
    <xf numFmtId="0" fontId="13" fillId="0" borderId="25" xfId="0" applyFont="1" applyBorder="1"/>
    <xf numFmtId="0" fontId="72" fillId="0" borderId="0" xfId="0" applyFont="1" applyAlignment="1">
      <alignment horizontal="center" vertical="center"/>
    </xf>
    <xf numFmtId="4" fontId="13" fillId="0" borderId="0" xfId="0" applyNumberFormat="1" applyFont="1"/>
    <xf numFmtId="0" fontId="36" fillId="0" borderId="0" xfId="0" applyFont="1" applyAlignment="1" applyProtection="1">
      <alignment horizontal="center" vertical="center"/>
      <protection locked="0"/>
    </xf>
    <xf numFmtId="0" fontId="73" fillId="0" borderId="0" xfId="0" applyFont="1"/>
    <xf numFmtId="4" fontId="74" fillId="0" borderId="0" xfId="0" applyNumberFormat="1" applyFont="1"/>
    <xf numFmtId="0" fontId="28" fillId="0" borderId="0" xfId="0" applyFont="1" applyAlignment="1">
      <alignment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75" fillId="0" borderId="14" xfId="0" applyFont="1" applyBorder="1"/>
    <xf numFmtId="0" fontId="75" fillId="0" borderId="25" xfId="0" applyFont="1" applyBorder="1"/>
    <xf numFmtId="0" fontId="75" fillId="0" borderId="0" xfId="0" applyFont="1" applyAlignment="1">
      <alignment horizontal="center" vertical="center"/>
    </xf>
    <xf numFmtId="0" fontId="75" fillId="0" borderId="0" xfId="0" applyFont="1"/>
    <xf numFmtId="0" fontId="72" fillId="0" borderId="0" xfId="0" applyFont="1" applyAlignment="1">
      <alignment horizontal="right" vertical="center"/>
    </xf>
    <xf numFmtId="0" fontId="76" fillId="0" borderId="1" xfId="0" applyFont="1" applyBorder="1"/>
    <xf numFmtId="0" fontId="76" fillId="0" borderId="2" xfId="0" applyFont="1" applyBorder="1"/>
    <xf numFmtId="4" fontId="77" fillId="0" borderId="2" xfId="0" applyNumberFormat="1" applyFont="1" applyBorder="1" applyAlignment="1">
      <alignment horizontal="center"/>
    </xf>
    <xf numFmtId="0" fontId="78" fillId="0" borderId="2" xfId="0" applyFont="1" applyBorder="1" applyAlignment="1">
      <alignment horizontal="center"/>
    </xf>
    <xf numFmtId="0" fontId="76" fillId="0" borderId="2" xfId="0" applyFont="1" applyBorder="1" applyAlignment="1">
      <alignment horizontal="center"/>
    </xf>
    <xf numFmtId="0" fontId="28" fillId="0" borderId="2" xfId="0" applyFont="1" applyBorder="1" applyAlignment="1">
      <alignment vertical="center"/>
    </xf>
    <xf numFmtId="4" fontId="28" fillId="0" borderId="36" xfId="0" applyNumberFormat="1" applyFont="1" applyBorder="1" applyAlignment="1">
      <alignment vertical="center"/>
    </xf>
    <xf numFmtId="0" fontId="76" fillId="0" borderId="3" xfId="0" applyFont="1" applyBorder="1"/>
    <xf numFmtId="0" fontId="76" fillId="0" borderId="0" xfId="0" applyFont="1"/>
    <xf numFmtId="0" fontId="79" fillId="0" borderId="14" xfId="0" applyFont="1" applyBorder="1"/>
    <xf numFmtId="0" fontId="49" fillId="0" borderId="0" xfId="0" applyFont="1" applyAlignment="1">
      <alignment horizontal="center" vertical="center"/>
    </xf>
    <xf numFmtId="0" fontId="53" fillId="0" borderId="0" xfId="0" applyFont="1"/>
    <xf numFmtId="4" fontId="53" fillId="0" borderId="0" xfId="0" applyNumberFormat="1" applyFont="1" applyAlignment="1">
      <alignment horizontal="center" vertical="center" wrapText="1"/>
    </xf>
    <xf numFmtId="0" fontId="53" fillId="0" borderId="0" xfId="0" applyFont="1" applyAlignment="1">
      <alignment horizontal="center"/>
    </xf>
    <xf numFmtId="4" fontId="53" fillId="0" borderId="0" xfId="0" applyNumberFormat="1" applyFont="1" applyAlignment="1">
      <alignment horizontal="center"/>
    </xf>
    <xf numFmtId="0" fontId="53" fillId="0" borderId="0" xfId="0" applyFont="1" applyAlignment="1">
      <alignment horizontal="center" vertical="center" wrapText="1"/>
    </xf>
    <xf numFmtId="0" fontId="79" fillId="0" borderId="25" xfId="0" applyFont="1" applyBorder="1"/>
    <xf numFmtId="0" fontId="79" fillId="0" borderId="0" xfId="0" applyFont="1"/>
    <xf numFmtId="0" fontId="53" fillId="0" borderId="14" xfId="0" applyFont="1" applyBorder="1"/>
    <xf numFmtId="0" fontId="53" fillId="0" borderId="25" xfId="0" applyFont="1" applyBorder="1"/>
    <xf numFmtId="0" fontId="54" fillId="0" borderId="0" xfId="0" applyFont="1" applyAlignment="1">
      <alignment horizontal="center" vertical="center"/>
    </xf>
    <xf numFmtId="0" fontId="49" fillId="0" borderId="0" xfId="0" applyFont="1" applyAlignment="1">
      <alignment horizontal="center"/>
    </xf>
    <xf numFmtId="0" fontId="54" fillId="0" borderId="0" xfId="0" applyFont="1" applyAlignment="1">
      <alignment wrapText="1"/>
    </xf>
    <xf numFmtId="4" fontId="53" fillId="0" borderId="0" xfId="0" applyNumberFormat="1" applyFont="1"/>
    <xf numFmtId="0" fontId="17" fillId="0" borderId="14" xfId="0" applyFont="1" applyBorder="1"/>
    <xf numFmtId="4" fontId="17" fillId="0" borderId="0" xfId="0" applyNumberFormat="1" applyFont="1"/>
    <xf numFmtId="4" fontId="55" fillId="0" borderId="0" xfId="0" applyNumberFormat="1" applyFont="1" applyAlignment="1">
      <alignment horizontal="center" vertical="center"/>
    </xf>
    <xf numFmtId="0" fontId="17" fillId="0" borderId="25" xfId="0" applyFont="1" applyBorder="1"/>
    <xf numFmtId="0" fontId="17" fillId="0" borderId="0" xfId="0" applyFont="1"/>
    <xf numFmtId="0" fontId="80" fillId="0" borderId="14" xfId="0" applyFont="1" applyBorder="1" applyProtection="1">
      <protection hidden="1"/>
    </xf>
    <xf numFmtId="4" fontId="80" fillId="0" borderId="0" xfId="0" applyNumberFormat="1" applyFont="1" applyProtection="1">
      <protection hidden="1"/>
    </xf>
    <xf numFmtId="0" fontId="81" fillId="0" borderId="0" xfId="0" applyFont="1" applyAlignment="1" applyProtection="1">
      <alignment horizontal="center"/>
      <protection hidden="1"/>
    </xf>
    <xf numFmtId="0" fontId="82" fillId="0" borderId="0" xfId="0" applyFont="1" applyAlignment="1" applyProtection="1">
      <alignment horizontal="center"/>
      <protection hidden="1"/>
    </xf>
    <xf numFmtId="0" fontId="59" fillId="0" borderId="0" xfId="0" applyFont="1" applyAlignment="1" applyProtection="1">
      <alignment horizontal="center"/>
      <protection hidden="1"/>
    </xf>
    <xf numFmtId="0" fontId="59" fillId="0" borderId="0" xfId="0" applyFont="1" applyProtection="1">
      <protection hidden="1"/>
    </xf>
    <xf numFmtId="4" fontId="59" fillId="0" borderId="0" xfId="0" applyNumberFormat="1" applyFont="1" applyProtection="1">
      <protection hidden="1"/>
    </xf>
    <xf numFmtId="0" fontId="23" fillId="0" borderId="0" xfId="0" applyFont="1" applyAlignment="1" applyProtection="1">
      <alignment horizontal="center" vertical="top" wrapText="1"/>
      <protection hidden="1"/>
    </xf>
    <xf numFmtId="0" fontId="80" fillId="0" borderId="25" xfId="0" applyFont="1" applyBorder="1" applyProtection="1">
      <protection hidden="1"/>
    </xf>
    <xf numFmtId="0" fontId="80" fillId="0" borderId="0" xfId="0" applyFont="1" applyProtection="1">
      <protection hidden="1"/>
    </xf>
    <xf numFmtId="0" fontId="75" fillId="0" borderId="14" xfId="0" applyFont="1" applyBorder="1" applyAlignment="1">
      <alignment vertical="center"/>
    </xf>
    <xf numFmtId="4" fontId="75" fillId="0" borderId="0" xfId="0" applyNumberFormat="1" applyFont="1" applyAlignment="1">
      <alignment vertical="center"/>
    </xf>
    <xf numFmtId="0" fontId="75" fillId="0" borderId="25" xfId="0" applyFont="1" applyBorder="1" applyAlignment="1">
      <alignment vertical="center"/>
    </xf>
    <xf numFmtId="0" fontId="75" fillId="0" borderId="0" xfId="0" applyFont="1" applyAlignment="1">
      <alignment vertical="center"/>
    </xf>
    <xf numFmtId="0" fontId="83" fillId="0" borderId="0" xfId="0" applyFont="1" applyAlignment="1" applyProtection="1">
      <alignment horizontal="center" vertical="center"/>
      <protection locked="0"/>
    </xf>
    <xf numFmtId="0" fontId="55" fillId="0" borderId="0" xfId="0" applyFont="1" applyAlignment="1" applyProtection="1">
      <alignment horizontal="center" vertical="center"/>
      <protection locked="0"/>
    </xf>
    <xf numFmtId="1" fontId="53" fillId="0" borderId="23" xfId="0" applyNumberFormat="1" applyFont="1" applyBorder="1" applyAlignment="1" applyProtection="1">
      <alignment horizontal="center" vertical="center"/>
      <protection locked="0"/>
    </xf>
    <xf numFmtId="0" fontId="55" fillId="0" borderId="0" xfId="0" applyFont="1" applyAlignment="1">
      <alignment horizontal="center" vertical="center"/>
    </xf>
    <xf numFmtId="0" fontId="55" fillId="0" borderId="0" xfId="0" applyFont="1" applyAlignment="1" applyProtection="1">
      <alignment horizontal="center" vertical="center"/>
      <protection hidden="1"/>
    </xf>
    <xf numFmtId="4" fontId="55" fillId="0" borderId="0" xfId="0" applyNumberFormat="1" applyFont="1" applyAlignment="1">
      <alignment vertical="center"/>
    </xf>
    <xf numFmtId="4" fontId="53" fillId="0" borderId="0" xfId="0" applyNumberFormat="1" applyFont="1" applyAlignment="1" applyProtection="1">
      <alignment vertical="center"/>
      <protection locked="0"/>
    </xf>
    <xf numFmtId="0" fontId="55" fillId="0" borderId="0" xfId="0" applyFont="1" applyAlignment="1">
      <alignment vertical="center"/>
    </xf>
    <xf numFmtId="4" fontId="55" fillId="0" borderId="0" xfId="0" applyNumberFormat="1" applyFont="1" applyAlignment="1" applyProtection="1">
      <alignment vertical="center"/>
      <protection hidden="1"/>
    </xf>
    <xf numFmtId="4" fontId="55" fillId="0" borderId="0" xfId="0" applyNumberFormat="1" applyFont="1" applyAlignment="1" applyProtection="1">
      <alignment horizontal="right" vertical="center"/>
      <protection hidden="1"/>
    </xf>
    <xf numFmtId="4" fontId="53" fillId="0" borderId="0" xfId="0" applyNumberFormat="1" applyFont="1" applyAlignment="1" applyProtection="1">
      <alignment horizontal="center" vertical="center"/>
      <protection locked="0"/>
    </xf>
    <xf numFmtId="0" fontId="84" fillId="0" borderId="14" xfId="0" applyFont="1" applyBorder="1" applyAlignment="1" applyProtection="1">
      <alignment vertical="top"/>
      <protection hidden="1"/>
    </xf>
    <xf numFmtId="4" fontId="85" fillId="0" borderId="0" xfId="0" applyNumberFormat="1" applyFont="1" applyAlignment="1" applyProtection="1">
      <alignment horizontal="center" vertical="top"/>
      <protection hidden="1"/>
    </xf>
    <xf numFmtId="0" fontId="81" fillId="0" borderId="0" xfId="0" applyFont="1" applyAlignment="1" applyProtection="1">
      <alignment horizontal="center" vertical="top"/>
      <protection hidden="1"/>
    </xf>
    <xf numFmtId="0" fontId="82" fillId="0" borderId="0" xfId="0" applyFont="1" applyAlignment="1" applyProtection="1">
      <alignment horizontal="center" vertical="top"/>
      <protection hidden="1"/>
    </xf>
    <xf numFmtId="4" fontId="23" fillId="0" borderId="0" xfId="0" applyNumberFormat="1" applyFont="1" applyAlignment="1" applyProtection="1">
      <alignment horizontal="center" vertical="top"/>
      <protection hidden="1"/>
    </xf>
    <xf numFmtId="0" fontId="23" fillId="0" borderId="0" xfId="0" applyFont="1" applyAlignment="1" applyProtection="1">
      <alignment vertical="top"/>
      <protection hidden="1"/>
    </xf>
    <xf numFmtId="0" fontId="84" fillId="0" borderId="25" xfId="0" applyFont="1" applyBorder="1" applyAlignment="1" applyProtection="1">
      <alignment vertical="top"/>
      <protection hidden="1"/>
    </xf>
    <xf numFmtId="0" fontId="84" fillId="0" borderId="0" xfId="0" applyFont="1" applyAlignment="1" applyProtection="1">
      <alignment vertical="top"/>
      <protection hidden="1"/>
    </xf>
    <xf numFmtId="0" fontId="81" fillId="0" borderId="0" xfId="0" applyFont="1" applyAlignment="1">
      <alignment horizontal="center"/>
    </xf>
    <xf numFmtId="0" fontId="43" fillId="0" borderId="0" xfId="0" applyFont="1"/>
    <xf numFmtId="0" fontId="43" fillId="0" borderId="7" xfId="0" applyFont="1" applyBorder="1"/>
    <xf numFmtId="4" fontId="43" fillId="0" borderId="7" xfId="0" applyNumberFormat="1" applyFont="1" applyBorder="1"/>
    <xf numFmtId="0" fontId="70" fillId="0" borderId="0" xfId="0" applyFont="1" applyAlignment="1">
      <alignment horizontal="center"/>
    </xf>
    <xf numFmtId="0" fontId="13" fillId="0" borderId="6" xfId="0" applyFont="1" applyBorder="1"/>
    <xf numFmtId="0" fontId="13" fillId="0" borderId="7" xfId="0" applyFont="1" applyBorder="1"/>
    <xf numFmtId="4" fontId="13" fillId="0" borderId="7" xfId="0" applyNumberFormat="1" applyFont="1" applyBorder="1"/>
    <xf numFmtId="0" fontId="70" fillId="0" borderId="7" xfId="0" applyFont="1" applyBorder="1" applyAlignment="1">
      <alignment horizontal="center"/>
    </xf>
    <xf numFmtId="0" fontId="82" fillId="0" borderId="7" xfId="0" applyFont="1" applyBorder="1" applyAlignment="1">
      <alignment horizontal="center"/>
    </xf>
    <xf numFmtId="0" fontId="43" fillId="0" borderId="7" xfId="0" applyFont="1" applyBorder="1" applyAlignment="1">
      <alignment horizontal="center"/>
    </xf>
    <xf numFmtId="0" fontId="60" fillId="0" borderId="7" xfId="0" applyFont="1" applyBorder="1"/>
    <xf numFmtId="0" fontId="13" fillId="0" borderId="8" xfId="0" applyFont="1" applyBorder="1"/>
    <xf numFmtId="0" fontId="8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60" fillId="0" borderId="0" xfId="0" applyFont="1"/>
    <xf numFmtId="0" fontId="83" fillId="0" borderId="2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2" xfId="0" applyFont="1" applyBorder="1"/>
    <xf numFmtId="0" fontId="53" fillId="0" borderId="2" xfId="0" applyFont="1" applyBorder="1" applyAlignment="1">
      <alignment vertical="center"/>
    </xf>
    <xf numFmtId="4" fontId="54" fillId="0" borderId="2" xfId="0" applyNumberFormat="1" applyFont="1" applyBorder="1" applyAlignment="1">
      <alignment horizontal="center"/>
    </xf>
    <xf numFmtId="4" fontId="53" fillId="0" borderId="36" xfId="0" applyNumberFormat="1" applyFont="1" applyBorder="1" applyAlignment="1">
      <alignment vertical="center"/>
    </xf>
    <xf numFmtId="0" fontId="13" fillId="0" borderId="0" xfId="0" applyFont="1" applyAlignment="1">
      <alignment horizontal="center"/>
    </xf>
    <xf numFmtId="0" fontId="71" fillId="0" borderId="0" xfId="0" applyFont="1"/>
    <xf numFmtId="167" fontId="13" fillId="7" borderId="68" xfId="0" applyNumberFormat="1" applyFont="1" applyFill="1" applyBorder="1"/>
    <xf numFmtId="4" fontId="13" fillId="0" borderId="1" xfId="0" applyNumberFormat="1" applyFont="1" applyBorder="1"/>
    <xf numFmtId="0" fontId="72" fillId="0" borderId="14" xfId="0" applyFont="1" applyBorder="1" applyAlignment="1">
      <alignment horizontal="center" vertical="center"/>
    </xf>
    <xf numFmtId="4" fontId="13" fillId="0" borderId="14" xfId="0" applyNumberFormat="1" applyFont="1" applyBorder="1"/>
    <xf numFmtId="0" fontId="75" fillId="0" borderId="14" xfId="0" applyFont="1" applyBorder="1" applyAlignment="1">
      <alignment horizontal="center" vertical="center"/>
    </xf>
    <xf numFmtId="0" fontId="75" fillId="3" borderId="0" xfId="0" applyFont="1" applyFill="1"/>
    <xf numFmtId="4" fontId="75" fillId="0" borderId="14" xfId="0" applyNumberFormat="1" applyFont="1" applyBorder="1"/>
    <xf numFmtId="165" fontId="30" fillId="6" borderId="9" xfId="0" applyNumberFormat="1" applyFont="1" applyFill="1" applyBorder="1"/>
    <xf numFmtId="165" fontId="30" fillId="6" borderId="13" xfId="0" applyNumberFormat="1" applyFont="1" applyFill="1" applyBorder="1"/>
    <xf numFmtId="165" fontId="30" fillId="6" borderId="10" xfId="0" applyNumberFormat="1" applyFont="1" applyFill="1" applyBorder="1"/>
    <xf numFmtId="0" fontId="76" fillId="0" borderId="14" xfId="0" applyFont="1" applyBorder="1" applyAlignment="1">
      <alignment horizontal="center"/>
    </xf>
    <xf numFmtId="0" fontId="76" fillId="0" borderId="25" xfId="0" applyFont="1" applyBorder="1"/>
    <xf numFmtId="4" fontId="55" fillId="0" borderId="14" xfId="0" applyNumberFormat="1" applyFont="1" applyBorder="1" applyAlignment="1">
      <alignment horizontal="center"/>
    </xf>
    <xf numFmtId="4" fontId="87" fillId="0" borderId="14" xfId="0" applyNumberFormat="1" applyFont="1" applyBorder="1"/>
    <xf numFmtId="0" fontId="87" fillId="0" borderId="0" xfId="0" applyFont="1"/>
    <xf numFmtId="4" fontId="13" fillId="0" borderId="6" xfId="0" applyNumberFormat="1" applyFont="1" applyBorder="1"/>
    <xf numFmtId="0" fontId="13" fillId="0" borderId="7" xfId="0" applyFont="1" applyBorder="1" applyAlignment="1">
      <alignment horizontal="center"/>
    </xf>
    <xf numFmtId="0" fontId="71" fillId="0" borderId="7" xfId="0" applyFont="1" applyBorder="1"/>
    <xf numFmtId="0" fontId="13" fillId="0" borderId="0" xfId="0" applyFont="1" applyProtection="1">
      <protection locked="0"/>
    </xf>
    <xf numFmtId="0" fontId="14" fillId="0" borderId="1" xfId="0" applyFont="1" applyBorder="1"/>
    <xf numFmtId="0" fontId="13" fillId="5" borderId="41" xfId="0" applyFont="1" applyFill="1" applyBorder="1" applyProtection="1">
      <protection locked="0"/>
    </xf>
    <xf numFmtId="0" fontId="14" fillId="0" borderId="25" xfId="0" applyFont="1" applyBorder="1" applyAlignment="1">
      <alignment horizontal="center" vertical="center" wrapText="1"/>
    </xf>
    <xf numFmtId="0" fontId="14" fillId="17" borderId="10" xfId="0" applyFont="1" applyFill="1" applyBorder="1" applyAlignment="1">
      <alignment horizontal="center" vertical="center" wrapText="1"/>
    </xf>
    <xf numFmtId="0" fontId="39" fillId="5" borderId="18" xfId="0" applyFont="1" applyFill="1" applyBorder="1" applyProtection="1">
      <protection locked="0"/>
    </xf>
    <xf numFmtId="0" fontId="13" fillId="5" borderId="16" xfId="0" applyFont="1" applyFill="1" applyBorder="1" applyProtection="1">
      <protection locked="0"/>
    </xf>
    <xf numFmtId="2" fontId="13" fillId="5" borderId="16" xfId="0" applyNumberFormat="1" applyFont="1" applyFill="1" applyBorder="1" applyProtection="1">
      <protection locked="0"/>
    </xf>
    <xf numFmtId="14" fontId="13" fillId="5" borderId="16" xfId="0" applyNumberFormat="1" applyFont="1" applyFill="1" applyBorder="1" applyProtection="1">
      <protection locked="0"/>
    </xf>
    <xf numFmtId="0" fontId="13" fillId="5" borderId="58" xfId="0" applyFont="1" applyFill="1" applyBorder="1" applyProtection="1">
      <protection locked="0"/>
    </xf>
    <xf numFmtId="0" fontId="39" fillId="5" borderId="24" xfId="0" applyFont="1" applyFill="1" applyBorder="1" applyProtection="1">
      <protection locked="0"/>
    </xf>
    <xf numFmtId="0" fontId="13" fillId="5" borderId="19" xfId="0" applyFont="1" applyFill="1" applyBorder="1" applyProtection="1">
      <protection locked="0"/>
    </xf>
    <xf numFmtId="2" fontId="13" fillId="5" borderId="19" xfId="0" applyNumberFormat="1" applyFont="1" applyFill="1" applyBorder="1" applyProtection="1">
      <protection locked="0"/>
    </xf>
    <xf numFmtId="14" fontId="13" fillId="5" borderId="19" xfId="0" applyNumberFormat="1" applyFont="1" applyFill="1" applyBorder="1" applyProtection="1">
      <protection locked="0"/>
    </xf>
    <xf numFmtId="0" fontId="13" fillId="5" borderId="45" xfId="0" applyFont="1" applyFill="1" applyBorder="1" applyProtection="1">
      <protection locked="0"/>
    </xf>
    <xf numFmtId="0" fontId="39" fillId="5" borderId="43" xfId="0" applyFont="1" applyFill="1" applyBorder="1" applyProtection="1">
      <protection locked="0"/>
    </xf>
    <xf numFmtId="0" fontId="13" fillId="5" borderId="13" xfId="0" applyFont="1" applyFill="1" applyBorder="1" applyProtection="1">
      <protection locked="0"/>
    </xf>
    <xf numFmtId="2" fontId="13" fillId="5" borderId="13" xfId="0" applyNumberFormat="1" applyFont="1" applyFill="1" applyBorder="1" applyProtection="1">
      <protection locked="0"/>
    </xf>
    <xf numFmtId="14" fontId="13" fillId="5" borderId="13" xfId="0" applyNumberFormat="1" applyFont="1" applyFill="1" applyBorder="1" applyProtection="1">
      <protection locked="0"/>
    </xf>
    <xf numFmtId="0" fontId="13" fillId="5" borderId="10" xfId="0" applyFont="1" applyFill="1" applyBorder="1" applyProtection="1">
      <protection locked="0"/>
    </xf>
    <xf numFmtId="0" fontId="14" fillId="0" borderId="0" xfId="0" applyFont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164" fontId="13" fillId="0" borderId="25" xfId="0" applyNumberFormat="1" applyFont="1" applyBorder="1" applyAlignment="1">
      <alignment horizontal="center" vertical="center"/>
    </xf>
    <xf numFmtId="0" fontId="14" fillId="0" borderId="6" xfId="0" applyFont="1" applyBorder="1"/>
    <xf numFmtId="164" fontId="13" fillId="0" borderId="7" xfId="0" applyNumberFormat="1" applyFont="1" applyBorder="1"/>
    <xf numFmtId="0" fontId="72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2" xfId="0" applyFont="1" applyBorder="1" applyAlignment="1">
      <alignment wrapText="1"/>
    </xf>
    <xf numFmtId="0" fontId="13" fillId="0" borderId="0" xfId="0" applyFont="1" applyAlignment="1" applyProtection="1">
      <alignment wrapText="1"/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3" fillId="5" borderId="16" xfId="0" applyFont="1" applyFill="1" applyBorder="1" applyAlignment="1" applyProtection="1">
      <alignment wrapText="1"/>
      <protection locked="0"/>
    </xf>
    <xf numFmtId="0" fontId="13" fillId="5" borderId="58" xfId="0" applyFont="1" applyFill="1" applyBorder="1" applyAlignment="1" applyProtection="1">
      <alignment wrapText="1"/>
      <protection locked="0"/>
    </xf>
    <xf numFmtId="0" fontId="13" fillId="5" borderId="19" xfId="0" applyFont="1" applyFill="1" applyBorder="1" applyAlignment="1" applyProtection="1">
      <alignment wrapText="1"/>
      <protection locked="0"/>
    </xf>
    <xf numFmtId="0" fontId="13" fillId="5" borderId="45" xfId="0" applyFont="1" applyFill="1" applyBorder="1" applyAlignment="1" applyProtection="1">
      <alignment wrapText="1"/>
      <protection locked="0"/>
    </xf>
    <xf numFmtId="0" fontId="13" fillId="5" borderId="13" xfId="0" applyFont="1" applyFill="1" applyBorder="1" applyAlignment="1" applyProtection="1">
      <alignment wrapText="1"/>
      <protection locked="0"/>
    </xf>
    <xf numFmtId="0" fontId="13" fillId="5" borderId="10" xfId="0" applyFont="1" applyFill="1" applyBorder="1" applyAlignment="1" applyProtection="1">
      <alignment wrapText="1"/>
      <protection locked="0"/>
    </xf>
    <xf numFmtId="164" fontId="13" fillId="0" borderId="0" xfId="0" applyNumberFormat="1" applyFont="1" applyAlignment="1">
      <alignment horizontal="center" vertical="center" wrapText="1"/>
    </xf>
    <xf numFmtId="164" fontId="13" fillId="0" borderId="7" xfId="0" applyNumberFormat="1" applyFont="1" applyBorder="1" applyAlignment="1">
      <alignment wrapText="1"/>
    </xf>
    <xf numFmtId="0" fontId="13" fillId="0" borderId="7" xfId="0" applyFont="1" applyBorder="1" applyAlignment="1">
      <alignment wrapText="1"/>
    </xf>
    <xf numFmtId="0" fontId="47" fillId="0" borderId="0" xfId="0" applyFont="1" applyAlignment="1">
      <alignment horizontal="center"/>
    </xf>
    <xf numFmtId="0" fontId="13" fillId="0" borderId="2" xfId="0" applyFont="1" applyBorder="1" applyAlignment="1">
      <alignment horizontal="center" wrapText="1"/>
    </xf>
    <xf numFmtId="0" fontId="21" fillId="0" borderId="0" xfId="0" applyFont="1" applyAlignment="1" applyProtection="1">
      <alignment horizontal="center" vertical="center"/>
      <protection locked="0"/>
    </xf>
    <xf numFmtId="0" fontId="21" fillId="0" borderId="25" xfId="0" applyFont="1" applyBorder="1" applyAlignment="1" applyProtection="1">
      <alignment horizontal="center" vertical="center"/>
      <protection locked="0"/>
    </xf>
    <xf numFmtId="0" fontId="89" fillId="0" borderId="0" xfId="0" applyFont="1"/>
    <xf numFmtId="0" fontId="13" fillId="0" borderId="25" xfId="0" applyFont="1" applyBorder="1" applyAlignment="1">
      <alignment horizontal="center" vertical="center"/>
    </xf>
    <xf numFmtId="0" fontId="13" fillId="5" borderId="30" xfId="0" applyFont="1" applyFill="1" applyBorder="1" applyProtection="1">
      <protection locked="0"/>
    </xf>
    <xf numFmtId="0" fontId="13" fillId="5" borderId="28" xfId="0" applyFont="1" applyFill="1" applyBorder="1" applyProtection="1">
      <protection locked="0"/>
    </xf>
    <xf numFmtId="0" fontId="13" fillId="5" borderId="29" xfId="0" applyFont="1" applyFill="1" applyBorder="1" applyProtection="1">
      <protection locked="0"/>
    </xf>
    <xf numFmtId="0" fontId="90" fillId="0" borderId="0" xfId="0" applyFont="1"/>
    <xf numFmtId="0" fontId="90" fillId="31" borderId="26" xfId="0" applyFont="1" applyFill="1" applyBorder="1"/>
    <xf numFmtId="0" fontId="13" fillId="5" borderId="22" xfId="0" applyFont="1" applyFill="1" applyBorder="1" applyProtection="1">
      <protection locked="0"/>
    </xf>
    <xf numFmtId="0" fontId="13" fillId="6" borderId="9" xfId="0" applyFont="1" applyFill="1" applyBorder="1"/>
    <xf numFmtId="0" fontId="13" fillId="6" borderId="13" xfId="0" applyFont="1" applyFill="1" applyBorder="1"/>
    <xf numFmtId="0" fontId="13" fillId="6" borderId="63" xfId="0" applyFont="1" applyFill="1" applyBorder="1"/>
    <xf numFmtId="0" fontId="13" fillId="6" borderId="40" xfId="0" applyFont="1" applyFill="1" applyBorder="1"/>
    <xf numFmtId="0" fontId="13" fillId="6" borderId="41" xfId="0" applyFont="1" applyFill="1" applyBorder="1"/>
    <xf numFmtId="167" fontId="13" fillId="0" borderId="0" xfId="0" applyNumberFormat="1" applyFont="1"/>
    <xf numFmtId="0" fontId="45" fillId="17" borderId="22" xfId="0" applyFont="1" applyFill="1" applyBorder="1" applyAlignment="1">
      <alignment horizontal="center" vertical="center" wrapText="1"/>
    </xf>
    <xf numFmtId="0" fontId="45" fillId="17" borderId="22" xfId="0" applyFont="1" applyFill="1" applyBorder="1" applyAlignment="1">
      <alignment horizontal="center" vertical="center"/>
    </xf>
    <xf numFmtId="0" fontId="45" fillId="17" borderId="46" xfId="0" applyFont="1" applyFill="1" applyBorder="1" applyAlignment="1">
      <alignment horizontal="center" vertical="center" wrapText="1"/>
    </xf>
    <xf numFmtId="0" fontId="45" fillId="17" borderId="50" xfId="0" applyFont="1" applyFill="1" applyBorder="1" applyAlignment="1">
      <alignment horizontal="center" vertical="center" wrapText="1"/>
    </xf>
    <xf numFmtId="0" fontId="46" fillId="17" borderId="46" xfId="0" applyFont="1" applyFill="1" applyBorder="1" applyAlignment="1">
      <alignment vertical="center"/>
    </xf>
    <xf numFmtId="0" fontId="46" fillId="17" borderId="22" xfId="0" applyFont="1" applyFill="1" applyBorder="1" applyAlignment="1">
      <alignment vertical="center"/>
    </xf>
    <xf numFmtId="0" fontId="13" fillId="6" borderId="42" xfId="0" applyFont="1" applyFill="1" applyBorder="1"/>
    <xf numFmtId="0" fontId="13" fillId="6" borderId="57" xfId="0" applyFont="1" applyFill="1" applyBorder="1"/>
    <xf numFmtId="41" fontId="52" fillId="6" borderId="57" xfId="0" applyNumberFormat="1" applyFont="1" applyFill="1" applyBorder="1" applyAlignment="1">
      <alignment horizontal="right"/>
    </xf>
    <xf numFmtId="167" fontId="14" fillId="6" borderId="57" xfId="0" applyNumberFormat="1" applyFont="1" applyFill="1" applyBorder="1"/>
    <xf numFmtId="0" fontId="13" fillId="6" borderId="67" xfId="0" applyFont="1" applyFill="1" applyBorder="1"/>
    <xf numFmtId="167" fontId="14" fillId="6" borderId="61" xfId="0" applyNumberFormat="1" applyFont="1" applyFill="1" applyBorder="1"/>
    <xf numFmtId="41" fontId="52" fillId="6" borderId="67" xfId="0" applyNumberFormat="1" applyFont="1" applyFill="1" applyBorder="1"/>
    <xf numFmtId="41" fontId="52" fillId="6" borderId="57" xfId="0" applyNumberFormat="1" applyFont="1" applyFill="1" applyBorder="1"/>
    <xf numFmtId="0" fontId="39" fillId="5" borderId="19" xfId="0" applyFont="1" applyFill="1" applyBorder="1"/>
    <xf numFmtId="168" fontId="51" fillId="5" borderId="19" xfId="0" applyNumberFormat="1" applyFont="1" applyFill="1" applyBorder="1" applyProtection="1">
      <protection locked="0"/>
    </xf>
    <xf numFmtId="14" fontId="51" fillId="5" borderId="19" xfId="0" applyNumberFormat="1" applyFont="1" applyFill="1" applyBorder="1" applyProtection="1">
      <protection locked="0"/>
    </xf>
    <xf numFmtId="41" fontId="51" fillId="5" borderId="19" xfId="0" applyNumberFormat="1" applyFont="1" applyFill="1" applyBorder="1" applyProtection="1">
      <protection locked="0"/>
    </xf>
    <xf numFmtId="0" fontId="45" fillId="19" borderId="22" xfId="0" applyFont="1" applyFill="1" applyBorder="1" applyAlignment="1">
      <alignment horizontal="center" vertical="center" wrapText="1"/>
    </xf>
    <xf numFmtId="0" fontId="45" fillId="19" borderId="22" xfId="0" applyFont="1" applyFill="1" applyBorder="1" applyAlignment="1">
      <alignment horizontal="center" vertical="center"/>
    </xf>
    <xf numFmtId="0" fontId="46" fillId="19" borderId="22" xfId="0" applyFont="1" applyFill="1" applyBorder="1" applyAlignment="1">
      <alignment vertical="center"/>
    </xf>
    <xf numFmtId="0" fontId="45" fillId="19" borderId="22" xfId="0" applyFont="1" applyFill="1" applyBorder="1" applyAlignment="1">
      <alignment vertical="center" wrapText="1"/>
    </xf>
    <xf numFmtId="0" fontId="45" fillId="19" borderId="50" xfId="0" applyFont="1" applyFill="1" applyBorder="1" applyAlignment="1">
      <alignment horizontal="center" vertical="center" wrapText="1"/>
    </xf>
    <xf numFmtId="41" fontId="52" fillId="6" borderId="31" xfId="0" applyNumberFormat="1" applyFont="1" applyFill="1" applyBorder="1" applyAlignment="1">
      <alignment horizontal="right"/>
    </xf>
    <xf numFmtId="167" fontId="14" fillId="6" borderId="67" xfId="0" applyNumberFormat="1" applyFont="1" applyFill="1" applyBorder="1"/>
    <xf numFmtId="0" fontId="39" fillId="5" borderId="19" xfId="0" applyFont="1" applyFill="1" applyBorder="1" applyAlignment="1" applyProtection="1">
      <alignment horizontal="left" vertical="center"/>
      <protection locked="0"/>
    </xf>
    <xf numFmtId="0" fontId="13" fillId="0" borderId="68" xfId="0" applyFont="1" applyBorder="1"/>
    <xf numFmtId="0" fontId="79" fillId="0" borderId="0" xfId="0" applyFont="1" applyAlignment="1">
      <alignment vertical="center" wrapText="1"/>
    </xf>
    <xf numFmtId="49" fontId="13" fillId="0" borderId="0" xfId="0" applyNumberFormat="1" applyFont="1" applyProtection="1">
      <protection locked="0"/>
    </xf>
    <xf numFmtId="167" fontId="0" fillId="7" borderId="68" xfId="0" applyNumberFormat="1" applyFill="1" applyBorder="1"/>
    <xf numFmtId="0" fontId="66" fillId="24" borderId="62" xfId="0" applyFont="1" applyFill="1" applyBorder="1" applyAlignment="1">
      <alignment horizontal="center"/>
    </xf>
    <xf numFmtId="0" fontId="14" fillId="0" borderId="14" xfId="0" applyFont="1" applyBorder="1" applyAlignment="1">
      <alignment horizontal="center" vertical="center"/>
    </xf>
    <xf numFmtId="0" fontId="39" fillId="0" borderId="0" xfId="0" applyFont="1" applyProtection="1">
      <protection locked="0"/>
    </xf>
    <xf numFmtId="0" fontId="39" fillId="0" borderId="0" xfId="0" applyFont="1" applyAlignment="1" applyProtection="1">
      <alignment horizontal="center"/>
      <protection locked="0"/>
    </xf>
    <xf numFmtId="2" fontId="13" fillId="0" borderId="0" xfId="0" applyNumberFormat="1" applyFont="1" applyProtection="1">
      <protection locked="0"/>
    </xf>
    <xf numFmtId="14" fontId="13" fillId="0" borderId="0" xfId="0" applyNumberFormat="1" applyFont="1" applyProtection="1">
      <protection locked="0"/>
    </xf>
    <xf numFmtId="165" fontId="14" fillId="6" borderId="12" xfId="0" applyNumberFormat="1" applyFont="1" applyFill="1" applyBorder="1"/>
    <xf numFmtId="165" fontId="14" fillId="6" borderId="5" xfId="0" applyNumberFormat="1" applyFont="1" applyFill="1" applyBorder="1"/>
    <xf numFmtId="14" fontId="13" fillId="5" borderId="41" xfId="0" applyNumberFormat="1" applyFont="1" applyFill="1" applyBorder="1" applyProtection="1">
      <protection locked="0"/>
    </xf>
    <xf numFmtId="0" fontId="58" fillId="27" borderId="44" xfId="0" applyFont="1" applyFill="1" applyBorder="1" applyAlignment="1">
      <alignment horizontal="center"/>
    </xf>
    <xf numFmtId="0" fontId="13" fillId="6" borderId="61" xfId="0" applyFont="1" applyFill="1" applyBorder="1"/>
    <xf numFmtId="0" fontId="56" fillId="6" borderId="35" xfId="0" applyFont="1" applyFill="1" applyBorder="1" applyAlignment="1" applyProtection="1">
      <alignment horizontal="center" vertical="center"/>
      <protection locked="0"/>
    </xf>
    <xf numFmtId="0" fontId="56" fillId="6" borderId="36" xfId="0" applyFont="1" applyFill="1" applyBorder="1" applyAlignment="1" applyProtection="1">
      <alignment horizontal="center" vertical="center"/>
      <protection locked="0"/>
    </xf>
    <xf numFmtId="0" fontId="56" fillId="6" borderId="37" xfId="0" applyFont="1" applyFill="1" applyBorder="1" applyAlignment="1" applyProtection="1">
      <alignment horizontal="center" vertical="center"/>
      <protection locked="0"/>
    </xf>
    <xf numFmtId="0" fontId="49" fillId="28" borderId="27" xfId="0" applyFont="1" applyFill="1" applyBorder="1" applyAlignment="1">
      <alignment horizontal="center" vertical="center"/>
    </xf>
    <xf numFmtId="0" fontId="49" fillId="28" borderId="34" xfId="0" applyFont="1" applyFill="1" applyBorder="1" applyAlignment="1">
      <alignment horizontal="center" vertical="center"/>
    </xf>
    <xf numFmtId="0" fontId="49" fillId="28" borderId="31" xfId="0" applyFont="1" applyFill="1" applyBorder="1" applyAlignment="1">
      <alignment horizontal="center" vertical="center"/>
    </xf>
    <xf numFmtId="165" fontId="0" fillId="0" borderId="0" xfId="0" applyNumberFormat="1"/>
    <xf numFmtId="0" fontId="49" fillId="34" borderId="19" xfId="0" applyFont="1" applyFill="1" applyBorder="1" applyAlignment="1">
      <alignment horizontal="center" vertical="center"/>
    </xf>
    <xf numFmtId="165" fontId="31" fillId="0" borderId="0" xfId="0" applyNumberFormat="1" applyFont="1"/>
    <xf numFmtId="165" fontId="95" fillId="16" borderId="19" xfId="0" applyNumberFormat="1" applyFont="1" applyFill="1" applyBorder="1"/>
    <xf numFmtId="1" fontId="43" fillId="6" borderId="19" xfId="0" applyNumberFormat="1" applyFont="1" applyFill="1" applyBorder="1"/>
    <xf numFmtId="0" fontId="58" fillId="33" borderId="44" xfId="0" applyFont="1" applyFill="1" applyBorder="1" applyAlignment="1">
      <alignment horizontal="center"/>
    </xf>
    <xf numFmtId="165" fontId="55" fillId="22" borderId="13" xfId="0" applyNumberFormat="1" applyFont="1" applyFill="1" applyBorder="1" applyAlignment="1">
      <alignment horizontal="center" vertical="center"/>
    </xf>
    <xf numFmtId="0" fontId="3" fillId="0" borderId="0" xfId="0" applyFont="1"/>
    <xf numFmtId="0" fontId="36" fillId="0" borderId="0" xfId="0" applyFont="1" applyAlignment="1">
      <alignment horizontal="center" vertical="center"/>
    </xf>
    <xf numFmtId="0" fontId="46" fillId="26" borderId="33" xfId="0" applyFont="1" applyFill="1" applyBorder="1" applyAlignment="1">
      <alignment horizontal="center" vertical="center" wrapText="1"/>
    </xf>
    <xf numFmtId="0" fontId="45" fillId="26" borderId="29" xfId="0" applyFont="1" applyFill="1" applyBorder="1" applyAlignment="1">
      <alignment horizontal="center" vertical="center" wrapText="1"/>
    </xf>
    <xf numFmtId="14" fontId="13" fillId="5" borderId="28" xfId="0" applyNumberFormat="1" applyFont="1" applyFill="1" applyBorder="1" applyProtection="1">
      <protection locked="0"/>
    </xf>
    <xf numFmtId="0" fontId="46" fillId="17" borderId="33" xfId="0" applyFont="1" applyFill="1" applyBorder="1" applyAlignment="1">
      <alignment horizontal="center" vertical="center" wrapText="1"/>
    </xf>
    <xf numFmtId="0" fontId="45" fillId="17" borderId="29" xfId="0" applyFont="1" applyFill="1" applyBorder="1" applyAlignment="1">
      <alignment horizontal="center" vertical="center" wrapText="1"/>
    </xf>
    <xf numFmtId="49" fontId="13" fillId="5" borderId="28" xfId="0" applyNumberFormat="1" applyFont="1" applyFill="1" applyBorder="1" applyProtection="1">
      <protection locked="0"/>
    </xf>
    <xf numFmtId="0" fontId="46" fillId="19" borderId="33" xfId="0" applyFont="1" applyFill="1" applyBorder="1" applyAlignment="1">
      <alignment horizontal="center" vertical="center" wrapText="1"/>
    </xf>
    <xf numFmtId="0" fontId="45" fillId="19" borderId="29" xfId="0" applyFont="1" applyFill="1" applyBorder="1" applyAlignment="1">
      <alignment horizontal="center" vertical="center" wrapText="1"/>
    </xf>
    <xf numFmtId="49" fontId="13" fillId="5" borderId="33" xfId="0" applyNumberFormat="1" applyFont="1" applyFill="1" applyBorder="1" applyProtection="1">
      <protection locked="0"/>
    </xf>
    <xf numFmtId="14" fontId="13" fillId="5" borderId="33" xfId="0" applyNumberFormat="1" applyFont="1" applyFill="1" applyBorder="1" applyProtection="1">
      <protection locked="0"/>
    </xf>
    <xf numFmtId="49" fontId="13" fillId="5" borderId="32" xfId="0" applyNumberFormat="1" applyFont="1" applyFill="1" applyBorder="1" applyProtection="1">
      <protection locked="0"/>
    </xf>
    <xf numFmtId="14" fontId="13" fillId="5" borderId="32" xfId="0" applyNumberFormat="1" applyFont="1" applyFill="1" applyBorder="1" applyProtection="1">
      <protection locked="0"/>
    </xf>
    <xf numFmtId="0" fontId="0" fillId="0" borderId="25" xfId="0" applyBorder="1"/>
    <xf numFmtId="167" fontId="14" fillId="6" borderId="68" xfId="0" applyNumberFormat="1" applyFont="1" applyFill="1" applyBorder="1"/>
    <xf numFmtId="0" fontId="14" fillId="0" borderId="68" xfId="0" applyFont="1" applyBorder="1" applyAlignment="1">
      <alignment horizontal="center"/>
    </xf>
    <xf numFmtId="165" fontId="57" fillId="22" borderId="19" xfId="0" applyNumberFormat="1" applyFont="1" applyFill="1" applyBorder="1" applyAlignment="1">
      <alignment horizontal="center" vertical="center"/>
    </xf>
    <xf numFmtId="4" fontId="77" fillId="0" borderId="14" xfId="0" applyNumberFormat="1" applyFont="1" applyBorder="1" applyAlignment="1">
      <alignment horizontal="center"/>
    </xf>
    <xf numFmtId="165" fontId="14" fillId="6" borderId="40" xfId="0" applyNumberFormat="1" applyFont="1" applyFill="1" applyBorder="1"/>
    <xf numFmtId="165" fontId="14" fillId="6" borderId="41" xfId="0" applyNumberFormat="1" applyFont="1" applyFill="1" applyBorder="1"/>
    <xf numFmtId="0" fontId="14" fillId="33" borderId="12" xfId="0" applyFont="1" applyFill="1" applyBorder="1" applyAlignment="1">
      <alignment horizontal="center" vertical="center" wrapText="1"/>
    </xf>
    <xf numFmtId="0" fontId="14" fillId="33" borderId="11" xfId="0" applyFont="1" applyFill="1" applyBorder="1" applyAlignment="1">
      <alignment vertical="center" wrapText="1"/>
    </xf>
    <xf numFmtId="0" fontId="14" fillId="33" borderId="12" xfId="0" applyFont="1" applyFill="1" applyBorder="1" applyAlignment="1">
      <alignment vertical="center" wrapText="1"/>
    </xf>
    <xf numFmtId="0" fontId="45" fillId="33" borderId="13" xfId="0" applyFont="1" applyFill="1" applyBorder="1" applyAlignment="1">
      <alignment horizontal="center" vertical="center" wrapText="1"/>
    </xf>
    <xf numFmtId="0" fontId="14" fillId="33" borderId="39" xfId="0" applyFont="1" applyFill="1" applyBorder="1" applyAlignment="1">
      <alignment wrapText="1"/>
    </xf>
    <xf numFmtId="0" fontId="34" fillId="33" borderId="35" xfId="0" applyFont="1" applyFill="1" applyBorder="1"/>
    <xf numFmtId="0" fontId="14" fillId="33" borderId="35" xfId="0" applyFont="1" applyFill="1" applyBorder="1"/>
    <xf numFmtId="0" fontId="14" fillId="33" borderId="39" xfId="0" applyFont="1" applyFill="1" applyBorder="1"/>
    <xf numFmtId="0" fontId="14" fillId="33" borderId="5" xfId="0" applyFont="1" applyFill="1" applyBorder="1" applyAlignment="1">
      <alignment vertical="center" wrapText="1"/>
    </xf>
    <xf numFmtId="0" fontId="14" fillId="33" borderId="10" xfId="0" applyFont="1" applyFill="1" applyBorder="1" applyAlignment="1">
      <alignment horizontal="center" vertical="center" wrapText="1"/>
    </xf>
    <xf numFmtId="0" fontId="13" fillId="33" borderId="16" xfId="0" applyFont="1" applyFill="1" applyBorder="1" applyAlignment="1">
      <alignment horizontal="center"/>
    </xf>
    <xf numFmtId="0" fontId="13" fillId="33" borderId="19" xfId="0" applyFont="1" applyFill="1" applyBorder="1" applyAlignment="1">
      <alignment horizontal="center"/>
    </xf>
    <xf numFmtId="0" fontId="13" fillId="33" borderId="13" xfId="0" applyFont="1" applyFill="1" applyBorder="1" applyAlignment="1">
      <alignment horizontal="center"/>
    </xf>
    <xf numFmtId="0" fontId="34" fillId="19" borderId="35" xfId="0" applyFont="1" applyFill="1" applyBorder="1"/>
    <xf numFmtId="0" fontId="14" fillId="19" borderId="5" xfId="0" applyFont="1" applyFill="1" applyBorder="1" applyAlignment="1">
      <alignment vertical="center" wrapText="1"/>
    </xf>
    <xf numFmtId="0" fontId="14" fillId="19" borderId="10" xfId="0" applyFont="1" applyFill="1" applyBorder="1" applyAlignment="1">
      <alignment horizontal="center" vertical="center" wrapText="1"/>
    </xf>
    <xf numFmtId="14" fontId="91" fillId="5" borderId="26" xfId="0" applyNumberFormat="1" applyFont="1" applyFill="1" applyBorder="1" applyAlignment="1" applyProtection="1">
      <alignment horizontal="center"/>
      <protection locked="0"/>
    </xf>
    <xf numFmtId="0" fontId="14" fillId="6" borderId="9" xfId="0" applyFont="1" applyFill="1" applyBorder="1"/>
    <xf numFmtId="1" fontId="34" fillId="6" borderId="13" xfId="0" applyNumberFormat="1" applyFont="1" applyFill="1" applyBorder="1"/>
    <xf numFmtId="4" fontId="53" fillId="21" borderId="56" xfId="0" applyNumberFormat="1" applyFont="1" applyFill="1" applyBorder="1" applyAlignment="1">
      <alignment vertical="center" wrapText="1"/>
    </xf>
    <xf numFmtId="0" fontId="59" fillId="21" borderId="16" xfId="0" applyFont="1" applyFill="1" applyBorder="1" applyAlignment="1">
      <alignment vertical="center" wrapText="1"/>
    </xf>
    <xf numFmtId="0" fontId="59" fillId="21" borderId="58" xfId="0" applyFont="1" applyFill="1" applyBorder="1" applyAlignment="1">
      <alignment vertical="center" wrapText="1"/>
    </xf>
    <xf numFmtId="165" fontId="43" fillId="6" borderId="45" xfId="0" applyNumberFormat="1" applyFont="1" applyFill="1" applyBorder="1"/>
    <xf numFmtId="0" fontId="14" fillId="6" borderId="44" xfId="0" applyFont="1" applyFill="1" applyBorder="1"/>
    <xf numFmtId="165" fontId="14" fillId="6" borderId="45" xfId="0" applyNumberFormat="1" applyFont="1" applyFill="1" applyBorder="1"/>
    <xf numFmtId="165" fontId="14" fillId="6" borderId="10" xfId="0" applyNumberFormat="1" applyFont="1" applyFill="1" applyBorder="1"/>
    <xf numFmtId="165" fontId="34" fillId="6" borderId="45" xfId="0" applyNumberFormat="1" applyFont="1" applyFill="1" applyBorder="1"/>
    <xf numFmtId="0" fontId="58" fillId="6" borderId="9" xfId="0" applyFont="1" applyFill="1" applyBorder="1" applyAlignment="1">
      <alignment horizontal="center"/>
    </xf>
    <xf numFmtId="165" fontId="58" fillId="16" borderId="13" xfId="0" applyNumberFormat="1" applyFont="1" applyFill="1" applyBorder="1"/>
    <xf numFmtId="165" fontId="34" fillId="6" borderId="10" xfId="0" applyNumberFormat="1" applyFont="1" applyFill="1" applyBorder="1"/>
    <xf numFmtId="0" fontId="36" fillId="0" borderId="0" xfId="0" applyFont="1" applyAlignment="1" applyProtection="1">
      <alignment horizontal="left" vertical="center"/>
      <protection locked="0"/>
    </xf>
    <xf numFmtId="0" fontId="42" fillId="6" borderId="12" xfId="0" applyFont="1" applyFill="1" applyBorder="1" applyAlignment="1">
      <alignment vertical="center"/>
    </xf>
    <xf numFmtId="0" fontId="42" fillId="6" borderId="5" xfId="0" applyFont="1" applyFill="1" applyBorder="1" applyAlignment="1">
      <alignment vertical="center"/>
    </xf>
    <xf numFmtId="165" fontId="30" fillId="5" borderId="13" xfId="0" applyNumberFormat="1" applyFont="1" applyFill="1" applyBorder="1" applyProtection="1">
      <protection locked="0"/>
    </xf>
    <xf numFmtId="165" fontId="30" fillId="5" borderId="10" xfId="0" applyNumberFormat="1" applyFont="1" applyFill="1" applyBorder="1" applyProtection="1">
      <protection locked="0"/>
    </xf>
    <xf numFmtId="0" fontId="98" fillId="0" borderId="1" xfId="0" applyFont="1" applyBorder="1"/>
    <xf numFmtId="0" fontId="98" fillId="0" borderId="2" xfId="0" applyFont="1" applyBorder="1"/>
    <xf numFmtId="4" fontId="99" fillId="0" borderId="2" xfId="0" applyNumberFormat="1" applyFont="1" applyBorder="1" applyAlignment="1">
      <alignment horizontal="center"/>
    </xf>
    <xf numFmtId="0" fontId="100" fillId="0" borderId="2" xfId="0" applyFont="1" applyBorder="1" applyAlignment="1">
      <alignment horizontal="center"/>
    </xf>
    <xf numFmtId="0" fontId="101" fillId="0" borderId="2" xfId="0" applyFont="1" applyBorder="1" applyAlignment="1">
      <alignment horizontal="center"/>
    </xf>
    <xf numFmtId="0" fontId="102" fillId="0" borderId="2" xfId="0" applyFont="1" applyBorder="1" applyAlignment="1">
      <alignment horizontal="center"/>
    </xf>
    <xf numFmtId="0" fontId="102" fillId="0" borderId="2" xfId="0" applyFont="1" applyBorder="1"/>
    <xf numFmtId="0" fontId="103" fillId="0" borderId="2" xfId="0" applyFont="1" applyBorder="1" applyAlignment="1">
      <alignment vertical="center"/>
    </xf>
    <xf numFmtId="0" fontId="102" fillId="0" borderId="2" xfId="0" applyFont="1" applyBorder="1" applyAlignment="1">
      <alignment wrapText="1"/>
    </xf>
    <xf numFmtId="4" fontId="104" fillId="0" borderId="2" xfId="0" applyNumberFormat="1" applyFont="1" applyBorder="1" applyAlignment="1">
      <alignment horizontal="center"/>
    </xf>
    <xf numFmtId="4" fontId="103" fillId="0" borderId="2" xfId="0" applyNumberFormat="1" applyFont="1" applyBorder="1" applyAlignment="1">
      <alignment vertical="center"/>
    </xf>
    <xf numFmtId="0" fontId="98" fillId="0" borderId="3" xfId="0" applyFont="1" applyBorder="1"/>
    <xf numFmtId="0" fontId="98" fillId="0" borderId="14" xfId="0" applyFont="1" applyBorder="1"/>
    <xf numFmtId="0" fontId="98" fillId="0" borderId="0" xfId="0" applyFont="1"/>
    <xf numFmtId="4" fontId="99" fillId="0" borderId="0" xfId="0" applyNumberFormat="1" applyFont="1" applyAlignment="1">
      <alignment horizontal="center"/>
    </xf>
    <xf numFmtId="0" fontId="100" fillId="0" borderId="0" xfId="0" applyFont="1" applyAlignment="1">
      <alignment horizontal="center"/>
    </xf>
    <xf numFmtId="0" fontId="101" fillId="0" borderId="0" xfId="0" applyFont="1" applyAlignment="1">
      <alignment horizontal="center"/>
    </xf>
    <xf numFmtId="0" fontId="102" fillId="0" borderId="0" xfId="0" applyFont="1" applyAlignment="1">
      <alignment horizontal="center"/>
    </xf>
    <xf numFmtId="0" fontId="102" fillId="0" borderId="0" xfId="0" applyFont="1"/>
    <xf numFmtId="0" fontId="103" fillId="0" borderId="0" xfId="0" applyFont="1" applyAlignment="1">
      <alignment vertical="center"/>
    </xf>
    <xf numFmtId="0" fontId="102" fillId="0" borderId="0" xfId="0" applyFont="1" applyAlignment="1">
      <alignment wrapText="1"/>
    </xf>
    <xf numFmtId="4" fontId="104" fillId="0" borderId="0" xfId="0" applyNumberFormat="1" applyFont="1" applyAlignment="1">
      <alignment horizontal="center"/>
    </xf>
    <xf numFmtId="4" fontId="103" fillId="0" borderId="0" xfId="0" applyNumberFormat="1" applyFont="1" applyAlignment="1">
      <alignment vertical="center"/>
    </xf>
    <xf numFmtId="0" fontId="98" fillId="0" borderId="25" xfId="0" applyFont="1" applyBorder="1"/>
    <xf numFmtId="0" fontId="111" fillId="0" borderId="14" xfId="0" applyFont="1" applyBorder="1"/>
    <xf numFmtId="4" fontId="4" fillId="0" borderId="0" xfId="0" applyNumberFormat="1" applyFont="1" applyAlignment="1">
      <alignment horizontal="center" vertical="center" wrapText="1"/>
    </xf>
    <xf numFmtId="0" fontId="49" fillId="36" borderId="27" xfId="0" applyFont="1" applyFill="1" applyBorder="1" applyAlignment="1">
      <alignment horizontal="center" vertical="center"/>
    </xf>
    <xf numFmtId="0" fontId="112" fillId="0" borderId="0" xfId="0" applyFont="1" applyAlignment="1">
      <alignment horizontal="center" vertical="center"/>
    </xf>
    <xf numFmtId="4" fontId="103" fillId="0" borderId="0" xfId="0" applyNumberFormat="1" applyFont="1" applyAlignment="1">
      <alignment horizontal="center"/>
    </xf>
    <xf numFmtId="0" fontId="111" fillId="0" borderId="25" xfId="0" applyFont="1" applyBorder="1"/>
    <xf numFmtId="0" fontId="103" fillId="0" borderId="14" xfId="0" applyFont="1" applyBorder="1"/>
    <xf numFmtId="0" fontId="49" fillId="36" borderId="34" xfId="0" applyFont="1" applyFill="1" applyBorder="1" applyAlignment="1">
      <alignment horizontal="center" vertical="center"/>
    </xf>
    <xf numFmtId="0" fontId="103" fillId="0" borderId="25" xfId="0" applyFont="1" applyBorder="1"/>
    <xf numFmtId="0" fontId="49" fillId="36" borderId="31" xfId="0" applyFont="1" applyFill="1" applyBorder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top"/>
    </xf>
    <xf numFmtId="0" fontId="112" fillId="0" borderId="0" xfId="0" applyFont="1" applyAlignment="1">
      <alignment horizontal="center"/>
    </xf>
    <xf numFmtId="0" fontId="4" fillId="0" borderId="14" xfId="0" applyFont="1" applyBorder="1"/>
    <xf numFmtId="4" fontId="4" fillId="0" borderId="0" xfId="0" applyNumberFormat="1" applyFont="1"/>
    <xf numFmtId="0" fontId="4" fillId="0" borderId="25" xfId="0" applyFont="1" applyBorder="1"/>
    <xf numFmtId="0" fontId="113" fillId="0" borderId="14" xfId="0" applyFont="1" applyBorder="1" applyProtection="1">
      <protection hidden="1"/>
    </xf>
    <xf numFmtId="4" fontId="113" fillId="0" borderId="0" xfId="0" applyNumberFormat="1" applyFont="1" applyProtection="1">
      <protection hidden="1"/>
    </xf>
    <xf numFmtId="0" fontId="114" fillId="0" borderId="0" xfId="0" applyFont="1" applyAlignment="1" applyProtection="1">
      <alignment horizontal="center"/>
      <protection hidden="1"/>
    </xf>
    <xf numFmtId="0" fontId="115" fillId="0" borderId="0" xfId="0" applyFont="1" applyAlignment="1" applyProtection="1">
      <alignment horizontal="center"/>
      <protection hidden="1"/>
    </xf>
    <xf numFmtId="0" fontId="92" fillId="0" borderId="0" xfId="0" applyFont="1" applyAlignment="1" applyProtection="1">
      <alignment horizontal="center"/>
      <protection hidden="1"/>
    </xf>
    <xf numFmtId="0" fontId="92" fillId="0" borderId="0" xfId="0" applyFont="1" applyProtection="1">
      <protection hidden="1"/>
    </xf>
    <xf numFmtId="4" fontId="92" fillId="0" borderId="0" xfId="0" applyNumberFormat="1" applyFont="1" applyProtection="1">
      <protection hidden="1"/>
    </xf>
    <xf numFmtId="0" fontId="7" fillId="0" borderId="0" xfId="0" applyFont="1" applyAlignment="1" applyProtection="1">
      <alignment horizontal="center" vertical="top" wrapText="1"/>
      <protection hidden="1"/>
    </xf>
    <xf numFmtId="0" fontId="113" fillId="0" borderId="25" xfId="0" applyFont="1" applyBorder="1" applyProtection="1">
      <protection hidden="1"/>
    </xf>
    <xf numFmtId="0" fontId="3" fillId="0" borderId="14" xfId="0" applyFont="1" applyBorder="1" applyAlignment="1">
      <alignment vertical="center"/>
    </xf>
    <xf numFmtId="4" fontId="3" fillId="0" borderId="0" xfId="0" applyNumberFormat="1" applyFont="1" applyAlignment="1">
      <alignment vertical="center"/>
    </xf>
    <xf numFmtId="0" fontId="49" fillId="36" borderId="19" xfId="0" applyFont="1" applyFill="1" applyBorder="1" applyAlignment="1">
      <alignment horizontal="center" vertical="center"/>
    </xf>
    <xf numFmtId="0" fontId="3" fillId="0" borderId="25" xfId="0" applyFont="1" applyBorder="1" applyAlignment="1">
      <alignment vertical="center"/>
    </xf>
    <xf numFmtId="0" fontId="101" fillId="0" borderId="0" xfId="0" applyFont="1" applyAlignment="1" applyProtection="1">
      <alignment horizontal="center" vertical="center"/>
      <protection locked="0"/>
    </xf>
    <xf numFmtId="0" fontId="102" fillId="0" borderId="0" xfId="0" applyFont="1" applyAlignment="1" applyProtection="1">
      <alignment horizontal="center" vertical="center"/>
      <protection locked="0"/>
    </xf>
    <xf numFmtId="1" fontId="103" fillId="0" borderId="23" xfId="0" applyNumberFormat="1" applyFont="1" applyBorder="1" applyAlignment="1" applyProtection="1">
      <alignment horizontal="center" vertical="center"/>
      <protection locked="0"/>
    </xf>
    <xf numFmtId="0" fontId="102" fillId="0" borderId="0" xfId="0" applyFont="1" applyAlignment="1">
      <alignment horizontal="center" vertical="center"/>
    </xf>
    <xf numFmtId="0" fontId="102" fillId="0" borderId="0" xfId="0" applyFont="1" applyAlignment="1" applyProtection="1">
      <alignment horizontal="center" vertical="center"/>
      <protection hidden="1"/>
    </xf>
    <xf numFmtId="4" fontId="102" fillId="0" borderId="0" xfId="0" applyNumberFormat="1" applyFont="1" applyAlignment="1">
      <alignment vertical="center"/>
    </xf>
    <xf numFmtId="4" fontId="103" fillId="0" borderId="0" xfId="0" applyNumberFormat="1" applyFont="1" applyAlignment="1" applyProtection="1">
      <alignment vertical="center"/>
      <protection locked="0"/>
    </xf>
    <xf numFmtId="4" fontId="103" fillId="0" borderId="0" xfId="0" applyNumberFormat="1" applyFont="1" applyAlignment="1" applyProtection="1">
      <alignment vertical="center" wrapText="1"/>
      <protection locked="0"/>
    </xf>
    <xf numFmtId="0" fontId="102" fillId="0" borderId="0" xfId="0" applyFont="1" applyAlignment="1">
      <alignment vertical="center"/>
    </xf>
    <xf numFmtId="4" fontId="102" fillId="0" borderId="0" xfId="0" applyNumberFormat="1" applyFont="1" applyAlignment="1" applyProtection="1">
      <alignment vertical="center"/>
      <protection hidden="1"/>
    </xf>
    <xf numFmtId="4" fontId="102" fillId="0" borderId="0" xfId="0" applyNumberFormat="1" applyFont="1" applyAlignment="1" applyProtection="1">
      <alignment horizontal="right" vertical="center"/>
      <protection hidden="1"/>
    </xf>
    <xf numFmtId="4" fontId="103" fillId="0" borderId="0" xfId="0" applyNumberFormat="1" applyFont="1" applyAlignment="1" applyProtection="1">
      <alignment horizontal="center" vertical="center"/>
      <protection locked="0"/>
    </xf>
    <xf numFmtId="165" fontId="31" fillId="6" borderId="19" xfId="0" applyNumberFormat="1" applyFont="1" applyFill="1" applyBorder="1" applyAlignment="1">
      <alignment wrapText="1"/>
    </xf>
    <xf numFmtId="0" fontId="116" fillId="0" borderId="14" xfId="0" applyFont="1" applyBorder="1" applyAlignment="1" applyProtection="1">
      <alignment vertical="top"/>
      <protection hidden="1"/>
    </xf>
    <xf numFmtId="4" fontId="117" fillId="0" borderId="0" xfId="0" applyNumberFormat="1" applyFont="1" applyAlignment="1" applyProtection="1">
      <alignment horizontal="center" vertical="top"/>
      <protection hidden="1"/>
    </xf>
    <xf numFmtId="0" fontId="114" fillId="0" borderId="0" xfId="0" applyFont="1" applyAlignment="1" applyProtection="1">
      <alignment horizontal="center" vertical="top"/>
      <protection hidden="1"/>
    </xf>
    <xf numFmtId="0" fontId="115" fillId="0" borderId="0" xfId="0" applyFont="1" applyAlignment="1" applyProtection="1">
      <alignment horizontal="center" vertical="top"/>
      <protection hidden="1"/>
    </xf>
    <xf numFmtId="4" fontId="7" fillId="0" borderId="0" xfId="0" applyNumberFormat="1" applyFont="1" applyAlignment="1" applyProtection="1">
      <alignment horizontal="center" vertical="top"/>
      <protection hidden="1"/>
    </xf>
    <xf numFmtId="0" fontId="7" fillId="0" borderId="0" xfId="0" applyFont="1" applyAlignment="1" applyProtection="1">
      <alignment vertical="top"/>
      <protection hidden="1"/>
    </xf>
    <xf numFmtId="0" fontId="116" fillId="0" borderId="25" xfId="0" applyFont="1" applyBorder="1" applyAlignment="1" applyProtection="1">
      <alignment vertical="top"/>
      <protection hidden="1"/>
    </xf>
    <xf numFmtId="0" fontId="114" fillId="0" borderId="0" xfId="0" applyFont="1" applyAlignment="1">
      <alignment horizontal="center"/>
    </xf>
    <xf numFmtId="0" fontId="30" fillId="0" borderId="0" xfId="0" applyFont="1" applyAlignment="1">
      <alignment vertical="center" wrapText="1"/>
    </xf>
    <xf numFmtId="0" fontId="33" fillId="0" borderId="0" xfId="0" applyFont="1"/>
    <xf numFmtId="0" fontId="5" fillId="0" borderId="0" xfId="0" applyFont="1" applyAlignment="1">
      <alignment horizontal="center"/>
    </xf>
    <xf numFmtId="0" fontId="115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118" fillId="0" borderId="0" xfId="0" applyFont="1"/>
    <xf numFmtId="0" fontId="33" fillId="0" borderId="0" xfId="0" applyFont="1" applyAlignment="1">
      <alignment wrapText="1"/>
    </xf>
    <xf numFmtId="0" fontId="1" fillId="0" borderId="6" xfId="0" applyFont="1" applyBorder="1"/>
    <xf numFmtId="4" fontId="1" fillId="0" borderId="7" xfId="0" applyNumberFormat="1" applyFont="1" applyBorder="1"/>
    <xf numFmtId="0" fontId="5" fillId="0" borderId="7" xfId="0" applyFont="1" applyBorder="1" applyAlignment="1">
      <alignment horizontal="center"/>
    </xf>
    <xf numFmtId="0" fontId="115" fillId="0" borderId="7" xfId="0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33" fillId="0" borderId="7" xfId="0" applyFont="1" applyBorder="1"/>
    <xf numFmtId="0" fontId="118" fillId="0" borderId="7" xfId="0" applyFont="1" applyBorder="1"/>
    <xf numFmtId="4" fontId="33" fillId="0" borderId="7" xfId="0" applyNumberFormat="1" applyFont="1" applyBorder="1"/>
    <xf numFmtId="0" fontId="33" fillId="0" borderId="7" xfId="0" applyFont="1" applyBorder="1" applyAlignment="1">
      <alignment wrapText="1"/>
    </xf>
    <xf numFmtId="0" fontId="2" fillId="37" borderId="0" xfId="0" applyFont="1" applyFill="1" applyAlignment="1">
      <alignment horizontal="center"/>
    </xf>
    <xf numFmtId="44" fontId="0" fillId="37" borderId="0" xfId="0" applyNumberFormat="1" applyFill="1"/>
    <xf numFmtId="44" fontId="98" fillId="0" borderId="25" xfId="0" applyNumberFormat="1" applyFont="1" applyBorder="1"/>
    <xf numFmtId="0" fontId="58" fillId="38" borderId="44" xfId="0" applyFont="1" applyFill="1" applyBorder="1" applyAlignment="1">
      <alignment horizontal="center"/>
    </xf>
    <xf numFmtId="165" fontId="55" fillId="39" borderId="19" xfId="0" applyNumberFormat="1" applyFont="1" applyFill="1" applyBorder="1" applyAlignment="1">
      <alignment horizontal="center" vertical="center"/>
    </xf>
    <xf numFmtId="165" fontId="57" fillId="22" borderId="13" xfId="0" applyNumberFormat="1" applyFont="1" applyFill="1" applyBorder="1" applyAlignment="1">
      <alignment horizontal="center" vertical="center"/>
    </xf>
    <xf numFmtId="165" fontId="61" fillId="0" borderId="0" xfId="0" applyNumberFormat="1" applyFont="1"/>
    <xf numFmtId="0" fontId="14" fillId="38" borderId="12" xfId="0" applyFont="1" applyFill="1" applyBorder="1" applyAlignment="1">
      <alignment horizontal="center" vertical="center" wrapText="1"/>
    </xf>
    <xf numFmtId="0" fontId="45" fillId="38" borderId="13" xfId="0" applyFont="1" applyFill="1" applyBorder="1" applyAlignment="1">
      <alignment horizontal="center" vertical="center" wrapText="1"/>
    </xf>
    <xf numFmtId="0" fontId="14" fillId="38" borderId="39" xfId="0" applyFont="1" applyFill="1" applyBorder="1"/>
    <xf numFmtId="0" fontId="14" fillId="38" borderId="39" xfId="0" applyFont="1" applyFill="1" applyBorder="1" applyAlignment="1">
      <alignment wrapText="1"/>
    </xf>
    <xf numFmtId="0" fontId="14" fillId="38" borderId="35" xfId="0" applyFont="1" applyFill="1" applyBorder="1"/>
    <xf numFmtId="0" fontId="14" fillId="38" borderId="11" xfId="0" applyFont="1" applyFill="1" applyBorder="1" applyAlignment="1">
      <alignment vertical="center" wrapText="1"/>
    </xf>
    <xf numFmtId="0" fontId="14" fillId="38" borderId="12" xfId="0" applyFont="1" applyFill="1" applyBorder="1" applyAlignment="1">
      <alignment vertical="center" wrapText="1"/>
    </xf>
    <xf numFmtId="0" fontId="13" fillId="38" borderId="16" xfId="0" applyFont="1" applyFill="1" applyBorder="1" applyAlignment="1">
      <alignment horizontal="center"/>
    </xf>
    <xf numFmtId="0" fontId="13" fillId="38" borderId="19" xfId="0" applyFont="1" applyFill="1" applyBorder="1" applyAlignment="1">
      <alignment horizontal="center"/>
    </xf>
    <xf numFmtId="0" fontId="13" fillId="38" borderId="13" xfId="0" applyFont="1" applyFill="1" applyBorder="1" applyAlignment="1">
      <alignment horizontal="center"/>
    </xf>
    <xf numFmtId="0" fontId="105" fillId="0" borderId="0" xfId="0" applyFont="1" applyAlignment="1">
      <alignment wrapText="1"/>
    </xf>
    <xf numFmtId="0" fontId="53" fillId="0" borderId="0" xfId="0" applyFont="1" applyAlignment="1" applyProtection="1">
      <alignment vertical="top"/>
      <protection locked="0"/>
    </xf>
    <xf numFmtId="0" fontId="86" fillId="0" borderId="0" xfId="0" applyFont="1"/>
    <xf numFmtId="0" fontId="28" fillId="0" borderId="0" xfId="0" applyFont="1" applyAlignment="1" applyProtection="1">
      <alignment horizontal="center" vertical="center" wrapText="1"/>
      <protection locked="0"/>
    </xf>
    <xf numFmtId="0" fontId="36" fillId="0" borderId="0" xfId="0" applyFont="1" applyAlignment="1">
      <alignment vertical="center"/>
    </xf>
    <xf numFmtId="165" fontId="30" fillId="0" borderId="0" xfId="0" applyNumberFormat="1" applyFont="1"/>
    <xf numFmtId="0" fontId="53" fillId="0" borderId="0" xfId="0" applyFont="1" applyAlignment="1">
      <alignment horizontal="center" vertical="center"/>
    </xf>
    <xf numFmtId="4" fontId="53" fillId="0" borderId="0" xfId="0" applyNumberFormat="1" applyFont="1" applyAlignment="1">
      <alignment vertical="center"/>
    </xf>
    <xf numFmtId="166" fontId="53" fillId="0" borderId="0" xfId="0" applyNumberFormat="1" applyFont="1" applyAlignment="1">
      <alignment vertical="center"/>
    </xf>
    <xf numFmtId="0" fontId="55" fillId="0" borderId="0" xfId="0" applyFont="1"/>
    <xf numFmtId="4" fontId="55" fillId="0" borderId="0" xfId="0" applyNumberFormat="1" applyFont="1" applyAlignment="1">
      <alignment horizontal="center"/>
    </xf>
    <xf numFmtId="0" fontId="87" fillId="0" borderId="25" xfId="0" applyFont="1" applyBorder="1"/>
    <xf numFmtId="0" fontId="25" fillId="0" borderId="0" xfId="0" applyFont="1" applyAlignment="1">
      <alignment horizontal="left" vertical="center"/>
    </xf>
    <xf numFmtId="0" fontId="62" fillId="0" borderId="0" xfId="0" applyFont="1" applyAlignment="1">
      <alignment vertical="center" wrapText="1"/>
    </xf>
    <xf numFmtId="165" fontId="67" fillId="0" borderId="0" xfId="0" applyNumberFormat="1" applyFont="1" applyAlignment="1">
      <alignment vertical="center"/>
    </xf>
    <xf numFmtId="0" fontId="32" fillId="0" borderId="0" xfId="0" applyFont="1"/>
    <xf numFmtId="0" fontId="30" fillId="0" borderId="0" xfId="0" applyFont="1"/>
    <xf numFmtId="165" fontId="67" fillId="0" borderId="0" xfId="0" applyNumberFormat="1" applyFont="1" applyAlignment="1">
      <alignment horizontal="center" vertical="center" wrapText="1"/>
    </xf>
    <xf numFmtId="165" fontId="67" fillId="0" borderId="0" xfId="0" applyNumberFormat="1" applyFont="1" applyAlignment="1">
      <alignment vertical="center" wrapText="1"/>
    </xf>
    <xf numFmtId="0" fontId="58" fillId="21" borderId="16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58" fillId="17" borderId="44" xfId="0" applyFont="1" applyFill="1" applyBorder="1" applyAlignment="1">
      <alignment horizontal="center" vertical="center"/>
    </xf>
    <xf numFmtId="165" fontId="43" fillId="6" borderId="19" xfId="0" applyNumberFormat="1" applyFont="1" applyFill="1" applyBorder="1" applyAlignment="1">
      <alignment vertical="center"/>
    </xf>
    <xf numFmtId="1" fontId="43" fillId="6" borderId="19" xfId="0" applyNumberFormat="1" applyFont="1" applyFill="1" applyBorder="1" applyAlignment="1">
      <alignment vertical="center"/>
    </xf>
    <xf numFmtId="0" fontId="58" fillId="38" borderId="44" xfId="0" applyFont="1" applyFill="1" applyBorder="1" applyAlignment="1">
      <alignment horizontal="center" vertical="center"/>
    </xf>
    <xf numFmtId="0" fontId="58" fillId="33" borderId="44" xfId="0" applyFont="1" applyFill="1" applyBorder="1" applyAlignment="1">
      <alignment horizontal="center" vertical="center"/>
    </xf>
    <xf numFmtId="165" fontId="60" fillId="16" borderId="19" xfId="0" applyNumberFormat="1" applyFont="1" applyFill="1" applyBorder="1" applyAlignment="1">
      <alignment vertical="center"/>
    </xf>
    <xf numFmtId="165" fontId="43" fillId="0" borderId="0" xfId="0" applyNumberFormat="1" applyFont="1" applyAlignment="1">
      <alignment vertical="center"/>
    </xf>
    <xf numFmtId="165" fontId="95" fillId="16" borderId="19" xfId="0" applyNumberFormat="1" applyFont="1" applyFill="1" applyBorder="1" applyAlignment="1">
      <alignment vertical="center"/>
    </xf>
    <xf numFmtId="0" fontId="58" fillId="19" borderId="44" xfId="0" applyFont="1" applyFill="1" applyBorder="1" applyAlignment="1">
      <alignment horizontal="center" vertical="center"/>
    </xf>
    <xf numFmtId="0" fontId="76" fillId="0" borderId="0" xfId="0" applyFont="1" applyAlignment="1">
      <alignment vertical="center"/>
    </xf>
    <xf numFmtId="0" fontId="58" fillId="27" borderId="9" xfId="0" applyFont="1" applyFill="1" applyBorder="1" applyAlignment="1">
      <alignment horizontal="center" vertical="center"/>
    </xf>
    <xf numFmtId="165" fontId="95" fillId="16" borderId="13" xfId="0" applyNumberFormat="1" applyFont="1" applyFill="1" applyBorder="1" applyAlignment="1">
      <alignment vertical="center"/>
    </xf>
    <xf numFmtId="165" fontId="43" fillId="6" borderId="13" xfId="0" applyNumberFormat="1" applyFont="1" applyFill="1" applyBorder="1" applyAlignment="1">
      <alignment vertical="center"/>
    </xf>
    <xf numFmtId="1" fontId="43" fillId="6" borderId="13" xfId="0" applyNumberFormat="1" applyFont="1" applyFill="1" applyBorder="1" applyAlignment="1">
      <alignment vertical="center"/>
    </xf>
    <xf numFmtId="0" fontId="14" fillId="6" borderId="42" xfId="0" applyFont="1" applyFill="1" applyBorder="1" applyAlignment="1">
      <alignment vertical="center"/>
    </xf>
    <xf numFmtId="165" fontId="34" fillId="6" borderId="57" xfId="0" applyNumberFormat="1" applyFont="1" applyFill="1" applyBorder="1" applyAlignment="1">
      <alignment vertical="center"/>
    </xf>
    <xf numFmtId="1" fontId="34" fillId="6" borderId="57" xfId="0" applyNumberFormat="1" applyFont="1" applyFill="1" applyBorder="1" applyAlignment="1">
      <alignment vertical="center"/>
    </xf>
    <xf numFmtId="1" fontId="34" fillId="6" borderId="61" xfId="0" applyNumberFormat="1" applyFont="1" applyFill="1" applyBorder="1" applyAlignment="1">
      <alignment vertical="center"/>
    </xf>
    <xf numFmtId="0" fontId="38" fillId="0" borderId="0" xfId="0" applyFont="1" applyAlignment="1">
      <alignment vertical="center"/>
    </xf>
    <xf numFmtId="0" fontId="82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60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87" fillId="0" borderId="0" xfId="0" applyFont="1" applyAlignment="1">
      <alignment vertical="center"/>
    </xf>
    <xf numFmtId="165" fontId="60" fillId="40" borderId="19" xfId="0" applyNumberFormat="1" applyFont="1" applyFill="1" applyBorder="1" applyAlignment="1">
      <alignment vertical="center"/>
    </xf>
    <xf numFmtId="165" fontId="60" fillId="16" borderId="13" xfId="0" applyNumberFormat="1" applyFont="1" applyFill="1" applyBorder="1" applyAlignment="1">
      <alignment vertical="center"/>
    </xf>
    <xf numFmtId="165" fontId="30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30" fillId="6" borderId="16" xfId="0" applyFont="1" applyFill="1" applyBorder="1" applyAlignment="1">
      <alignment vertical="center"/>
    </xf>
    <xf numFmtId="165" fontId="30" fillId="6" borderId="16" xfId="0" applyNumberFormat="1" applyFont="1" applyFill="1" applyBorder="1" applyAlignment="1">
      <alignment vertical="center"/>
    </xf>
    <xf numFmtId="165" fontId="94" fillId="0" borderId="0" xfId="0" applyNumberFormat="1" applyFont="1" applyAlignment="1">
      <alignment vertical="center"/>
    </xf>
    <xf numFmtId="4" fontId="53" fillId="21" borderId="44" xfId="0" applyNumberFormat="1" applyFont="1" applyFill="1" applyBorder="1" applyAlignment="1">
      <alignment vertical="center" wrapText="1"/>
    </xf>
    <xf numFmtId="4" fontId="53" fillId="21" borderId="19" xfId="0" applyNumberFormat="1" applyFont="1" applyFill="1" applyBorder="1" applyAlignment="1">
      <alignment vertical="center" wrapText="1"/>
    </xf>
    <xf numFmtId="0" fontId="59" fillId="21" borderId="19" xfId="0" applyFont="1" applyFill="1" applyBorder="1" applyAlignment="1">
      <alignment vertical="center" wrapText="1"/>
    </xf>
    <xf numFmtId="0" fontId="59" fillId="21" borderId="45" xfId="0" applyFont="1" applyFill="1" applyBorder="1" applyAlignment="1">
      <alignment horizontal="center" vertical="center" wrapText="1"/>
    </xf>
    <xf numFmtId="165" fontId="122" fillId="16" borderId="45" xfId="0" applyNumberFormat="1" applyFont="1" applyFill="1" applyBorder="1" applyAlignment="1">
      <alignment horizontal="center" vertical="center"/>
    </xf>
    <xf numFmtId="165" fontId="122" fillId="16" borderId="10" xfId="0" applyNumberFormat="1" applyFont="1" applyFill="1" applyBorder="1" applyAlignment="1">
      <alignment horizontal="center" vertical="center"/>
    </xf>
    <xf numFmtId="0" fontId="30" fillId="6" borderId="42" xfId="0" applyFont="1" applyFill="1" applyBorder="1" applyAlignment="1">
      <alignment vertical="center"/>
    </xf>
    <xf numFmtId="165" fontId="30" fillId="6" borderId="57" xfId="0" applyNumberFormat="1" applyFont="1" applyFill="1" applyBorder="1" applyAlignment="1">
      <alignment vertical="center"/>
    </xf>
    <xf numFmtId="165" fontId="30" fillId="6" borderId="61" xfId="0" applyNumberFormat="1" applyFont="1" applyFill="1" applyBorder="1" applyAlignment="1">
      <alignment vertical="center"/>
    </xf>
    <xf numFmtId="165" fontId="123" fillId="16" borderId="45" xfId="0" applyNumberFormat="1" applyFont="1" applyFill="1" applyBorder="1" applyAlignment="1">
      <alignment horizontal="center" vertical="center"/>
    </xf>
    <xf numFmtId="165" fontId="123" fillId="16" borderId="10" xfId="0" applyNumberFormat="1" applyFont="1" applyFill="1" applyBorder="1" applyAlignment="1">
      <alignment horizontal="center" vertical="center"/>
    </xf>
    <xf numFmtId="4" fontId="53" fillId="21" borderId="19" xfId="0" applyNumberFormat="1" applyFont="1" applyFill="1" applyBorder="1" applyAlignment="1">
      <alignment horizontal="center" vertical="center" wrapText="1"/>
    </xf>
    <xf numFmtId="0" fontId="0" fillId="0" borderId="77" xfId="0" applyBorder="1"/>
    <xf numFmtId="0" fontId="0" fillId="0" borderId="23" xfId="0" applyBorder="1"/>
    <xf numFmtId="0" fontId="0" fillId="0" borderId="15" xfId="0" applyBorder="1"/>
    <xf numFmtId="0" fontId="0" fillId="0" borderId="17" xfId="0" applyBorder="1"/>
    <xf numFmtId="167" fontId="14" fillId="7" borderId="28" xfId="0" applyNumberFormat="1" applyFont="1" applyFill="1" applyBorder="1"/>
    <xf numFmtId="0" fontId="0" fillId="0" borderId="68" xfId="0" applyBorder="1"/>
    <xf numFmtId="0" fontId="0" fillId="0" borderId="73" xfId="0" applyBorder="1"/>
    <xf numFmtId="0" fontId="29" fillId="18" borderId="62" xfId="0" applyFont="1" applyFill="1" applyBorder="1" applyAlignment="1">
      <alignment vertical="center"/>
    </xf>
    <xf numFmtId="0" fontId="29" fillId="20" borderId="62" xfId="0" applyFont="1" applyFill="1" applyBorder="1" applyAlignment="1">
      <alignment vertical="center"/>
    </xf>
    <xf numFmtId="0" fontId="29" fillId="30" borderId="62" xfId="0" applyFont="1" applyFill="1" applyBorder="1" applyAlignment="1">
      <alignment vertical="center"/>
    </xf>
    <xf numFmtId="0" fontId="53" fillId="10" borderId="27" xfId="0" applyFont="1" applyFill="1" applyBorder="1" applyAlignment="1">
      <alignment horizontal="center" vertical="center" wrapText="1"/>
    </xf>
    <xf numFmtId="0" fontId="53" fillId="10" borderId="34" xfId="0" applyFont="1" applyFill="1" applyBorder="1" applyAlignment="1">
      <alignment horizontal="center" vertical="center" wrapText="1"/>
    </xf>
    <xf numFmtId="0" fontId="53" fillId="10" borderId="30" xfId="0" applyFont="1" applyFill="1" applyBorder="1" applyAlignment="1">
      <alignment horizontal="center" vertical="center" wrapText="1"/>
    </xf>
    <xf numFmtId="0" fontId="53" fillId="11" borderId="33" xfId="0" applyFont="1" applyFill="1" applyBorder="1" applyAlignment="1">
      <alignment horizontal="center" vertical="center" wrapText="1"/>
    </xf>
    <xf numFmtId="0" fontId="53" fillId="11" borderId="28" xfId="0" applyFont="1" applyFill="1" applyBorder="1" applyAlignment="1">
      <alignment horizontal="center" vertical="center" wrapText="1"/>
    </xf>
    <xf numFmtId="0" fontId="53" fillId="10" borderId="19" xfId="0" applyFont="1" applyFill="1" applyBorder="1" applyAlignment="1">
      <alignment horizontal="center" vertical="center"/>
    </xf>
    <xf numFmtId="0" fontId="53" fillId="10" borderId="13" xfId="0" applyFont="1" applyFill="1" applyBorder="1" applyAlignment="1">
      <alignment horizontal="center" vertical="center"/>
    </xf>
    <xf numFmtId="0" fontId="53" fillId="10" borderId="31" xfId="0" applyFont="1" applyFill="1" applyBorder="1" applyAlignment="1">
      <alignment horizontal="center" vertical="center" wrapText="1"/>
    </xf>
    <xf numFmtId="0" fontId="53" fillId="12" borderId="33" xfId="0" applyFont="1" applyFill="1" applyBorder="1" applyAlignment="1">
      <alignment horizontal="center" vertical="center" wrapText="1"/>
    </xf>
    <xf numFmtId="0" fontId="53" fillId="12" borderId="28" xfId="0" applyFont="1" applyFill="1" applyBorder="1" applyAlignment="1">
      <alignment horizontal="center" vertical="center" wrapText="1"/>
    </xf>
    <xf numFmtId="0" fontId="53" fillId="11" borderId="27" xfId="0" applyFont="1" applyFill="1" applyBorder="1" applyAlignment="1">
      <alignment horizontal="center" vertical="center" wrapText="1"/>
    </xf>
    <xf numFmtId="0" fontId="53" fillId="11" borderId="34" xfId="0" applyFont="1" applyFill="1" applyBorder="1" applyAlignment="1">
      <alignment horizontal="center" vertical="center" wrapText="1"/>
    </xf>
    <xf numFmtId="0" fontId="53" fillId="11" borderId="31" xfId="0" applyFont="1" applyFill="1" applyBorder="1" applyAlignment="1">
      <alignment horizontal="center" vertical="center" wrapText="1"/>
    </xf>
    <xf numFmtId="0" fontId="54" fillId="10" borderId="45" xfId="0" applyFont="1" applyFill="1" applyBorder="1" applyAlignment="1">
      <alignment horizontal="center" vertical="center" wrapText="1"/>
    </xf>
    <xf numFmtId="0" fontId="53" fillId="10" borderId="34" xfId="0" applyFont="1" applyFill="1" applyBorder="1" applyAlignment="1">
      <alignment horizontal="center" vertical="center"/>
    </xf>
    <xf numFmtId="0" fontId="53" fillId="10" borderId="31" xfId="0" applyFont="1" applyFill="1" applyBorder="1" applyAlignment="1">
      <alignment horizontal="center" vertical="center"/>
    </xf>
    <xf numFmtId="0" fontId="54" fillId="2" borderId="29" xfId="0" applyFont="1" applyFill="1" applyBorder="1" applyAlignment="1">
      <alignment horizontal="center" vertical="center"/>
    </xf>
    <xf numFmtId="0" fontId="54" fillId="2" borderId="31" xfId="0" applyFont="1" applyFill="1" applyBorder="1" applyAlignment="1">
      <alignment horizontal="center" vertical="center"/>
    </xf>
    <xf numFmtId="4" fontId="53" fillId="11" borderId="27" xfId="0" applyNumberFormat="1" applyFont="1" applyFill="1" applyBorder="1" applyAlignment="1">
      <alignment horizontal="center" vertical="center" wrapText="1"/>
    </xf>
    <xf numFmtId="4" fontId="53" fillId="11" borderId="34" xfId="0" applyNumberFormat="1" applyFont="1" applyFill="1" applyBorder="1" applyAlignment="1">
      <alignment horizontal="center" vertical="center" wrapText="1"/>
    </xf>
    <xf numFmtId="4" fontId="53" fillId="11" borderId="30" xfId="0" applyNumberFormat="1" applyFont="1" applyFill="1" applyBorder="1" applyAlignment="1">
      <alignment horizontal="center" vertical="center" wrapText="1"/>
    </xf>
    <xf numFmtId="4" fontId="23" fillId="0" borderId="0" xfId="0" applyNumberFormat="1" applyFont="1" applyAlignment="1" applyProtection="1">
      <alignment horizontal="center" vertical="top"/>
      <protection hidden="1"/>
    </xf>
    <xf numFmtId="0" fontId="53" fillId="10" borderId="1" xfId="0" applyFont="1" applyFill="1" applyBorder="1" applyAlignment="1">
      <alignment horizontal="center" vertical="center" wrapText="1"/>
    </xf>
    <xf numFmtId="0" fontId="53" fillId="10" borderId="2" xfId="0" applyFont="1" applyFill="1" applyBorder="1" applyAlignment="1">
      <alignment horizontal="center" vertical="center" wrapText="1"/>
    </xf>
    <xf numFmtId="0" fontId="53" fillId="10" borderId="3" xfId="0" applyFont="1" applyFill="1" applyBorder="1" applyAlignment="1">
      <alignment horizontal="center" vertical="center" wrapText="1"/>
    </xf>
    <xf numFmtId="0" fontId="53" fillId="10" borderId="6" xfId="0" applyFont="1" applyFill="1" applyBorder="1" applyAlignment="1">
      <alignment horizontal="center" vertical="center" wrapText="1"/>
    </xf>
    <xf numFmtId="0" fontId="53" fillId="10" borderId="7" xfId="0" applyFont="1" applyFill="1" applyBorder="1" applyAlignment="1">
      <alignment horizontal="center" vertical="center" wrapText="1"/>
    </xf>
    <xf numFmtId="0" fontId="53" fillId="10" borderId="8" xfId="0" applyFont="1" applyFill="1" applyBorder="1" applyAlignment="1">
      <alignment horizontal="center" vertical="center" wrapText="1"/>
    </xf>
    <xf numFmtId="0" fontId="53" fillId="10" borderId="44" xfId="0" applyFont="1" applyFill="1" applyBorder="1" applyAlignment="1">
      <alignment horizontal="center" vertical="center"/>
    </xf>
    <xf numFmtId="0" fontId="53" fillId="10" borderId="9" xfId="0" applyFont="1" applyFill="1" applyBorder="1" applyAlignment="1">
      <alignment horizontal="center" vertical="center"/>
    </xf>
    <xf numFmtId="0" fontId="28" fillId="2" borderId="39" xfId="0" applyFont="1" applyFill="1" applyBorder="1" applyAlignment="1">
      <alignment horizontal="center" wrapText="1"/>
    </xf>
    <xf numFmtId="0" fontId="28" fillId="2" borderId="40" xfId="0" applyFont="1" applyFill="1" applyBorder="1" applyAlignment="1">
      <alignment horizontal="center" wrapText="1"/>
    </xf>
    <xf numFmtId="0" fontId="28" fillId="2" borderId="62" xfId="0" applyFont="1" applyFill="1" applyBorder="1" applyAlignment="1">
      <alignment horizontal="center" wrapText="1"/>
    </xf>
    <xf numFmtId="0" fontId="28" fillId="2" borderId="4" xfId="0" applyFont="1" applyFill="1" applyBorder="1" applyAlignment="1">
      <alignment horizontal="center" wrapText="1"/>
    </xf>
    <xf numFmtId="0" fontId="28" fillId="2" borderId="12" xfId="0" applyFont="1" applyFill="1" applyBorder="1" applyAlignment="1">
      <alignment horizontal="center" wrapText="1"/>
    </xf>
    <xf numFmtId="0" fontId="28" fillId="2" borderId="44" xfId="0" applyFont="1" applyFill="1" applyBorder="1" applyAlignment="1">
      <alignment horizontal="center" wrapText="1"/>
    </xf>
    <xf numFmtId="0" fontId="28" fillId="2" borderId="19" xfId="0" applyFont="1" applyFill="1" applyBorder="1" applyAlignment="1">
      <alignment horizontal="center" wrapText="1"/>
    </xf>
    <xf numFmtId="0" fontId="28" fillId="2" borderId="9" xfId="0" applyFont="1" applyFill="1" applyBorder="1" applyAlignment="1">
      <alignment horizontal="center" wrapText="1"/>
    </xf>
    <xf numFmtId="0" fontId="28" fillId="2" borderId="13" xfId="0" applyFont="1" applyFill="1" applyBorder="1" applyAlignment="1">
      <alignment horizontal="center" wrapText="1"/>
    </xf>
    <xf numFmtId="0" fontId="53" fillId="12" borderId="1" xfId="0" applyFont="1" applyFill="1" applyBorder="1" applyAlignment="1">
      <alignment horizontal="center" vertical="center" wrapText="1"/>
    </xf>
    <xf numFmtId="0" fontId="53" fillId="12" borderId="2" xfId="0" applyFont="1" applyFill="1" applyBorder="1" applyAlignment="1">
      <alignment horizontal="center" vertical="center" wrapText="1"/>
    </xf>
    <xf numFmtId="0" fontId="53" fillId="12" borderId="37" xfId="0" applyFont="1" applyFill="1" applyBorder="1" applyAlignment="1">
      <alignment horizontal="center" vertical="center" wrapText="1"/>
    </xf>
    <xf numFmtId="0" fontId="36" fillId="6" borderId="19" xfId="0" applyFont="1" applyFill="1" applyBorder="1" applyAlignment="1">
      <alignment horizontal="center" vertical="center"/>
    </xf>
    <xf numFmtId="0" fontId="36" fillId="6" borderId="24" xfId="0" applyFont="1" applyFill="1" applyBorder="1" applyAlignment="1">
      <alignment horizontal="center" vertical="center"/>
    </xf>
    <xf numFmtId="0" fontId="36" fillId="6" borderId="13" xfId="0" applyFont="1" applyFill="1" applyBorder="1" applyAlignment="1">
      <alignment horizontal="center" vertical="center"/>
    </xf>
    <xf numFmtId="0" fontId="36" fillId="6" borderId="43" xfId="0" applyFont="1" applyFill="1" applyBorder="1" applyAlignment="1">
      <alignment horizontal="center" vertical="center"/>
    </xf>
    <xf numFmtId="0" fontId="17" fillId="5" borderId="1" xfId="0" applyFont="1" applyFill="1" applyBorder="1" applyAlignment="1" applyProtection="1">
      <alignment horizontal="left" vertical="top"/>
      <protection locked="0"/>
    </xf>
    <xf numFmtId="0" fontId="17" fillId="5" borderId="2" xfId="0" applyFont="1" applyFill="1" applyBorder="1" applyAlignment="1" applyProtection="1">
      <alignment horizontal="left" vertical="top"/>
      <protection locked="0"/>
    </xf>
    <xf numFmtId="0" fontId="17" fillId="5" borderId="3" xfId="0" applyFont="1" applyFill="1" applyBorder="1" applyAlignment="1" applyProtection="1">
      <alignment horizontal="left" vertical="top"/>
      <protection locked="0"/>
    </xf>
    <xf numFmtId="0" fontId="17" fillId="5" borderId="14" xfId="0" applyFont="1" applyFill="1" applyBorder="1" applyAlignment="1" applyProtection="1">
      <alignment horizontal="left" vertical="top"/>
      <protection locked="0"/>
    </xf>
    <xf numFmtId="0" fontId="17" fillId="5" borderId="0" xfId="0" applyFont="1" applyFill="1" applyAlignment="1" applyProtection="1">
      <alignment horizontal="left" vertical="top"/>
      <protection locked="0"/>
    </xf>
    <xf numFmtId="0" fontId="17" fillId="5" borderId="25" xfId="0" applyFont="1" applyFill="1" applyBorder="1" applyAlignment="1" applyProtection="1">
      <alignment horizontal="left" vertical="top"/>
      <protection locked="0"/>
    </xf>
    <xf numFmtId="0" fontId="17" fillId="5" borderId="6" xfId="0" applyFont="1" applyFill="1" applyBorder="1" applyAlignment="1" applyProtection="1">
      <alignment horizontal="left" vertical="top"/>
      <protection locked="0"/>
    </xf>
    <xf numFmtId="0" fontId="17" fillId="5" borderId="7" xfId="0" applyFont="1" applyFill="1" applyBorder="1" applyAlignment="1" applyProtection="1">
      <alignment horizontal="left" vertical="top"/>
      <protection locked="0"/>
    </xf>
    <xf numFmtId="0" fontId="17" fillId="5" borderId="8" xfId="0" applyFont="1" applyFill="1" applyBorder="1" applyAlignment="1" applyProtection="1">
      <alignment horizontal="left" vertical="top"/>
      <protection locked="0"/>
    </xf>
    <xf numFmtId="0" fontId="28" fillId="2" borderId="4" xfId="0" applyFont="1" applyFill="1" applyBorder="1" applyAlignment="1">
      <alignment horizontal="center" vertical="center"/>
    </xf>
    <xf numFmtId="0" fontId="28" fillId="2" borderId="12" xfId="0" applyFont="1" applyFill="1" applyBorder="1" applyAlignment="1">
      <alignment horizontal="center" vertical="center"/>
    </xf>
    <xf numFmtId="0" fontId="28" fillId="2" borderId="44" xfId="0" applyFont="1" applyFill="1" applyBorder="1" applyAlignment="1">
      <alignment horizontal="center" vertical="center"/>
    </xf>
    <xf numFmtId="0" fontId="28" fillId="2" borderId="19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0" fontId="28" fillId="2" borderId="13" xfId="0" applyFont="1" applyFill="1" applyBorder="1" applyAlignment="1">
      <alignment horizontal="center" vertical="center"/>
    </xf>
    <xf numFmtId="0" fontId="36" fillId="6" borderId="12" xfId="0" applyFont="1" applyFill="1" applyBorder="1" applyAlignment="1">
      <alignment horizontal="center" vertical="center"/>
    </xf>
    <xf numFmtId="0" fontId="36" fillId="6" borderId="72" xfId="0" applyFont="1" applyFill="1" applyBorder="1" applyAlignment="1">
      <alignment horizontal="center" vertical="center"/>
    </xf>
    <xf numFmtId="0" fontId="27" fillId="27" borderId="27" xfId="0" applyFont="1" applyFill="1" applyBorder="1" applyAlignment="1">
      <alignment horizontal="center" vertical="center" textRotation="255" wrapText="1"/>
    </xf>
    <xf numFmtId="0" fontId="27" fillId="27" borderId="34" xfId="0" applyFont="1" applyFill="1" applyBorder="1" applyAlignment="1">
      <alignment horizontal="center" vertical="center" textRotation="255" wrapText="1"/>
    </xf>
    <xf numFmtId="0" fontId="27" fillId="27" borderId="31" xfId="0" applyFont="1" applyFill="1" applyBorder="1" applyAlignment="1">
      <alignment horizontal="center" vertical="center" textRotation="255" wrapText="1"/>
    </xf>
    <xf numFmtId="0" fontId="27" fillId="17" borderId="27" xfId="0" applyFont="1" applyFill="1" applyBorder="1" applyAlignment="1">
      <alignment horizontal="center" vertical="center" textRotation="255"/>
    </xf>
    <xf numFmtId="0" fontId="27" fillId="17" borderId="34" xfId="0" applyFont="1" applyFill="1" applyBorder="1" applyAlignment="1">
      <alignment horizontal="center" vertical="center" textRotation="255"/>
    </xf>
    <xf numFmtId="0" fontId="27" fillId="17" borderId="31" xfId="0" applyFont="1" applyFill="1" applyBorder="1" applyAlignment="1">
      <alignment horizontal="center" vertical="center" textRotation="255"/>
    </xf>
    <xf numFmtId="0" fontId="27" fillId="19" borderId="27" xfId="0" applyFont="1" applyFill="1" applyBorder="1" applyAlignment="1">
      <alignment horizontal="center" vertical="center" textRotation="255" wrapText="1"/>
    </xf>
    <xf numFmtId="0" fontId="27" fillId="19" borderId="34" xfId="0" applyFont="1" applyFill="1" applyBorder="1" applyAlignment="1">
      <alignment horizontal="center" vertical="center" textRotation="255" wrapText="1"/>
    </xf>
    <xf numFmtId="0" fontId="27" fillId="19" borderId="31" xfId="0" applyFont="1" applyFill="1" applyBorder="1" applyAlignment="1">
      <alignment horizontal="center" vertical="center" textRotation="255" wrapText="1"/>
    </xf>
    <xf numFmtId="0" fontId="49" fillId="20" borderId="27" xfId="0" applyFont="1" applyFill="1" applyBorder="1" applyAlignment="1">
      <alignment horizontal="center" vertical="center"/>
    </xf>
    <xf numFmtId="0" fontId="49" fillId="20" borderId="34" xfId="0" applyFont="1" applyFill="1" applyBorder="1" applyAlignment="1">
      <alignment horizontal="center" vertical="center"/>
    </xf>
    <xf numFmtId="0" fontId="49" fillId="20" borderId="31" xfId="0" applyFont="1" applyFill="1" applyBorder="1" applyAlignment="1">
      <alignment horizontal="center" vertical="center"/>
    </xf>
    <xf numFmtId="0" fontId="56" fillId="6" borderId="35" xfId="0" applyFont="1" applyFill="1" applyBorder="1" applyAlignment="1" applyProtection="1">
      <alignment horizontal="center" vertical="center"/>
      <protection locked="0"/>
    </xf>
    <xf numFmtId="0" fontId="56" fillId="6" borderId="36" xfId="0" applyFont="1" applyFill="1" applyBorder="1" applyAlignment="1" applyProtection="1">
      <alignment horizontal="center" vertical="center"/>
      <protection locked="0"/>
    </xf>
    <xf numFmtId="0" fontId="56" fillId="6" borderId="37" xfId="0" applyFont="1" applyFill="1" applyBorder="1" applyAlignment="1" applyProtection="1">
      <alignment horizontal="center" vertical="center"/>
      <protection locked="0"/>
    </xf>
    <xf numFmtId="0" fontId="27" fillId="33" borderId="27" xfId="0" applyFont="1" applyFill="1" applyBorder="1" applyAlignment="1">
      <alignment horizontal="center" vertical="center" textRotation="255"/>
    </xf>
    <xf numFmtId="0" fontId="27" fillId="33" borderId="34" xfId="0" applyFont="1" applyFill="1" applyBorder="1" applyAlignment="1">
      <alignment horizontal="center" vertical="center" textRotation="255"/>
    </xf>
    <xf numFmtId="0" fontId="27" fillId="33" borderId="31" xfId="0" applyFont="1" applyFill="1" applyBorder="1" applyAlignment="1">
      <alignment horizontal="center" vertical="center" textRotation="255"/>
    </xf>
    <xf numFmtId="0" fontId="49" fillId="34" borderId="27" xfId="0" applyFont="1" applyFill="1" applyBorder="1" applyAlignment="1">
      <alignment horizontal="center" vertical="center"/>
    </xf>
    <xf numFmtId="0" fontId="49" fillId="34" borderId="34" xfId="0" applyFont="1" applyFill="1" applyBorder="1" applyAlignment="1">
      <alignment horizontal="center" vertical="center"/>
    </xf>
    <xf numFmtId="0" fontId="49" fillId="34" borderId="31" xfId="0" applyFont="1" applyFill="1" applyBorder="1" applyAlignment="1">
      <alignment horizontal="center" vertical="center"/>
    </xf>
    <xf numFmtId="0" fontId="72" fillId="8" borderId="35" xfId="0" applyFont="1" applyFill="1" applyBorder="1" applyAlignment="1">
      <alignment horizontal="center" vertical="center"/>
    </xf>
    <xf numFmtId="0" fontId="72" fillId="8" borderId="36" xfId="0" applyFont="1" applyFill="1" applyBorder="1" applyAlignment="1">
      <alignment horizontal="center" vertical="center"/>
    </xf>
    <xf numFmtId="0" fontId="72" fillId="8" borderId="37" xfId="0" applyFont="1" applyFill="1" applyBorder="1" applyAlignment="1">
      <alignment horizontal="center" vertical="center"/>
    </xf>
    <xf numFmtId="0" fontId="41" fillId="8" borderId="35" xfId="0" applyFont="1" applyFill="1" applyBorder="1" applyAlignment="1">
      <alignment horizontal="center" vertical="center"/>
    </xf>
    <xf numFmtId="0" fontId="41" fillId="8" borderId="36" xfId="0" applyFont="1" applyFill="1" applyBorder="1" applyAlignment="1">
      <alignment horizontal="center" vertical="center"/>
    </xf>
    <xf numFmtId="0" fontId="41" fillId="8" borderId="37" xfId="0" applyFont="1" applyFill="1" applyBorder="1" applyAlignment="1">
      <alignment horizontal="center" vertical="center"/>
    </xf>
    <xf numFmtId="0" fontId="28" fillId="5" borderId="35" xfId="0" applyFont="1" applyFill="1" applyBorder="1" applyAlignment="1" applyProtection="1">
      <alignment horizontal="center" vertical="center" wrapText="1"/>
      <protection locked="0"/>
    </xf>
    <xf numFmtId="0" fontId="28" fillId="5" borderId="36" xfId="0" applyFont="1" applyFill="1" applyBorder="1" applyAlignment="1" applyProtection="1">
      <alignment horizontal="center" vertical="center" wrapText="1"/>
      <protection locked="0"/>
    </xf>
    <xf numFmtId="0" fontId="28" fillId="5" borderId="37" xfId="0" applyFont="1" applyFill="1" applyBorder="1" applyAlignment="1" applyProtection="1">
      <alignment horizontal="center" vertical="center" wrapText="1"/>
      <protection locked="0"/>
    </xf>
    <xf numFmtId="0" fontId="17" fillId="5" borderId="35" xfId="0" applyFont="1" applyFill="1" applyBorder="1" applyAlignment="1" applyProtection="1">
      <alignment horizontal="left" vertical="top"/>
      <protection locked="0"/>
    </xf>
    <xf numFmtId="0" fontId="17" fillId="5" borderId="36" xfId="0" applyFont="1" applyFill="1" applyBorder="1" applyAlignment="1" applyProtection="1">
      <alignment horizontal="left" vertical="top"/>
      <protection locked="0"/>
    </xf>
    <xf numFmtId="0" fontId="17" fillId="5" borderId="37" xfId="0" applyFont="1" applyFill="1" applyBorder="1" applyAlignment="1" applyProtection="1">
      <alignment horizontal="left" vertical="top"/>
      <protection locked="0"/>
    </xf>
    <xf numFmtId="0" fontId="28" fillId="5" borderId="12" xfId="0" applyFont="1" applyFill="1" applyBorder="1" applyAlignment="1" applyProtection="1">
      <alignment horizontal="center" vertical="center" wrapText="1"/>
      <protection locked="0"/>
    </xf>
    <xf numFmtId="0" fontId="28" fillId="5" borderId="5" xfId="0" applyFont="1" applyFill="1" applyBorder="1" applyAlignment="1" applyProtection="1">
      <alignment horizontal="center" vertical="center" wrapText="1"/>
      <protection locked="0"/>
    </xf>
    <xf numFmtId="0" fontId="28" fillId="5" borderId="19" xfId="0" applyFont="1" applyFill="1" applyBorder="1" applyAlignment="1" applyProtection="1">
      <alignment horizontal="center" vertical="center" wrapText="1"/>
      <protection locked="0"/>
    </xf>
    <xf numFmtId="0" fontId="28" fillId="5" borderId="45" xfId="0" applyFont="1" applyFill="1" applyBorder="1" applyAlignment="1" applyProtection="1">
      <alignment horizontal="center" vertical="center" wrapText="1"/>
      <protection locked="0"/>
    </xf>
    <xf numFmtId="0" fontId="28" fillId="5" borderId="13" xfId="0" applyFont="1" applyFill="1" applyBorder="1" applyAlignment="1" applyProtection="1">
      <alignment horizontal="center" vertical="center" wrapText="1"/>
      <protection locked="0"/>
    </xf>
    <xf numFmtId="0" fontId="28" fillId="5" borderId="10" xfId="0" applyFont="1" applyFill="1" applyBorder="1" applyAlignment="1" applyProtection="1">
      <alignment horizontal="center" vertical="center" wrapText="1"/>
      <protection locked="0"/>
    </xf>
    <xf numFmtId="0" fontId="36" fillId="5" borderId="35" xfId="0" applyFont="1" applyFill="1" applyBorder="1" applyAlignment="1" applyProtection="1">
      <alignment horizontal="left" vertical="center"/>
      <protection locked="0"/>
    </xf>
    <xf numFmtId="0" fontId="36" fillId="5" borderId="36" xfId="0" applyFont="1" applyFill="1" applyBorder="1" applyAlignment="1" applyProtection="1">
      <alignment horizontal="left" vertical="center"/>
      <protection locked="0"/>
    </xf>
    <xf numFmtId="0" fontId="28" fillId="2" borderId="35" xfId="0" applyFont="1" applyFill="1" applyBorder="1" applyAlignment="1">
      <alignment horizontal="left" vertical="center"/>
    </xf>
    <xf numFmtId="0" fontId="28" fillId="2" borderId="36" xfId="0" applyFont="1" applyFill="1" applyBorder="1" applyAlignment="1">
      <alignment horizontal="left" vertical="center"/>
    </xf>
    <xf numFmtId="0" fontId="28" fillId="2" borderId="37" xfId="0" applyFont="1" applyFill="1" applyBorder="1" applyAlignment="1">
      <alignment horizontal="left" vertical="center"/>
    </xf>
    <xf numFmtId="0" fontId="49" fillId="18" borderId="27" xfId="0" applyFont="1" applyFill="1" applyBorder="1" applyAlignment="1">
      <alignment horizontal="center" vertical="center"/>
    </xf>
    <xf numFmtId="0" fontId="49" fillId="18" borderId="34" xfId="0" applyFont="1" applyFill="1" applyBorder="1" applyAlignment="1">
      <alignment horizontal="center" vertical="center"/>
    </xf>
    <xf numFmtId="0" fontId="49" fillId="18" borderId="31" xfId="0" applyFont="1" applyFill="1" applyBorder="1" applyAlignment="1">
      <alignment horizontal="center" vertical="center"/>
    </xf>
    <xf numFmtId="0" fontId="65" fillId="25" borderId="35" xfId="0" applyFont="1" applyFill="1" applyBorder="1" applyAlignment="1">
      <alignment horizontal="center" vertical="center"/>
    </xf>
    <xf numFmtId="0" fontId="65" fillId="25" borderId="36" xfId="0" applyFont="1" applyFill="1" applyBorder="1" applyAlignment="1">
      <alignment horizontal="center" vertical="center"/>
    </xf>
    <xf numFmtId="0" fontId="65" fillId="25" borderId="37" xfId="0" applyFont="1" applyFill="1" applyBorder="1" applyAlignment="1">
      <alignment horizontal="center" vertical="center"/>
    </xf>
    <xf numFmtId="0" fontId="53" fillId="10" borderId="27" xfId="0" applyFont="1" applyFill="1" applyBorder="1" applyAlignment="1">
      <alignment horizontal="center" wrapText="1"/>
    </xf>
    <xf numFmtId="0" fontId="53" fillId="10" borderId="34" xfId="0" applyFont="1" applyFill="1" applyBorder="1" applyAlignment="1">
      <alignment horizontal="center" wrapText="1"/>
    </xf>
    <xf numFmtId="0" fontId="53" fillId="10" borderId="31" xfId="0" applyFont="1" applyFill="1" applyBorder="1" applyAlignment="1">
      <alignment horizontal="center" wrapText="1"/>
    </xf>
    <xf numFmtId="0" fontId="65" fillId="25" borderId="7" xfId="0" applyFont="1" applyFill="1" applyBorder="1" applyAlignment="1">
      <alignment horizontal="center" vertical="center"/>
    </xf>
    <xf numFmtId="0" fontId="27" fillId="35" borderId="27" xfId="0" applyFont="1" applyFill="1" applyBorder="1" applyAlignment="1">
      <alignment horizontal="center" vertical="center" textRotation="255" wrapText="1"/>
    </xf>
    <xf numFmtId="0" fontId="27" fillId="35" borderId="34" xfId="0" applyFont="1" applyFill="1" applyBorder="1" applyAlignment="1">
      <alignment horizontal="center" vertical="center" textRotation="255" wrapText="1"/>
    </xf>
    <xf numFmtId="0" fontId="27" fillId="35" borderId="31" xfId="0" applyFont="1" applyFill="1" applyBorder="1" applyAlignment="1">
      <alignment horizontal="center" vertical="center" textRotation="255" wrapText="1"/>
    </xf>
    <xf numFmtId="0" fontId="49" fillId="28" borderId="27" xfId="0" applyFont="1" applyFill="1" applyBorder="1" applyAlignment="1">
      <alignment horizontal="center" vertical="center"/>
    </xf>
    <xf numFmtId="0" fontId="49" fillId="28" borderId="34" xfId="0" applyFont="1" applyFill="1" applyBorder="1" applyAlignment="1">
      <alignment horizontal="center" vertical="center"/>
    </xf>
    <xf numFmtId="0" fontId="49" fillId="28" borderId="31" xfId="0" applyFont="1" applyFill="1" applyBorder="1" applyAlignment="1">
      <alignment horizontal="center" vertical="center"/>
    </xf>
    <xf numFmtId="0" fontId="105" fillId="35" borderId="44" xfId="0" applyFont="1" applyFill="1" applyBorder="1" applyAlignment="1">
      <alignment horizontal="center" wrapText="1"/>
    </xf>
    <xf numFmtId="0" fontId="105" fillId="35" borderId="19" xfId="0" applyFont="1" applyFill="1" applyBorder="1" applyAlignment="1">
      <alignment horizontal="center" wrapText="1"/>
    </xf>
    <xf numFmtId="0" fontId="42" fillId="21" borderId="4" xfId="0" applyFont="1" applyFill="1" applyBorder="1" applyAlignment="1">
      <alignment horizontal="center" vertical="center"/>
    </xf>
    <xf numFmtId="0" fontId="42" fillId="21" borderId="12" xfId="0" applyFont="1" applyFill="1" applyBorder="1" applyAlignment="1">
      <alignment horizontal="center" vertical="center"/>
    </xf>
    <xf numFmtId="0" fontId="42" fillId="21" borderId="44" xfId="0" applyFont="1" applyFill="1" applyBorder="1" applyAlignment="1">
      <alignment horizontal="center" vertical="center"/>
    </xf>
    <xf numFmtId="0" fontId="42" fillId="21" borderId="19" xfId="0" applyFont="1" applyFill="1" applyBorder="1" applyAlignment="1">
      <alignment horizontal="center" vertical="center"/>
    </xf>
    <xf numFmtId="165" fontId="106" fillId="6" borderId="12" xfId="0" applyNumberFormat="1" applyFont="1" applyFill="1" applyBorder="1" applyAlignment="1">
      <alignment horizontal="center"/>
    </xf>
    <xf numFmtId="165" fontId="106" fillId="6" borderId="5" xfId="0" applyNumberFormat="1" applyFont="1" applyFill="1" applyBorder="1" applyAlignment="1">
      <alignment horizontal="center"/>
    </xf>
    <xf numFmtId="165" fontId="106" fillId="6" borderId="19" xfId="0" applyNumberFormat="1" applyFont="1" applyFill="1" applyBorder="1" applyAlignment="1">
      <alignment horizontal="center"/>
    </xf>
    <xf numFmtId="165" fontId="106" fillId="6" borderId="45" xfId="0" applyNumberFormat="1" applyFont="1" applyFill="1" applyBorder="1" applyAlignment="1">
      <alignment horizontal="center"/>
    </xf>
    <xf numFmtId="0" fontId="107" fillId="21" borderId="39" xfId="0" applyFont="1" applyFill="1" applyBorder="1" applyAlignment="1">
      <alignment horizontal="right" vertical="center" indent="1"/>
    </xf>
    <xf numFmtId="0" fontId="107" fillId="21" borderId="40" xfId="0" applyFont="1" applyFill="1" applyBorder="1" applyAlignment="1">
      <alignment horizontal="right" vertical="center" indent="1"/>
    </xf>
    <xf numFmtId="165" fontId="108" fillId="6" borderId="40" xfId="0" applyNumberFormat="1" applyFont="1" applyFill="1" applyBorder="1" applyAlignment="1">
      <alignment horizontal="center"/>
    </xf>
    <xf numFmtId="165" fontId="108" fillId="6" borderId="41" xfId="0" applyNumberFormat="1" applyFont="1" applyFill="1" applyBorder="1" applyAlignment="1">
      <alignment horizontal="center"/>
    </xf>
    <xf numFmtId="0" fontId="42" fillId="21" borderId="9" xfId="0" applyFont="1" applyFill="1" applyBorder="1" applyAlignment="1">
      <alignment horizontal="center" vertical="center"/>
    </xf>
    <xf numFmtId="0" fontId="42" fillId="21" borderId="13" xfId="0" applyFont="1" applyFill="1" applyBorder="1" applyAlignment="1">
      <alignment horizontal="center" vertical="center"/>
    </xf>
    <xf numFmtId="165" fontId="106" fillId="6" borderId="13" xfId="0" applyNumberFormat="1" applyFont="1" applyFill="1" applyBorder="1" applyAlignment="1">
      <alignment horizontal="center"/>
    </xf>
    <xf numFmtId="165" fontId="106" fillId="6" borderId="10" xfId="0" applyNumberFormat="1" applyFont="1" applyFill="1" applyBorder="1" applyAlignment="1">
      <alignment horizontal="center"/>
    </xf>
    <xf numFmtId="0" fontId="109" fillId="21" borderId="39" xfId="0" applyFont="1" applyFill="1" applyBorder="1" applyAlignment="1">
      <alignment horizontal="right" vertical="center"/>
    </xf>
    <xf numFmtId="0" fontId="109" fillId="21" borderId="40" xfId="0" applyFont="1" applyFill="1" applyBorder="1" applyAlignment="1">
      <alignment horizontal="right" vertical="center"/>
    </xf>
    <xf numFmtId="0" fontId="110" fillId="25" borderId="36" xfId="0" applyFont="1" applyFill="1" applyBorder="1" applyAlignment="1">
      <alignment horizontal="center"/>
    </xf>
    <xf numFmtId="0" fontId="110" fillId="25" borderId="37" xfId="0" applyFont="1" applyFill="1" applyBorder="1" applyAlignment="1">
      <alignment horizontal="center"/>
    </xf>
    <xf numFmtId="0" fontId="13" fillId="5" borderId="35" xfId="0" applyFont="1" applyFill="1" applyBorder="1" applyAlignment="1" applyProtection="1">
      <alignment horizontal="center"/>
      <protection locked="0"/>
    </xf>
    <xf numFmtId="0" fontId="13" fillId="5" borderId="36" xfId="0" applyFont="1" applyFill="1" applyBorder="1" applyAlignment="1" applyProtection="1">
      <alignment horizontal="center"/>
      <protection locked="0"/>
    </xf>
    <xf numFmtId="0" fontId="13" fillId="5" borderId="37" xfId="0" applyFont="1" applyFill="1" applyBorder="1" applyAlignment="1" applyProtection="1">
      <alignment horizontal="center"/>
      <protection locked="0"/>
    </xf>
    <xf numFmtId="0" fontId="14" fillId="26" borderId="1" xfId="0" applyFont="1" applyFill="1" applyBorder="1" applyAlignment="1">
      <alignment horizontal="center" vertical="center" wrapText="1"/>
    </xf>
    <xf numFmtId="0" fontId="14" fillId="26" borderId="15" xfId="0" applyFont="1" applyFill="1" applyBorder="1" applyAlignment="1">
      <alignment horizontal="center" vertical="center" wrapText="1"/>
    </xf>
    <xf numFmtId="0" fontId="14" fillId="26" borderId="27" xfId="0" applyFont="1" applyFill="1" applyBorder="1" applyAlignment="1">
      <alignment horizontal="center" vertical="center" wrapText="1"/>
    </xf>
    <xf numFmtId="0" fontId="14" fillId="26" borderId="30" xfId="0" applyFont="1" applyFill="1" applyBorder="1" applyAlignment="1">
      <alignment horizontal="center" vertical="center" wrapText="1"/>
    </xf>
    <xf numFmtId="0" fontId="14" fillId="19" borderId="27" xfId="0" applyFont="1" applyFill="1" applyBorder="1" applyAlignment="1">
      <alignment horizontal="center" vertical="center" wrapText="1"/>
    </xf>
    <xf numFmtId="0" fontId="14" fillId="19" borderId="30" xfId="0" applyFont="1" applyFill="1" applyBorder="1" applyAlignment="1">
      <alignment horizontal="center" vertical="center" wrapText="1"/>
    </xf>
    <xf numFmtId="0" fontId="29" fillId="30" borderId="35" xfId="0" applyFont="1" applyFill="1" applyBorder="1" applyAlignment="1">
      <alignment horizontal="center" vertical="center"/>
    </xf>
    <xf numFmtId="0" fontId="29" fillId="30" borderId="36" xfId="0" applyFont="1" applyFill="1" applyBorder="1" applyAlignment="1">
      <alignment horizontal="center" vertical="center"/>
    </xf>
    <xf numFmtId="0" fontId="29" fillId="20" borderId="35" xfId="0" applyFont="1" applyFill="1" applyBorder="1" applyAlignment="1">
      <alignment horizontal="center" vertical="center"/>
    </xf>
    <xf numFmtId="0" fontId="29" fillId="20" borderId="36" xfId="0" applyFont="1" applyFill="1" applyBorder="1" applyAlignment="1">
      <alignment horizontal="center" vertical="center"/>
    </xf>
    <xf numFmtId="0" fontId="29" fillId="18" borderId="35" xfId="0" applyFont="1" applyFill="1" applyBorder="1" applyAlignment="1">
      <alignment horizontal="center" vertical="center"/>
    </xf>
    <xf numFmtId="0" fontId="29" fillId="18" borderId="36" xfId="0" applyFont="1" applyFill="1" applyBorder="1" applyAlignment="1">
      <alignment horizontal="center" vertical="center"/>
    </xf>
    <xf numFmtId="0" fontId="25" fillId="19" borderId="27" xfId="0" applyFont="1" applyFill="1" applyBorder="1" applyAlignment="1">
      <alignment horizontal="center" vertical="center" textRotation="255"/>
    </xf>
    <xf numFmtId="0" fontId="25" fillId="19" borderId="34" xfId="0" applyFont="1" applyFill="1" applyBorder="1" applyAlignment="1">
      <alignment horizontal="center" vertical="center" textRotation="255"/>
    </xf>
    <xf numFmtId="0" fontId="25" fillId="19" borderId="31" xfId="0" applyFont="1" applyFill="1" applyBorder="1" applyAlignment="1">
      <alignment horizontal="center" vertical="center" textRotation="255"/>
    </xf>
    <xf numFmtId="0" fontId="25" fillId="26" borderId="27" xfId="0" applyFont="1" applyFill="1" applyBorder="1" applyAlignment="1">
      <alignment horizontal="center" vertical="center" textRotation="255"/>
    </xf>
    <xf numFmtId="0" fontId="25" fillId="26" borderId="34" xfId="0" applyFont="1" applyFill="1" applyBorder="1" applyAlignment="1">
      <alignment horizontal="center" vertical="center" textRotation="255"/>
    </xf>
    <xf numFmtId="0" fontId="25" fillId="26" borderId="31" xfId="0" applyFont="1" applyFill="1" applyBorder="1" applyAlignment="1">
      <alignment horizontal="center" vertical="center" textRotation="255"/>
    </xf>
    <xf numFmtId="0" fontId="14" fillId="7" borderId="35" xfId="0" applyFont="1" applyFill="1" applyBorder="1" applyAlignment="1">
      <alignment horizontal="center"/>
    </xf>
    <xf numFmtId="0" fontId="14" fillId="7" borderId="37" xfId="0" applyFont="1" applyFill="1" applyBorder="1" applyAlignment="1">
      <alignment horizontal="center"/>
    </xf>
    <xf numFmtId="0" fontId="25" fillId="17" borderId="27" xfId="0" applyFont="1" applyFill="1" applyBorder="1" applyAlignment="1">
      <alignment horizontal="center" vertical="center" textRotation="255"/>
    </xf>
    <xf numFmtId="0" fontId="25" fillId="17" borderId="34" xfId="0" applyFont="1" applyFill="1" applyBorder="1" applyAlignment="1">
      <alignment horizontal="center" vertical="center" textRotation="255"/>
    </xf>
    <xf numFmtId="0" fontId="25" fillId="17" borderId="31" xfId="0" applyFont="1" applyFill="1" applyBorder="1" applyAlignment="1">
      <alignment horizontal="center" vertical="center" textRotation="255"/>
    </xf>
    <xf numFmtId="0" fontId="36" fillId="5" borderId="40" xfId="0" applyFont="1" applyFill="1" applyBorder="1" applyAlignment="1" applyProtection="1">
      <alignment horizontal="center" vertical="center"/>
      <protection locked="0"/>
    </xf>
    <xf numFmtId="0" fontId="36" fillId="5" borderId="41" xfId="0" applyFont="1" applyFill="1" applyBorder="1" applyAlignment="1" applyProtection="1">
      <alignment horizontal="center" vertical="center"/>
      <protection locked="0"/>
    </xf>
    <xf numFmtId="0" fontId="28" fillId="2" borderId="39" xfId="0" applyFont="1" applyFill="1" applyBorder="1" applyAlignment="1">
      <alignment horizontal="center" vertical="center" wrapText="1"/>
    </xf>
    <xf numFmtId="0" fontId="28" fillId="2" borderId="40" xfId="0" applyFont="1" applyFill="1" applyBorder="1" applyAlignment="1">
      <alignment horizontal="center" vertical="center" wrapText="1"/>
    </xf>
    <xf numFmtId="0" fontId="28" fillId="23" borderId="40" xfId="0" applyFont="1" applyFill="1" applyBorder="1" applyAlignment="1" applyProtection="1">
      <alignment horizontal="center" vertical="center" wrapText="1"/>
      <protection locked="0"/>
    </xf>
    <xf numFmtId="0" fontId="28" fillId="23" borderId="41" xfId="0" applyFont="1" applyFill="1" applyBorder="1" applyAlignment="1" applyProtection="1">
      <alignment horizontal="center" vertical="center" wrapText="1"/>
      <protection locked="0"/>
    </xf>
    <xf numFmtId="0" fontId="36" fillId="6" borderId="5" xfId="0" applyFont="1" applyFill="1" applyBorder="1" applyAlignment="1">
      <alignment horizontal="center" vertical="center"/>
    </xf>
    <xf numFmtId="0" fontId="17" fillId="8" borderId="19" xfId="0" applyFont="1" applyFill="1" applyBorder="1" applyAlignment="1">
      <alignment horizontal="center" vertical="center"/>
    </xf>
    <xf numFmtId="0" fontId="17" fillId="8" borderId="19" xfId="0" applyFont="1" applyFill="1" applyBorder="1" applyAlignment="1">
      <alignment horizontal="center" vertical="center" wrapText="1"/>
    </xf>
    <xf numFmtId="0" fontId="65" fillId="25" borderId="19" xfId="0" applyFont="1" applyFill="1" applyBorder="1" applyAlignment="1">
      <alignment horizontal="center" vertical="center"/>
    </xf>
    <xf numFmtId="0" fontId="53" fillId="5" borderId="1" xfId="0" applyFont="1" applyFill="1" applyBorder="1" applyAlignment="1" applyProtection="1">
      <alignment horizontal="left" vertical="top" wrapText="1"/>
      <protection locked="0"/>
    </xf>
    <xf numFmtId="0" fontId="53" fillId="5" borderId="2" xfId="0" applyFont="1" applyFill="1" applyBorder="1" applyAlignment="1" applyProtection="1">
      <alignment horizontal="left" vertical="top" wrapText="1"/>
      <protection locked="0"/>
    </xf>
    <xf numFmtId="0" fontId="53" fillId="5" borderId="3" xfId="0" applyFont="1" applyFill="1" applyBorder="1" applyAlignment="1" applyProtection="1">
      <alignment horizontal="left" vertical="top" wrapText="1"/>
      <protection locked="0"/>
    </xf>
    <xf numFmtId="0" fontId="53" fillId="5" borderId="14" xfId="0" applyFont="1" applyFill="1" applyBorder="1" applyAlignment="1" applyProtection="1">
      <alignment horizontal="left" vertical="top" wrapText="1"/>
      <protection locked="0"/>
    </xf>
    <xf numFmtId="0" fontId="53" fillId="5" borderId="0" xfId="0" applyFont="1" applyFill="1" applyAlignment="1" applyProtection="1">
      <alignment horizontal="left" vertical="top" wrapText="1"/>
      <protection locked="0"/>
    </xf>
    <xf numFmtId="0" fontId="53" fillId="5" borderId="25" xfId="0" applyFont="1" applyFill="1" applyBorder="1" applyAlignment="1" applyProtection="1">
      <alignment horizontal="left" vertical="top" wrapText="1"/>
      <protection locked="0"/>
    </xf>
    <xf numFmtId="0" fontId="53" fillId="5" borderId="6" xfId="0" applyFont="1" applyFill="1" applyBorder="1" applyAlignment="1" applyProtection="1">
      <alignment horizontal="left" vertical="top" wrapText="1"/>
      <protection locked="0"/>
    </xf>
    <xf numFmtId="0" fontId="53" fillId="5" borderId="7" xfId="0" applyFont="1" applyFill="1" applyBorder="1" applyAlignment="1" applyProtection="1">
      <alignment horizontal="left" vertical="top" wrapText="1"/>
      <protection locked="0"/>
    </xf>
    <xf numFmtId="0" fontId="53" fillId="5" borderId="8" xfId="0" applyFont="1" applyFill="1" applyBorder="1" applyAlignment="1" applyProtection="1">
      <alignment horizontal="left" vertical="top" wrapText="1"/>
      <protection locked="0"/>
    </xf>
    <xf numFmtId="0" fontId="53" fillId="5" borderId="19" xfId="0" applyFont="1" applyFill="1" applyBorder="1" applyAlignment="1" applyProtection="1">
      <alignment horizontal="left" vertical="top" wrapText="1"/>
      <protection locked="0"/>
    </xf>
    <xf numFmtId="0" fontId="36" fillId="6" borderId="45" xfId="0" applyFont="1" applyFill="1" applyBorder="1" applyAlignment="1">
      <alignment horizontal="center" vertical="center"/>
    </xf>
    <xf numFmtId="0" fontId="36" fillId="6" borderId="10" xfId="0" applyFont="1" applyFill="1" applyBorder="1" applyAlignment="1">
      <alignment horizontal="center" vertical="center"/>
    </xf>
    <xf numFmtId="0" fontId="14" fillId="17" borderId="27" xfId="0" applyFont="1" applyFill="1" applyBorder="1" applyAlignment="1">
      <alignment horizontal="center" vertical="center" wrapText="1"/>
    </xf>
    <xf numFmtId="0" fontId="14" fillId="17" borderId="30" xfId="0" applyFont="1" applyFill="1" applyBorder="1" applyAlignment="1">
      <alignment horizontal="center" vertical="center" wrapText="1"/>
    </xf>
    <xf numFmtId="0" fontId="14" fillId="19" borderId="31" xfId="0" applyFont="1" applyFill="1" applyBorder="1" applyAlignment="1">
      <alignment horizontal="center" vertical="center" wrapText="1"/>
    </xf>
    <xf numFmtId="0" fontId="28" fillId="2" borderId="39" xfId="0" applyFont="1" applyFill="1" applyBorder="1" applyAlignment="1">
      <alignment horizontal="center" vertical="center"/>
    </xf>
    <xf numFmtId="0" fontId="28" fillId="2" borderId="40" xfId="0" applyFont="1" applyFill="1" applyBorder="1" applyAlignment="1">
      <alignment horizontal="center" vertical="center"/>
    </xf>
    <xf numFmtId="0" fontId="53" fillId="5" borderId="1" xfId="0" applyFont="1" applyFill="1" applyBorder="1" applyAlignment="1" applyProtection="1">
      <alignment horizontal="left" vertical="top"/>
      <protection locked="0"/>
    </xf>
    <xf numFmtId="0" fontId="53" fillId="5" borderId="2" xfId="0" applyFont="1" applyFill="1" applyBorder="1" applyAlignment="1" applyProtection="1">
      <alignment horizontal="left" vertical="top"/>
      <protection locked="0"/>
    </xf>
    <xf numFmtId="0" fontId="53" fillId="5" borderId="3" xfId="0" applyFont="1" applyFill="1" applyBorder="1" applyAlignment="1" applyProtection="1">
      <alignment horizontal="left" vertical="top"/>
      <protection locked="0"/>
    </xf>
    <xf numFmtId="0" fontId="53" fillId="5" borderId="14" xfId="0" applyFont="1" applyFill="1" applyBorder="1" applyAlignment="1" applyProtection="1">
      <alignment horizontal="left" vertical="top"/>
      <protection locked="0"/>
    </xf>
    <xf numFmtId="0" fontId="53" fillId="5" borderId="0" xfId="0" applyFont="1" applyFill="1" applyAlignment="1" applyProtection="1">
      <alignment horizontal="left" vertical="top"/>
      <protection locked="0"/>
    </xf>
    <xf numFmtId="0" fontId="53" fillId="5" borderId="25" xfId="0" applyFont="1" applyFill="1" applyBorder="1" applyAlignment="1" applyProtection="1">
      <alignment horizontal="left" vertical="top"/>
      <protection locked="0"/>
    </xf>
    <xf numFmtId="0" fontId="53" fillId="5" borderId="6" xfId="0" applyFont="1" applyFill="1" applyBorder="1" applyAlignment="1" applyProtection="1">
      <alignment horizontal="left" vertical="top"/>
      <protection locked="0"/>
    </xf>
    <xf numFmtId="0" fontId="53" fillId="5" borderId="7" xfId="0" applyFont="1" applyFill="1" applyBorder="1" applyAlignment="1" applyProtection="1">
      <alignment horizontal="left" vertical="top"/>
      <protection locked="0"/>
    </xf>
    <xf numFmtId="0" fontId="53" fillId="5" borderId="8" xfId="0" applyFont="1" applyFill="1" applyBorder="1" applyAlignment="1" applyProtection="1">
      <alignment horizontal="left" vertical="top"/>
      <protection locked="0"/>
    </xf>
    <xf numFmtId="0" fontId="14" fillId="17" borderId="34" xfId="0" applyFont="1" applyFill="1" applyBorder="1" applyAlignment="1">
      <alignment horizontal="center" vertical="center" wrapText="1"/>
    </xf>
    <xf numFmtId="0" fontId="14" fillId="19" borderId="34" xfId="0" applyFont="1" applyFill="1" applyBorder="1" applyAlignment="1">
      <alignment horizontal="center" vertical="center" wrapText="1"/>
    </xf>
    <xf numFmtId="0" fontId="14" fillId="26" borderId="3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right" vertical="center"/>
    </xf>
    <xf numFmtId="0" fontId="28" fillId="2" borderId="12" xfId="0" applyFont="1" applyFill="1" applyBorder="1" applyAlignment="1">
      <alignment horizontal="right" vertical="center"/>
    </xf>
    <xf numFmtId="0" fontId="36" fillId="24" borderId="69" xfId="0" applyFont="1" applyFill="1" applyBorder="1" applyAlignment="1">
      <alignment horizontal="center" vertical="center"/>
    </xf>
    <xf numFmtId="0" fontId="36" fillId="24" borderId="70" xfId="0" applyFont="1" applyFill="1" applyBorder="1" applyAlignment="1">
      <alignment horizontal="center" vertical="center"/>
    </xf>
    <xf numFmtId="0" fontId="58" fillId="17" borderId="44" xfId="0" applyFont="1" applyFill="1" applyBorder="1" applyAlignment="1">
      <alignment horizontal="center" vertical="center"/>
    </xf>
    <xf numFmtId="165" fontId="55" fillId="22" borderId="19" xfId="0" applyNumberFormat="1" applyFont="1" applyFill="1" applyBorder="1" applyAlignment="1">
      <alignment horizontal="center" vertical="center"/>
    </xf>
    <xf numFmtId="165" fontId="95" fillId="16" borderId="22" xfId="0" applyNumberFormat="1" applyFont="1" applyFill="1" applyBorder="1" applyAlignment="1">
      <alignment horizontal="center"/>
    </xf>
    <xf numFmtId="165" fontId="95" fillId="16" borderId="16" xfId="0" applyNumberFormat="1" applyFont="1" applyFill="1" applyBorder="1" applyAlignment="1">
      <alignment horizontal="center"/>
    </xf>
    <xf numFmtId="4" fontId="17" fillId="11" borderId="35" xfId="0" applyNumberFormat="1" applyFont="1" applyFill="1" applyBorder="1" applyAlignment="1">
      <alignment horizontal="center" vertical="center" wrapText="1"/>
    </xf>
    <xf numFmtId="4" fontId="17" fillId="11" borderId="36" xfId="0" applyNumberFormat="1" applyFont="1" applyFill="1" applyBorder="1" applyAlignment="1">
      <alignment horizontal="center" vertical="center" wrapText="1"/>
    </xf>
    <xf numFmtId="4" fontId="17" fillId="11" borderId="37" xfId="0" applyNumberFormat="1" applyFont="1" applyFill="1" applyBorder="1" applyAlignment="1">
      <alignment horizontal="center" vertical="center" wrapText="1"/>
    </xf>
    <xf numFmtId="4" fontId="17" fillId="11" borderId="4" xfId="0" applyNumberFormat="1" applyFont="1" applyFill="1" applyBorder="1" applyAlignment="1">
      <alignment horizontal="center" vertical="center" wrapText="1"/>
    </xf>
    <xf numFmtId="4" fontId="17" fillId="11" borderId="12" xfId="0" applyNumberFormat="1" applyFont="1" applyFill="1" applyBorder="1" applyAlignment="1">
      <alignment horizontal="center" vertical="center" wrapText="1"/>
    </xf>
    <xf numFmtId="4" fontId="17" fillId="11" borderId="5" xfId="0" applyNumberFormat="1" applyFont="1" applyFill="1" applyBorder="1" applyAlignment="1">
      <alignment horizontal="center" vertical="center" wrapText="1"/>
    </xf>
    <xf numFmtId="165" fontId="97" fillId="13" borderId="35" xfId="0" applyNumberFormat="1" applyFont="1" applyFill="1" applyBorder="1" applyAlignment="1">
      <alignment horizontal="center" vertical="center" wrapText="1"/>
    </xf>
    <xf numFmtId="165" fontId="97" fillId="13" borderId="36" xfId="0" applyNumberFormat="1" applyFont="1" applyFill="1" applyBorder="1" applyAlignment="1">
      <alignment horizontal="center" vertical="center" wrapText="1"/>
    </xf>
    <xf numFmtId="165" fontId="97" fillId="13" borderId="37" xfId="0" applyNumberFormat="1" applyFont="1" applyFill="1" applyBorder="1" applyAlignment="1">
      <alignment horizontal="center" vertical="center" wrapText="1"/>
    </xf>
    <xf numFmtId="0" fontId="62" fillId="11" borderId="1" xfId="0" applyFont="1" applyFill="1" applyBorder="1" applyAlignment="1">
      <alignment horizontal="center" vertical="center" wrapText="1"/>
    </xf>
    <xf numFmtId="0" fontId="62" fillId="11" borderId="2" xfId="0" applyFont="1" applyFill="1" applyBorder="1" applyAlignment="1">
      <alignment horizontal="center" vertical="center" wrapText="1"/>
    </xf>
    <xf numFmtId="0" fontId="62" fillId="11" borderId="64" xfId="0" applyFont="1" applyFill="1" applyBorder="1" applyAlignment="1">
      <alignment horizontal="center" vertical="center" wrapText="1"/>
    </xf>
    <xf numFmtId="0" fontId="62" fillId="11" borderId="6" xfId="0" applyFont="1" applyFill="1" applyBorder="1" applyAlignment="1">
      <alignment horizontal="center" vertical="center" wrapText="1"/>
    </xf>
    <xf numFmtId="0" fontId="62" fillId="11" borderId="7" xfId="0" applyFont="1" applyFill="1" applyBorder="1" applyAlignment="1">
      <alignment horizontal="center" vertical="center" wrapText="1"/>
    </xf>
    <xf numFmtId="0" fontId="62" fillId="11" borderId="67" xfId="0" applyFont="1" applyFill="1" applyBorder="1" applyAlignment="1">
      <alignment horizontal="center" vertical="center" wrapText="1"/>
    </xf>
    <xf numFmtId="165" fontId="61" fillId="6" borderId="12" xfId="0" applyNumberFormat="1" applyFont="1" applyFill="1" applyBorder="1" applyAlignment="1">
      <alignment horizontal="center"/>
    </xf>
    <xf numFmtId="165" fontId="61" fillId="6" borderId="5" xfId="0" applyNumberFormat="1" applyFont="1" applyFill="1" applyBorder="1" applyAlignment="1">
      <alignment horizontal="center"/>
    </xf>
    <xf numFmtId="165" fontId="61" fillId="6" borderId="13" xfId="0" applyNumberFormat="1" applyFont="1" applyFill="1" applyBorder="1" applyAlignment="1">
      <alignment horizontal="center"/>
    </xf>
    <xf numFmtId="165" fontId="61" fillId="6" borderId="10" xfId="0" applyNumberFormat="1" applyFont="1" applyFill="1" applyBorder="1" applyAlignment="1">
      <alignment horizontal="center"/>
    </xf>
    <xf numFmtId="165" fontId="95" fillId="16" borderId="24" xfId="0" applyNumberFormat="1" applyFont="1" applyFill="1" applyBorder="1" applyAlignment="1">
      <alignment horizontal="center"/>
    </xf>
    <xf numFmtId="165" fontId="95" fillId="16" borderId="73" xfId="0" applyNumberFormat="1" applyFont="1" applyFill="1" applyBorder="1" applyAlignment="1">
      <alignment horizontal="center"/>
    </xf>
    <xf numFmtId="165" fontId="95" fillId="16" borderId="20" xfId="0" applyNumberFormat="1" applyFont="1" applyFill="1" applyBorder="1" applyAlignment="1">
      <alignment horizontal="center"/>
    </xf>
    <xf numFmtId="0" fontId="96" fillId="16" borderId="19" xfId="0" applyFont="1" applyFill="1" applyBorder="1" applyAlignment="1">
      <alignment horizontal="center" vertical="center"/>
    </xf>
    <xf numFmtId="0" fontId="96" fillId="16" borderId="13" xfId="0" applyFont="1" applyFill="1" applyBorder="1" applyAlignment="1">
      <alignment horizontal="center" vertical="center"/>
    </xf>
    <xf numFmtId="165" fontId="93" fillId="0" borderId="36" xfId="0" applyNumberFormat="1" applyFont="1" applyBorder="1" applyAlignment="1">
      <alignment horizontal="center" vertical="center"/>
    </xf>
    <xf numFmtId="0" fontId="93" fillId="0" borderId="36" xfId="0" applyFont="1" applyBorder="1" applyAlignment="1">
      <alignment horizontal="center" vertical="center"/>
    </xf>
    <xf numFmtId="165" fontId="58" fillId="16" borderId="43" xfId="0" applyNumberFormat="1" applyFont="1" applyFill="1" applyBorder="1" applyAlignment="1">
      <alignment horizontal="center"/>
    </xf>
    <xf numFmtId="165" fontId="58" fillId="16" borderId="70" xfId="0" applyNumberFormat="1" applyFont="1" applyFill="1" applyBorder="1" applyAlignment="1">
      <alignment horizontal="center"/>
    </xf>
    <xf numFmtId="165" fontId="58" fillId="16" borderId="52" xfId="0" applyNumberFormat="1" applyFont="1" applyFill="1" applyBorder="1" applyAlignment="1">
      <alignment horizontal="center"/>
    </xf>
    <xf numFmtId="0" fontId="59" fillId="21" borderId="19" xfId="0" applyFont="1" applyFill="1" applyBorder="1" applyAlignment="1">
      <alignment horizontal="center" vertical="center" wrapText="1"/>
    </xf>
    <xf numFmtId="0" fontId="62" fillId="11" borderId="35" xfId="0" applyFont="1" applyFill="1" applyBorder="1" applyAlignment="1">
      <alignment horizontal="center" vertical="center" wrapText="1"/>
    </xf>
    <xf numFmtId="0" fontId="62" fillId="11" borderId="36" xfId="0" applyFont="1" applyFill="1" applyBorder="1" applyAlignment="1">
      <alignment horizontal="center" vertical="center" wrapText="1"/>
    </xf>
    <xf numFmtId="0" fontId="62" fillId="11" borderId="63" xfId="0" applyFont="1" applyFill="1" applyBorder="1" applyAlignment="1">
      <alignment horizontal="center" vertical="center" wrapText="1"/>
    </xf>
    <xf numFmtId="165" fontId="67" fillId="5" borderId="62" xfId="0" applyNumberFormat="1" applyFont="1" applyFill="1" applyBorder="1" applyAlignment="1" applyProtection="1">
      <alignment horizontal="center" vertical="center"/>
      <protection locked="0"/>
    </xf>
    <xf numFmtId="165" fontId="67" fillId="5" borderId="37" xfId="0" applyNumberFormat="1" applyFont="1" applyFill="1" applyBorder="1" applyAlignment="1" applyProtection="1">
      <alignment horizontal="center" vertical="center"/>
      <protection locked="0"/>
    </xf>
    <xf numFmtId="0" fontId="25" fillId="11" borderId="35" xfId="0" applyFont="1" applyFill="1" applyBorder="1" applyAlignment="1">
      <alignment horizontal="center" vertical="center" wrapText="1"/>
    </xf>
    <xf numFmtId="0" fontId="25" fillId="11" borderId="36" xfId="0" applyFont="1" applyFill="1" applyBorder="1" applyAlignment="1">
      <alignment horizontal="center" vertical="center" wrapText="1"/>
    </xf>
    <xf numFmtId="0" fontId="25" fillId="11" borderId="63" xfId="0" applyFont="1" applyFill="1" applyBorder="1" applyAlignment="1">
      <alignment horizontal="center" vertical="center" wrapText="1"/>
    </xf>
    <xf numFmtId="165" fontId="88" fillId="6" borderId="40" xfId="0" applyNumberFormat="1" applyFont="1" applyFill="1" applyBorder="1" applyAlignment="1">
      <alignment horizontal="center" vertical="center"/>
    </xf>
    <xf numFmtId="165" fontId="88" fillId="6" borderId="41" xfId="0" applyNumberFormat="1" applyFont="1" applyFill="1" applyBorder="1" applyAlignment="1">
      <alignment horizontal="center" vertical="center"/>
    </xf>
    <xf numFmtId="165" fontId="30" fillId="6" borderId="35" xfId="0" applyNumberFormat="1" applyFont="1" applyFill="1" applyBorder="1" applyAlignment="1">
      <alignment horizontal="center" vertical="center"/>
    </xf>
    <xf numFmtId="165" fontId="30" fillId="6" borderId="37" xfId="0" applyNumberFormat="1" applyFont="1" applyFill="1" applyBorder="1" applyAlignment="1">
      <alignment horizontal="center" vertical="center"/>
    </xf>
    <xf numFmtId="0" fontId="56" fillId="11" borderId="35" xfId="0" applyFont="1" applyFill="1" applyBorder="1" applyAlignment="1">
      <alignment horizontal="center" vertical="center" wrapText="1"/>
    </xf>
    <xf numFmtId="0" fontId="56" fillId="11" borderId="36" xfId="0" applyFont="1" applyFill="1" applyBorder="1" applyAlignment="1">
      <alignment horizontal="center" vertical="center" wrapText="1"/>
    </xf>
    <xf numFmtId="0" fontId="56" fillId="11" borderId="37" xfId="0" applyFont="1" applyFill="1" applyBorder="1" applyAlignment="1">
      <alignment horizontal="center" vertical="center" wrapText="1"/>
    </xf>
    <xf numFmtId="0" fontId="92" fillId="0" borderId="36" xfId="0" applyFont="1" applyBorder="1" applyAlignment="1">
      <alignment horizontal="center" vertical="top" wrapText="1"/>
    </xf>
    <xf numFmtId="0" fontId="22" fillId="8" borderId="35" xfId="0" applyFont="1" applyFill="1" applyBorder="1" applyAlignment="1">
      <alignment horizontal="center" vertical="center" wrapText="1"/>
    </xf>
    <xf numFmtId="0" fontId="22" fillId="8" borderId="36" xfId="0" applyFont="1" applyFill="1" applyBorder="1" applyAlignment="1">
      <alignment horizontal="center" vertical="center" wrapText="1"/>
    </xf>
    <xf numFmtId="0" fontId="22" fillId="8" borderId="37" xfId="0" applyFont="1" applyFill="1" applyBorder="1" applyAlignment="1">
      <alignment horizontal="center" vertical="center" wrapText="1"/>
    </xf>
    <xf numFmtId="165" fontId="30" fillId="6" borderId="35" xfId="0" applyNumberFormat="1" applyFont="1" applyFill="1" applyBorder="1" applyAlignment="1">
      <alignment horizontal="center"/>
    </xf>
    <xf numFmtId="165" fontId="30" fillId="6" borderId="37" xfId="0" applyNumberFormat="1" applyFont="1" applyFill="1" applyBorder="1" applyAlignment="1">
      <alignment horizontal="center"/>
    </xf>
    <xf numFmtId="0" fontId="22" fillId="2" borderId="39" xfId="0" applyFont="1" applyFill="1" applyBorder="1" applyAlignment="1">
      <alignment horizontal="center" vertical="center"/>
    </xf>
    <xf numFmtId="0" fontId="22" fillId="2" borderId="40" xfId="0" applyFont="1" applyFill="1" applyBorder="1" applyAlignment="1">
      <alignment horizontal="center" vertical="center"/>
    </xf>
    <xf numFmtId="49" fontId="42" fillId="6" borderId="35" xfId="0" applyNumberFormat="1" applyFont="1" applyFill="1" applyBorder="1" applyAlignment="1">
      <alignment horizontal="left" vertical="center"/>
    </xf>
    <xf numFmtId="49" fontId="42" fillId="6" borderId="36" xfId="0" applyNumberFormat="1" applyFont="1" applyFill="1" applyBorder="1" applyAlignment="1">
      <alignment horizontal="left" vertical="center"/>
    </xf>
    <xf numFmtId="49" fontId="42" fillId="6" borderId="37" xfId="0" applyNumberFormat="1" applyFont="1" applyFill="1" applyBorder="1" applyAlignment="1">
      <alignment horizontal="left" vertical="center"/>
    </xf>
    <xf numFmtId="0" fontId="53" fillId="10" borderId="15" xfId="0" applyFont="1" applyFill="1" applyBorder="1" applyAlignment="1">
      <alignment horizontal="center" vertical="center" wrapText="1"/>
    </xf>
    <xf numFmtId="0" fontId="53" fillId="10" borderId="17" xfId="0" applyFont="1" applyFill="1" applyBorder="1" applyAlignment="1">
      <alignment horizontal="center" vertical="center" wrapText="1"/>
    </xf>
    <xf numFmtId="0" fontId="53" fillId="10" borderId="21" xfId="0" applyFont="1" applyFill="1" applyBorder="1" applyAlignment="1">
      <alignment horizontal="center" vertical="center" wrapText="1"/>
    </xf>
    <xf numFmtId="1" fontId="22" fillId="5" borderId="62" xfId="0" applyNumberFormat="1" applyFont="1" applyFill="1" applyBorder="1" applyAlignment="1" applyProtection="1">
      <alignment horizontal="center" vertical="center"/>
      <protection locked="0"/>
    </xf>
    <xf numFmtId="1" fontId="22" fillId="5" borderId="63" xfId="0" applyNumberFormat="1" applyFont="1" applyFill="1" applyBorder="1" applyAlignment="1" applyProtection="1">
      <alignment horizontal="center" vertical="center"/>
      <protection locked="0"/>
    </xf>
    <xf numFmtId="0" fontId="17" fillId="32" borderId="35" xfId="0" applyFont="1" applyFill="1" applyBorder="1" applyAlignment="1">
      <alignment horizontal="center" vertical="center"/>
    </xf>
    <xf numFmtId="0" fontId="17" fillId="32" borderId="36" xfId="0" applyFont="1" applyFill="1" applyBorder="1" applyAlignment="1">
      <alignment horizontal="center" vertical="center"/>
    </xf>
    <xf numFmtId="0" fontId="17" fillId="32" borderId="37" xfId="0" applyFont="1" applyFill="1" applyBorder="1" applyAlignment="1">
      <alignment horizontal="center" vertical="center"/>
    </xf>
    <xf numFmtId="0" fontId="36" fillId="24" borderId="4" xfId="0" applyFont="1" applyFill="1" applyBorder="1" applyAlignment="1">
      <alignment horizontal="center" vertical="center"/>
    </xf>
    <xf numFmtId="0" fontId="36" fillId="24" borderId="72" xfId="0" applyFont="1" applyFill="1" applyBorder="1" applyAlignment="1">
      <alignment horizontal="center" vertical="center"/>
    </xf>
    <xf numFmtId="165" fontId="122" fillId="16" borderId="45" xfId="0" applyNumberFormat="1" applyFont="1" applyFill="1" applyBorder="1" applyAlignment="1">
      <alignment horizontal="center" vertical="center"/>
    </xf>
    <xf numFmtId="4" fontId="17" fillId="11" borderId="44" xfId="0" applyNumberFormat="1" applyFont="1" applyFill="1" applyBorder="1" applyAlignment="1">
      <alignment horizontal="center" vertical="center" wrapText="1"/>
    </xf>
    <xf numFmtId="4" fontId="17" fillId="11" borderId="19" xfId="0" applyNumberFormat="1" applyFont="1" applyFill="1" applyBorder="1" applyAlignment="1">
      <alignment horizontal="center" vertical="center" wrapText="1"/>
    </xf>
    <xf numFmtId="4" fontId="17" fillId="11" borderId="45" xfId="0" applyNumberFormat="1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right" vertical="center"/>
    </xf>
    <xf numFmtId="0" fontId="28" fillId="2" borderId="13" xfId="0" applyFont="1" applyFill="1" applyBorder="1" applyAlignment="1">
      <alignment horizontal="right" vertical="center"/>
    </xf>
    <xf numFmtId="165" fontId="43" fillId="6" borderId="19" xfId="0" applyNumberFormat="1" applyFont="1" applyFill="1" applyBorder="1" applyAlignment="1">
      <alignment horizontal="center" vertical="center"/>
    </xf>
    <xf numFmtId="1" fontId="43" fillId="6" borderId="19" xfId="0" applyNumberFormat="1" applyFont="1" applyFill="1" applyBorder="1" applyAlignment="1">
      <alignment horizontal="right" vertical="center"/>
    </xf>
    <xf numFmtId="165" fontId="34" fillId="21" borderId="39" xfId="0" applyNumberFormat="1" applyFont="1" applyFill="1" applyBorder="1" applyAlignment="1">
      <alignment horizontal="center" vertical="center" wrapText="1"/>
    </xf>
    <xf numFmtId="165" fontId="34" fillId="21" borderId="40" xfId="0" applyNumberFormat="1" applyFont="1" applyFill="1" applyBorder="1" applyAlignment="1">
      <alignment horizontal="center" vertical="center" wrapText="1"/>
    </xf>
    <xf numFmtId="0" fontId="96" fillId="16" borderId="40" xfId="0" applyFont="1" applyFill="1" applyBorder="1" applyAlignment="1">
      <alignment horizontal="center" vertical="center" wrapText="1"/>
    </xf>
    <xf numFmtId="0" fontId="96" fillId="16" borderId="41" xfId="0" applyFont="1" applyFill="1" applyBorder="1" applyAlignment="1">
      <alignment horizontal="center" vertical="center" wrapText="1"/>
    </xf>
    <xf numFmtId="0" fontId="70" fillId="0" borderId="0" xfId="0" applyFont="1" applyAlignment="1">
      <alignment horizontal="center"/>
    </xf>
    <xf numFmtId="0" fontId="17" fillId="2" borderId="35" xfId="0" applyFont="1" applyFill="1" applyBorder="1" applyAlignment="1">
      <alignment horizontal="center" vertical="center"/>
    </xf>
    <xf numFmtId="0" fontId="17" fillId="2" borderId="37" xfId="0" applyFont="1" applyFill="1" applyBorder="1" applyAlignment="1">
      <alignment horizontal="center" vertical="center"/>
    </xf>
    <xf numFmtId="0" fontId="56" fillId="11" borderId="35" xfId="0" applyFont="1" applyFill="1" applyBorder="1" applyAlignment="1">
      <alignment horizontal="left" vertical="center" wrapText="1"/>
    </xf>
    <xf numFmtId="0" fontId="56" fillId="11" borderId="36" xfId="0" applyFont="1" applyFill="1" applyBorder="1" applyAlignment="1">
      <alignment horizontal="left" vertical="center" wrapText="1"/>
    </xf>
    <xf numFmtId="0" fontId="56" fillId="11" borderId="37" xfId="0" applyFont="1" applyFill="1" applyBorder="1" applyAlignment="1">
      <alignment horizontal="left" vertical="center" wrapText="1"/>
    </xf>
    <xf numFmtId="0" fontId="42" fillId="5" borderId="35" xfId="0" applyFont="1" applyFill="1" applyBorder="1" applyAlignment="1" applyProtection="1">
      <alignment horizontal="center" vertical="center"/>
      <protection locked="0"/>
    </xf>
    <xf numFmtId="0" fontId="42" fillId="5" borderId="36" xfId="0" applyFont="1" applyFill="1" applyBorder="1" applyAlignment="1" applyProtection="1">
      <alignment horizontal="center" vertical="center"/>
      <protection locked="0"/>
    </xf>
    <xf numFmtId="0" fontId="42" fillId="5" borderId="37" xfId="0" applyFont="1" applyFill="1" applyBorder="1" applyAlignment="1" applyProtection="1">
      <alignment horizontal="center" vertical="center"/>
      <protection locked="0"/>
    </xf>
    <xf numFmtId="0" fontId="56" fillId="11" borderId="35" xfId="0" applyFont="1" applyFill="1" applyBorder="1" applyAlignment="1">
      <alignment horizontal="center" vertical="center"/>
    </xf>
    <xf numFmtId="0" fontId="56" fillId="11" borderId="36" xfId="0" applyFont="1" applyFill="1" applyBorder="1" applyAlignment="1">
      <alignment horizontal="center" vertical="center"/>
    </xf>
    <xf numFmtId="0" fontId="56" fillId="11" borderId="37" xfId="0" applyFont="1" applyFill="1" applyBorder="1" applyAlignment="1">
      <alignment horizontal="center" vertical="center"/>
    </xf>
    <xf numFmtId="0" fontId="59" fillId="21" borderId="16" xfId="0" applyFont="1" applyFill="1" applyBorder="1" applyAlignment="1">
      <alignment horizontal="center" vertical="center" wrapText="1"/>
    </xf>
    <xf numFmtId="165" fontId="14" fillId="16" borderId="24" xfId="0" applyNumberFormat="1" applyFont="1" applyFill="1" applyBorder="1" applyAlignment="1">
      <alignment horizontal="center"/>
    </xf>
    <xf numFmtId="165" fontId="14" fillId="16" borderId="73" xfId="0" applyNumberFormat="1" applyFont="1" applyFill="1" applyBorder="1" applyAlignment="1">
      <alignment horizontal="center"/>
    </xf>
    <xf numFmtId="165" fontId="14" fillId="16" borderId="20" xfId="0" applyNumberFormat="1" applyFont="1" applyFill="1" applyBorder="1" applyAlignment="1">
      <alignment horizontal="center"/>
    </xf>
    <xf numFmtId="165" fontId="67" fillId="6" borderId="62" xfId="0" applyNumberFormat="1" applyFont="1" applyFill="1" applyBorder="1" applyAlignment="1">
      <alignment horizontal="center" vertical="center"/>
    </xf>
    <xf numFmtId="165" fontId="67" fillId="6" borderId="37" xfId="0" applyNumberFormat="1" applyFont="1" applyFill="1" applyBorder="1" applyAlignment="1">
      <alignment horizontal="center" vertical="center"/>
    </xf>
    <xf numFmtId="0" fontId="17" fillId="5" borderId="35" xfId="0" applyFont="1" applyFill="1" applyBorder="1" applyAlignment="1" applyProtection="1">
      <alignment horizontal="center" vertical="center" wrapText="1"/>
      <protection locked="0"/>
    </xf>
    <xf numFmtId="0" fontId="17" fillId="5" borderId="36" xfId="0" applyFont="1" applyFill="1" applyBorder="1" applyAlignment="1" applyProtection="1">
      <alignment horizontal="center" vertical="center" wrapText="1"/>
      <protection locked="0"/>
    </xf>
    <xf numFmtId="0" fontId="17" fillId="5" borderId="37" xfId="0" applyFont="1" applyFill="1" applyBorder="1" applyAlignment="1" applyProtection="1">
      <alignment horizontal="center" vertical="center" wrapText="1"/>
      <protection locked="0"/>
    </xf>
    <xf numFmtId="0" fontId="36" fillId="5" borderId="74" xfId="0" applyFont="1" applyFill="1" applyBorder="1" applyAlignment="1" applyProtection="1">
      <alignment horizontal="center" vertical="center"/>
      <protection locked="0"/>
    </xf>
    <xf numFmtId="0" fontId="36" fillId="5" borderId="75" xfId="0" applyFont="1" applyFill="1" applyBorder="1" applyAlignment="1" applyProtection="1">
      <alignment horizontal="center" vertical="center"/>
      <protection locked="0"/>
    </xf>
    <xf numFmtId="0" fontId="36" fillId="5" borderId="76" xfId="0" applyFont="1" applyFill="1" applyBorder="1" applyAlignment="1" applyProtection="1">
      <alignment horizontal="center" vertical="center"/>
      <protection locked="0"/>
    </xf>
    <xf numFmtId="0" fontId="36" fillId="5" borderId="69" xfId="0" applyFont="1" applyFill="1" applyBorder="1" applyAlignment="1" applyProtection="1">
      <alignment horizontal="center" vertical="center"/>
      <protection locked="0"/>
    </xf>
    <xf numFmtId="0" fontId="36" fillId="5" borderId="70" xfId="0" applyFont="1" applyFill="1" applyBorder="1" applyAlignment="1" applyProtection="1">
      <alignment horizontal="center" vertical="center"/>
      <protection locked="0"/>
    </xf>
    <xf numFmtId="0" fontId="36" fillId="5" borderId="71" xfId="0" applyFont="1" applyFill="1" applyBorder="1" applyAlignment="1" applyProtection="1">
      <alignment horizontal="center" vertical="center"/>
      <protection locked="0"/>
    </xf>
    <xf numFmtId="4" fontId="17" fillId="11" borderId="1" xfId="0" applyNumberFormat="1" applyFont="1" applyFill="1" applyBorder="1" applyAlignment="1">
      <alignment horizontal="center" vertical="center" wrapText="1"/>
    </xf>
    <xf numFmtId="4" fontId="17" fillId="11" borderId="2" xfId="0" applyNumberFormat="1" applyFont="1" applyFill="1" applyBorder="1" applyAlignment="1">
      <alignment horizontal="center" vertical="center" wrapText="1"/>
    </xf>
    <xf numFmtId="4" fontId="17" fillId="11" borderId="3" xfId="0" applyNumberFormat="1" applyFont="1" applyFill="1" applyBorder="1" applyAlignment="1">
      <alignment horizontal="center" vertical="center" wrapText="1"/>
    </xf>
    <xf numFmtId="4" fontId="17" fillId="11" borderId="14" xfId="0" applyNumberFormat="1" applyFont="1" applyFill="1" applyBorder="1" applyAlignment="1">
      <alignment horizontal="center" vertical="center" wrapText="1"/>
    </xf>
    <xf numFmtId="4" fontId="17" fillId="11" borderId="0" xfId="0" applyNumberFormat="1" applyFont="1" applyFill="1" applyAlignment="1">
      <alignment horizontal="center" vertical="center" wrapText="1"/>
    </xf>
    <xf numFmtId="4" fontId="17" fillId="11" borderId="25" xfId="0" applyNumberFormat="1" applyFont="1" applyFill="1" applyBorder="1" applyAlignment="1">
      <alignment horizontal="center" vertical="center" wrapText="1"/>
    </xf>
    <xf numFmtId="4" fontId="17" fillId="11" borderId="6" xfId="0" applyNumberFormat="1" applyFont="1" applyFill="1" applyBorder="1" applyAlignment="1">
      <alignment horizontal="center" vertical="center" wrapText="1"/>
    </xf>
    <xf numFmtId="4" fontId="17" fillId="11" borderId="7" xfId="0" applyNumberFormat="1" applyFont="1" applyFill="1" applyBorder="1" applyAlignment="1">
      <alignment horizontal="center" vertical="center" wrapText="1"/>
    </xf>
    <xf numFmtId="4" fontId="17" fillId="11" borderId="8" xfId="0" applyNumberFormat="1" applyFont="1" applyFill="1" applyBorder="1" applyAlignment="1">
      <alignment horizontal="center" vertical="center" wrapText="1"/>
    </xf>
    <xf numFmtId="0" fontId="119" fillId="16" borderId="19" xfId="0" applyFont="1" applyFill="1" applyBorder="1" applyAlignment="1">
      <alignment horizontal="center" vertical="center" wrapText="1"/>
    </xf>
    <xf numFmtId="0" fontId="119" fillId="16" borderId="13" xfId="0" applyFont="1" applyFill="1" applyBorder="1" applyAlignment="1">
      <alignment horizontal="center" vertical="center" wrapText="1"/>
    </xf>
    <xf numFmtId="165" fontId="95" fillId="40" borderId="19" xfId="0" applyNumberFormat="1" applyFont="1" applyFill="1" applyBorder="1" applyAlignment="1">
      <alignment horizontal="center" vertical="center"/>
    </xf>
    <xf numFmtId="165" fontId="60" fillId="16" borderId="19" xfId="0" applyNumberFormat="1" applyFont="1" applyFill="1" applyBorder="1" applyAlignment="1">
      <alignment horizontal="center" vertical="center"/>
    </xf>
    <xf numFmtId="0" fontId="14" fillId="6" borderId="39" xfId="0" applyFont="1" applyFill="1" applyBorder="1" applyAlignment="1">
      <alignment horizontal="left" vertical="center"/>
    </xf>
    <xf numFmtId="0" fontId="14" fillId="6" borderId="40" xfId="0" applyFont="1" applyFill="1" applyBorder="1" applyAlignment="1">
      <alignment horizontal="left" vertical="center"/>
    </xf>
    <xf numFmtId="165" fontId="39" fillId="6" borderId="35" xfId="0" applyNumberFormat="1" applyFont="1" applyFill="1" applyBorder="1" applyAlignment="1">
      <alignment horizontal="center"/>
    </xf>
    <xf numFmtId="165" fontId="39" fillId="6" borderId="37" xfId="0" applyNumberFormat="1" applyFont="1" applyFill="1" applyBorder="1" applyAlignment="1">
      <alignment horizontal="center"/>
    </xf>
    <xf numFmtId="0" fontId="17" fillId="8" borderId="35" xfId="0" applyFont="1" applyFill="1" applyBorder="1" applyAlignment="1">
      <alignment horizontal="center" vertical="center"/>
    </xf>
    <xf numFmtId="0" fontId="17" fillId="8" borderId="36" xfId="0" applyFont="1" applyFill="1" applyBorder="1" applyAlignment="1">
      <alignment horizontal="center" vertical="center"/>
    </xf>
    <xf numFmtId="0" fontId="17" fillId="8" borderId="37" xfId="0" applyFont="1" applyFill="1" applyBorder="1" applyAlignment="1">
      <alignment horizontal="center" vertical="center"/>
    </xf>
    <xf numFmtId="0" fontId="29" fillId="18" borderId="37" xfId="0" applyFont="1" applyFill="1" applyBorder="1" applyAlignment="1">
      <alignment horizontal="center" vertical="center"/>
    </xf>
    <xf numFmtId="165" fontId="39" fillId="6" borderId="2" xfId="0" applyNumberFormat="1" applyFont="1" applyFill="1" applyBorder="1" applyAlignment="1">
      <alignment horizontal="center"/>
    </xf>
    <xf numFmtId="165" fontId="39" fillId="6" borderId="3" xfId="0" applyNumberFormat="1" applyFont="1" applyFill="1" applyBorder="1" applyAlignment="1">
      <alignment horizontal="center"/>
    </xf>
    <xf numFmtId="165" fontId="39" fillId="6" borderId="7" xfId="0" applyNumberFormat="1" applyFont="1" applyFill="1" applyBorder="1" applyAlignment="1">
      <alignment horizontal="center"/>
    </xf>
    <xf numFmtId="165" fontId="39" fillId="6" borderId="8" xfId="0" applyNumberFormat="1" applyFont="1" applyFill="1" applyBorder="1" applyAlignment="1">
      <alignment horizontal="center"/>
    </xf>
    <xf numFmtId="0" fontId="36" fillId="5" borderId="37" xfId="0" applyFont="1" applyFill="1" applyBorder="1" applyAlignment="1" applyProtection="1">
      <alignment horizontal="left" vertical="center"/>
      <protection locked="0"/>
    </xf>
    <xf numFmtId="0" fontId="14" fillId="17" borderId="39" xfId="0" applyFont="1" applyFill="1" applyBorder="1" applyAlignment="1">
      <alignment horizontal="center"/>
    </xf>
    <xf numFmtId="0" fontId="14" fillId="17" borderId="63" xfId="0" applyFont="1" applyFill="1" applyBorder="1" applyAlignment="1">
      <alignment horizontal="center"/>
    </xf>
    <xf numFmtId="0" fontId="14" fillId="17" borderId="40" xfId="0" applyFont="1" applyFill="1" applyBorder="1" applyAlignment="1">
      <alignment horizontal="center"/>
    </xf>
    <xf numFmtId="0" fontId="39" fillId="6" borderId="40" xfId="0" applyFont="1" applyFill="1" applyBorder="1" applyAlignment="1">
      <alignment horizontal="center"/>
    </xf>
    <xf numFmtId="0" fontId="39" fillId="6" borderId="41" xfId="0" applyFont="1" applyFill="1" applyBorder="1" applyAlignment="1">
      <alignment horizontal="center"/>
    </xf>
    <xf numFmtId="0" fontId="14" fillId="5" borderId="36" xfId="0" applyFont="1" applyFill="1" applyBorder="1" applyAlignment="1" applyProtection="1">
      <alignment horizontal="center"/>
      <protection locked="0"/>
    </xf>
    <xf numFmtId="0" fontId="14" fillId="5" borderId="37" xfId="0" applyFont="1" applyFill="1" applyBorder="1" applyAlignment="1" applyProtection="1">
      <alignment horizontal="center"/>
      <protection locked="0"/>
    </xf>
    <xf numFmtId="0" fontId="14" fillId="17" borderId="1" xfId="0" applyFont="1" applyFill="1" applyBorder="1" applyAlignment="1">
      <alignment horizontal="center" vertical="center" wrapText="1"/>
    </xf>
    <xf numFmtId="0" fontId="14" fillId="17" borderId="2" xfId="0" applyFont="1" applyFill="1" applyBorder="1" applyAlignment="1">
      <alignment horizontal="center" vertical="center" wrapText="1"/>
    </xf>
    <xf numFmtId="0" fontId="14" fillId="17" borderId="3" xfId="0" applyFont="1" applyFill="1" applyBorder="1" applyAlignment="1">
      <alignment horizontal="center" vertical="center" wrapText="1"/>
    </xf>
    <xf numFmtId="0" fontId="14" fillId="17" borderId="6" xfId="0" applyFont="1" applyFill="1" applyBorder="1" applyAlignment="1">
      <alignment horizontal="center" vertical="center" wrapText="1"/>
    </xf>
    <xf numFmtId="0" fontId="14" fillId="17" borderId="7" xfId="0" applyFont="1" applyFill="1" applyBorder="1" applyAlignment="1">
      <alignment horizontal="center" vertical="center" wrapText="1"/>
    </xf>
    <xf numFmtId="0" fontId="14" fillId="17" borderId="8" xfId="0" applyFont="1" applyFill="1" applyBorder="1" applyAlignment="1">
      <alignment horizontal="center" vertical="center" wrapText="1"/>
    </xf>
    <xf numFmtId="165" fontId="39" fillId="6" borderId="1" xfId="0" applyNumberFormat="1" applyFont="1" applyFill="1" applyBorder="1" applyAlignment="1">
      <alignment horizontal="center"/>
    </xf>
    <xf numFmtId="165" fontId="39" fillId="6" borderId="6" xfId="0" applyNumberFormat="1" applyFont="1" applyFill="1" applyBorder="1" applyAlignment="1">
      <alignment horizontal="center"/>
    </xf>
    <xf numFmtId="0" fontId="14" fillId="17" borderId="4" xfId="0" applyFont="1" applyFill="1" applyBorder="1" applyAlignment="1">
      <alignment horizontal="center" vertical="center" wrapText="1"/>
    </xf>
    <xf numFmtId="0" fontId="14" fillId="17" borderId="60" xfId="0" applyFont="1" applyFill="1" applyBorder="1" applyAlignment="1">
      <alignment horizontal="center" vertical="center" wrapText="1"/>
    </xf>
    <xf numFmtId="0" fontId="14" fillId="17" borderId="12" xfId="0" applyFont="1" applyFill="1" applyBorder="1" applyAlignment="1">
      <alignment horizontal="center" vertical="center" wrapText="1"/>
    </xf>
    <xf numFmtId="0" fontId="14" fillId="17" borderId="5" xfId="0" applyFont="1" applyFill="1" applyBorder="1" applyAlignment="1">
      <alignment horizontal="center" vertical="center" wrapText="1"/>
    </xf>
    <xf numFmtId="0" fontId="45" fillId="17" borderId="9" xfId="0" applyFont="1" applyFill="1" applyBorder="1" applyAlignment="1">
      <alignment horizontal="center" vertical="center" wrapText="1"/>
    </xf>
    <xf numFmtId="0" fontId="45" fillId="17" borderId="52" xfId="0" applyFont="1" applyFill="1" applyBorder="1" applyAlignment="1">
      <alignment horizontal="center" vertical="center" wrapText="1"/>
    </xf>
    <xf numFmtId="0" fontId="45" fillId="17" borderId="13" xfId="0" applyFont="1" applyFill="1" applyBorder="1" applyAlignment="1">
      <alignment horizontal="center" vertical="center" wrapText="1"/>
    </xf>
    <xf numFmtId="0" fontId="45" fillId="17" borderId="10" xfId="0" applyFont="1" applyFill="1" applyBorder="1" applyAlignment="1">
      <alignment horizontal="center" vertical="center" wrapText="1"/>
    </xf>
    <xf numFmtId="0" fontId="20" fillId="5" borderId="35" xfId="0" applyFont="1" applyFill="1" applyBorder="1" applyAlignment="1" applyProtection="1">
      <alignment horizontal="center" vertical="center" wrapText="1"/>
      <protection locked="0"/>
    </xf>
    <xf numFmtId="0" fontId="20" fillId="5" borderId="36" xfId="0" applyFont="1" applyFill="1" applyBorder="1" applyAlignment="1" applyProtection="1">
      <alignment horizontal="center" vertical="center" wrapText="1"/>
      <protection locked="0"/>
    </xf>
    <xf numFmtId="0" fontId="20" fillId="5" borderId="37" xfId="0" applyFont="1" applyFill="1" applyBorder="1" applyAlignment="1" applyProtection="1">
      <alignment horizontal="center" vertical="center" wrapText="1"/>
      <protection locked="0"/>
    </xf>
    <xf numFmtId="0" fontId="34" fillId="17" borderId="4" xfId="0" applyFont="1" applyFill="1" applyBorder="1" applyAlignment="1">
      <alignment horizontal="center" wrapText="1"/>
    </xf>
    <xf numFmtId="0" fontId="34" fillId="17" borderId="12" xfId="0" applyFont="1" applyFill="1" applyBorder="1" applyAlignment="1">
      <alignment horizontal="center" wrapText="1"/>
    </xf>
    <xf numFmtId="0" fontId="34" fillId="17" borderId="9" xfId="0" applyFont="1" applyFill="1" applyBorder="1" applyAlignment="1">
      <alignment horizontal="center" wrapText="1"/>
    </xf>
    <xf numFmtId="0" fontId="34" fillId="17" borderId="13" xfId="0" applyFont="1" applyFill="1" applyBorder="1" applyAlignment="1">
      <alignment horizontal="center" wrapText="1"/>
    </xf>
    <xf numFmtId="1" fontId="39" fillId="6" borderId="53" xfId="0" applyNumberFormat="1" applyFont="1" applyFill="1" applyBorder="1" applyAlignment="1">
      <alignment horizontal="center" wrapText="1"/>
    </xf>
    <xf numFmtId="1" fontId="39" fillId="6" borderId="61" xfId="0" applyNumberFormat="1" applyFont="1" applyFill="1" applyBorder="1" applyAlignment="1">
      <alignment horizontal="center" wrapText="1"/>
    </xf>
    <xf numFmtId="0" fontId="13" fillId="5" borderId="35" xfId="0" applyFont="1" applyFill="1" applyBorder="1" applyAlignment="1" applyProtection="1">
      <alignment horizontal="center" wrapText="1"/>
      <protection locked="0"/>
    </xf>
    <xf numFmtId="0" fontId="13" fillId="5" borderId="37" xfId="0" applyFont="1" applyFill="1" applyBorder="1" applyAlignment="1" applyProtection="1">
      <alignment horizontal="center" wrapText="1"/>
      <protection locked="0"/>
    </xf>
    <xf numFmtId="0" fontId="48" fillId="17" borderId="35" xfId="0" applyFont="1" applyFill="1" applyBorder="1" applyAlignment="1">
      <alignment horizontal="center" wrapText="1"/>
    </xf>
    <xf numFmtId="0" fontId="47" fillId="17" borderId="36" xfId="0" applyFont="1" applyFill="1" applyBorder="1" applyAlignment="1">
      <alignment horizontal="center" wrapText="1"/>
    </xf>
    <xf numFmtId="0" fontId="47" fillId="17" borderId="37" xfId="0" applyFont="1" applyFill="1" applyBorder="1" applyAlignment="1">
      <alignment horizontal="center" wrapText="1"/>
    </xf>
    <xf numFmtId="165" fontId="39" fillId="6" borderId="36" xfId="0" applyNumberFormat="1" applyFont="1" applyFill="1" applyBorder="1" applyAlignment="1">
      <alignment horizontal="center"/>
    </xf>
    <xf numFmtId="0" fontId="14" fillId="17" borderId="38" xfId="0" applyFont="1" applyFill="1" applyBorder="1" applyAlignment="1">
      <alignment horizontal="center" vertical="center"/>
    </xf>
    <xf numFmtId="0" fontId="14" fillId="17" borderId="42" xfId="0" applyFont="1" applyFill="1" applyBorder="1" applyAlignment="1">
      <alignment horizontal="center" vertical="center"/>
    </xf>
    <xf numFmtId="0" fontId="14" fillId="17" borderId="9" xfId="0" applyFont="1" applyFill="1" applyBorder="1" applyAlignment="1">
      <alignment horizontal="center" vertical="center" wrapText="1"/>
    </xf>
    <xf numFmtId="0" fontId="14" fillId="17" borderId="13" xfId="0" applyFont="1" applyFill="1" applyBorder="1" applyAlignment="1">
      <alignment horizontal="center" vertical="center" wrapText="1"/>
    </xf>
    <xf numFmtId="0" fontId="34" fillId="17" borderId="35" xfId="0" applyFont="1" applyFill="1" applyBorder="1" applyAlignment="1">
      <alignment horizontal="center" wrapText="1"/>
    </xf>
    <xf numFmtId="0" fontId="34" fillId="17" borderId="36" xfId="0" applyFont="1" applyFill="1" applyBorder="1" applyAlignment="1">
      <alignment horizontal="center" wrapText="1"/>
    </xf>
    <xf numFmtId="0" fontId="34" fillId="17" borderId="37" xfId="0" applyFont="1" applyFill="1" applyBorder="1" applyAlignment="1">
      <alignment horizontal="center" wrapText="1"/>
    </xf>
    <xf numFmtId="0" fontId="28" fillId="2" borderId="35" xfId="0" applyFont="1" applyFill="1" applyBorder="1" applyAlignment="1">
      <alignment horizontal="center" vertical="center"/>
    </xf>
    <xf numFmtId="0" fontId="28" fillId="2" borderId="36" xfId="0" applyFont="1" applyFill="1" applyBorder="1" applyAlignment="1">
      <alignment horizontal="center" vertical="center"/>
    </xf>
    <xf numFmtId="0" fontId="22" fillId="8" borderId="35" xfId="0" applyFont="1" applyFill="1" applyBorder="1" applyAlignment="1">
      <alignment horizontal="center" vertical="center"/>
    </xf>
    <xf numFmtId="0" fontId="22" fillId="8" borderId="36" xfId="0" applyFont="1" applyFill="1" applyBorder="1" applyAlignment="1">
      <alignment horizontal="center" vertical="center"/>
    </xf>
    <xf numFmtId="0" fontId="22" fillId="8" borderId="37" xfId="0" applyFont="1" applyFill="1" applyBorder="1" applyAlignment="1">
      <alignment horizontal="center" vertical="center"/>
    </xf>
    <xf numFmtId="0" fontId="14" fillId="17" borderId="12" xfId="0" applyFont="1" applyFill="1" applyBorder="1" applyAlignment="1">
      <alignment horizontal="center" vertical="center"/>
    </xf>
    <xf numFmtId="0" fontId="14" fillId="17" borderId="13" xfId="0" applyFont="1" applyFill="1" applyBorder="1" applyAlignment="1">
      <alignment horizontal="center" vertical="center"/>
    </xf>
    <xf numFmtId="0" fontId="14" fillId="6" borderId="4" xfId="0" applyFont="1" applyFill="1" applyBorder="1" applyAlignment="1">
      <alignment horizontal="left" vertical="center"/>
    </xf>
    <xf numFmtId="0" fontId="14" fillId="6" borderId="12" xfId="0" applyFont="1" applyFill="1" applyBorder="1" applyAlignment="1">
      <alignment horizontal="left" vertical="center"/>
    </xf>
    <xf numFmtId="0" fontId="14" fillId="17" borderId="53" xfId="0" applyFont="1" applyFill="1" applyBorder="1" applyAlignment="1">
      <alignment horizontal="center" vertical="center" wrapText="1"/>
    </xf>
    <xf numFmtId="0" fontId="14" fillId="17" borderId="61" xfId="0" applyFont="1" applyFill="1" applyBorder="1" applyAlignment="1">
      <alignment horizontal="center" vertical="center" wrapText="1"/>
    </xf>
    <xf numFmtId="0" fontId="29" fillId="34" borderId="35" xfId="0" applyFont="1" applyFill="1" applyBorder="1" applyAlignment="1">
      <alignment horizontal="center" vertical="center"/>
    </xf>
    <xf numFmtId="0" fontId="29" fillId="34" borderId="36" xfId="0" applyFont="1" applyFill="1" applyBorder="1" applyAlignment="1">
      <alignment horizontal="center" vertical="center"/>
    </xf>
    <xf numFmtId="0" fontId="29" fillId="34" borderId="37" xfId="0" applyFont="1" applyFill="1" applyBorder="1" applyAlignment="1">
      <alignment horizontal="center" vertical="center"/>
    </xf>
    <xf numFmtId="0" fontId="14" fillId="33" borderId="1" xfId="0" applyFont="1" applyFill="1" applyBorder="1" applyAlignment="1">
      <alignment horizontal="center" vertical="center" wrapText="1"/>
    </xf>
    <xf numFmtId="0" fontId="14" fillId="33" borderId="2" xfId="0" applyFont="1" applyFill="1" applyBorder="1" applyAlignment="1">
      <alignment horizontal="center" vertical="center" wrapText="1"/>
    </xf>
    <xf numFmtId="0" fontId="14" fillId="33" borderId="3" xfId="0" applyFont="1" applyFill="1" applyBorder="1" applyAlignment="1">
      <alignment horizontal="center" vertical="center" wrapText="1"/>
    </xf>
    <xf numFmtId="0" fontId="14" fillId="33" borderId="6" xfId="0" applyFont="1" applyFill="1" applyBorder="1" applyAlignment="1">
      <alignment horizontal="center" vertical="center" wrapText="1"/>
    </xf>
    <xf numFmtId="0" fontId="14" fillId="33" borderId="7" xfId="0" applyFont="1" applyFill="1" applyBorder="1" applyAlignment="1">
      <alignment horizontal="center" vertical="center" wrapText="1"/>
    </xf>
    <xf numFmtId="0" fontId="14" fillId="33" borderId="8" xfId="0" applyFont="1" applyFill="1" applyBorder="1" applyAlignment="1">
      <alignment horizontal="center" vertical="center" wrapText="1"/>
    </xf>
    <xf numFmtId="0" fontId="14" fillId="33" borderId="4" xfId="0" applyFont="1" applyFill="1" applyBorder="1" applyAlignment="1">
      <alignment horizontal="center" vertical="center" wrapText="1"/>
    </xf>
    <xf numFmtId="0" fontId="14" fillId="33" borderId="60" xfId="0" applyFont="1" applyFill="1" applyBorder="1" applyAlignment="1">
      <alignment horizontal="center" vertical="center" wrapText="1"/>
    </xf>
    <xf numFmtId="0" fontId="14" fillId="33" borderId="12" xfId="0" applyFont="1" applyFill="1" applyBorder="1" applyAlignment="1">
      <alignment horizontal="center" vertical="center" wrapText="1"/>
    </xf>
    <xf numFmtId="0" fontId="14" fillId="33" borderId="5" xfId="0" applyFont="1" applyFill="1" applyBorder="1" applyAlignment="1">
      <alignment horizontal="center" vertical="center" wrapText="1"/>
    </xf>
    <xf numFmtId="0" fontId="34" fillId="33" borderId="4" xfId="0" applyFont="1" applyFill="1" applyBorder="1" applyAlignment="1">
      <alignment horizontal="center" wrapText="1"/>
    </xf>
    <xf numFmtId="0" fontId="34" fillId="33" borderId="12" xfId="0" applyFont="1" applyFill="1" applyBorder="1" applyAlignment="1">
      <alignment horizontal="center" wrapText="1"/>
    </xf>
    <xf numFmtId="0" fontId="34" fillId="33" borderId="9" xfId="0" applyFont="1" applyFill="1" applyBorder="1" applyAlignment="1">
      <alignment horizontal="center" wrapText="1"/>
    </xf>
    <xf numFmtId="0" fontId="34" fillId="33" borderId="13" xfId="0" applyFont="1" applyFill="1" applyBorder="1" applyAlignment="1">
      <alignment horizontal="center" wrapText="1"/>
    </xf>
    <xf numFmtId="0" fontId="45" fillId="33" borderId="9" xfId="0" applyFont="1" applyFill="1" applyBorder="1" applyAlignment="1">
      <alignment horizontal="center" vertical="center" wrapText="1"/>
    </xf>
    <xf numFmtId="0" fontId="45" fillId="33" borderId="52" xfId="0" applyFont="1" applyFill="1" applyBorder="1" applyAlignment="1">
      <alignment horizontal="center" vertical="center" wrapText="1"/>
    </xf>
    <xf numFmtId="0" fontId="45" fillId="33" borderId="13" xfId="0" applyFont="1" applyFill="1" applyBorder="1" applyAlignment="1">
      <alignment horizontal="center" vertical="center" wrapText="1"/>
    </xf>
    <xf numFmtId="0" fontId="45" fillId="33" borderId="10" xfId="0" applyFont="1" applyFill="1" applyBorder="1" applyAlignment="1">
      <alignment horizontal="center" vertical="center" wrapText="1"/>
    </xf>
    <xf numFmtId="0" fontId="14" fillId="33" borderId="9" xfId="0" applyFont="1" applyFill="1" applyBorder="1" applyAlignment="1">
      <alignment horizontal="center" vertical="center" wrapText="1"/>
    </xf>
    <xf numFmtId="0" fontId="14" fillId="33" borderId="13" xfId="0" applyFont="1" applyFill="1" applyBorder="1" applyAlignment="1">
      <alignment horizontal="center" vertical="center" wrapText="1"/>
    </xf>
    <xf numFmtId="0" fontId="14" fillId="33" borderId="39" xfId="0" applyFont="1" applyFill="1" applyBorder="1" applyAlignment="1">
      <alignment horizontal="center"/>
    </xf>
    <xf numFmtId="0" fontId="14" fillId="33" borderId="40" xfId="0" applyFont="1" applyFill="1" applyBorder="1" applyAlignment="1">
      <alignment horizontal="center"/>
    </xf>
    <xf numFmtId="0" fontId="14" fillId="33" borderId="63" xfId="0" applyFont="1" applyFill="1" applyBorder="1" applyAlignment="1">
      <alignment horizontal="center"/>
    </xf>
    <xf numFmtId="0" fontId="14" fillId="33" borderId="38" xfId="0" applyFont="1" applyFill="1" applyBorder="1" applyAlignment="1">
      <alignment horizontal="center" vertical="center"/>
    </xf>
    <xf numFmtId="0" fontId="14" fillId="33" borderId="42" xfId="0" applyFont="1" applyFill="1" applyBorder="1" applyAlignment="1">
      <alignment horizontal="center" vertical="center"/>
    </xf>
    <xf numFmtId="0" fontId="48" fillId="33" borderId="35" xfId="0" applyFont="1" applyFill="1" applyBorder="1" applyAlignment="1">
      <alignment horizontal="center" wrapText="1"/>
    </xf>
    <xf numFmtId="0" fontId="47" fillId="33" borderId="36" xfId="0" applyFont="1" applyFill="1" applyBorder="1" applyAlignment="1">
      <alignment horizontal="center" wrapText="1"/>
    </xf>
    <xf numFmtId="0" fontId="47" fillId="33" borderId="37" xfId="0" applyFont="1" applyFill="1" applyBorder="1" applyAlignment="1">
      <alignment horizontal="center" wrapText="1"/>
    </xf>
    <xf numFmtId="0" fontId="34" fillId="33" borderId="35" xfId="0" applyFont="1" applyFill="1" applyBorder="1" applyAlignment="1">
      <alignment horizontal="center" wrapText="1"/>
    </xf>
    <xf numFmtId="0" fontId="34" fillId="33" borderId="36" xfId="0" applyFont="1" applyFill="1" applyBorder="1" applyAlignment="1">
      <alignment horizontal="center" wrapText="1"/>
    </xf>
    <xf numFmtId="0" fontId="34" fillId="33" borderId="37" xfId="0" applyFont="1" applyFill="1" applyBorder="1" applyAlignment="1">
      <alignment horizontal="center" wrapText="1"/>
    </xf>
    <xf numFmtId="0" fontId="14" fillId="33" borderId="12" xfId="0" applyFont="1" applyFill="1" applyBorder="1" applyAlignment="1">
      <alignment horizontal="center" vertical="center"/>
    </xf>
    <xf numFmtId="0" fontId="14" fillId="33" borderId="13" xfId="0" applyFont="1" applyFill="1" applyBorder="1" applyAlignment="1">
      <alignment horizontal="center" vertical="center"/>
    </xf>
    <xf numFmtId="0" fontId="48" fillId="19" borderId="35" xfId="0" applyFont="1" applyFill="1" applyBorder="1" applyAlignment="1">
      <alignment horizontal="center" wrapText="1"/>
    </xf>
    <xf numFmtId="0" fontId="47" fillId="19" borderId="36" xfId="0" applyFont="1" applyFill="1" applyBorder="1" applyAlignment="1">
      <alignment horizontal="center" wrapText="1"/>
    </xf>
    <xf numFmtId="0" fontId="47" fillId="19" borderId="37" xfId="0" applyFont="1" applyFill="1" applyBorder="1" applyAlignment="1">
      <alignment horizontal="center" wrapText="1"/>
    </xf>
    <xf numFmtId="0" fontId="34" fillId="19" borderId="35" xfId="0" applyFont="1" applyFill="1" applyBorder="1" applyAlignment="1">
      <alignment horizontal="center" wrapText="1"/>
    </xf>
    <xf numFmtId="0" fontId="34" fillId="19" borderId="36" xfId="0" applyFont="1" applyFill="1" applyBorder="1" applyAlignment="1">
      <alignment horizontal="center" wrapText="1"/>
    </xf>
    <xf numFmtId="0" fontId="34" fillId="19" borderId="37" xfId="0" applyFont="1" applyFill="1" applyBorder="1" applyAlignment="1">
      <alignment horizontal="center" wrapText="1"/>
    </xf>
    <xf numFmtId="0" fontId="14" fillId="19" borderId="4" xfId="0" applyFont="1" applyFill="1" applyBorder="1" applyAlignment="1">
      <alignment horizontal="center" vertical="center" wrapText="1"/>
    </xf>
    <xf numFmtId="0" fontId="14" fillId="19" borderId="9" xfId="0" applyFont="1" applyFill="1" applyBorder="1" applyAlignment="1">
      <alignment horizontal="center" vertical="center" wrapText="1"/>
    </xf>
    <xf numFmtId="0" fontId="14" fillId="19" borderId="12" xfId="0" applyFont="1" applyFill="1" applyBorder="1" applyAlignment="1">
      <alignment horizontal="center" vertical="center" wrapText="1"/>
    </xf>
    <xf numFmtId="0" fontId="14" fillId="19" borderId="13" xfId="0" applyFont="1" applyFill="1" applyBorder="1" applyAlignment="1">
      <alignment horizontal="center" vertical="center" wrapText="1"/>
    </xf>
    <xf numFmtId="0" fontId="14" fillId="19" borderId="12" xfId="0" applyFont="1" applyFill="1" applyBorder="1" applyAlignment="1">
      <alignment horizontal="center" vertical="center"/>
    </xf>
    <xf numFmtId="0" fontId="14" fillId="19" borderId="13" xfId="0" applyFont="1" applyFill="1" applyBorder="1" applyAlignment="1">
      <alignment horizontal="center" vertical="center"/>
    </xf>
    <xf numFmtId="0" fontId="14" fillId="19" borderId="38" xfId="0" applyFont="1" applyFill="1" applyBorder="1" applyAlignment="1">
      <alignment horizontal="center" vertical="center"/>
    </xf>
    <xf numFmtId="0" fontId="14" fillId="19" borderId="42" xfId="0" applyFont="1" applyFill="1" applyBorder="1" applyAlignment="1">
      <alignment horizontal="center" vertical="center"/>
    </xf>
    <xf numFmtId="0" fontId="14" fillId="19" borderId="39" xfId="0" applyFont="1" applyFill="1" applyBorder="1" applyAlignment="1">
      <alignment horizontal="center"/>
    </xf>
    <xf numFmtId="0" fontId="14" fillId="19" borderId="40" xfId="0" applyFont="1" applyFill="1" applyBorder="1" applyAlignment="1">
      <alignment horizontal="center"/>
    </xf>
    <xf numFmtId="0" fontId="14" fillId="19" borderId="63" xfId="0" applyFont="1" applyFill="1" applyBorder="1" applyAlignment="1">
      <alignment horizontal="center"/>
    </xf>
    <xf numFmtId="0" fontId="14" fillId="19" borderId="1" xfId="0" applyFont="1" applyFill="1" applyBorder="1" applyAlignment="1">
      <alignment horizontal="center" vertical="center" wrapText="1"/>
    </xf>
    <xf numFmtId="0" fontId="14" fillId="19" borderId="2" xfId="0" applyFont="1" applyFill="1" applyBorder="1" applyAlignment="1">
      <alignment horizontal="center" vertical="center" wrapText="1"/>
    </xf>
    <xf numFmtId="0" fontId="14" fillId="19" borderId="3" xfId="0" applyFont="1" applyFill="1" applyBorder="1" applyAlignment="1">
      <alignment horizontal="center" vertical="center" wrapText="1"/>
    </xf>
    <xf numFmtId="0" fontId="14" fillId="19" borderId="6" xfId="0" applyFont="1" applyFill="1" applyBorder="1" applyAlignment="1">
      <alignment horizontal="center" vertical="center" wrapText="1"/>
    </xf>
    <xf numFmtId="0" fontId="14" fillId="19" borderId="7" xfId="0" applyFont="1" applyFill="1" applyBorder="1" applyAlignment="1">
      <alignment horizontal="center" vertical="center" wrapText="1"/>
    </xf>
    <xf numFmtId="0" fontId="14" fillId="19" borderId="8" xfId="0" applyFont="1" applyFill="1" applyBorder="1" applyAlignment="1">
      <alignment horizontal="center" vertical="center" wrapText="1"/>
    </xf>
    <xf numFmtId="165" fontId="39" fillId="6" borderId="1" xfId="0" applyNumberFormat="1" applyFont="1" applyFill="1" applyBorder="1" applyAlignment="1">
      <alignment horizontal="center" vertical="center"/>
    </xf>
    <xf numFmtId="165" fontId="39" fillId="6" borderId="2" xfId="0" applyNumberFormat="1" applyFont="1" applyFill="1" applyBorder="1" applyAlignment="1">
      <alignment horizontal="center" vertical="center"/>
    </xf>
    <xf numFmtId="165" fontId="39" fillId="6" borderId="3" xfId="0" applyNumberFormat="1" applyFont="1" applyFill="1" applyBorder="1" applyAlignment="1">
      <alignment horizontal="center" vertical="center"/>
    </xf>
    <xf numFmtId="165" fontId="39" fillId="6" borderId="6" xfId="0" applyNumberFormat="1" applyFont="1" applyFill="1" applyBorder="1" applyAlignment="1">
      <alignment horizontal="center" vertical="center"/>
    </xf>
    <xf numFmtId="165" fontId="39" fillId="6" borderId="7" xfId="0" applyNumberFormat="1" applyFont="1" applyFill="1" applyBorder="1" applyAlignment="1">
      <alignment horizontal="center" vertical="center"/>
    </xf>
    <xf numFmtId="165" fontId="39" fillId="6" borderId="8" xfId="0" applyNumberFormat="1" applyFont="1" applyFill="1" applyBorder="1" applyAlignment="1">
      <alignment horizontal="center" vertical="center"/>
    </xf>
    <xf numFmtId="0" fontId="29" fillId="20" borderId="37" xfId="0" applyFont="1" applyFill="1" applyBorder="1" applyAlignment="1">
      <alignment horizontal="center" vertical="center"/>
    </xf>
    <xf numFmtId="0" fontId="14" fillId="19" borderId="1" xfId="0" applyFont="1" applyFill="1" applyBorder="1" applyAlignment="1">
      <alignment horizontal="center"/>
    </xf>
    <xf numFmtId="0" fontId="14" fillId="19" borderId="64" xfId="0" applyFont="1" applyFill="1" applyBorder="1" applyAlignment="1">
      <alignment horizontal="center"/>
    </xf>
    <xf numFmtId="0" fontId="14" fillId="19" borderId="6" xfId="0" applyFont="1" applyFill="1" applyBorder="1" applyAlignment="1">
      <alignment horizontal="center"/>
    </xf>
    <xf numFmtId="0" fontId="14" fillId="19" borderId="67" xfId="0" applyFont="1" applyFill="1" applyBorder="1" applyAlignment="1">
      <alignment horizontal="center"/>
    </xf>
    <xf numFmtId="1" fontId="39" fillId="6" borderId="53" xfId="0" applyNumberFormat="1" applyFont="1" applyFill="1" applyBorder="1" applyAlignment="1">
      <alignment horizontal="center"/>
    </xf>
    <xf numFmtId="1" fontId="39" fillId="6" borderId="61" xfId="0" applyNumberFormat="1" applyFont="1" applyFill="1" applyBorder="1" applyAlignment="1">
      <alignment horizontal="center"/>
    </xf>
    <xf numFmtId="0" fontId="14" fillId="5" borderId="62" xfId="0" applyFont="1" applyFill="1" applyBorder="1" applyAlignment="1" applyProtection="1">
      <alignment horizontal="center"/>
      <protection locked="0"/>
    </xf>
    <xf numFmtId="0" fontId="14" fillId="19" borderId="35" xfId="0" applyFont="1" applyFill="1" applyBorder="1" applyAlignment="1">
      <alignment horizontal="center"/>
    </xf>
    <xf numFmtId="0" fontId="39" fillId="6" borderId="62" xfId="0" applyFont="1" applyFill="1" applyBorder="1" applyAlignment="1">
      <alignment horizontal="center"/>
    </xf>
    <xf numFmtId="0" fontId="39" fillId="6" borderId="37" xfId="0" applyFont="1" applyFill="1" applyBorder="1" applyAlignment="1">
      <alignment horizontal="center"/>
    </xf>
    <xf numFmtId="0" fontId="14" fillId="19" borderId="36" xfId="0" applyFont="1" applyFill="1" applyBorder="1" applyAlignment="1">
      <alignment horizontal="center"/>
    </xf>
    <xf numFmtId="0" fontId="14" fillId="19" borderId="60" xfId="0" applyFont="1" applyFill="1" applyBorder="1" applyAlignment="1">
      <alignment horizontal="center" vertical="center" wrapText="1"/>
    </xf>
    <xf numFmtId="0" fontId="45" fillId="19" borderId="9" xfId="0" applyFont="1" applyFill="1" applyBorder="1" applyAlignment="1">
      <alignment horizontal="center" vertical="center" wrapText="1"/>
    </xf>
    <xf numFmtId="0" fontId="45" fillId="19" borderId="52" xfId="0" applyFont="1" applyFill="1" applyBorder="1" applyAlignment="1">
      <alignment horizontal="center" vertical="center" wrapText="1"/>
    </xf>
    <xf numFmtId="0" fontId="45" fillId="19" borderId="13" xfId="0" applyFont="1" applyFill="1" applyBorder="1" applyAlignment="1">
      <alignment horizontal="center" vertical="center" wrapText="1"/>
    </xf>
    <xf numFmtId="0" fontId="14" fillId="19" borderId="53" xfId="0" applyFont="1" applyFill="1" applyBorder="1" applyAlignment="1">
      <alignment horizontal="center" vertical="center" wrapText="1"/>
    </xf>
    <xf numFmtId="0" fontId="14" fillId="19" borderId="61" xfId="0" applyFont="1" applyFill="1" applyBorder="1" applyAlignment="1">
      <alignment horizontal="center" vertical="center" wrapText="1"/>
    </xf>
    <xf numFmtId="0" fontId="14" fillId="19" borderId="5" xfId="0" applyFont="1" applyFill="1" applyBorder="1" applyAlignment="1">
      <alignment horizontal="center" vertical="center" wrapText="1"/>
    </xf>
    <xf numFmtId="0" fontId="34" fillId="19" borderId="4" xfId="0" applyFont="1" applyFill="1" applyBorder="1" applyAlignment="1">
      <alignment horizontal="center" wrapText="1"/>
    </xf>
    <xf numFmtId="0" fontId="34" fillId="19" borderId="12" xfId="0" applyFont="1" applyFill="1" applyBorder="1" applyAlignment="1">
      <alignment horizontal="center" wrapText="1"/>
    </xf>
    <xf numFmtId="0" fontId="34" fillId="19" borderId="9" xfId="0" applyFont="1" applyFill="1" applyBorder="1" applyAlignment="1">
      <alignment horizontal="center" wrapText="1"/>
    </xf>
    <xf numFmtId="0" fontId="34" fillId="19" borderId="13" xfId="0" applyFont="1" applyFill="1" applyBorder="1" applyAlignment="1">
      <alignment horizontal="center" wrapText="1"/>
    </xf>
    <xf numFmtId="0" fontId="45" fillId="19" borderId="10" xfId="0" applyFont="1" applyFill="1" applyBorder="1" applyAlignment="1">
      <alignment horizontal="center" vertical="center" wrapText="1"/>
    </xf>
    <xf numFmtId="0" fontId="14" fillId="27" borderId="4" xfId="0" applyFont="1" applyFill="1" applyBorder="1" applyAlignment="1">
      <alignment horizontal="center" vertical="center" wrapText="1"/>
    </xf>
    <xf numFmtId="0" fontId="14" fillId="27" borderId="9" xfId="0" applyFont="1" applyFill="1" applyBorder="1" applyAlignment="1">
      <alignment horizontal="center" vertical="center" wrapText="1"/>
    </xf>
    <xf numFmtId="0" fontId="14" fillId="27" borderId="12" xfId="0" applyFont="1" applyFill="1" applyBorder="1" applyAlignment="1">
      <alignment horizontal="center" vertical="center" wrapText="1"/>
    </xf>
    <xf numFmtId="0" fontId="14" fillId="27" borderId="13" xfId="0" applyFont="1" applyFill="1" applyBorder="1" applyAlignment="1">
      <alignment horizontal="center" vertical="center" wrapText="1"/>
    </xf>
    <xf numFmtId="0" fontId="14" fillId="27" borderId="38" xfId="0" applyFont="1" applyFill="1" applyBorder="1" applyAlignment="1">
      <alignment horizontal="center" vertical="center"/>
    </xf>
    <xf numFmtId="0" fontId="14" fillId="27" borderId="42" xfId="0" applyFont="1" applyFill="1" applyBorder="1" applyAlignment="1">
      <alignment horizontal="center" vertical="center"/>
    </xf>
    <xf numFmtId="0" fontId="14" fillId="27" borderId="39" xfId="0" applyFont="1" applyFill="1" applyBorder="1" applyAlignment="1">
      <alignment horizontal="center"/>
    </xf>
    <xf numFmtId="0" fontId="14" fillId="27" borderId="63" xfId="0" applyFont="1" applyFill="1" applyBorder="1" applyAlignment="1">
      <alignment horizontal="center"/>
    </xf>
    <xf numFmtId="0" fontId="14" fillId="27" borderId="40" xfId="0" applyFont="1" applyFill="1" applyBorder="1" applyAlignment="1">
      <alignment horizontal="center"/>
    </xf>
    <xf numFmtId="0" fontId="1" fillId="5" borderId="35" xfId="0" applyFont="1" applyFill="1" applyBorder="1" applyAlignment="1" applyProtection="1">
      <alignment horizontal="center"/>
      <protection locked="0"/>
    </xf>
    <xf numFmtId="0" fontId="1" fillId="5" borderId="37" xfId="0" applyFont="1" applyFill="1" applyBorder="1" applyAlignment="1" applyProtection="1">
      <alignment horizontal="center"/>
      <protection locked="0"/>
    </xf>
    <xf numFmtId="0" fontId="48" fillId="27" borderId="35" xfId="0" applyFont="1" applyFill="1" applyBorder="1" applyAlignment="1">
      <alignment horizontal="center" wrapText="1"/>
    </xf>
    <xf numFmtId="0" fontId="47" fillId="27" borderId="36" xfId="0" applyFont="1" applyFill="1" applyBorder="1" applyAlignment="1">
      <alignment horizontal="center" wrapText="1"/>
    </xf>
    <xf numFmtId="0" fontId="47" fillId="27" borderId="37" xfId="0" applyFont="1" applyFill="1" applyBorder="1" applyAlignment="1">
      <alignment horizontal="center" wrapText="1"/>
    </xf>
    <xf numFmtId="0" fontId="34" fillId="27" borderId="35" xfId="0" applyFont="1" applyFill="1" applyBorder="1" applyAlignment="1">
      <alignment horizontal="center" wrapText="1"/>
    </xf>
    <xf numFmtId="0" fontId="34" fillId="27" borderId="36" xfId="0" applyFont="1" applyFill="1" applyBorder="1" applyAlignment="1">
      <alignment horizontal="center" wrapText="1"/>
    </xf>
    <xf numFmtId="0" fontId="34" fillId="27" borderId="37" xfId="0" applyFont="1" applyFill="1" applyBorder="1" applyAlignment="1">
      <alignment horizontal="center" wrapText="1"/>
    </xf>
    <xf numFmtId="0" fontId="14" fillId="27" borderId="53" xfId="0" applyFont="1" applyFill="1" applyBorder="1" applyAlignment="1">
      <alignment horizontal="center" vertical="center" wrapText="1"/>
    </xf>
    <xf numFmtId="0" fontId="14" fillId="27" borderId="61" xfId="0" applyFont="1" applyFill="1" applyBorder="1" applyAlignment="1">
      <alignment horizontal="center" vertical="center" wrapText="1"/>
    </xf>
    <xf numFmtId="0" fontId="29" fillId="28" borderId="35" xfId="0" applyFont="1" applyFill="1" applyBorder="1" applyAlignment="1">
      <alignment horizontal="center" vertical="center"/>
    </xf>
    <xf numFmtId="0" fontId="29" fillId="28" borderId="36" xfId="0" applyFont="1" applyFill="1" applyBorder="1" applyAlignment="1">
      <alignment horizontal="center" vertical="center"/>
    </xf>
    <xf numFmtId="0" fontId="29" fillId="28" borderId="37" xfId="0" applyFont="1" applyFill="1" applyBorder="1" applyAlignment="1">
      <alignment horizontal="center" vertical="center"/>
    </xf>
    <xf numFmtId="0" fontId="14" fillId="27" borderId="1" xfId="0" applyFont="1" applyFill="1" applyBorder="1" applyAlignment="1">
      <alignment horizontal="center" vertical="center" wrapText="1"/>
    </xf>
    <xf numFmtId="0" fontId="14" fillId="27" borderId="2" xfId="0" applyFont="1" applyFill="1" applyBorder="1" applyAlignment="1">
      <alignment horizontal="center" vertical="center" wrapText="1"/>
    </xf>
    <xf numFmtId="0" fontId="14" fillId="27" borderId="3" xfId="0" applyFont="1" applyFill="1" applyBorder="1" applyAlignment="1">
      <alignment horizontal="center" vertical="center" wrapText="1"/>
    </xf>
    <xf numFmtId="0" fontId="14" fillId="27" borderId="6" xfId="0" applyFont="1" applyFill="1" applyBorder="1" applyAlignment="1">
      <alignment horizontal="center" vertical="center" wrapText="1"/>
    </xf>
    <xf numFmtId="0" fontId="14" fillId="27" borderId="7" xfId="0" applyFont="1" applyFill="1" applyBorder="1" applyAlignment="1">
      <alignment horizontal="center" vertical="center" wrapText="1"/>
    </xf>
    <xf numFmtId="0" fontId="14" fillId="27" borderId="8" xfId="0" applyFont="1" applyFill="1" applyBorder="1" applyAlignment="1">
      <alignment horizontal="center" vertical="center" wrapText="1"/>
    </xf>
    <xf numFmtId="0" fontId="14" fillId="27" borderId="60" xfId="0" applyFont="1" applyFill="1" applyBorder="1" applyAlignment="1">
      <alignment horizontal="center" vertical="center" wrapText="1"/>
    </xf>
    <xf numFmtId="0" fontId="45" fillId="27" borderId="9" xfId="0" applyFont="1" applyFill="1" applyBorder="1" applyAlignment="1">
      <alignment horizontal="center" vertical="center" wrapText="1"/>
    </xf>
    <xf numFmtId="0" fontId="45" fillId="27" borderId="52" xfId="0" applyFont="1" applyFill="1" applyBorder="1" applyAlignment="1">
      <alignment horizontal="center" vertical="center" wrapText="1"/>
    </xf>
    <xf numFmtId="0" fontId="45" fillId="27" borderId="13" xfId="0" applyFont="1" applyFill="1" applyBorder="1" applyAlignment="1">
      <alignment horizontal="center" vertical="center" wrapText="1"/>
    </xf>
    <xf numFmtId="0" fontId="14" fillId="27" borderId="1" xfId="0" applyFont="1" applyFill="1" applyBorder="1" applyAlignment="1">
      <alignment horizontal="center" vertical="center"/>
    </xf>
    <xf numFmtId="0" fontId="14" fillId="27" borderId="64" xfId="0" applyFont="1" applyFill="1" applyBorder="1" applyAlignment="1">
      <alignment horizontal="center" vertical="center"/>
    </xf>
    <xf numFmtId="0" fontId="14" fillId="27" borderId="6" xfId="0" applyFont="1" applyFill="1" applyBorder="1" applyAlignment="1">
      <alignment horizontal="center" vertical="center"/>
    </xf>
    <xf numFmtId="0" fontId="14" fillId="27" borderId="67" xfId="0" applyFont="1" applyFill="1" applyBorder="1" applyAlignment="1">
      <alignment horizontal="center" vertical="center"/>
    </xf>
    <xf numFmtId="0" fontId="14" fillId="27" borderId="1" xfId="0" applyFont="1" applyFill="1" applyBorder="1" applyAlignment="1">
      <alignment horizontal="center"/>
    </xf>
    <xf numFmtId="0" fontId="14" fillId="27" borderId="64" xfId="0" applyFont="1" applyFill="1" applyBorder="1" applyAlignment="1">
      <alignment horizontal="center"/>
    </xf>
    <xf numFmtId="0" fontId="14" fillId="27" borderId="6" xfId="0" applyFont="1" applyFill="1" applyBorder="1" applyAlignment="1">
      <alignment horizontal="center"/>
    </xf>
    <xf numFmtId="0" fontId="14" fillId="27" borderId="67" xfId="0" applyFont="1" applyFill="1" applyBorder="1" applyAlignment="1">
      <alignment horizontal="center"/>
    </xf>
    <xf numFmtId="0" fontId="14" fillId="38" borderId="38" xfId="0" applyFont="1" applyFill="1" applyBorder="1" applyAlignment="1">
      <alignment horizontal="center" vertical="center"/>
    </xf>
    <xf numFmtId="0" fontId="14" fillId="38" borderId="42" xfId="0" applyFont="1" applyFill="1" applyBorder="1" applyAlignment="1">
      <alignment horizontal="center" vertical="center"/>
    </xf>
    <xf numFmtId="0" fontId="120" fillId="38" borderId="9" xfId="0" applyFont="1" applyFill="1" applyBorder="1" applyAlignment="1">
      <alignment horizontal="center" wrapText="1"/>
    </xf>
    <xf numFmtId="0" fontId="120" fillId="38" borderId="13" xfId="0" applyFont="1" applyFill="1" applyBorder="1" applyAlignment="1">
      <alignment horizontal="center" wrapText="1"/>
    </xf>
    <xf numFmtId="0" fontId="120" fillId="38" borderId="10" xfId="0" applyFont="1" applyFill="1" applyBorder="1" applyAlignment="1">
      <alignment horizontal="center" wrapText="1"/>
    </xf>
    <xf numFmtId="0" fontId="14" fillId="38" borderId="53" xfId="0" applyFont="1" applyFill="1" applyBorder="1" applyAlignment="1">
      <alignment horizontal="center" vertical="center" wrapText="1"/>
    </xf>
    <xf numFmtId="0" fontId="14" fillId="38" borderId="61" xfId="0" applyFont="1" applyFill="1" applyBorder="1" applyAlignment="1">
      <alignment horizontal="center" vertical="center" wrapText="1"/>
    </xf>
    <xf numFmtId="0" fontId="48" fillId="38" borderId="35" xfId="0" applyFont="1" applyFill="1" applyBorder="1" applyAlignment="1">
      <alignment horizontal="center" wrapText="1"/>
    </xf>
    <xf numFmtId="0" fontId="47" fillId="38" borderId="36" xfId="0" applyFont="1" applyFill="1" applyBorder="1" applyAlignment="1">
      <alignment horizontal="center" wrapText="1"/>
    </xf>
    <xf numFmtId="0" fontId="47" fillId="38" borderId="37" xfId="0" applyFont="1" applyFill="1" applyBorder="1" applyAlignment="1">
      <alignment horizontal="center" wrapText="1"/>
    </xf>
    <xf numFmtId="0" fontId="34" fillId="38" borderId="35" xfId="0" applyFont="1" applyFill="1" applyBorder="1" applyAlignment="1">
      <alignment horizontal="center" wrapText="1"/>
    </xf>
    <xf numFmtId="0" fontId="34" fillId="38" borderId="36" xfId="0" applyFont="1" applyFill="1" applyBorder="1" applyAlignment="1">
      <alignment horizontal="center" wrapText="1"/>
    </xf>
    <xf numFmtId="0" fontId="34" fillId="38" borderId="37" xfId="0" applyFont="1" applyFill="1" applyBorder="1" applyAlignment="1">
      <alignment horizontal="center" wrapText="1"/>
    </xf>
    <xf numFmtId="0" fontId="14" fillId="38" borderId="4" xfId="0" applyFont="1" applyFill="1" applyBorder="1" applyAlignment="1">
      <alignment horizontal="center" vertical="center" wrapText="1"/>
    </xf>
    <xf numFmtId="0" fontId="14" fillId="38" borderId="9" xfId="0" applyFont="1" applyFill="1" applyBorder="1" applyAlignment="1">
      <alignment horizontal="center" vertical="center" wrapText="1"/>
    </xf>
    <xf numFmtId="0" fontId="14" fillId="38" borderId="12" xfId="0" applyFont="1" applyFill="1" applyBorder="1" applyAlignment="1">
      <alignment horizontal="center" vertical="center" wrapText="1"/>
    </xf>
    <xf numFmtId="0" fontId="14" fillId="38" borderId="13" xfId="0" applyFont="1" applyFill="1" applyBorder="1" applyAlignment="1">
      <alignment horizontal="center" vertical="center" wrapText="1"/>
    </xf>
    <xf numFmtId="0" fontId="14" fillId="38" borderId="39" xfId="0" applyFont="1" applyFill="1" applyBorder="1" applyAlignment="1">
      <alignment horizontal="center"/>
    </xf>
    <xf numFmtId="0" fontId="14" fillId="38" borderId="40" xfId="0" applyFont="1" applyFill="1" applyBorder="1" applyAlignment="1">
      <alignment horizontal="center"/>
    </xf>
    <xf numFmtId="0" fontId="14" fillId="38" borderId="63" xfId="0" applyFont="1" applyFill="1" applyBorder="1" applyAlignment="1">
      <alignment horizontal="center"/>
    </xf>
    <xf numFmtId="0" fontId="17" fillId="42" borderId="4" xfId="0" applyFont="1" applyFill="1" applyBorder="1" applyAlignment="1">
      <alignment horizontal="center" vertical="center"/>
    </xf>
    <xf numFmtId="0" fontId="17" fillId="42" borderId="12" xfId="0" applyFont="1" applyFill="1" applyBorder="1" applyAlignment="1">
      <alignment horizontal="center" vertical="center"/>
    </xf>
    <xf numFmtId="0" fontId="17" fillId="42" borderId="5" xfId="0" applyFont="1" applyFill="1" applyBorder="1" applyAlignment="1">
      <alignment horizontal="center" vertical="center"/>
    </xf>
    <xf numFmtId="0" fontId="29" fillId="41" borderId="35" xfId="0" applyFont="1" applyFill="1" applyBorder="1" applyAlignment="1">
      <alignment horizontal="center" vertical="center"/>
    </xf>
    <xf numFmtId="0" fontId="29" fillId="41" borderId="36" xfId="0" applyFont="1" applyFill="1" applyBorder="1" applyAlignment="1">
      <alignment horizontal="center" vertical="center"/>
    </xf>
    <xf numFmtId="0" fontId="29" fillId="41" borderId="37" xfId="0" applyFont="1" applyFill="1" applyBorder="1" applyAlignment="1">
      <alignment horizontal="center" vertical="center"/>
    </xf>
    <xf numFmtId="0" fontId="14" fillId="38" borderId="1" xfId="0" applyFont="1" applyFill="1" applyBorder="1" applyAlignment="1">
      <alignment horizontal="center" vertical="center" wrapText="1"/>
    </xf>
    <xf numFmtId="0" fontId="14" fillId="38" borderId="2" xfId="0" applyFont="1" applyFill="1" applyBorder="1" applyAlignment="1">
      <alignment horizontal="center" vertical="center" wrapText="1"/>
    </xf>
    <xf numFmtId="0" fontId="14" fillId="38" borderId="3" xfId="0" applyFont="1" applyFill="1" applyBorder="1" applyAlignment="1">
      <alignment horizontal="center" vertical="center" wrapText="1"/>
    </xf>
    <xf numFmtId="0" fontId="14" fillId="38" borderId="6" xfId="0" applyFont="1" applyFill="1" applyBorder="1" applyAlignment="1">
      <alignment horizontal="center" vertical="center" wrapText="1"/>
    </xf>
    <xf numFmtId="0" fontId="14" fillId="38" borderId="7" xfId="0" applyFont="1" applyFill="1" applyBorder="1" applyAlignment="1">
      <alignment horizontal="center" vertical="center" wrapText="1"/>
    </xf>
    <xf numFmtId="0" fontId="14" fillId="38" borderId="8" xfId="0" applyFont="1" applyFill="1" applyBorder="1" applyAlignment="1">
      <alignment horizontal="center" vertical="center" wrapText="1"/>
    </xf>
    <xf numFmtId="0" fontId="14" fillId="38" borderId="60" xfId="0" applyFont="1" applyFill="1" applyBorder="1" applyAlignment="1">
      <alignment horizontal="center" vertical="center" wrapText="1"/>
    </xf>
    <xf numFmtId="0" fontId="14" fillId="38" borderId="1" xfId="0" applyFont="1" applyFill="1" applyBorder="1" applyAlignment="1">
      <alignment horizontal="center"/>
    </xf>
    <xf numFmtId="0" fontId="14" fillId="38" borderId="64" xfId="0" applyFont="1" applyFill="1" applyBorder="1" applyAlignment="1">
      <alignment horizontal="center"/>
    </xf>
    <xf numFmtId="0" fontId="14" fillId="38" borderId="6" xfId="0" applyFont="1" applyFill="1" applyBorder="1" applyAlignment="1">
      <alignment horizontal="center"/>
    </xf>
    <xf numFmtId="0" fontId="14" fillId="38" borderId="67" xfId="0" applyFont="1" applyFill="1" applyBorder="1" applyAlignment="1">
      <alignment horizontal="center"/>
    </xf>
    <xf numFmtId="0" fontId="45" fillId="38" borderId="9" xfId="0" applyFont="1" applyFill="1" applyBorder="1" applyAlignment="1">
      <alignment horizontal="center" vertical="center" wrapText="1"/>
    </xf>
    <xf numFmtId="0" fontId="45" fillId="38" borderId="52" xfId="0" applyFont="1" applyFill="1" applyBorder="1" applyAlignment="1">
      <alignment horizontal="center" vertical="center" wrapText="1"/>
    </xf>
    <xf numFmtId="0" fontId="45" fillId="38" borderId="13" xfId="0" applyFont="1" applyFill="1" applyBorder="1" applyAlignment="1">
      <alignment horizontal="center" vertical="center" wrapText="1"/>
    </xf>
    <xf numFmtId="0" fontId="28" fillId="5" borderId="35" xfId="0" applyFont="1" applyFill="1" applyBorder="1" applyAlignment="1" applyProtection="1">
      <alignment horizontal="left" vertical="top"/>
      <protection locked="0"/>
    </xf>
    <xf numFmtId="0" fontId="28" fillId="5" borderId="36" xfId="0" applyFont="1" applyFill="1" applyBorder="1" applyAlignment="1" applyProtection="1">
      <alignment horizontal="left" vertical="top"/>
      <protection locked="0"/>
    </xf>
    <xf numFmtId="0" fontId="28" fillId="5" borderId="37" xfId="0" applyFont="1" applyFill="1" applyBorder="1" applyAlignment="1" applyProtection="1">
      <alignment horizontal="left" vertical="top"/>
      <protection locked="0"/>
    </xf>
    <xf numFmtId="0" fontId="36" fillId="5" borderId="12" xfId="0" applyFont="1" applyFill="1" applyBorder="1" applyAlignment="1" applyProtection="1">
      <alignment horizontal="center" vertical="center"/>
      <protection locked="0"/>
    </xf>
    <xf numFmtId="0" fontId="36" fillId="5" borderId="5" xfId="0" applyFont="1" applyFill="1" applyBorder="1" applyAlignment="1" applyProtection="1">
      <alignment horizontal="center" vertical="center"/>
      <protection locked="0"/>
    </xf>
    <xf numFmtId="0" fontId="36" fillId="5" borderId="13" xfId="0" applyFont="1" applyFill="1" applyBorder="1" applyAlignment="1" applyProtection="1">
      <alignment horizontal="center" vertical="center"/>
      <protection locked="0"/>
    </xf>
    <xf numFmtId="0" fontId="36" fillId="5" borderId="10" xfId="0" applyFont="1" applyFill="1" applyBorder="1" applyAlignment="1" applyProtection="1">
      <alignment horizontal="center" vertical="center"/>
      <protection locked="0"/>
    </xf>
    <xf numFmtId="0" fontId="28" fillId="2" borderId="35" xfId="0" applyFont="1" applyFill="1" applyBorder="1" applyAlignment="1">
      <alignment horizontal="center" wrapText="1"/>
    </xf>
    <xf numFmtId="0" fontId="28" fillId="2" borderId="36" xfId="0" applyFont="1" applyFill="1" applyBorder="1" applyAlignment="1">
      <alignment horizontal="center" wrapText="1"/>
    </xf>
    <xf numFmtId="0" fontId="28" fillId="2" borderId="63" xfId="0" applyFont="1" applyFill="1" applyBorder="1" applyAlignment="1">
      <alignment horizontal="center" wrapText="1"/>
    </xf>
    <xf numFmtId="0" fontId="35" fillId="17" borderId="64" xfId="0" applyFont="1" applyFill="1" applyBorder="1" applyAlignment="1">
      <alignment horizontal="center"/>
    </xf>
    <xf numFmtId="0" fontId="35" fillId="17" borderId="11" xfId="0" applyFont="1" applyFill="1" applyBorder="1" applyAlignment="1">
      <alignment horizontal="center"/>
    </xf>
    <xf numFmtId="0" fontId="35" fillId="17" borderId="55" xfId="0" applyFont="1" applyFill="1" applyBorder="1" applyAlignment="1">
      <alignment horizontal="center"/>
    </xf>
    <xf numFmtId="0" fontId="35" fillId="17" borderId="54" xfId="0" applyFont="1" applyFill="1" applyBorder="1" applyAlignment="1">
      <alignment horizontal="center"/>
    </xf>
    <xf numFmtId="0" fontId="12" fillId="17" borderId="1" xfId="0" applyFont="1" applyFill="1" applyBorder="1" applyAlignment="1">
      <alignment horizontal="center"/>
    </xf>
    <xf numFmtId="0" fontId="12" fillId="17" borderId="2" xfId="0" applyFont="1" applyFill="1" applyBorder="1" applyAlignment="1">
      <alignment horizontal="center"/>
    </xf>
    <xf numFmtId="0" fontId="12" fillId="17" borderId="36" xfId="0" applyFont="1" applyFill="1" applyBorder="1" applyAlignment="1">
      <alignment horizontal="center"/>
    </xf>
    <xf numFmtId="0" fontId="12" fillId="17" borderId="37" xfId="0" applyFont="1" applyFill="1" applyBorder="1" applyAlignment="1">
      <alignment horizontal="center"/>
    </xf>
    <xf numFmtId="0" fontId="46" fillId="17" borderId="33" xfId="0" applyFont="1" applyFill="1" applyBorder="1" applyAlignment="1">
      <alignment horizontal="center" wrapText="1"/>
    </xf>
    <xf numFmtId="0" fontId="46" fillId="17" borderId="28" xfId="0" applyFont="1" applyFill="1" applyBorder="1" applyAlignment="1">
      <alignment horizontal="center" wrapText="1"/>
    </xf>
    <xf numFmtId="0" fontId="46" fillId="17" borderId="12" xfId="0" applyFont="1" applyFill="1" applyBorder="1" applyAlignment="1">
      <alignment horizontal="center" vertical="center" wrapText="1"/>
    </xf>
    <xf numFmtId="0" fontId="46" fillId="17" borderId="22" xfId="0" applyFont="1" applyFill="1" applyBorder="1" applyAlignment="1">
      <alignment horizontal="center" vertical="center" wrapText="1"/>
    </xf>
    <xf numFmtId="0" fontId="46" fillId="17" borderId="4" xfId="0" applyFont="1" applyFill="1" applyBorder="1" applyAlignment="1">
      <alignment horizontal="center" vertical="center" wrapText="1"/>
    </xf>
    <xf numFmtId="0" fontId="46" fillId="17" borderId="51" xfId="0" applyFont="1" applyFill="1" applyBorder="1" applyAlignment="1">
      <alignment horizontal="center" vertical="center" wrapText="1"/>
    </xf>
    <xf numFmtId="0" fontId="39" fillId="17" borderId="54" xfId="0" applyFont="1" applyFill="1" applyBorder="1" applyAlignment="1">
      <alignment horizontal="center" vertical="center" wrapText="1"/>
    </xf>
    <xf numFmtId="0" fontId="39" fillId="17" borderId="38" xfId="0" applyFont="1" applyFill="1" applyBorder="1" applyAlignment="1">
      <alignment horizontal="center" vertical="center" wrapText="1"/>
    </xf>
    <xf numFmtId="0" fontId="39" fillId="17" borderId="42" xfId="0" applyFont="1" applyFill="1" applyBorder="1" applyAlignment="1">
      <alignment horizontal="center" vertical="center" wrapText="1"/>
    </xf>
    <xf numFmtId="0" fontId="39" fillId="17" borderId="11" xfId="0" applyFont="1" applyFill="1" applyBorder="1" applyAlignment="1">
      <alignment horizontal="center" vertical="center"/>
    </xf>
    <xf numFmtId="0" fontId="39" fillId="17" borderId="47" xfId="0" applyFont="1" applyFill="1" applyBorder="1" applyAlignment="1">
      <alignment horizontal="center" vertical="center"/>
    </xf>
    <xf numFmtId="0" fontId="39" fillId="17" borderId="57" xfId="0" applyFont="1" applyFill="1" applyBorder="1" applyAlignment="1">
      <alignment horizontal="center" vertical="center"/>
    </xf>
    <xf numFmtId="0" fontId="39" fillId="17" borderId="53" xfId="0" applyFont="1" applyFill="1" applyBorder="1" applyAlignment="1">
      <alignment horizontal="center" vertical="center"/>
    </xf>
    <xf numFmtId="0" fontId="39" fillId="17" borderId="59" xfId="0" applyFont="1" applyFill="1" applyBorder="1" applyAlignment="1">
      <alignment horizontal="center" vertical="center"/>
    </xf>
    <xf numFmtId="0" fontId="39" fillId="17" borderId="61" xfId="0" applyFont="1" applyFill="1" applyBorder="1" applyAlignment="1">
      <alignment horizontal="center" vertical="center"/>
    </xf>
    <xf numFmtId="0" fontId="17" fillId="8" borderId="35" xfId="0" applyFont="1" applyFill="1" applyBorder="1" applyAlignment="1">
      <alignment horizontal="center" vertical="center" wrapText="1"/>
    </xf>
    <xf numFmtId="0" fontId="17" fillId="8" borderId="36" xfId="0" applyFont="1" applyFill="1" applyBorder="1" applyAlignment="1">
      <alignment horizontal="center" vertical="center" wrapText="1"/>
    </xf>
    <xf numFmtId="0" fontId="17" fillId="8" borderId="37" xfId="0" applyFont="1" applyFill="1" applyBorder="1" applyAlignment="1">
      <alignment horizontal="center" vertical="center" wrapText="1"/>
    </xf>
    <xf numFmtId="0" fontId="34" fillId="24" borderId="35" xfId="0" applyFont="1" applyFill="1" applyBorder="1" applyAlignment="1">
      <alignment horizontal="center" vertical="center" wrapText="1"/>
    </xf>
    <xf numFmtId="0" fontId="34" fillId="24" borderId="36" xfId="0" applyFont="1" applyFill="1" applyBorder="1" applyAlignment="1">
      <alignment horizontal="center" vertical="center" wrapText="1"/>
    </xf>
    <xf numFmtId="0" fontId="34" fillId="24" borderId="37" xfId="0" applyFont="1" applyFill="1" applyBorder="1" applyAlignment="1">
      <alignment horizontal="center" vertical="center" wrapText="1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34" fillId="24" borderId="35" xfId="0" applyFont="1" applyFill="1" applyBorder="1" applyAlignment="1">
      <alignment horizontal="center"/>
    </xf>
    <xf numFmtId="0" fontId="34" fillId="24" borderId="36" xfId="0" applyFont="1" applyFill="1" applyBorder="1" applyAlignment="1">
      <alignment horizontal="center"/>
    </xf>
    <xf numFmtId="0" fontId="34" fillId="24" borderId="37" xfId="0" applyFont="1" applyFill="1" applyBorder="1" applyAlignment="1">
      <alignment horizontal="center"/>
    </xf>
    <xf numFmtId="0" fontId="37" fillId="6" borderId="40" xfId="0" applyFont="1" applyFill="1" applyBorder="1" applyAlignment="1">
      <alignment horizontal="center" vertical="center" wrapText="1"/>
    </xf>
    <xf numFmtId="0" fontId="37" fillId="6" borderId="41" xfId="0" applyFont="1" applyFill="1" applyBorder="1" applyAlignment="1">
      <alignment horizontal="center" vertical="center" wrapText="1"/>
    </xf>
    <xf numFmtId="0" fontId="46" fillId="17" borderId="44" xfId="0" applyFont="1" applyFill="1" applyBorder="1" applyAlignment="1">
      <alignment horizontal="center" vertical="center" wrapText="1"/>
    </xf>
    <xf numFmtId="0" fontId="46" fillId="17" borderId="19" xfId="0" applyFont="1" applyFill="1" applyBorder="1" applyAlignment="1">
      <alignment horizontal="center" vertical="center" wrapText="1"/>
    </xf>
    <xf numFmtId="0" fontId="46" fillId="19" borderId="44" xfId="0" applyFont="1" applyFill="1" applyBorder="1" applyAlignment="1">
      <alignment horizontal="center" vertical="center" wrapText="1"/>
    </xf>
    <xf numFmtId="0" fontId="46" fillId="19" borderId="51" xfId="0" applyFont="1" applyFill="1" applyBorder="1" applyAlignment="1">
      <alignment horizontal="center" vertical="center" wrapText="1"/>
    </xf>
    <xf numFmtId="0" fontId="46" fillId="19" borderId="19" xfId="0" applyFont="1" applyFill="1" applyBorder="1" applyAlignment="1">
      <alignment horizontal="center" vertical="center" wrapText="1"/>
    </xf>
    <xf numFmtId="0" fontId="46" fillId="19" borderId="22" xfId="0" applyFont="1" applyFill="1" applyBorder="1" applyAlignment="1">
      <alignment horizontal="center" vertical="center" wrapText="1"/>
    </xf>
    <xf numFmtId="0" fontId="46" fillId="19" borderId="19" xfId="0" applyFont="1" applyFill="1" applyBorder="1" applyAlignment="1">
      <alignment horizontal="center" vertical="center"/>
    </xf>
    <xf numFmtId="0" fontId="46" fillId="19" borderId="22" xfId="0" applyFont="1" applyFill="1" applyBorder="1" applyAlignment="1">
      <alignment horizontal="center" vertical="center"/>
    </xf>
    <xf numFmtId="0" fontId="12" fillId="19" borderId="4" xfId="0" applyFont="1" applyFill="1" applyBorder="1" applyAlignment="1">
      <alignment horizontal="center"/>
    </xf>
    <xf numFmtId="0" fontId="12" fillId="19" borderId="12" xfId="0" applyFont="1" applyFill="1" applyBorder="1" applyAlignment="1">
      <alignment horizontal="center"/>
    </xf>
    <xf numFmtId="0" fontId="12" fillId="19" borderId="5" xfId="0" applyFont="1" applyFill="1" applyBorder="1" applyAlignment="1">
      <alignment horizontal="center"/>
    </xf>
    <xf numFmtId="0" fontId="39" fillId="19" borderId="54" xfId="0" applyFont="1" applyFill="1" applyBorder="1" applyAlignment="1">
      <alignment horizontal="center" vertical="center" wrapText="1"/>
    </xf>
    <xf numFmtId="0" fontId="39" fillId="19" borderId="38" xfId="0" applyFont="1" applyFill="1" applyBorder="1" applyAlignment="1">
      <alignment horizontal="center" vertical="center" wrapText="1"/>
    </xf>
    <xf numFmtId="0" fontId="39" fillId="19" borderId="42" xfId="0" applyFont="1" applyFill="1" applyBorder="1" applyAlignment="1">
      <alignment horizontal="center" vertical="center" wrapText="1"/>
    </xf>
    <xf numFmtId="0" fontId="39" fillId="19" borderId="11" xfId="0" applyFont="1" applyFill="1" applyBorder="1" applyAlignment="1">
      <alignment horizontal="center" vertical="center"/>
    </xf>
    <xf numFmtId="0" fontId="39" fillId="19" borderId="47" xfId="0" applyFont="1" applyFill="1" applyBorder="1" applyAlignment="1">
      <alignment horizontal="center" vertical="center"/>
    </xf>
    <xf numFmtId="0" fontId="39" fillId="19" borderId="57" xfId="0" applyFont="1" applyFill="1" applyBorder="1" applyAlignment="1">
      <alignment horizontal="center" vertical="center"/>
    </xf>
    <xf numFmtId="0" fontId="39" fillId="19" borderId="53" xfId="0" applyFont="1" applyFill="1" applyBorder="1" applyAlignment="1">
      <alignment horizontal="center" vertical="center"/>
    </xf>
    <xf numFmtId="0" fontId="39" fillId="19" borderId="59" xfId="0" applyFont="1" applyFill="1" applyBorder="1" applyAlignment="1">
      <alignment horizontal="center" vertical="center"/>
    </xf>
    <xf numFmtId="0" fontId="39" fillId="19" borderId="61" xfId="0" applyFont="1" applyFill="1" applyBorder="1" applyAlignment="1">
      <alignment horizontal="center" vertical="center"/>
    </xf>
    <xf numFmtId="0" fontId="35" fillId="19" borderId="35" xfId="0" applyFont="1" applyFill="1" applyBorder="1" applyAlignment="1">
      <alignment horizontal="center"/>
    </xf>
    <xf numFmtId="0" fontId="35" fillId="19" borderId="36" xfId="0" applyFont="1" applyFill="1" applyBorder="1" applyAlignment="1">
      <alignment horizontal="center"/>
    </xf>
    <xf numFmtId="0" fontId="35" fillId="19" borderId="37" xfId="0" applyFont="1" applyFill="1" applyBorder="1" applyAlignment="1">
      <alignment horizontal="center"/>
    </xf>
    <xf numFmtId="0" fontId="12" fillId="26" borderId="1" xfId="0" applyFont="1" applyFill="1" applyBorder="1" applyAlignment="1">
      <alignment horizontal="center"/>
    </xf>
    <xf numFmtId="0" fontId="12" fillId="26" borderId="2" xfId="0" applyFont="1" applyFill="1" applyBorder="1" applyAlignment="1">
      <alignment horizontal="center"/>
    </xf>
    <xf numFmtId="0" fontId="12" fillId="26" borderId="3" xfId="0" applyFont="1" applyFill="1" applyBorder="1" applyAlignment="1">
      <alignment horizontal="center"/>
    </xf>
    <xf numFmtId="0" fontId="46" fillId="26" borderId="44" xfId="0" applyFont="1" applyFill="1" applyBorder="1" applyAlignment="1">
      <alignment horizontal="center" vertical="center" wrapText="1"/>
    </xf>
    <xf numFmtId="0" fontId="46" fillId="26" borderId="9" xfId="0" applyFont="1" applyFill="1" applyBorder="1" applyAlignment="1">
      <alignment horizontal="center" vertical="center" wrapText="1"/>
    </xf>
    <xf numFmtId="0" fontId="46" fillId="26" borderId="19" xfId="0" applyFont="1" applyFill="1" applyBorder="1" applyAlignment="1">
      <alignment horizontal="center" vertical="center" wrapText="1"/>
    </xf>
    <xf numFmtId="0" fontId="46" fillId="26" borderId="13" xfId="0" applyFont="1" applyFill="1" applyBorder="1" applyAlignment="1">
      <alignment horizontal="center" vertical="center" wrapText="1"/>
    </xf>
    <xf numFmtId="0" fontId="29" fillId="30" borderId="37" xfId="0" applyFont="1" applyFill="1" applyBorder="1" applyAlignment="1">
      <alignment horizontal="center" vertical="center"/>
    </xf>
    <xf numFmtId="0" fontId="39" fillId="26" borderId="54" xfId="0" applyFont="1" applyFill="1" applyBorder="1" applyAlignment="1">
      <alignment horizontal="center" vertical="center" wrapText="1"/>
    </xf>
    <xf numFmtId="0" fontId="39" fillId="26" borderId="38" xfId="0" applyFont="1" applyFill="1" applyBorder="1" applyAlignment="1">
      <alignment horizontal="center" vertical="center" wrapText="1"/>
    </xf>
    <xf numFmtId="0" fontId="39" fillId="26" borderId="42" xfId="0" applyFont="1" applyFill="1" applyBorder="1" applyAlignment="1">
      <alignment horizontal="center" vertical="center" wrapText="1"/>
    </xf>
    <xf numFmtId="0" fontId="39" fillId="26" borderId="11" xfId="0" applyFont="1" applyFill="1" applyBorder="1" applyAlignment="1">
      <alignment horizontal="center" vertical="center"/>
    </xf>
    <xf numFmtId="0" fontId="39" fillId="26" borderId="47" xfId="0" applyFont="1" applyFill="1" applyBorder="1" applyAlignment="1">
      <alignment horizontal="center" vertical="center"/>
    </xf>
    <xf numFmtId="0" fontId="39" fillId="26" borderId="57" xfId="0" applyFont="1" applyFill="1" applyBorder="1" applyAlignment="1">
      <alignment horizontal="center" vertical="center"/>
    </xf>
    <xf numFmtId="0" fontId="39" fillId="26" borderId="53" xfId="0" applyFont="1" applyFill="1" applyBorder="1" applyAlignment="1">
      <alignment horizontal="center" vertical="center"/>
    </xf>
    <xf numFmtId="0" fontId="39" fillId="26" borderId="59" xfId="0" applyFont="1" applyFill="1" applyBorder="1" applyAlignment="1">
      <alignment horizontal="center" vertical="center"/>
    </xf>
    <xf numFmtId="0" fontId="39" fillId="26" borderId="61" xfId="0" applyFont="1" applyFill="1" applyBorder="1" applyAlignment="1">
      <alignment horizontal="center" vertical="center"/>
    </xf>
    <xf numFmtId="0" fontId="35" fillId="26" borderId="64" xfId="0" applyFont="1" applyFill="1" applyBorder="1" applyAlignment="1">
      <alignment horizontal="center"/>
    </xf>
    <xf numFmtId="0" fontId="35" fillId="26" borderId="11" xfId="0" applyFont="1" applyFill="1" applyBorder="1" applyAlignment="1">
      <alignment horizontal="center"/>
    </xf>
    <xf numFmtId="0" fontId="35" fillId="26" borderId="55" xfId="0" applyFont="1" applyFill="1" applyBorder="1" applyAlignment="1">
      <alignment horizontal="center"/>
    </xf>
    <xf numFmtId="0" fontId="35" fillId="26" borderId="54" xfId="0" applyFont="1" applyFill="1" applyBorder="1" applyAlignment="1">
      <alignment horizontal="center"/>
    </xf>
    <xf numFmtId="0" fontId="46" fillId="26" borderId="33" xfId="0" applyFont="1" applyFill="1" applyBorder="1" applyAlignment="1">
      <alignment horizontal="center" wrapText="1"/>
    </xf>
    <xf numFmtId="0" fontId="46" fillId="26" borderId="28" xfId="0" applyFont="1" applyFill="1" applyBorder="1" applyAlignment="1">
      <alignment horizontal="center" wrapText="1"/>
    </xf>
    <xf numFmtId="0" fontId="46" fillId="26" borderId="19" xfId="0" applyFont="1" applyFill="1" applyBorder="1" applyAlignment="1">
      <alignment horizontal="center" vertical="center"/>
    </xf>
    <xf numFmtId="0" fontId="46" fillId="26" borderId="13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64" fillId="0" borderId="17" xfId="0" applyFont="1" applyBorder="1" applyAlignment="1">
      <alignment horizontal="center"/>
    </xf>
  </cellXfs>
  <cellStyles count="2">
    <cellStyle name="Normale" xfId="0" builtinId="0"/>
    <cellStyle name="Normale 2" xfId="1" xr:uid="{00000000-0005-0000-0000-000001000000}"/>
  </cellStyles>
  <dxfs count="16"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</dxfs>
  <tableStyles count="0" defaultTableStyle="TableStyleMedium2" defaultPivotStyle="PivotStyleLight16"/>
  <colors>
    <mruColors>
      <color rgb="FF99FFCC"/>
      <color rgb="FFFFFFCC"/>
      <color rgb="FFCCFFFF"/>
      <color rgb="FFFFCC99"/>
      <color rgb="FFFFCCFF"/>
      <color rgb="FFCC99FF"/>
      <color rgb="FFBFAE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39997558519241921"/>
    <pageSetUpPr fitToPage="1"/>
  </sheetPr>
  <dimension ref="A1:AC156"/>
  <sheetViews>
    <sheetView topLeftCell="A122" zoomScale="60" zoomScaleNormal="60" workbookViewId="0">
      <selection activeCell="F148" sqref="F148"/>
    </sheetView>
  </sheetViews>
  <sheetFormatPr defaultColWidth="8.7109375" defaultRowHeight="15" x14ac:dyDescent="0.25"/>
  <cols>
    <col min="1" max="1" width="2.85546875" style="64" customWidth="1"/>
    <col min="2" max="2" width="10.5703125" style="64" customWidth="1"/>
    <col min="3" max="3" width="1.85546875" style="408" customWidth="1"/>
    <col min="4" max="4" width="14.7109375" style="485" customWidth="1"/>
    <col min="5" max="5" width="2" style="485" customWidth="1"/>
    <col min="6" max="6" width="25.5703125" style="485" customWidth="1"/>
    <col min="7" max="7" width="25.5703125" style="503" customWidth="1"/>
    <col min="8" max="8" width="17.140625" style="64" customWidth="1"/>
    <col min="9" max="9" width="2.42578125" style="64" customWidth="1"/>
    <col min="10" max="10" width="23" style="504" bestFit="1" customWidth="1"/>
    <col min="11" max="11" width="15.5703125" style="504" customWidth="1"/>
    <col min="12" max="12" width="11.140625" style="504" customWidth="1"/>
    <col min="13" max="13" width="1.85546875" style="408" customWidth="1"/>
    <col min="14" max="14" width="24.5703125" style="64" customWidth="1"/>
    <col min="15" max="15" width="2.42578125" style="503" customWidth="1"/>
    <col min="16" max="16" width="20" style="64" customWidth="1"/>
    <col min="17" max="17" width="33.5703125" style="64" customWidth="1"/>
    <col min="18" max="18" width="18.140625" style="408" customWidth="1"/>
    <col min="19" max="19" width="2.85546875" style="64" customWidth="1"/>
    <col min="20" max="20" width="22.7109375" style="408" customWidth="1"/>
    <col min="21" max="21" width="1.5703125" style="408" customWidth="1"/>
    <col min="22" max="22" width="17.85546875" style="408" customWidth="1"/>
    <col min="23" max="23" width="2.42578125" style="408" customWidth="1"/>
    <col min="24" max="24" width="19.28515625" style="64" customWidth="1"/>
    <col min="25" max="25" width="2.140625" style="408" customWidth="1"/>
    <col min="26" max="26" width="22.140625" style="64" customWidth="1"/>
    <col min="27" max="27" width="1.85546875" style="64" customWidth="1"/>
    <col min="28" max="28" width="16" style="64" customWidth="1"/>
    <col min="29" max="36" width="9.140625" style="64" customWidth="1"/>
    <col min="37" max="37" width="10.5703125" style="64" customWidth="1"/>
    <col min="38" max="938" width="9.140625" style="64" customWidth="1"/>
    <col min="939" max="16384" width="8.7109375" style="64"/>
  </cols>
  <sheetData>
    <row r="1" spans="1:29" ht="15.75" thickBot="1" x14ac:dyDescent="0.3">
      <c r="A1" s="399"/>
      <c r="B1" s="280"/>
      <c r="C1" s="400"/>
      <c r="D1" s="401"/>
      <c r="E1" s="401"/>
      <c r="F1" s="401"/>
      <c r="G1" s="402"/>
      <c r="H1" s="280"/>
      <c r="I1" s="280"/>
      <c r="J1" s="403"/>
      <c r="K1" s="403"/>
      <c r="L1" s="403"/>
      <c r="M1" s="400"/>
      <c r="N1" s="280"/>
      <c r="O1" s="402"/>
      <c r="P1" s="280"/>
      <c r="Q1" s="280"/>
      <c r="R1" s="400"/>
      <c r="S1" s="280"/>
      <c r="T1" s="400"/>
      <c r="U1" s="400"/>
      <c r="V1" s="400"/>
      <c r="W1" s="400"/>
      <c r="X1" s="280"/>
      <c r="Y1" s="400"/>
      <c r="Z1" s="280"/>
      <c r="AA1" s="280"/>
      <c r="AB1" s="280"/>
      <c r="AC1" s="404"/>
    </row>
    <row r="2" spans="1:29" ht="39.6" customHeight="1" thickBot="1" x14ac:dyDescent="0.3">
      <c r="A2" s="405"/>
      <c r="C2" s="956" t="s">
        <v>0</v>
      </c>
      <c r="D2" s="957"/>
      <c r="E2" s="957"/>
      <c r="F2" s="957"/>
      <c r="G2" s="957"/>
      <c r="H2" s="957"/>
      <c r="I2" s="957"/>
      <c r="J2" s="957"/>
      <c r="K2" s="957"/>
      <c r="L2" s="957"/>
      <c r="M2" s="957"/>
      <c r="N2" s="957"/>
      <c r="O2" s="957"/>
      <c r="P2" s="957"/>
      <c r="Q2" s="957"/>
      <c r="R2" s="957"/>
      <c r="S2" s="957"/>
      <c r="T2" s="957"/>
      <c r="U2" s="957"/>
      <c r="V2" s="957"/>
      <c r="W2" s="957"/>
      <c r="X2" s="957"/>
      <c r="Y2" s="957"/>
      <c r="Z2" s="957"/>
      <c r="AA2" s="957"/>
      <c r="AB2" s="958"/>
      <c r="AC2" s="406"/>
    </row>
    <row r="3" spans="1:29" ht="23.25" thickBot="1" x14ac:dyDescent="0.3">
      <c r="A3" s="405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6"/>
    </row>
    <row r="4" spans="1:29" ht="21" thickBot="1" x14ac:dyDescent="0.3">
      <c r="A4" s="405"/>
      <c r="C4" s="959" t="s">
        <v>1</v>
      </c>
      <c r="D4" s="960"/>
      <c r="E4" s="960"/>
      <c r="F4" s="960"/>
      <c r="G4" s="960"/>
      <c r="H4" s="960"/>
      <c r="I4" s="960"/>
      <c r="J4" s="960"/>
      <c r="K4" s="960"/>
      <c r="L4" s="960"/>
      <c r="M4" s="960"/>
      <c r="N4" s="960"/>
      <c r="O4" s="960"/>
      <c r="P4" s="960"/>
      <c r="Q4" s="960"/>
      <c r="R4" s="960"/>
      <c r="S4" s="960"/>
      <c r="T4" s="960"/>
      <c r="U4" s="960"/>
      <c r="V4" s="960"/>
      <c r="W4" s="960"/>
      <c r="X4" s="960"/>
      <c r="Y4" s="960"/>
      <c r="Z4" s="960"/>
      <c r="AA4" s="960"/>
      <c r="AB4" s="961"/>
      <c r="AC4" s="406"/>
    </row>
    <row r="5" spans="1:29" ht="21" customHeight="1" thickBot="1" x14ac:dyDescent="0.3">
      <c r="A5" s="405"/>
      <c r="C5" s="64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7"/>
      <c r="Z5" s="27"/>
      <c r="AA5" s="27"/>
      <c r="AB5" s="27"/>
      <c r="AC5" s="406"/>
    </row>
    <row r="6" spans="1:29" ht="53.1" customHeight="1" thickBot="1" x14ac:dyDescent="0.3">
      <c r="A6" s="405"/>
      <c r="B6" s="406"/>
      <c r="C6" s="976" t="s">
        <v>2</v>
      </c>
      <c r="D6" s="977"/>
      <c r="E6" s="977"/>
      <c r="F6" s="978"/>
      <c r="G6" s="974" t="s">
        <v>400</v>
      </c>
      <c r="H6" s="975"/>
      <c r="I6" s="975"/>
      <c r="J6" s="975"/>
      <c r="K6" s="902" t="s">
        <v>4</v>
      </c>
      <c r="L6" s="903"/>
      <c r="M6" s="903"/>
      <c r="N6" s="904"/>
      <c r="O6" s="962"/>
      <c r="P6" s="963"/>
      <c r="Q6" s="963"/>
      <c r="R6" s="963"/>
      <c r="S6" s="963"/>
      <c r="T6" s="963"/>
      <c r="U6" s="963"/>
      <c r="V6" s="963"/>
      <c r="W6" s="963"/>
      <c r="X6" s="963"/>
      <c r="Y6" s="963"/>
      <c r="Z6" s="963"/>
      <c r="AA6" s="963"/>
      <c r="AB6" s="964"/>
      <c r="AC6" s="406"/>
    </row>
    <row r="7" spans="1:29" ht="21.6" customHeight="1" thickBot="1" x14ac:dyDescent="0.3">
      <c r="A7" s="405"/>
      <c r="C7" s="68"/>
      <c r="D7" s="68"/>
      <c r="E7" s="68"/>
      <c r="F7" s="68"/>
      <c r="G7" s="409"/>
      <c r="H7" s="409"/>
      <c r="I7" s="409"/>
      <c r="J7" s="409"/>
      <c r="K7" s="409"/>
      <c r="L7" s="409"/>
      <c r="M7" s="409"/>
      <c r="N7" s="409"/>
      <c r="O7" s="409"/>
      <c r="P7" s="409"/>
      <c r="Q7" s="409"/>
      <c r="R7" s="410"/>
      <c r="S7" s="410"/>
      <c r="T7" s="411"/>
      <c r="U7" s="412"/>
      <c r="V7" s="267"/>
      <c r="W7" s="267"/>
      <c r="X7" s="267"/>
      <c r="Y7" s="413"/>
      <c r="Z7" s="413"/>
      <c r="AA7" s="413"/>
      <c r="AB7" s="413"/>
      <c r="AC7" s="406"/>
    </row>
    <row r="8" spans="1:29" s="417" customFormat="1" ht="18" customHeight="1" x14ac:dyDescent="0.25">
      <c r="A8" s="414"/>
      <c r="C8" s="927" t="s">
        <v>5</v>
      </c>
      <c r="D8" s="928"/>
      <c r="E8" s="928"/>
      <c r="F8" s="928"/>
      <c r="G8" s="933" t="str">
        <f>IF(VLOOKUP($G$6,'DATI EROGAZIONI'!$A$2:$L$15,9,FALSE)="","",VLOOKUP($G$6,'DATI EROGAZIONI'!$A$2:$L$15,9,FALSE))</f>
        <v>B40J21000010001</v>
      </c>
      <c r="H8" s="933"/>
      <c r="I8" s="933"/>
      <c r="J8" s="934"/>
      <c r="K8" s="905" t="s">
        <v>532</v>
      </c>
      <c r="L8" s="906"/>
      <c r="M8" s="906"/>
      <c r="N8" s="906"/>
      <c r="O8" s="968"/>
      <c r="P8" s="968"/>
      <c r="Q8" s="968"/>
      <c r="R8" s="968"/>
      <c r="S8" s="968"/>
      <c r="T8" s="968"/>
      <c r="U8" s="968"/>
      <c r="V8" s="968"/>
      <c r="W8" s="968"/>
      <c r="X8" s="968"/>
      <c r="Y8" s="968"/>
      <c r="Z8" s="968"/>
      <c r="AA8" s="968"/>
      <c r="AB8" s="969"/>
      <c r="AC8" s="415"/>
    </row>
    <row r="9" spans="1:29" s="417" customFormat="1" ht="18" x14ac:dyDescent="0.25">
      <c r="A9" s="414"/>
      <c r="C9" s="929"/>
      <c r="D9" s="930"/>
      <c r="E9" s="930"/>
      <c r="F9" s="930"/>
      <c r="G9" s="914" t="str">
        <f>IF(VLOOKUP($G$6,'DATI EROGAZIONI'!$A$2:$L$15,10,FALSE)="","",VLOOKUP($G$6,'DATI EROGAZIONI'!$A$2:$L$15,10,FALSE))</f>
        <v xml:space="preserve"> B40J21000020001</v>
      </c>
      <c r="H9" s="914"/>
      <c r="I9" s="914"/>
      <c r="J9" s="915"/>
      <c r="K9" s="907"/>
      <c r="L9" s="908"/>
      <c r="M9" s="908"/>
      <c r="N9" s="908"/>
      <c r="O9" s="970"/>
      <c r="P9" s="970"/>
      <c r="Q9" s="970"/>
      <c r="R9" s="970"/>
      <c r="S9" s="970"/>
      <c r="T9" s="970"/>
      <c r="U9" s="970"/>
      <c r="V9" s="970"/>
      <c r="W9" s="970"/>
      <c r="X9" s="970"/>
      <c r="Y9" s="970"/>
      <c r="Z9" s="970"/>
      <c r="AA9" s="970"/>
      <c r="AB9" s="971"/>
      <c r="AC9" s="415"/>
    </row>
    <row r="10" spans="1:29" s="417" customFormat="1" ht="18" x14ac:dyDescent="0.25">
      <c r="A10" s="414"/>
      <c r="C10" s="929"/>
      <c r="D10" s="930"/>
      <c r="E10" s="930"/>
      <c r="F10" s="930"/>
      <c r="G10" s="914" t="str">
        <f>IF(VLOOKUP($G$6,'DATI EROGAZIONI'!$A$2:$L$15,11,FALSE)="","",VLOOKUP($G$6,'DATI EROGAZIONI'!$A$2:$L$15,11,FALSE))</f>
        <v>B40J21000030001</v>
      </c>
      <c r="H10" s="914"/>
      <c r="I10" s="914"/>
      <c r="J10" s="915"/>
      <c r="K10" s="907" t="s">
        <v>533</v>
      </c>
      <c r="L10" s="908"/>
      <c r="M10" s="908"/>
      <c r="N10" s="908"/>
      <c r="O10" s="970"/>
      <c r="P10" s="970"/>
      <c r="Q10" s="970"/>
      <c r="R10" s="970"/>
      <c r="S10" s="970"/>
      <c r="T10" s="970"/>
      <c r="U10" s="970"/>
      <c r="V10" s="970"/>
      <c r="W10" s="970"/>
      <c r="X10" s="970"/>
      <c r="Y10" s="970"/>
      <c r="Z10" s="970"/>
      <c r="AA10" s="970"/>
      <c r="AB10" s="971"/>
      <c r="AC10" s="415"/>
    </row>
    <row r="11" spans="1:29" s="417" customFormat="1" ht="18.75" thickBot="1" x14ac:dyDescent="0.3">
      <c r="A11" s="414"/>
      <c r="C11" s="931"/>
      <c r="D11" s="932"/>
      <c r="E11" s="932"/>
      <c r="F11" s="932"/>
      <c r="G11" s="916" t="str">
        <f>IF(VLOOKUP($G$6,'DATI EROGAZIONI'!$A$2:$L$15,12,FALSE)="","",VLOOKUP($G$6,'DATI EROGAZIONI'!$A$2:$L$15,12,FALSE))</f>
        <v/>
      </c>
      <c r="H11" s="916"/>
      <c r="I11" s="916"/>
      <c r="J11" s="917"/>
      <c r="K11" s="909"/>
      <c r="L11" s="910"/>
      <c r="M11" s="910"/>
      <c r="N11" s="910"/>
      <c r="O11" s="972"/>
      <c r="P11" s="972"/>
      <c r="Q11" s="972"/>
      <c r="R11" s="972"/>
      <c r="S11" s="972"/>
      <c r="T11" s="972"/>
      <c r="U11" s="972"/>
      <c r="V11" s="972"/>
      <c r="W11" s="972"/>
      <c r="X11" s="972"/>
      <c r="Y11" s="972"/>
      <c r="Z11" s="972"/>
      <c r="AA11" s="972"/>
      <c r="AB11" s="973"/>
      <c r="AC11" s="415"/>
    </row>
    <row r="12" spans="1:29" s="417" customFormat="1" ht="19.5" thickBot="1" x14ac:dyDescent="0.3">
      <c r="A12" s="414"/>
      <c r="C12" s="157"/>
      <c r="D12" s="157"/>
      <c r="E12" s="157"/>
      <c r="F12" s="157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416"/>
      <c r="Z12" s="416"/>
      <c r="AA12" s="416"/>
      <c r="AB12" s="416"/>
      <c r="AC12" s="415"/>
    </row>
    <row r="13" spans="1:29" s="417" customFormat="1" ht="60" customHeight="1" thickBot="1" x14ac:dyDescent="0.3">
      <c r="A13" s="414"/>
      <c r="C13" s="965" t="s">
        <v>6</v>
      </c>
      <c r="D13" s="966"/>
      <c r="E13" s="966"/>
      <c r="F13" s="966"/>
      <c r="G13" s="966"/>
      <c r="H13" s="966"/>
      <c r="I13" s="966"/>
      <c r="J13" s="966"/>
      <c r="K13" s="966"/>
      <c r="L13" s="966"/>
      <c r="M13" s="966"/>
      <c r="N13" s="966"/>
      <c r="O13" s="966"/>
      <c r="P13" s="966"/>
      <c r="Q13" s="966"/>
      <c r="R13" s="966"/>
      <c r="S13" s="966"/>
      <c r="T13" s="966"/>
      <c r="U13" s="966"/>
      <c r="V13" s="966"/>
      <c r="W13" s="966"/>
      <c r="X13" s="966"/>
      <c r="Y13" s="966"/>
      <c r="Z13" s="966"/>
      <c r="AA13" s="966"/>
      <c r="AB13" s="967"/>
      <c r="AC13" s="415"/>
    </row>
    <row r="14" spans="1:29" s="417" customFormat="1" ht="25.5" customHeight="1" thickBot="1" x14ac:dyDescent="0.3">
      <c r="A14" s="414"/>
      <c r="C14" s="407"/>
      <c r="D14" s="145"/>
      <c r="E14" s="145"/>
      <c r="F14" s="145"/>
      <c r="G14" s="40"/>
      <c r="H14" s="65"/>
      <c r="I14" s="407"/>
      <c r="J14" s="407"/>
      <c r="K14" s="407"/>
      <c r="L14" s="407"/>
      <c r="M14" s="407"/>
      <c r="N14" s="418"/>
      <c r="O14" s="418"/>
      <c r="P14" s="418"/>
      <c r="Q14" s="418"/>
      <c r="R14" s="418"/>
      <c r="S14" s="418"/>
      <c r="T14" s="416"/>
      <c r="U14" s="416"/>
      <c r="V14" s="416"/>
      <c r="W14" s="416"/>
      <c r="X14" s="416"/>
      <c r="Y14" s="416"/>
      <c r="Z14" s="416"/>
      <c r="AA14" s="416"/>
      <c r="AB14" s="416"/>
      <c r="AC14" s="415"/>
    </row>
    <row r="15" spans="1:29" s="417" customFormat="1" ht="35.25" thickBot="1" x14ac:dyDescent="0.3">
      <c r="A15" s="414"/>
      <c r="B15" s="982" t="s">
        <v>7</v>
      </c>
      <c r="C15" s="983"/>
      <c r="D15" s="983"/>
      <c r="E15" s="983"/>
      <c r="F15" s="983"/>
      <c r="G15" s="983"/>
      <c r="H15" s="983"/>
      <c r="I15" s="983"/>
      <c r="J15" s="983"/>
      <c r="K15" s="983"/>
      <c r="L15" s="983"/>
      <c r="M15" s="983"/>
      <c r="N15" s="983"/>
      <c r="O15" s="983"/>
      <c r="P15" s="983"/>
      <c r="Q15" s="983"/>
      <c r="R15" s="983"/>
      <c r="S15" s="983"/>
      <c r="T15" s="983"/>
      <c r="U15" s="983"/>
      <c r="V15" s="983"/>
      <c r="W15" s="983"/>
      <c r="X15" s="983"/>
      <c r="Y15" s="983"/>
      <c r="Z15" s="983"/>
      <c r="AA15" s="983"/>
      <c r="AB15" s="984"/>
      <c r="AC15" s="415"/>
    </row>
    <row r="16" spans="1:29" s="427" customFormat="1" ht="16.5" thickBot="1" x14ac:dyDescent="0.25">
      <c r="A16" s="419"/>
      <c r="B16" s="420"/>
      <c r="C16" s="421"/>
      <c r="D16" s="422"/>
      <c r="E16" s="422"/>
      <c r="F16" s="422"/>
      <c r="G16" s="423"/>
      <c r="H16" s="420"/>
      <c r="I16" s="420"/>
      <c r="J16" s="420"/>
      <c r="K16" s="420"/>
      <c r="L16" s="420"/>
      <c r="M16" s="424"/>
      <c r="N16" s="420"/>
      <c r="O16" s="423"/>
      <c r="P16" s="420"/>
      <c r="Q16" s="420"/>
      <c r="R16" s="421"/>
      <c r="S16" s="420"/>
      <c r="T16" s="421"/>
      <c r="U16" s="421"/>
      <c r="V16" s="421"/>
      <c r="W16" s="421"/>
      <c r="X16" s="425"/>
      <c r="Y16" s="421"/>
      <c r="Z16" s="420"/>
      <c r="AA16" s="420"/>
      <c r="AB16" s="420"/>
      <c r="AC16" s="426"/>
    </row>
    <row r="17" spans="1:29" s="436" customFormat="1" ht="68.099999999999994" customHeight="1" thickBot="1" x14ac:dyDescent="0.25">
      <c r="A17" s="428"/>
      <c r="B17" s="938" t="s">
        <v>8</v>
      </c>
      <c r="C17" s="154"/>
      <c r="D17" s="979" t="s">
        <v>9</v>
      </c>
      <c r="E17" s="429"/>
      <c r="F17" s="894" t="s">
        <v>10</v>
      </c>
      <c r="G17" s="895"/>
      <c r="H17" s="896"/>
      <c r="I17" s="430"/>
      <c r="J17" s="911" t="s">
        <v>11</v>
      </c>
      <c r="K17" s="912"/>
      <c r="L17" s="913"/>
      <c r="M17" s="431"/>
      <c r="N17" s="872" t="s">
        <v>557</v>
      </c>
      <c r="O17" s="432"/>
      <c r="P17" s="894" t="s">
        <v>558</v>
      </c>
      <c r="Q17" s="895"/>
      <c r="R17" s="896"/>
      <c r="S17" s="430"/>
      <c r="T17" s="890" t="s">
        <v>12</v>
      </c>
      <c r="U17" s="433"/>
      <c r="V17" s="890" t="s">
        <v>13</v>
      </c>
      <c r="W17" s="431"/>
      <c r="X17" s="890" t="s">
        <v>14</v>
      </c>
      <c r="Y17" s="431"/>
      <c r="Z17" s="872" t="s">
        <v>15</v>
      </c>
      <c r="AA17" s="434"/>
      <c r="AB17" s="872" t="s">
        <v>559</v>
      </c>
      <c r="AC17" s="435"/>
    </row>
    <row r="18" spans="1:29" s="430" customFormat="1" ht="27.95" customHeight="1" thickBot="1" x14ac:dyDescent="0.25">
      <c r="A18" s="437"/>
      <c r="B18" s="939"/>
      <c r="C18" s="154"/>
      <c r="D18" s="980"/>
      <c r="E18" s="429"/>
      <c r="F18" s="897"/>
      <c r="G18" s="898"/>
      <c r="H18" s="899"/>
      <c r="J18" s="880" t="s">
        <v>16</v>
      </c>
      <c r="K18" s="875" t="s">
        <v>675</v>
      </c>
      <c r="L18" s="882" t="s">
        <v>17</v>
      </c>
      <c r="M18" s="431"/>
      <c r="N18" s="873"/>
      <c r="O18" s="432"/>
      <c r="P18" s="897"/>
      <c r="Q18" s="898"/>
      <c r="R18" s="899"/>
      <c r="T18" s="891"/>
      <c r="U18" s="433"/>
      <c r="V18" s="891"/>
      <c r="W18" s="431"/>
      <c r="X18" s="891"/>
      <c r="Y18" s="431"/>
      <c r="Z18" s="873"/>
      <c r="AA18" s="434"/>
      <c r="AB18" s="873"/>
      <c r="AC18" s="438"/>
    </row>
    <row r="19" spans="1:29" s="436" customFormat="1" ht="16.5" customHeight="1" thickBot="1" x14ac:dyDescent="0.25">
      <c r="A19" s="428"/>
      <c r="B19" s="939"/>
      <c r="C19" s="433"/>
      <c r="D19" s="981"/>
      <c r="E19" s="429"/>
      <c r="F19" s="900" t="s">
        <v>18</v>
      </c>
      <c r="G19" s="877" t="s">
        <v>19</v>
      </c>
      <c r="H19" s="885" t="s">
        <v>560</v>
      </c>
      <c r="I19" s="430"/>
      <c r="J19" s="881"/>
      <c r="K19" s="876"/>
      <c r="L19" s="883"/>
      <c r="M19" s="433"/>
      <c r="N19" s="873"/>
      <c r="O19" s="432"/>
      <c r="P19" s="886" t="s">
        <v>20</v>
      </c>
      <c r="Q19" s="873" t="s">
        <v>21</v>
      </c>
      <c r="R19" s="873" t="s">
        <v>22</v>
      </c>
      <c r="S19" s="430"/>
      <c r="T19" s="892"/>
      <c r="U19" s="433"/>
      <c r="V19" s="892"/>
      <c r="W19" s="433"/>
      <c r="X19" s="892"/>
      <c r="Y19" s="433"/>
      <c r="Z19" s="874"/>
      <c r="AA19" s="434"/>
      <c r="AB19" s="874"/>
      <c r="AC19" s="435"/>
    </row>
    <row r="20" spans="1:29" s="436" customFormat="1" ht="57.75" customHeight="1" x14ac:dyDescent="0.25">
      <c r="A20" s="428"/>
      <c r="B20" s="939"/>
      <c r="C20" s="439"/>
      <c r="D20" s="95" t="s">
        <v>23</v>
      </c>
      <c r="E20" s="440"/>
      <c r="F20" s="900"/>
      <c r="G20" s="877"/>
      <c r="H20" s="885"/>
      <c r="I20" s="430"/>
      <c r="J20" s="881"/>
      <c r="K20" s="876"/>
      <c r="L20" s="883"/>
      <c r="M20" s="439"/>
      <c r="N20" s="873"/>
      <c r="O20" s="441"/>
      <c r="P20" s="886"/>
      <c r="Q20" s="873"/>
      <c r="R20" s="873"/>
      <c r="S20" s="430"/>
      <c r="T20" s="888" t="s">
        <v>24</v>
      </c>
      <c r="U20" s="442"/>
      <c r="V20" s="888" t="s">
        <v>24</v>
      </c>
      <c r="W20" s="439"/>
      <c r="X20" s="888" t="s">
        <v>24</v>
      </c>
      <c r="Y20" s="439"/>
      <c r="Z20" s="261" t="s">
        <v>25</v>
      </c>
      <c r="AA20" s="439"/>
      <c r="AB20" s="261" t="s">
        <v>25</v>
      </c>
      <c r="AC20" s="435"/>
    </row>
    <row r="21" spans="1:29" s="447" customFormat="1" ht="18.75" thickBot="1" x14ac:dyDescent="0.3">
      <c r="A21" s="443"/>
      <c r="B21" s="939"/>
      <c r="C21" s="444"/>
      <c r="D21" s="440"/>
      <c r="E21" s="440"/>
      <c r="F21" s="901"/>
      <c r="G21" s="878"/>
      <c r="H21" s="268" t="s">
        <v>26</v>
      </c>
      <c r="I21" s="430"/>
      <c r="J21" s="262" t="s">
        <v>562</v>
      </c>
      <c r="K21" s="263" t="s">
        <v>28</v>
      </c>
      <c r="L21" s="884"/>
      <c r="M21" s="442"/>
      <c r="N21" s="879"/>
      <c r="O21" s="441"/>
      <c r="P21" s="887"/>
      <c r="Q21" s="879"/>
      <c r="R21" s="879"/>
      <c r="S21" s="441"/>
      <c r="T21" s="889"/>
      <c r="U21" s="442"/>
      <c r="V21" s="889"/>
      <c r="W21" s="442"/>
      <c r="X21" s="889"/>
      <c r="Y21" s="442"/>
      <c r="Z21" s="264" t="s">
        <v>29</v>
      </c>
      <c r="AA21" s="445"/>
      <c r="AB21" s="264" t="s">
        <v>29</v>
      </c>
      <c r="AC21" s="446"/>
    </row>
    <row r="22" spans="1:29" s="457" customFormat="1" ht="14.45" customHeight="1" x14ac:dyDescent="0.25">
      <c r="A22" s="448"/>
      <c r="B22" s="939"/>
      <c r="C22" s="449"/>
      <c r="D22" s="450"/>
      <c r="E22" s="450"/>
      <c r="F22" s="451"/>
      <c r="G22" s="452"/>
      <c r="H22" s="452"/>
      <c r="I22" s="453"/>
      <c r="J22" s="453"/>
      <c r="K22" s="453"/>
      <c r="L22" s="453"/>
      <c r="M22" s="454"/>
      <c r="N22" s="452"/>
      <c r="O22" s="452"/>
      <c r="P22" s="455" t="s">
        <v>30</v>
      </c>
      <c r="Q22" s="455" t="s">
        <v>30</v>
      </c>
      <c r="R22" s="454"/>
      <c r="S22" s="453"/>
      <c r="T22" s="454"/>
      <c r="U22" s="454"/>
      <c r="V22" s="454"/>
      <c r="W22" s="454"/>
      <c r="X22" s="453"/>
      <c r="Y22" s="454"/>
      <c r="Z22" s="453"/>
      <c r="AA22" s="453"/>
      <c r="AB22" s="453"/>
      <c r="AC22" s="456"/>
    </row>
    <row r="23" spans="1:29" s="461" customFormat="1" ht="17.45" customHeight="1" x14ac:dyDescent="0.2">
      <c r="A23" s="458"/>
      <c r="B23" s="939"/>
      <c r="C23" s="459"/>
      <c r="D23" s="96" t="s">
        <v>31</v>
      </c>
      <c r="E23" s="429"/>
      <c r="F23" s="293"/>
      <c r="G23" s="293"/>
      <c r="H23" s="300"/>
      <c r="I23" s="294"/>
      <c r="J23" s="306"/>
      <c r="K23" s="295"/>
      <c r="L23" s="296"/>
      <c r="M23" s="297"/>
      <c r="N23" s="301">
        <v>0</v>
      </c>
      <c r="O23" s="294"/>
      <c r="P23" s="301">
        <v>0</v>
      </c>
      <c r="Q23" s="398"/>
      <c r="R23" s="298" t="str">
        <f t="shared" ref="R23:R42" si="0">IF(P23&lt;=0.1*N23,"0K","NON AMMISSIBILE")</f>
        <v>0K</v>
      </c>
      <c r="S23" s="299"/>
      <c r="T23" s="303">
        <f t="shared" ref="T23:T42" si="1">P23+N23</f>
        <v>0</v>
      </c>
      <c r="U23" s="297"/>
      <c r="V23" s="301"/>
      <c r="W23" s="297"/>
      <c r="X23" s="303">
        <f>T23+V23</f>
        <v>0</v>
      </c>
      <c r="Y23" s="297"/>
      <c r="Z23" s="304"/>
      <c r="AA23" s="305"/>
      <c r="AB23" s="304"/>
      <c r="AC23" s="460"/>
    </row>
    <row r="24" spans="1:29" s="461" customFormat="1" ht="17.45" customHeight="1" x14ac:dyDescent="0.2">
      <c r="A24" s="458"/>
      <c r="B24" s="939"/>
      <c r="C24" s="459"/>
      <c r="D24" s="96" t="s">
        <v>32</v>
      </c>
      <c r="E24" s="429"/>
      <c r="F24" s="293"/>
      <c r="G24" s="293"/>
      <c r="H24" s="300"/>
      <c r="I24" s="294"/>
      <c r="J24" s="306" t="s">
        <v>30</v>
      </c>
      <c r="K24" s="295" t="s">
        <v>30</v>
      </c>
      <c r="L24" s="296"/>
      <c r="M24" s="297"/>
      <c r="N24" s="301">
        <v>0</v>
      </c>
      <c r="O24" s="294"/>
      <c r="P24" s="301">
        <v>0</v>
      </c>
      <c r="Q24" s="398"/>
      <c r="R24" s="298" t="str">
        <f t="shared" si="0"/>
        <v>0K</v>
      </c>
      <c r="S24" s="299"/>
      <c r="T24" s="303">
        <f t="shared" si="1"/>
        <v>0</v>
      </c>
      <c r="U24" s="297"/>
      <c r="V24" s="301"/>
      <c r="W24" s="297"/>
      <c r="X24" s="303">
        <f t="shared" ref="X24:X42" si="2">T24+V24</f>
        <v>0</v>
      </c>
      <c r="Y24" s="297"/>
      <c r="Z24" s="304"/>
      <c r="AA24" s="305"/>
      <c r="AB24" s="304"/>
      <c r="AC24" s="460"/>
    </row>
    <row r="25" spans="1:29" s="461" customFormat="1" ht="17.45" customHeight="1" x14ac:dyDescent="0.2">
      <c r="A25" s="458"/>
      <c r="B25" s="939"/>
      <c r="C25" s="459"/>
      <c r="D25" s="96" t="s">
        <v>33</v>
      </c>
      <c r="E25" s="429"/>
      <c r="F25" s="293"/>
      <c r="G25" s="293"/>
      <c r="H25" s="300"/>
      <c r="I25" s="294"/>
      <c r="J25" s="306" t="s">
        <v>30</v>
      </c>
      <c r="K25" s="295" t="s">
        <v>30</v>
      </c>
      <c r="L25" s="296" t="s">
        <v>30</v>
      </c>
      <c r="M25" s="297"/>
      <c r="N25" s="301">
        <v>0</v>
      </c>
      <c r="O25" s="294"/>
      <c r="P25" s="301">
        <v>0</v>
      </c>
      <c r="Q25" s="398"/>
      <c r="R25" s="298" t="str">
        <f t="shared" si="0"/>
        <v>0K</v>
      </c>
      <c r="S25" s="299"/>
      <c r="T25" s="303">
        <f t="shared" si="1"/>
        <v>0</v>
      </c>
      <c r="U25" s="297"/>
      <c r="V25" s="301">
        <v>0</v>
      </c>
      <c r="W25" s="297"/>
      <c r="X25" s="303">
        <f t="shared" si="2"/>
        <v>0</v>
      </c>
      <c r="Y25" s="297"/>
      <c r="Z25" s="304"/>
      <c r="AA25" s="305"/>
      <c r="AB25" s="304"/>
      <c r="AC25" s="460"/>
    </row>
    <row r="26" spans="1:29" s="461" customFormat="1" ht="17.45" customHeight="1" x14ac:dyDescent="0.2">
      <c r="A26" s="458"/>
      <c r="B26" s="939"/>
      <c r="C26" s="459"/>
      <c r="D26" s="96" t="s">
        <v>34</v>
      </c>
      <c r="E26" s="429"/>
      <c r="F26" s="293"/>
      <c r="G26" s="293"/>
      <c r="H26" s="300"/>
      <c r="I26" s="294"/>
      <c r="J26" s="306" t="s">
        <v>30</v>
      </c>
      <c r="K26" s="295" t="s">
        <v>30</v>
      </c>
      <c r="L26" s="296" t="s">
        <v>30</v>
      </c>
      <c r="M26" s="297"/>
      <c r="N26" s="301">
        <v>0</v>
      </c>
      <c r="O26" s="294"/>
      <c r="P26" s="301">
        <v>0</v>
      </c>
      <c r="Q26" s="398"/>
      <c r="R26" s="298" t="str">
        <f t="shared" si="0"/>
        <v>0K</v>
      </c>
      <c r="S26" s="299"/>
      <c r="T26" s="303">
        <f t="shared" si="1"/>
        <v>0</v>
      </c>
      <c r="U26" s="297"/>
      <c r="V26" s="301">
        <v>0</v>
      </c>
      <c r="W26" s="297"/>
      <c r="X26" s="303">
        <f t="shared" si="2"/>
        <v>0</v>
      </c>
      <c r="Y26" s="297"/>
      <c r="Z26" s="304"/>
      <c r="AA26" s="305"/>
      <c r="AB26" s="304"/>
      <c r="AC26" s="460"/>
    </row>
    <row r="27" spans="1:29" s="461" customFormat="1" ht="17.45" customHeight="1" x14ac:dyDescent="0.2">
      <c r="A27" s="458"/>
      <c r="B27" s="939"/>
      <c r="C27" s="459"/>
      <c r="D27" s="96" t="s">
        <v>35</v>
      </c>
      <c r="E27" s="429"/>
      <c r="F27" s="293"/>
      <c r="G27" s="293"/>
      <c r="H27" s="300"/>
      <c r="I27" s="294"/>
      <c r="J27" s="306" t="s">
        <v>30</v>
      </c>
      <c r="K27" s="295" t="s">
        <v>30</v>
      </c>
      <c r="L27" s="296" t="s">
        <v>30</v>
      </c>
      <c r="M27" s="297"/>
      <c r="N27" s="301">
        <v>0</v>
      </c>
      <c r="O27" s="294"/>
      <c r="P27" s="301">
        <v>0</v>
      </c>
      <c r="Q27" s="398"/>
      <c r="R27" s="298" t="str">
        <f t="shared" si="0"/>
        <v>0K</v>
      </c>
      <c r="S27" s="299"/>
      <c r="T27" s="303">
        <f t="shared" si="1"/>
        <v>0</v>
      </c>
      <c r="U27" s="297"/>
      <c r="V27" s="301">
        <v>0</v>
      </c>
      <c r="W27" s="297"/>
      <c r="X27" s="303">
        <f t="shared" si="2"/>
        <v>0</v>
      </c>
      <c r="Y27" s="297"/>
      <c r="Z27" s="304"/>
      <c r="AA27" s="305"/>
      <c r="AB27" s="304"/>
      <c r="AC27" s="460"/>
    </row>
    <row r="28" spans="1:29" s="461" customFormat="1" ht="17.45" customHeight="1" x14ac:dyDescent="0.2">
      <c r="A28" s="458"/>
      <c r="B28" s="939"/>
      <c r="C28" s="459"/>
      <c r="D28" s="96" t="s">
        <v>36</v>
      </c>
      <c r="E28" s="429"/>
      <c r="F28" s="293"/>
      <c r="G28" s="293"/>
      <c r="H28" s="300"/>
      <c r="I28" s="294"/>
      <c r="J28" s="306" t="s">
        <v>30</v>
      </c>
      <c r="K28" s="295" t="s">
        <v>30</v>
      </c>
      <c r="L28" s="296" t="s">
        <v>30</v>
      </c>
      <c r="M28" s="297"/>
      <c r="N28" s="301">
        <v>0</v>
      </c>
      <c r="O28" s="294"/>
      <c r="P28" s="301">
        <v>0</v>
      </c>
      <c r="Q28" s="398"/>
      <c r="R28" s="298" t="str">
        <f t="shared" si="0"/>
        <v>0K</v>
      </c>
      <c r="S28" s="299"/>
      <c r="T28" s="303">
        <f t="shared" si="1"/>
        <v>0</v>
      </c>
      <c r="U28" s="297"/>
      <c r="V28" s="301">
        <v>0</v>
      </c>
      <c r="W28" s="297"/>
      <c r="X28" s="303">
        <f t="shared" si="2"/>
        <v>0</v>
      </c>
      <c r="Y28" s="297"/>
      <c r="Z28" s="304"/>
      <c r="AA28" s="305"/>
      <c r="AB28" s="304"/>
      <c r="AC28" s="460"/>
    </row>
    <row r="29" spans="1:29" s="461" customFormat="1" ht="17.45" customHeight="1" x14ac:dyDescent="0.2">
      <c r="A29" s="458"/>
      <c r="B29" s="939"/>
      <c r="C29" s="459"/>
      <c r="D29" s="96" t="s">
        <v>37</v>
      </c>
      <c r="E29" s="429"/>
      <c r="F29" s="293"/>
      <c r="G29" s="293"/>
      <c r="H29" s="300"/>
      <c r="I29" s="294"/>
      <c r="J29" s="306" t="s">
        <v>30</v>
      </c>
      <c r="K29" s="295" t="s">
        <v>30</v>
      </c>
      <c r="L29" s="296" t="s">
        <v>30</v>
      </c>
      <c r="M29" s="297"/>
      <c r="N29" s="301">
        <v>0</v>
      </c>
      <c r="O29" s="294"/>
      <c r="P29" s="301">
        <v>0</v>
      </c>
      <c r="Q29" s="398"/>
      <c r="R29" s="298" t="str">
        <f t="shared" si="0"/>
        <v>0K</v>
      </c>
      <c r="S29" s="299"/>
      <c r="T29" s="303">
        <f t="shared" si="1"/>
        <v>0</v>
      </c>
      <c r="U29" s="297"/>
      <c r="V29" s="301">
        <v>0</v>
      </c>
      <c r="W29" s="297"/>
      <c r="X29" s="303">
        <f t="shared" si="2"/>
        <v>0</v>
      </c>
      <c r="Y29" s="297"/>
      <c r="Z29" s="304"/>
      <c r="AA29" s="305"/>
      <c r="AB29" s="304"/>
      <c r="AC29" s="460"/>
    </row>
    <row r="30" spans="1:29" s="461" customFormat="1" ht="17.45" customHeight="1" x14ac:dyDescent="0.2">
      <c r="A30" s="458"/>
      <c r="B30" s="939"/>
      <c r="C30" s="459"/>
      <c r="D30" s="96" t="s">
        <v>38</v>
      </c>
      <c r="E30" s="429"/>
      <c r="F30" s="293"/>
      <c r="G30" s="293"/>
      <c r="H30" s="300"/>
      <c r="I30" s="294"/>
      <c r="J30" s="306" t="s">
        <v>30</v>
      </c>
      <c r="K30" s="295" t="s">
        <v>30</v>
      </c>
      <c r="L30" s="296" t="s">
        <v>30</v>
      </c>
      <c r="M30" s="297"/>
      <c r="N30" s="301">
        <v>0</v>
      </c>
      <c r="O30" s="294"/>
      <c r="P30" s="301">
        <v>0</v>
      </c>
      <c r="Q30" s="398"/>
      <c r="R30" s="298" t="str">
        <f t="shared" si="0"/>
        <v>0K</v>
      </c>
      <c r="S30" s="299"/>
      <c r="T30" s="303">
        <f t="shared" si="1"/>
        <v>0</v>
      </c>
      <c r="U30" s="297"/>
      <c r="V30" s="301">
        <v>0</v>
      </c>
      <c r="W30" s="297"/>
      <c r="X30" s="303">
        <f t="shared" si="2"/>
        <v>0</v>
      </c>
      <c r="Y30" s="297"/>
      <c r="Z30" s="304"/>
      <c r="AA30" s="305"/>
      <c r="AB30" s="304"/>
      <c r="AC30" s="460"/>
    </row>
    <row r="31" spans="1:29" s="461" customFormat="1" ht="17.45" customHeight="1" x14ac:dyDescent="0.2">
      <c r="A31" s="458"/>
      <c r="B31" s="939"/>
      <c r="C31" s="459"/>
      <c r="D31" s="96" t="s">
        <v>39</v>
      </c>
      <c r="E31" s="429"/>
      <c r="F31" s="293"/>
      <c r="G31" s="293"/>
      <c r="H31" s="300"/>
      <c r="I31" s="294"/>
      <c r="J31" s="306" t="s">
        <v>30</v>
      </c>
      <c r="K31" s="295" t="s">
        <v>30</v>
      </c>
      <c r="L31" s="296" t="s">
        <v>30</v>
      </c>
      <c r="M31" s="297"/>
      <c r="N31" s="301">
        <v>0</v>
      </c>
      <c r="O31" s="294"/>
      <c r="P31" s="301">
        <v>0</v>
      </c>
      <c r="Q31" s="398"/>
      <c r="R31" s="298" t="str">
        <f t="shared" si="0"/>
        <v>0K</v>
      </c>
      <c r="S31" s="299"/>
      <c r="T31" s="303">
        <f t="shared" si="1"/>
        <v>0</v>
      </c>
      <c r="U31" s="297"/>
      <c r="V31" s="301">
        <v>0</v>
      </c>
      <c r="W31" s="297"/>
      <c r="X31" s="303">
        <f t="shared" si="2"/>
        <v>0</v>
      </c>
      <c r="Y31" s="297"/>
      <c r="Z31" s="304"/>
      <c r="AA31" s="305"/>
      <c r="AB31" s="304"/>
      <c r="AC31" s="460"/>
    </row>
    <row r="32" spans="1:29" s="461" customFormat="1" ht="17.45" customHeight="1" x14ac:dyDescent="0.2">
      <c r="A32" s="458"/>
      <c r="B32" s="939"/>
      <c r="C32" s="459"/>
      <c r="D32" s="96" t="s">
        <v>40</v>
      </c>
      <c r="E32" s="429"/>
      <c r="F32" s="293"/>
      <c r="G32" s="293"/>
      <c r="H32" s="300"/>
      <c r="I32" s="294"/>
      <c r="J32" s="306"/>
      <c r="K32" s="295" t="s">
        <v>30</v>
      </c>
      <c r="L32" s="296" t="s">
        <v>30</v>
      </c>
      <c r="M32" s="297"/>
      <c r="N32" s="301">
        <v>0</v>
      </c>
      <c r="O32" s="294"/>
      <c r="P32" s="301">
        <v>0</v>
      </c>
      <c r="Q32" s="398"/>
      <c r="R32" s="298" t="str">
        <f t="shared" si="0"/>
        <v>0K</v>
      </c>
      <c r="S32" s="299"/>
      <c r="T32" s="303">
        <f t="shared" si="1"/>
        <v>0</v>
      </c>
      <c r="U32" s="297"/>
      <c r="V32" s="301">
        <v>0</v>
      </c>
      <c r="W32" s="297"/>
      <c r="X32" s="303">
        <f t="shared" si="2"/>
        <v>0</v>
      </c>
      <c r="Y32" s="297"/>
      <c r="Z32" s="304"/>
      <c r="AA32" s="305"/>
      <c r="AB32" s="304"/>
      <c r="AC32" s="460"/>
    </row>
    <row r="33" spans="1:29" s="461" customFormat="1" ht="17.45" customHeight="1" x14ac:dyDescent="0.2">
      <c r="A33" s="458"/>
      <c r="B33" s="939"/>
      <c r="C33" s="459"/>
      <c r="D33" s="96" t="s">
        <v>41</v>
      </c>
      <c r="E33" s="429"/>
      <c r="F33" s="293"/>
      <c r="G33" s="293"/>
      <c r="H33" s="300"/>
      <c r="I33" s="294"/>
      <c r="J33" s="306" t="s">
        <v>30</v>
      </c>
      <c r="K33" s="295" t="s">
        <v>30</v>
      </c>
      <c r="L33" s="296" t="s">
        <v>30</v>
      </c>
      <c r="M33" s="297"/>
      <c r="N33" s="301">
        <v>0</v>
      </c>
      <c r="O33" s="294"/>
      <c r="P33" s="301">
        <v>0</v>
      </c>
      <c r="Q33" s="398"/>
      <c r="R33" s="298" t="str">
        <f t="shared" si="0"/>
        <v>0K</v>
      </c>
      <c r="S33" s="299"/>
      <c r="T33" s="303">
        <f t="shared" si="1"/>
        <v>0</v>
      </c>
      <c r="U33" s="297"/>
      <c r="V33" s="301">
        <v>0</v>
      </c>
      <c r="W33" s="297"/>
      <c r="X33" s="303">
        <f t="shared" si="2"/>
        <v>0</v>
      </c>
      <c r="Y33" s="297"/>
      <c r="Z33" s="304"/>
      <c r="AA33" s="305"/>
      <c r="AB33" s="304"/>
      <c r="AC33" s="460"/>
    </row>
    <row r="34" spans="1:29" s="461" customFormat="1" ht="17.45" customHeight="1" x14ac:dyDescent="0.2">
      <c r="A34" s="458"/>
      <c r="B34" s="939"/>
      <c r="C34" s="459"/>
      <c r="D34" s="96" t="s">
        <v>42</v>
      </c>
      <c r="E34" s="429"/>
      <c r="F34" s="293"/>
      <c r="G34" s="293"/>
      <c r="H34" s="300"/>
      <c r="I34" s="294"/>
      <c r="J34" s="306" t="s">
        <v>30</v>
      </c>
      <c r="K34" s="295" t="s">
        <v>30</v>
      </c>
      <c r="L34" s="296" t="s">
        <v>30</v>
      </c>
      <c r="M34" s="297"/>
      <c r="N34" s="301">
        <v>0</v>
      </c>
      <c r="O34" s="294"/>
      <c r="P34" s="301">
        <v>0</v>
      </c>
      <c r="Q34" s="398"/>
      <c r="R34" s="298" t="str">
        <f t="shared" si="0"/>
        <v>0K</v>
      </c>
      <c r="S34" s="299"/>
      <c r="T34" s="303">
        <f t="shared" si="1"/>
        <v>0</v>
      </c>
      <c r="U34" s="297"/>
      <c r="V34" s="301">
        <v>0</v>
      </c>
      <c r="W34" s="297"/>
      <c r="X34" s="303">
        <f t="shared" si="2"/>
        <v>0</v>
      </c>
      <c r="Y34" s="297"/>
      <c r="Z34" s="304"/>
      <c r="AA34" s="305"/>
      <c r="AB34" s="304"/>
      <c r="AC34" s="460"/>
    </row>
    <row r="35" spans="1:29" s="461" customFormat="1" ht="17.45" customHeight="1" x14ac:dyDescent="0.2">
      <c r="A35" s="458"/>
      <c r="B35" s="939"/>
      <c r="C35" s="459"/>
      <c r="D35" s="96" t="s">
        <v>43</v>
      </c>
      <c r="E35" s="429"/>
      <c r="F35" s="293"/>
      <c r="G35" s="293"/>
      <c r="H35" s="300"/>
      <c r="I35" s="294"/>
      <c r="J35" s="306" t="s">
        <v>30</v>
      </c>
      <c r="K35" s="295" t="s">
        <v>30</v>
      </c>
      <c r="L35" s="296" t="s">
        <v>30</v>
      </c>
      <c r="M35" s="297"/>
      <c r="N35" s="301">
        <v>0</v>
      </c>
      <c r="O35" s="294"/>
      <c r="P35" s="301">
        <v>0</v>
      </c>
      <c r="Q35" s="398"/>
      <c r="R35" s="298" t="str">
        <f t="shared" si="0"/>
        <v>0K</v>
      </c>
      <c r="S35" s="299"/>
      <c r="T35" s="303">
        <f t="shared" si="1"/>
        <v>0</v>
      </c>
      <c r="U35" s="297"/>
      <c r="V35" s="301">
        <v>0</v>
      </c>
      <c r="W35" s="297"/>
      <c r="X35" s="303">
        <f t="shared" si="2"/>
        <v>0</v>
      </c>
      <c r="Y35" s="297"/>
      <c r="Z35" s="304"/>
      <c r="AA35" s="305"/>
      <c r="AB35" s="304"/>
      <c r="AC35" s="460"/>
    </row>
    <row r="36" spans="1:29" s="461" customFormat="1" ht="17.45" customHeight="1" x14ac:dyDescent="0.2">
      <c r="A36" s="458"/>
      <c r="B36" s="939"/>
      <c r="C36" s="459"/>
      <c r="D36" s="96" t="s">
        <v>44</v>
      </c>
      <c r="E36" s="429"/>
      <c r="F36" s="293"/>
      <c r="G36" s="293"/>
      <c r="H36" s="300"/>
      <c r="I36" s="294"/>
      <c r="J36" s="306" t="s">
        <v>30</v>
      </c>
      <c r="K36" s="295" t="s">
        <v>30</v>
      </c>
      <c r="L36" s="296" t="s">
        <v>30</v>
      </c>
      <c r="M36" s="297"/>
      <c r="N36" s="301">
        <v>0</v>
      </c>
      <c r="O36" s="294"/>
      <c r="P36" s="301">
        <v>0</v>
      </c>
      <c r="Q36" s="398"/>
      <c r="R36" s="298" t="str">
        <f t="shared" si="0"/>
        <v>0K</v>
      </c>
      <c r="S36" s="299"/>
      <c r="T36" s="303">
        <f t="shared" si="1"/>
        <v>0</v>
      </c>
      <c r="U36" s="297"/>
      <c r="V36" s="301">
        <v>0</v>
      </c>
      <c r="W36" s="297"/>
      <c r="X36" s="303">
        <f t="shared" si="2"/>
        <v>0</v>
      </c>
      <c r="Y36" s="297"/>
      <c r="Z36" s="304"/>
      <c r="AA36" s="305"/>
      <c r="AB36" s="304"/>
      <c r="AC36" s="460"/>
    </row>
    <row r="37" spans="1:29" s="461" customFormat="1" ht="17.45" customHeight="1" x14ac:dyDescent="0.2">
      <c r="A37" s="458"/>
      <c r="B37" s="939"/>
      <c r="C37" s="459"/>
      <c r="D37" s="96" t="s">
        <v>45</v>
      </c>
      <c r="E37" s="429"/>
      <c r="F37" s="293"/>
      <c r="G37" s="293"/>
      <c r="H37" s="300"/>
      <c r="I37" s="294"/>
      <c r="J37" s="306" t="s">
        <v>30</v>
      </c>
      <c r="K37" s="295" t="s">
        <v>30</v>
      </c>
      <c r="L37" s="296" t="s">
        <v>30</v>
      </c>
      <c r="M37" s="297"/>
      <c r="N37" s="301">
        <v>0</v>
      </c>
      <c r="O37" s="294"/>
      <c r="P37" s="301">
        <v>0</v>
      </c>
      <c r="Q37" s="398"/>
      <c r="R37" s="298" t="str">
        <f t="shared" si="0"/>
        <v>0K</v>
      </c>
      <c r="S37" s="299"/>
      <c r="T37" s="303">
        <f t="shared" si="1"/>
        <v>0</v>
      </c>
      <c r="U37" s="297"/>
      <c r="V37" s="301">
        <v>0</v>
      </c>
      <c r="W37" s="297"/>
      <c r="X37" s="303">
        <f t="shared" si="2"/>
        <v>0</v>
      </c>
      <c r="Y37" s="297"/>
      <c r="Z37" s="304"/>
      <c r="AA37" s="305"/>
      <c r="AB37" s="304"/>
      <c r="AC37" s="460"/>
    </row>
    <row r="38" spans="1:29" s="461" customFormat="1" ht="17.45" customHeight="1" x14ac:dyDescent="0.2">
      <c r="A38" s="458"/>
      <c r="B38" s="939"/>
      <c r="C38" s="459"/>
      <c r="D38" s="96" t="s">
        <v>46</v>
      </c>
      <c r="E38" s="429"/>
      <c r="F38" s="293"/>
      <c r="G38" s="293"/>
      <c r="H38" s="300"/>
      <c r="I38" s="294"/>
      <c r="J38" s="306" t="s">
        <v>30</v>
      </c>
      <c r="K38" s="295" t="s">
        <v>30</v>
      </c>
      <c r="L38" s="296" t="s">
        <v>30</v>
      </c>
      <c r="M38" s="297"/>
      <c r="N38" s="301">
        <v>0</v>
      </c>
      <c r="O38" s="294"/>
      <c r="P38" s="301">
        <v>0</v>
      </c>
      <c r="Q38" s="398"/>
      <c r="R38" s="298" t="str">
        <f t="shared" si="0"/>
        <v>0K</v>
      </c>
      <c r="S38" s="299"/>
      <c r="T38" s="303">
        <f t="shared" si="1"/>
        <v>0</v>
      </c>
      <c r="U38" s="297"/>
      <c r="V38" s="301">
        <v>0</v>
      </c>
      <c r="W38" s="297"/>
      <c r="X38" s="303">
        <f t="shared" si="2"/>
        <v>0</v>
      </c>
      <c r="Y38" s="297"/>
      <c r="Z38" s="304"/>
      <c r="AA38" s="305"/>
      <c r="AB38" s="304"/>
      <c r="AC38" s="460"/>
    </row>
    <row r="39" spans="1:29" s="461" customFormat="1" ht="17.45" customHeight="1" x14ac:dyDescent="0.2">
      <c r="A39" s="458"/>
      <c r="B39" s="939"/>
      <c r="C39" s="459"/>
      <c r="D39" s="96" t="s">
        <v>47</v>
      </c>
      <c r="E39" s="429"/>
      <c r="F39" s="293"/>
      <c r="G39" s="293"/>
      <c r="H39" s="300"/>
      <c r="I39" s="294"/>
      <c r="J39" s="306" t="s">
        <v>30</v>
      </c>
      <c r="K39" s="295" t="s">
        <v>30</v>
      </c>
      <c r="L39" s="296" t="s">
        <v>30</v>
      </c>
      <c r="M39" s="297"/>
      <c r="N39" s="301">
        <v>0</v>
      </c>
      <c r="O39" s="294"/>
      <c r="P39" s="301">
        <v>0</v>
      </c>
      <c r="Q39" s="398"/>
      <c r="R39" s="298" t="str">
        <f t="shared" si="0"/>
        <v>0K</v>
      </c>
      <c r="S39" s="299"/>
      <c r="T39" s="303">
        <f t="shared" si="1"/>
        <v>0</v>
      </c>
      <c r="U39" s="297"/>
      <c r="V39" s="301">
        <v>0</v>
      </c>
      <c r="W39" s="297"/>
      <c r="X39" s="303">
        <f t="shared" si="2"/>
        <v>0</v>
      </c>
      <c r="Y39" s="297"/>
      <c r="Z39" s="304"/>
      <c r="AA39" s="305"/>
      <c r="AB39" s="304"/>
      <c r="AC39" s="460"/>
    </row>
    <row r="40" spans="1:29" s="461" customFormat="1" ht="17.45" customHeight="1" x14ac:dyDescent="0.2">
      <c r="A40" s="458"/>
      <c r="B40" s="939"/>
      <c r="C40" s="459"/>
      <c r="D40" s="96" t="s">
        <v>48</v>
      </c>
      <c r="E40" s="429"/>
      <c r="F40" s="293"/>
      <c r="G40" s="293"/>
      <c r="H40" s="300"/>
      <c r="I40" s="294"/>
      <c r="J40" s="306" t="s">
        <v>30</v>
      </c>
      <c r="K40" s="295" t="s">
        <v>30</v>
      </c>
      <c r="L40" s="296" t="s">
        <v>30</v>
      </c>
      <c r="M40" s="297"/>
      <c r="N40" s="301">
        <v>0</v>
      </c>
      <c r="O40" s="294"/>
      <c r="P40" s="301">
        <v>0</v>
      </c>
      <c r="Q40" s="398"/>
      <c r="R40" s="298" t="str">
        <f t="shared" si="0"/>
        <v>0K</v>
      </c>
      <c r="S40" s="299"/>
      <c r="T40" s="303">
        <f t="shared" si="1"/>
        <v>0</v>
      </c>
      <c r="U40" s="297"/>
      <c r="V40" s="301">
        <v>0</v>
      </c>
      <c r="W40" s="297"/>
      <c r="X40" s="303">
        <f t="shared" si="2"/>
        <v>0</v>
      </c>
      <c r="Y40" s="297"/>
      <c r="Z40" s="304"/>
      <c r="AA40" s="305"/>
      <c r="AB40" s="304"/>
      <c r="AC40" s="460"/>
    </row>
    <row r="41" spans="1:29" s="461" customFormat="1" ht="17.45" customHeight="1" x14ac:dyDescent="0.2">
      <c r="A41" s="458"/>
      <c r="B41" s="939"/>
      <c r="C41" s="459"/>
      <c r="D41" s="96" t="s">
        <v>49</v>
      </c>
      <c r="E41" s="429"/>
      <c r="F41" s="293"/>
      <c r="G41" s="293"/>
      <c r="H41" s="300"/>
      <c r="I41" s="294"/>
      <c r="J41" s="306" t="s">
        <v>30</v>
      </c>
      <c r="K41" s="295" t="s">
        <v>30</v>
      </c>
      <c r="L41" s="296" t="s">
        <v>30</v>
      </c>
      <c r="M41" s="297"/>
      <c r="N41" s="301">
        <v>0</v>
      </c>
      <c r="O41" s="294"/>
      <c r="P41" s="301">
        <v>0</v>
      </c>
      <c r="Q41" s="398"/>
      <c r="R41" s="298" t="str">
        <f t="shared" si="0"/>
        <v>0K</v>
      </c>
      <c r="S41" s="299"/>
      <c r="T41" s="303">
        <f t="shared" si="1"/>
        <v>0</v>
      </c>
      <c r="U41" s="297"/>
      <c r="V41" s="301">
        <v>0</v>
      </c>
      <c r="W41" s="297"/>
      <c r="X41" s="303">
        <f t="shared" si="2"/>
        <v>0</v>
      </c>
      <c r="Y41" s="297"/>
      <c r="Z41" s="304"/>
      <c r="AA41" s="305"/>
      <c r="AB41" s="304"/>
      <c r="AC41" s="460"/>
    </row>
    <row r="42" spans="1:29" s="461" customFormat="1" ht="18" customHeight="1" x14ac:dyDescent="0.2">
      <c r="A42" s="458"/>
      <c r="B42" s="939"/>
      <c r="C42" s="459"/>
      <c r="D42" s="96" t="s">
        <v>50</v>
      </c>
      <c r="E42" s="429"/>
      <c r="F42" s="293"/>
      <c r="G42" s="293"/>
      <c r="H42" s="300"/>
      <c r="I42" s="294"/>
      <c r="J42" s="306" t="s">
        <v>30</v>
      </c>
      <c r="K42" s="295" t="s">
        <v>30</v>
      </c>
      <c r="L42" s="296" t="s">
        <v>30</v>
      </c>
      <c r="M42" s="297"/>
      <c r="N42" s="301">
        <v>0</v>
      </c>
      <c r="O42" s="294"/>
      <c r="P42" s="301">
        <v>0</v>
      </c>
      <c r="Q42" s="398"/>
      <c r="R42" s="298" t="str">
        <f t="shared" si="0"/>
        <v>0K</v>
      </c>
      <c r="S42" s="299"/>
      <c r="T42" s="303">
        <f t="shared" si="1"/>
        <v>0</v>
      </c>
      <c r="U42" s="297"/>
      <c r="V42" s="301">
        <v>0</v>
      </c>
      <c r="W42" s="297"/>
      <c r="X42" s="303">
        <f t="shared" si="2"/>
        <v>0</v>
      </c>
      <c r="Y42" s="297"/>
      <c r="Z42" s="304"/>
      <c r="AA42" s="305"/>
      <c r="AB42" s="304"/>
      <c r="AC42" s="460"/>
    </row>
    <row r="43" spans="1:29" s="461" customFormat="1" ht="17.45" customHeight="1" thickBot="1" x14ac:dyDescent="0.3">
      <c r="A43" s="458"/>
      <c r="B43" s="939"/>
      <c r="C43" s="459"/>
      <c r="D43" s="429"/>
      <c r="E43" s="429"/>
      <c r="F43" s="462"/>
      <c r="G43" s="463"/>
      <c r="H43" s="464"/>
      <c r="I43" s="465"/>
      <c r="J43" s="466"/>
      <c r="K43" s="466"/>
      <c r="L43" s="466"/>
      <c r="M43" s="467"/>
      <c r="N43" s="468"/>
      <c r="O43" s="465"/>
      <c r="P43" s="468"/>
      <c r="Q43" s="468"/>
      <c r="R43" s="467"/>
      <c r="S43" s="469"/>
      <c r="T43" s="470"/>
      <c r="U43" s="467"/>
      <c r="V43" s="470"/>
      <c r="W43" s="467"/>
      <c r="X43" s="471"/>
      <c r="Y43" s="467"/>
      <c r="Z43" s="472"/>
      <c r="AA43" s="472"/>
      <c r="AB43" s="472"/>
      <c r="AC43" s="460"/>
    </row>
    <row r="44" spans="1:29" s="461" customFormat="1" ht="24.95" customHeight="1" thickBot="1" x14ac:dyDescent="0.25">
      <c r="A44" s="458"/>
      <c r="B44" s="939"/>
      <c r="C44" s="459"/>
      <c r="D44" s="429"/>
      <c r="E44" s="429"/>
      <c r="F44" s="947" t="s">
        <v>51</v>
      </c>
      <c r="G44" s="948"/>
      <c r="H44" s="948"/>
      <c r="I44" s="948"/>
      <c r="J44" s="948"/>
      <c r="K44" s="949"/>
      <c r="L44" s="266">
        <f>SUM(L23:L42)</f>
        <v>0</v>
      </c>
      <c r="M44" s="467"/>
      <c r="N44" s="265">
        <f>SUM(N23:N42)</f>
        <v>0</v>
      </c>
      <c r="O44" s="465"/>
      <c r="P44" s="265">
        <f>SUM(P23:P42)</f>
        <v>0</v>
      </c>
      <c r="Q44" s="630"/>
      <c r="R44" s="467"/>
      <c r="S44" s="469"/>
      <c r="T44" s="265">
        <f>SUM(T23:T42)</f>
        <v>0</v>
      </c>
      <c r="U44" s="467"/>
      <c r="V44" s="265">
        <f>SUM(V23:V42)</f>
        <v>0</v>
      </c>
      <c r="W44" s="467"/>
      <c r="X44" s="265">
        <f>SUM(X23:X42)</f>
        <v>0</v>
      </c>
      <c r="Y44" s="467"/>
      <c r="Z44" s="472"/>
      <c r="AA44" s="472"/>
      <c r="AB44" s="472"/>
      <c r="AC44" s="460"/>
    </row>
    <row r="45" spans="1:29" s="480" customFormat="1" ht="21.95" customHeight="1" x14ac:dyDescent="0.25">
      <c r="A45" s="473"/>
      <c r="B45" s="939"/>
      <c r="C45" s="474"/>
      <c r="D45" s="475"/>
      <c r="E45" s="475"/>
      <c r="F45" s="476"/>
      <c r="G45" s="69"/>
      <c r="H45" s="69" t="s">
        <v>30</v>
      </c>
      <c r="I45" s="69"/>
      <c r="J45" s="69"/>
      <c r="K45" s="69"/>
      <c r="L45" s="69"/>
      <c r="M45" s="477"/>
      <c r="N45" s="69" t="s">
        <v>30</v>
      </c>
      <c r="O45" s="69"/>
      <c r="P45" s="893" t="s">
        <v>30</v>
      </c>
      <c r="Q45" s="893"/>
      <c r="R45" s="477"/>
      <c r="S45" s="478"/>
      <c r="T45" s="477"/>
      <c r="U45" s="477"/>
      <c r="V45" s="477"/>
      <c r="W45" s="477"/>
      <c r="X45" s="478"/>
      <c r="Y45" s="477"/>
      <c r="Z45" s="478"/>
      <c r="AA45" s="478"/>
      <c r="AB45" s="478"/>
      <c r="AC45" s="479"/>
    </row>
    <row r="46" spans="1:29" ht="15" customHeight="1" thickBot="1" x14ac:dyDescent="0.3">
      <c r="A46" s="405"/>
      <c r="B46" s="939"/>
      <c r="D46" s="481"/>
      <c r="E46" s="481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482"/>
      <c r="T46" s="70"/>
      <c r="U46" s="70"/>
      <c r="V46" s="70"/>
      <c r="W46" s="70"/>
      <c r="X46" s="70"/>
      <c r="Y46" s="70"/>
      <c r="Z46" s="482"/>
      <c r="AA46" s="482"/>
      <c r="AB46" s="482"/>
      <c r="AC46" s="406"/>
    </row>
    <row r="47" spans="1:29" ht="14.45" customHeight="1" x14ac:dyDescent="0.25">
      <c r="A47" s="405"/>
      <c r="B47" s="939"/>
      <c r="D47" s="481"/>
      <c r="E47" s="481"/>
      <c r="F47" s="918" t="s">
        <v>6</v>
      </c>
      <c r="G47" s="919"/>
      <c r="H47" s="919"/>
      <c r="I47" s="919"/>
      <c r="J47" s="919"/>
      <c r="K47" s="919"/>
      <c r="L47" s="919"/>
      <c r="M47" s="919"/>
      <c r="N47" s="919"/>
      <c r="O47" s="919"/>
      <c r="P47" s="919"/>
      <c r="Q47" s="919"/>
      <c r="R47" s="919"/>
      <c r="S47" s="919"/>
      <c r="T47" s="919"/>
      <c r="U47" s="919"/>
      <c r="V47" s="919"/>
      <c r="W47" s="919"/>
      <c r="X47" s="919"/>
      <c r="Y47" s="919"/>
      <c r="Z47" s="919"/>
      <c r="AA47" s="919"/>
      <c r="AB47" s="920"/>
      <c r="AC47" s="406"/>
    </row>
    <row r="48" spans="1:29" ht="15" customHeight="1" x14ac:dyDescent="0.25">
      <c r="A48" s="405"/>
      <c r="B48" s="939"/>
      <c r="D48" s="481"/>
      <c r="E48" s="481"/>
      <c r="F48" s="921"/>
      <c r="G48" s="922"/>
      <c r="H48" s="922"/>
      <c r="I48" s="922"/>
      <c r="J48" s="922"/>
      <c r="K48" s="922"/>
      <c r="L48" s="922"/>
      <c r="M48" s="922"/>
      <c r="N48" s="922"/>
      <c r="O48" s="922"/>
      <c r="P48" s="922"/>
      <c r="Q48" s="922"/>
      <c r="R48" s="922"/>
      <c r="S48" s="922"/>
      <c r="T48" s="922"/>
      <c r="U48" s="922"/>
      <c r="V48" s="922"/>
      <c r="W48" s="922"/>
      <c r="X48" s="922"/>
      <c r="Y48" s="922"/>
      <c r="Z48" s="922"/>
      <c r="AA48" s="922"/>
      <c r="AB48" s="923"/>
      <c r="AC48" s="406"/>
    </row>
    <row r="49" spans="1:29" ht="15" customHeight="1" thickBot="1" x14ac:dyDescent="0.3">
      <c r="A49" s="405"/>
      <c r="B49" s="940"/>
      <c r="F49" s="924"/>
      <c r="G49" s="925"/>
      <c r="H49" s="925"/>
      <c r="I49" s="925"/>
      <c r="J49" s="925"/>
      <c r="K49" s="925"/>
      <c r="L49" s="925"/>
      <c r="M49" s="925"/>
      <c r="N49" s="925"/>
      <c r="O49" s="925"/>
      <c r="P49" s="925"/>
      <c r="Q49" s="925"/>
      <c r="R49" s="925"/>
      <c r="S49" s="925"/>
      <c r="T49" s="925"/>
      <c r="U49" s="925"/>
      <c r="V49" s="925"/>
      <c r="W49" s="925"/>
      <c r="X49" s="925"/>
      <c r="Y49" s="925"/>
      <c r="Z49" s="925"/>
      <c r="AA49" s="925"/>
      <c r="AB49" s="926"/>
      <c r="AC49" s="406"/>
    </row>
    <row r="50" spans="1:29" ht="15.75" thickBot="1" x14ac:dyDescent="0.3">
      <c r="A50" s="486"/>
      <c r="B50" s="487"/>
      <c r="C50" s="488"/>
      <c r="D50" s="489"/>
      <c r="E50" s="489"/>
      <c r="F50" s="490"/>
      <c r="G50" s="491"/>
      <c r="H50" s="483"/>
      <c r="I50" s="483"/>
      <c r="J50" s="492"/>
      <c r="K50" s="492"/>
      <c r="L50" s="492"/>
      <c r="M50" s="484"/>
      <c r="N50" s="483"/>
      <c r="O50" s="491"/>
      <c r="P50" s="483"/>
      <c r="Q50" s="483"/>
      <c r="R50" s="484"/>
      <c r="S50" s="483"/>
      <c r="T50" s="484"/>
      <c r="U50" s="484"/>
      <c r="V50" s="484"/>
      <c r="W50" s="484"/>
      <c r="X50" s="483"/>
      <c r="Y50" s="484"/>
      <c r="Z50" s="483"/>
      <c r="AA50" s="483"/>
      <c r="AB50" s="483"/>
      <c r="AC50" s="493"/>
    </row>
    <row r="51" spans="1:29" ht="16.5" thickBot="1" x14ac:dyDescent="0.3">
      <c r="A51" s="419"/>
      <c r="B51" s="420"/>
      <c r="C51" s="421"/>
      <c r="D51" s="422"/>
      <c r="E51" s="422"/>
      <c r="F51" s="422"/>
      <c r="G51" s="423"/>
      <c r="H51" s="420"/>
      <c r="I51" s="420"/>
      <c r="J51" s="420"/>
      <c r="K51" s="420"/>
      <c r="L51" s="420"/>
      <c r="M51" s="424"/>
      <c r="N51" s="420"/>
      <c r="O51" s="423"/>
      <c r="P51" s="420"/>
      <c r="Q51" s="420"/>
      <c r="R51" s="421"/>
      <c r="S51" s="420"/>
      <c r="T51" s="421"/>
      <c r="U51" s="421"/>
      <c r="V51" s="421"/>
      <c r="W51" s="421"/>
      <c r="X51" s="425"/>
      <c r="Y51" s="421"/>
      <c r="Z51" s="420"/>
      <c r="AA51" s="420"/>
      <c r="AB51" s="420"/>
      <c r="AC51" s="426"/>
    </row>
    <row r="52" spans="1:29" ht="18" customHeight="1" thickBot="1" x14ac:dyDescent="0.3">
      <c r="A52" s="428"/>
      <c r="B52" s="950" t="s">
        <v>536</v>
      </c>
      <c r="C52" s="154"/>
      <c r="D52" s="953" t="s">
        <v>9</v>
      </c>
      <c r="E52" s="429"/>
      <c r="F52" s="894" t="s">
        <v>10</v>
      </c>
      <c r="G52" s="895"/>
      <c r="H52" s="896"/>
      <c r="I52" s="430"/>
      <c r="J52" s="911" t="s">
        <v>11</v>
      </c>
      <c r="K52" s="912"/>
      <c r="L52" s="913"/>
      <c r="M52" s="431"/>
      <c r="N52" s="872" t="s">
        <v>557</v>
      </c>
      <c r="O52" s="432"/>
      <c r="P52" s="894" t="s">
        <v>558</v>
      </c>
      <c r="Q52" s="895"/>
      <c r="R52" s="896"/>
      <c r="S52" s="430"/>
      <c r="T52" s="890" t="s">
        <v>12</v>
      </c>
      <c r="U52" s="433"/>
      <c r="V52" s="890" t="s">
        <v>13</v>
      </c>
      <c r="W52" s="431"/>
      <c r="X52" s="890" t="s">
        <v>14</v>
      </c>
      <c r="Y52" s="431"/>
      <c r="Z52" s="872" t="s">
        <v>15</v>
      </c>
      <c r="AA52" s="434"/>
      <c r="AB52" s="872" t="s">
        <v>559</v>
      </c>
      <c r="AC52" s="435"/>
    </row>
    <row r="53" spans="1:29" ht="18" customHeight="1" thickBot="1" x14ac:dyDescent="0.3">
      <c r="A53" s="437"/>
      <c r="B53" s="951"/>
      <c r="C53" s="154"/>
      <c r="D53" s="954"/>
      <c r="E53" s="429"/>
      <c r="F53" s="897"/>
      <c r="G53" s="898"/>
      <c r="H53" s="899"/>
      <c r="I53" s="430"/>
      <c r="J53" s="880" t="s">
        <v>16</v>
      </c>
      <c r="K53" s="875" t="s">
        <v>675</v>
      </c>
      <c r="L53" s="882" t="s">
        <v>17</v>
      </c>
      <c r="M53" s="431"/>
      <c r="N53" s="873"/>
      <c r="O53" s="432"/>
      <c r="P53" s="897"/>
      <c r="Q53" s="898"/>
      <c r="R53" s="899"/>
      <c r="S53" s="430"/>
      <c r="T53" s="891"/>
      <c r="U53" s="433"/>
      <c r="V53" s="891"/>
      <c r="W53" s="431"/>
      <c r="X53" s="891"/>
      <c r="Y53" s="431"/>
      <c r="Z53" s="873"/>
      <c r="AA53" s="434"/>
      <c r="AB53" s="873"/>
      <c r="AC53" s="438"/>
    </row>
    <row r="54" spans="1:29" ht="18.75" customHeight="1" thickBot="1" x14ac:dyDescent="0.3">
      <c r="A54" s="428"/>
      <c r="B54" s="951"/>
      <c r="C54" s="433"/>
      <c r="D54" s="955"/>
      <c r="E54" s="429"/>
      <c r="F54" s="900" t="s">
        <v>18</v>
      </c>
      <c r="G54" s="877" t="s">
        <v>19</v>
      </c>
      <c r="H54" s="885" t="s">
        <v>560</v>
      </c>
      <c r="I54" s="430"/>
      <c r="J54" s="881"/>
      <c r="K54" s="876"/>
      <c r="L54" s="883"/>
      <c r="M54" s="433"/>
      <c r="N54" s="873"/>
      <c r="O54" s="432"/>
      <c r="P54" s="886" t="s">
        <v>20</v>
      </c>
      <c r="Q54" s="873" t="s">
        <v>21</v>
      </c>
      <c r="R54" s="873" t="s">
        <v>22</v>
      </c>
      <c r="S54" s="430"/>
      <c r="T54" s="892"/>
      <c r="U54" s="433"/>
      <c r="V54" s="892"/>
      <c r="W54" s="433"/>
      <c r="X54" s="892"/>
      <c r="Y54" s="433"/>
      <c r="Z54" s="874"/>
      <c r="AA54" s="434"/>
      <c r="AB54" s="874"/>
      <c r="AC54" s="435"/>
    </row>
    <row r="55" spans="1:29" ht="51" customHeight="1" x14ac:dyDescent="0.25">
      <c r="A55" s="428"/>
      <c r="B55" s="951"/>
      <c r="C55" s="439"/>
      <c r="D55" s="95" t="s">
        <v>23</v>
      </c>
      <c r="E55" s="440"/>
      <c r="F55" s="900"/>
      <c r="G55" s="877"/>
      <c r="H55" s="885"/>
      <c r="I55" s="430"/>
      <c r="J55" s="881"/>
      <c r="K55" s="876"/>
      <c r="L55" s="883"/>
      <c r="M55" s="439"/>
      <c r="N55" s="873"/>
      <c r="O55" s="441"/>
      <c r="P55" s="886"/>
      <c r="Q55" s="873"/>
      <c r="R55" s="873"/>
      <c r="S55" s="430"/>
      <c r="T55" s="888" t="s">
        <v>24</v>
      </c>
      <c r="U55" s="442"/>
      <c r="V55" s="888" t="s">
        <v>24</v>
      </c>
      <c r="W55" s="439"/>
      <c r="X55" s="888" t="s">
        <v>24</v>
      </c>
      <c r="Y55" s="439"/>
      <c r="Z55" s="261" t="s">
        <v>25</v>
      </c>
      <c r="AA55" s="439"/>
      <c r="AB55" s="261" t="s">
        <v>25</v>
      </c>
      <c r="AC55" s="435"/>
    </row>
    <row r="56" spans="1:29" ht="16.5" customHeight="1" thickBot="1" x14ac:dyDescent="0.3">
      <c r="A56" s="443"/>
      <c r="B56" s="951"/>
      <c r="C56" s="444"/>
      <c r="D56" s="440"/>
      <c r="E56" s="440"/>
      <c r="F56" s="901"/>
      <c r="G56" s="878"/>
      <c r="H56" s="268" t="s">
        <v>26</v>
      </c>
      <c r="I56" s="430"/>
      <c r="J56" s="262" t="s">
        <v>561</v>
      </c>
      <c r="K56" s="263" t="s">
        <v>28</v>
      </c>
      <c r="L56" s="884"/>
      <c r="M56" s="442"/>
      <c r="N56" s="879"/>
      <c r="O56" s="441"/>
      <c r="P56" s="887"/>
      <c r="Q56" s="879"/>
      <c r="R56" s="879"/>
      <c r="S56" s="441"/>
      <c r="T56" s="889"/>
      <c r="U56" s="442"/>
      <c r="V56" s="889"/>
      <c r="W56" s="442"/>
      <c r="X56" s="889"/>
      <c r="Y56" s="442"/>
      <c r="Z56" s="264" t="s">
        <v>29</v>
      </c>
      <c r="AA56" s="445"/>
      <c r="AB56" s="264" t="s">
        <v>29</v>
      </c>
      <c r="AC56" s="446"/>
    </row>
    <row r="57" spans="1:29" ht="15.75" x14ac:dyDescent="0.25">
      <c r="A57" s="448"/>
      <c r="B57" s="951"/>
      <c r="C57" s="449"/>
      <c r="D57" s="450"/>
      <c r="E57" s="450"/>
      <c r="F57" s="451"/>
      <c r="G57" s="452"/>
      <c r="H57" s="452"/>
      <c r="I57" s="453"/>
      <c r="J57" s="453"/>
      <c r="K57" s="453"/>
      <c r="L57" s="453"/>
      <c r="M57" s="454"/>
      <c r="N57" s="452"/>
      <c r="O57" s="452"/>
      <c r="P57" s="455" t="s">
        <v>30</v>
      </c>
      <c r="Q57" s="455" t="s">
        <v>30</v>
      </c>
      <c r="R57" s="454"/>
      <c r="S57" s="453"/>
      <c r="T57" s="454"/>
      <c r="U57" s="454"/>
      <c r="V57" s="454"/>
      <c r="W57" s="454"/>
      <c r="X57" s="453"/>
      <c r="Y57" s="454"/>
      <c r="Z57" s="453"/>
      <c r="AA57" s="453"/>
      <c r="AB57" s="453"/>
      <c r="AC57" s="456"/>
    </row>
    <row r="58" spans="1:29" ht="18" x14ac:dyDescent="0.25">
      <c r="A58" s="458"/>
      <c r="B58" s="951"/>
      <c r="C58" s="459"/>
      <c r="D58" s="629" t="s">
        <v>537</v>
      </c>
      <c r="E58" s="429"/>
      <c r="F58" s="293"/>
      <c r="G58" s="293"/>
      <c r="H58" s="300"/>
      <c r="I58" s="294"/>
      <c r="J58" s="306"/>
      <c r="K58" s="295"/>
      <c r="L58" s="296"/>
      <c r="M58" s="297"/>
      <c r="N58" s="301">
        <v>0</v>
      </c>
      <c r="O58" s="294"/>
      <c r="P58" s="301">
        <v>0</v>
      </c>
      <c r="Q58" s="398"/>
      <c r="R58" s="298" t="str">
        <f t="shared" ref="R58:R77" si="3">IF(P58&lt;=0.1*N58,"0K","NON AMMISSIBILE")</f>
        <v>0K</v>
      </c>
      <c r="S58" s="299"/>
      <c r="T58" s="303">
        <f t="shared" ref="T58:T77" si="4">P58+N58</f>
        <v>0</v>
      </c>
      <c r="U58" s="297"/>
      <c r="V58" s="301"/>
      <c r="W58" s="297"/>
      <c r="X58" s="303">
        <f>T58+V58</f>
        <v>0</v>
      </c>
      <c r="Y58" s="297"/>
      <c r="Z58" s="304"/>
      <c r="AA58" s="305"/>
      <c r="AB58" s="304"/>
      <c r="AC58" s="460"/>
    </row>
    <row r="59" spans="1:29" ht="18" x14ac:dyDescent="0.25">
      <c r="A59" s="458"/>
      <c r="B59" s="951"/>
      <c r="C59" s="459"/>
      <c r="D59" s="629" t="s">
        <v>538</v>
      </c>
      <c r="E59" s="429"/>
      <c r="F59" s="293"/>
      <c r="G59" s="293"/>
      <c r="H59" s="300"/>
      <c r="I59" s="294"/>
      <c r="J59" s="306" t="s">
        <v>30</v>
      </c>
      <c r="K59" s="295" t="s">
        <v>30</v>
      </c>
      <c r="L59" s="296"/>
      <c r="M59" s="297"/>
      <c r="N59" s="301">
        <v>0</v>
      </c>
      <c r="O59" s="294"/>
      <c r="P59" s="301">
        <v>0</v>
      </c>
      <c r="Q59" s="398"/>
      <c r="R59" s="298" t="str">
        <f t="shared" si="3"/>
        <v>0K</v>
      </c>
      <c r="S59" s="299"/>
      <c r="T59" s="303">
        <f t="shared" si="4"/>
        <v>0</v>
      </c>
      <c r="U59" s="297"/>
      <c r="V59" s="301"/>
      <c r="W59" s="297"/>
      <c r="X59" s="303">
        <f t="shared" ref="X59:X77" si="5">T59+V59</f>
        <v>0</v>
      </c>
      <c r="Y59" s="297"/>
      <c r="Z59" s="304"/>
      <c r="AA59" s="305"/>
      <c r="AB59" s="304"/>
      <c r="AC59" s="460"/>
    </row>
    <row r="60" spans="1:29" ht="18" x14ac:dyDescent="0.25">
      <c r="A60" s="458"/>
      <c r="B60" s="951"/>
      <c r="C60" s="459"/>
      <c r="D60" s="629" t="s">
        <v>539</v>
      </c>
      <c r="E60" s="429"/>
      <c r="F60" s="293"/>
      <c r="G60" s="293"/>
      <c r="H60" s="300"/>
      <c r="I60" s="294"/>
      <c r="J60" s="306" t="s">
        <v>30</v>
      </c>
      <c r="K60" s="295" t="s">
        <v>30</v>
      </c>
      <c r="L60" s="296" t="s">
        <v>30</v>
      </c>
      <c r="M60" s="297"/>
      <c r="N60" s="301">
        <v>0</v>
      </c>
      <c r="O60" s="294"/>
      <c r="P60" s="301">
        <v>0</v>
      </c>
      <c r="Q60" s="398"/>
      <c r="R60" s="298" t="str">
        <f t="shared" si="3"/>
        <v>0K</v>
      </c>
      <c r="S60" s="299"/>
      <c r="T60" s="303">
        <f t="shared" si="4"/>
        <v>0</v>
      </c>
      <c r="U60" s="297"/>
      <c r="V60" s="301">
        <v>0</v>
      </c>
      <c r="W60" s="297"/>
      <c r="X60" s="303">
        <f t="shared" si="5"/>
        <v>0</v>
      </c>
      <c r="Y60" s="297"/>
      <c r="Z60" s="304"/>
      <c r="AA60" s="305"/>
      <c r="AB60" s="304"/>
      <c r="AC60" s="460"/>
    </row>
    <row r="61" spans="1:29" ht="18" x14ac:dyDescent="0.25">
      <c r="A61" s="458"/>
      <c r="B61" s="951"/>
      <c r="C61" s="459"/>
      <c r="D61" s="629" t="s">
        <v>540</v>
      </c>
      <c r="E61" s="429"/>
      <c r="F61" s="293"/>
      <c r="G61" s="293"/>
      <c r="H61" s="300"/>
      <c r="I61" s="294"/>
      <c r="J61" s="306" t="s">
        <v>30</v>
      </c>
      <c r="K61" s="295" t="s">
        <v>30</v>
      </c>
      <c r="L61" s="296" t="s">
        <v>30</v>
      </c>
      <c r="M61" s="297"/>
      <c r="N61" s="301">
        <v>0</v>
      </c>
      <c r="O61" s="294"/>
      <c r="P61" s="301">
        <v>0</v>
      </c>
      <c r="Q61" s="398"/>
      <c r="R61" s="298" t="str">
        <f t="shared" si="3"/>
        <v>0K</v>
      </c>
      <c r="S61" s="299"/>
      <c r="T61" s="303">
        <f t="shared" si="4"/>
        <v>0</v>
      </c>
      <c r="U61" s="297"/>
      <c r="V61" s="301">
        <v>0</v>
      </c>
      <c r="W61" s="297"/>
      <c r="X61" s="303">
        <f t="shared" si="5"/>
        <v>0</v>
      </c>
      <c r="Y61" s="297"/>
      <c r="Z61" s="304"/>
      <c r="AA61" s="305"/>
      <c r="AB61" s="304"/>
      <c r="AC61" s="460"/>
    </row>
    <row r="62" spans="1:29" ht="18" customHeight="1" x14ac:dyDescent="0.25">
      <c r="A62" s="458"/>
      <c r="B62" s="951"/>
      <c r="C62" s="459"/>
      <c r="D62" s="629" t="s">
        <v>541</v>
      </c>
      <c r="E62" s="429"/>
      <c r="F62" s="293"/>
      <c r="G62" s="293"/>
      <c r="H62" s="300"/>
      <c r="I62" s="294"/>
      <c r="J62" s="306" t="s">
        <v>30</v>
      </c>
      <c r="K62" s="295" t="s">
        <v>30</v>
      </c>
      <c r="L62" s="296" t="s">
        <v>30</v>
      </c>
      <c r="M62" s="297"/>
      <c r="N62" s="301">
        <v>0</v>
      </c>
      <c r="O62" s="294"/>
      <c r="P62" s="301">
        <v>0</v>
      </c>
      <c r="Q62" s="398"/>
      <c r="R62" s="298" t="str">
        <f t="shared" si="3"/>
        <v>0K</v>
      </c>
      <c r="S62" s="299"/>
      <c r="T62" s="303">
        <f t="shared" si="4"/>
        <v>0</v>
      </c>
      <c r="U62" s="297"/>
      <c r="V62" s="301">
        <v>0</v>
      </c>
      <c r="W62" s="297"/>
      <c r="X62" s="303">
        <f t="shared" si="5"/>
        <v>0</v>
      </c>
      <c r="Y62" s="297"/>
      <c r="Z62" s="304"/>
      <c r="AA62" s="305"/>
      <c r="AB62" s="304"/>
      <c r="AC62" s="460"/>
    </row>
    <row r="63" spans="1:29" ht="18" customHeight="1" x14ac:dyDescent="0.25">
      <c r="A63" s="458"/>
      <c r="B63" s="951"/>
      <c r="C63" s="459"/>
      <c r="D63" s="629" t="s">
        <v>542</v>
      </c>
      <c r="E63" s="429"/>
      <c r="F63" s="293"/>
      <c r="G63" s="293"/>
      <c r="H63" s="300"/>
      <c r="I63" s="294"/>
      <c r="J63" s="306" t="s">
        <v>30</v>
      </c>
      <c r="K63" s="295" t="s">
        <v>30</v>
      </c>
      <c r="L63" s="296" t="s">
        <v>30</v>
      </c>
      <c r="M63" s="297"/>
      <c r="N63" s="301">
        <v>0</v>
      </c>
      <c r="O63" s="294"/>
      <c r="P63" s="301">
        <v>0</v>
      </c>
      <c r="Q63" s="398"/>
      <c r="R63" s="298" t="str">
        <f t="shared" si="3"/>
        <v>0K</v>
      </c>
      <c r="S63" s="299"/>
      <c r="T63" s="303">
        <f t="shared" si="4"/>
        <v>0</v>
      </c>
      <c r="U63" s="297"/>
      <c r="V63" s="301">
        <v>0</v>
      </c>
      <c r="W63" s="297"/>
      <c r="X63" s="303">
        <f t="shared" si="5"/>
        <v>0</v>
      </c>
      <c r="Y63" s="297"/>
      <c r="Z63" s="304"/>
      <c r="AA63" s="305"/>
      <c r="AB63" s="304"/>
      <c r="AC63" s="460"/>
    </row>
    <row r="64" spans="1:29" ht="18" customHeight="1" x14ac:dyDescent="0.25">
      <c r="A64" s="458"/>
      <c r="B64" s="951"/>
      <c r="C64" s="459"/>
      <c r="D64" s="629" t="s">
        <v>543</v>
      </c>
      <c r="E64" s="429"/>
      <c r="F64" s="293"/>
      <c r="G64" s="293"/>
      <c r="H64" s="300"/>
      <c r="I64" s="294"/>
      <c r="J64" s="306" t="s">
        <v>30</v>
      </c>
      <c r="K64" s="295" t="s">
        <v>30</v>
      </c>
      <c r="L64" s="296" t="s">
        <v>30</v>
      </c>
      <c r="M64" s="297"/>
      <c r="N64" s="301">
        <v>0</v>
      </c>
      <c r="O64" s="294"/>
      <c r="P64" s="301">
        <v>0</v>
      </c>
      <c r="Q64" s="398"/>
      <c r="R64" s="298" t="str">
        <f t="shared" si="3"/>
        <v>0K</v>
      </c>
      <c r="S64" s="299"/>
      <c r="T64" s="303">
        <f t="shared" si="4"/>
        <v>0</v>
      </c>
      <c r="U64" s="297"/>
      <c r="V64" s="301">
        <v>0</v>
      </c>
      <c r="W64" s="297"/>
      <c r="X64" s="303">
        <f t="shared" si="5"/>
        <v>0</v>
      </c>
      <c r="Y64" s="297"/>
      <c r="Z64" s="304"/>
      <c r="AA64" s="305"/>
      <c r="AB64" s="304"/>
      <c r="AC64" s="460"/>
    </row>
    <row r="65" spans="1:29" ht="18" customHeight="1" x14ac:dyDescent="0.25">
      <c r="A65" s="458"/>
      <c r="B65" s="951"/>
      <c r="C65" s="459"/>
      <c r="D65" s="629" t="s">
        <v>544</v>
      </c>
      <c r="E65" s="429"/>
      <c r="F65" s="293"/>
      <c r="G65" s="293"/>
      <c r="H65" s="300"/>
      <c r="I65" s="294"/>
      <c r="J65" s="306" t="s">
        <v>30</v>
      </c>
      <c r="K65" s="295" t="s">
        <v>30</v>
      </c>
      <c r="L65" s="296" t="s">
        <v>30</v>
      </c>
      <c r="M65" s="297"/>
      <c r="N65" s="301">
        <v>0</v>
      </c>
      <c r="O65" s="294"/>
      <c r="P65" s="301">
        <v>0</v>
      </c>
      <c r="Q65" s="398"/>
      <c r="R65" s="298" t="str">
        <f t="shared" si="3"/>
        <v>0K</v>
      </c>
      <c r="S65" s="299"/>
      <c r="T65" s="303">
        <f t="shared" si="4"/>
        <v>0</v>
      </c>
      <c r="U65" s="297"/>
      <c r="V65" s="301">
        <v>0</v>
      </c>
      <c r="W65" s="297"/>
      <c r="X65" s="303">
        <f t="shared" si="5"/>
        <v>0</v>
      </c>
      <c r="Y65" s="297"/>
      <c r="Z65" s="304"/>
      <c r="AA65" s="305"/>
      <c r="AB65" s="304"/>
      <c r="AC65" s="460"/>
    </row>
    <row r="66" spans="1:29" ht="18" customHeight="1" x14ac:dyDescent="0.25">
      <c r="A66" s="458"/>
      <c r="B66" s="951"/>
      <c r="C66" s="459"/>
      <c r="D66" s="629" t="s">
        <v>545</v>
      </c>
      <c r="E66" s="429"/>
      <c r="F66" s="293"/>
      <c r="G66" s="293"/>
      <c r="H66" s="300"/>
      <c r="I66" s="294"/>
      <c r="J66" s="306" t="s">
        <v>30</v>
      </c>
      <c r="K66" s="295" t="s">
        <v>30</v>
      </c>
      <c r="L66" s="296" t="s">
        <v>30</v>
      </c>
      <c r="M66" s="297"/>
      <c r="N66" s="301">
        <v>0</v>
      </c>
      <c r="O66" s="294"/>
      <c r="P66" s="301">
        <v>0</v>
      </c>
      <c r="Q66" s="398"/>
      <c r="R66" s="298" t="str">
        <f t="shared" si="3"/>
        <v>0K</v>
      </c>
      <c r="S66" s="299"/>
      <c r="T66" s="303">
        <f t="shared" si="4"/>
        <v>0</v>
      </c>
      <c r="U66" s="297"/>
      <c r="V66" s="301">
        <v>0</v>
      </c>
      <c r="W66" s="297"/>
      <c r="X66" s="303">
        <f t="shared" si="5"/>
        <v>0</v>
      </c>
      <c r="Y66" s="297"/>
      <c r="Z66" s="304"/>
      <c r="AA66" s="305"/>
      <c r="AB66" s="304"/>
      <c r="AC66" s="460"/>
    </row>
    <row r="67" spans="1:29" ht="18" customHeight="1" x14ac:dyDescent="0.25">
      <c r="A67" s="458"/>
      <c r="B67" s="951"/>
      <c r="C67" s="459"/>
      <c r="D67" s="629" t="s">
        <v>546</v>
      </c>
      <c r="E67" s="429"/>
      <c r="F67" s="293"/>
      <c r="G67" s="293"/>
      <c r="H67" s="300"/>
      <c r="I67" s="294"/>
      <c r="J67" s="306"/>
      <c r="K67" s="295" t="s">
        <v>30</v>
      </c>
      <c r="L67" s="296" t="s">
        <v>30</v>
      </c>
      <c r="M67" s="297"/>
      <c r="N67" s="301">
        <v>0</v>
      </c>
      <c r="O67" s="294"/>
      <c r="P67" s="301">
        <v>0</v>
      </c>
      <c r="Q67" s="398"/>
      <c r="R67" s="298" t="str">
        <f t="shared" si="3"/>
        <v>0K</v>
      </c>
      <c r="S67" s="299"/>
      <c r="T67" s="303">
        <f t="shared" si="4"/>
        <v>0</v>
      </c>
      <c r="U67" s="297"/>
      <c r="V67" s="301">
        <v>0</v>
      </c>
      <c r="W67" s="297"/>
      <c r="X67" s="303">
        <f t="shared" si="5"/>
        <v>0</v>
      </c>
      <c r="Y67" s="297"/>
      <c r="Z67" s="304"/>
      <c r="AA67" s="305"/>
      <c r="AB67" s="304"/>
      <c r="AC67" s="460"/>
    </row>
    <row r="68" spans="1:29" ht="18" customHeight="1" x14ac:dyDescent="0.25">
      <c r="A68" s="458"/>
      <c r="B68" s="951"/>
      <c r="C68" s="459"/>
      <c r="D68" s="629" t="s">
        <v>547</v>
      </c>
      <c r="E68" s="429"/>
      <c r="F68" s="293"/>
      <c r="G68" s="293"/>
      <c r="H68" s="300"/>
      <c r="I68" s="294"/>
      <c r="J68" s="306" t="s">
        <v>30</v>
      </c>
      <c r="K68" s="295" t="s">
        <v>30</v>
      </c>
      <c r="L68" s="296" t="s">
        <v>30</v>
      </c>
      <c r="M68" s="297"/>
      <c r="N68" s="301">
        <v>0</v>
      </c>
      <c r="O68" s="294"/>
      <c r="P68" s="301">
        <v>0</v>
      </c>
      <c r="Q68" s="398"/>
      <c r="R68" s="298" t="str">
        <f t="shared" si="3"/>
        <v>0K</v>
      </c>
      <c r="S68" s="299"/>
      <c r="T68" s="303">
        <f t="shared" si="4"/>
        <v>0</v>
      </c>
      <c r="U68" s="297"/>
      <c r="V68" s="301">
        <v>0</v>
      </c>
      <c r="W68" s="297"/>
      <c r="X68" s="303">
        <f t="shared" si="5"/>
        <v>0</v>
      </c>
      <c r="Y68" s="297"/>
      <c r="Z68" s="304"/>
      <c r="AA68" s="305"/>
      <c r="AB68" s="304"/>
      <c r="AC68" s="460"/>
    </row>
    <row r="69" spans="1:29" ht="18" customHeight="1" x14ac:dyDescent="0.25">
      <c r="A69" s="458"/>
      <c r="B69" s="951"/>
      <c r="C69" s="459"/>
      <c r="D69" s="629" t="s">
        <v>548</v>
      </c>
      <c r="E69" s="429"/>
      <c r="F69" s="293"/>
      <c r="G69" s="293"/>
      <c r="H69" s="300"/>
      <c r="I69" s="294"/>
      <c r="J69" s="306" t="s">
        <v>30</v>
      </c>
      <c r="K69" s="295" t="s">
        <v>30</v>
      </c>
      <c r="L69" s="296" t="s">
        <v>30</v>
      </c>
      <c r="M69" s="297"/>
      <c r="N69" s="301">
        <v>0</v>
      </c>
      <c r="O69" s="294"/>
      <c r="P69" s="301">
        <v>0</v>
      </c>
      <c r="Q69" s="398"/>
      <c r="R69" s="298" t="str">
        <f t="shared" si="3"/>
        <v>0K</v>
      </c>
      <c r="S69" s="299"/>
      <c r="T69" s="303">
        <f t="shared" si="4"/>
        <v>0</v>
      </c>
      <c r="U69" s="297"/>
      <c r="V69" s="301">
        <v>0</v>
      </c>
      <c r="W69" s="297"/>
      <c r="X69" s="303">
        <f t="shared" si="5"/>
        <v>0</v>
      </c>
      <c r="Y69" s="297"/>
      <c r="Z69" s="304"/>
      <c r="AA69" s="305"/>
      <c r="AB69" s="304"/>
      <c r="AC69" s="460"/>
    </row>
    <row r="70" spans="1:29" ht="18" customHeight="1" x14ac:dyDescent="0.25">
      <c r="A70" s="458"/>
      <c r="B70" s="951"/>
      <c r="C70" s="459"/>
      <c r="D70" s="629" t="s">
        <v>549</v>
      </c>
      <c r="E70" s="429"/>
      <c r="F70" s="293"/>
      <c r="G70" s="293"/>
      <c r="H70" s="300"/>
      <c r="I70" s="294"/>
      <c r="J70" s="306" t="s">
        <v>30</v>
      </c>
      <c r="K70" s="295" t="s">
        <v>30</v>
      </c>
      <c r="L70" s="296" t="s">
        <v>30</v>
      </c>
      <c r="M70" s="297"/>
      <c r="N70" s="301">
        <v>0</v>
      </c>
      <c r="O70" s="294"/>
      <c r="P70" s="301">
        <v>0</v>
      </c>
      <c r="Q70" s="398"/>
      <c r="R70" s="298" t="str">
        <f t="shared" si="3"/>
        <v>0K</v>
      </c>
      <c r="S70" s="299"/>
      <c r="T70" s="303">
        <f t="shared" si="4"/>
        <v>0</v>
      </c>
      <c r="U70" s="297"/>
      <c r="V70" s="301">
        <v>0</v>
      </c>
      <c r="W70" s="297"/>
      <c r="X70" s="303">
        <f t="shared" si="5"/>
        <v>0</v>
      </c>
      <c r="Y70" s="297"/>
      <c r="Z70" s="304"/>
      <c r="AA70" s="305"/>
      <c r="AB70" s="304"/>
      <c r="AC70" s="460"/>
    </row>
    <row r="71" spans="1:29" ht="18" customHeight="1" x14ac:dyDescent="0.25">
      <c r="A71" s="458"/>
      <c r="B71" s="951"/>
      <c r="C71" s="459"/>
      <c r="D71" s="629" t="s">
        <v>550</v>
      </c>
      <c r="E71" s="429"/>
      <c r="F71" s="293"/>
      <c r="G71" s="293"/>
      <c r="H71" s="300"/>
      <c r="I71" s="294"/>
      <c r="J71" s="306" t="s">
        <v>30</v>
      </c>
      <c r="K71" s="295" t="s">
        <v>30</v>
      </c>
      <c r="L71" s="296" t="s">
        <v>30</v>
      </c>
      <c r="M71" s="297"/>
      <c r="N71" s="301">
        <v>0</v>
      </c>
      <c r="O71" s="294"/>
      <c r="P71" s="301">
        <v>0</v>
      </c>
      <c r="Q71" s="398"/>
      <c r="R71" s="298" t="str">
        <f t="shared" si="3"/>
        <v>0K</v>
      </c>
      <c r="S71" s="299"/>
      <c r="T71" s="303">
        <f t="shared" si="4"/>
        <v>0</v>
      </c>
      <c r="U71" s="297"/>
      <c r="V71" s="301">
        <v>0</v>
      </c>
      <c r="W71" s="297"/>
      <c r="X71" s="303">
        <f t="shared" si="5"/>
        <v>0</v>
      </c>
      <c r="Y71" s="297"/>
      <c r="Z71" s="304"/>
      <c r="AA71" s="305"/>
      <c r="AB71" s="304"/>
      <c r="AC71" s="460"/>
    </row>
    <row r="72" spans="1:29" ht="18" customHeight="1" x14ac:dyDescent="0.25">
      <c r="A72" s="458"/>
      <c r="B72" s="951"/>
      <c r="C72" s="459"/>
      <c r="D72" s="629" t="s">
        <v>551</v>
      </c>
      <c r="E72" s="429"/>
      <c r="F72" s="293"/>
      <c r="G72" s="293"/>
      <c r="H72" s="300"/>
      <c r="I72" s="294"/>
      <c r="J72" s="306" t="s">
        <v>30</v>
      </c>
      <c r="K72" s="295" t="s">
        <v>30</v>
      </c>
      <c r="L72" s="296" t="s">
        <v>30</v>
      </c>
      <c r="M72" s="297"/>
      <c r="N72" s="301">
        <v>0</v>
      </c>
      <c r="O72" s="294"/>
      <c r="P72" s="301">
        <v>0</v>
      </c>
      <c r="Q72" s="398"/>
      <c r="R72" s="298" t="str">
        <f t="shared" si="3"/>
        <v>0K</v>
      </c>
      <c r="S72" s="299"/>
      <c r="T72" s="303">
        <f t="shared" si="4"/>
        <v>0</v>
      </c>
      <c r="U72" s="297"/>
      <c r="V72" s="301">
        <v>0</v>
      </c>
      <c r="W72" s="297"/>
      <c r="X72" s="303">
        <f t="shared" si="5"/>
        <v>0</v>
      </c>
      <c r="Y72" s="297"/>
      <c r="Z72" s="304"/>
      <c r="AA72" s="305"/>
      <c r="AB72" s="304"/>
      <c r="AC72" s="460"/>
    </row>
    <row r="73" spans="1:29" ht="18" customHeight="1" x14ac:dyDescent="0.25">
      <c r="A73" s="458"/>
      <c r="B73" s="951"/>
      <c r="C73" s="459"/>
      <c r="D73" s="629" t="s">
        <v>552</v>
      </c>
      <c r="E73" s="429"/>
      <c r="F73" s="293"/>
      <c r="G73" s="293"/>
      <c r="H73" s="300"/>
      <c r="I73" s="294"/>
      <c r="J73" s="306" t="s">
        <v>30</v>
      </c>
      <c r="K73" s="295" t="s">
        <v>30</v>
      </c>
      <c r="L73" s="296" t="s">
        <v>30</v>
      </c>
      <c r="M73" s="297"/>
      <c r="N73" s="301">
        <v>0</v>
      </c>
      <c r="O73" s="294"/>
      <c r="P73" s="301">
        <v>0</v>
      </c>
      <c r="Q73" s="398"/>
      <c r="R73" s="298" t="str">
        <f t="shared" si="3"/>
        <v>0K</v>
      </c>
      <c r="S73" s="299"/>
      <c r="T73" s="303">
        <f t="shared" si="4"/>
        <v>0</v>
      </c>
      <c r="U73" s="297"/>
      <c r="V73" s="301">
        <v>0</v>
      </c>
      <c r="W73" s="297"/>
      <c r="X73" s="303">
        <f t="shared" si="5"/>
        <v>0</v>
      </c>
      <c r="Y73" s="297"/>
      <c r="Z73" s="304"/>
      <c r="AA73" s="305"/>
      <c r="AB73" s="304"/>
      <c r="AC73" s="460"/>
    </row>
    <row r="74" spans="1:29" ht="18" customHeight="1" x14ac:dyDescent="0.25">
      <c r="A74" s="458"/>
      <c r="B74" s="951"/>
      <c r="C74" s="459"/>
      <c r="D74" s="629" t="s">
        <v>553</v>
      </c>
      <c r="E74" s="429"/>
      <c r="F74" s="293"/>
      <c r="G74" s="293"/>
      <c r="H74" s="300"/>
      <c r="I74" s="294"/>
      <c r="J74" s="306" t="s">
        <v>30</v>
      </c>
      <c r="K74" s="295" t="s">
        <v>30</v>
      </c>
      <c r="L74" s="296" t="s">
        <v>30</v>
      </c>
      <c r="M74" s="297"/>
      <c r="N74" s="301">
        <v>0</v>
      </c>
      <c r="O74" s="294"/>
      <c r="P74" s="301">
        <v>0</v>
      </c>
      <c r="Q74" s="398"/>
      <c r="R74" s="298" t="str">
        <f t="shared" si="3"/>
        <v>0K</v>
      </c>
      <c r="S74" s="299"/>
      <c r="T74" s="303">
        <f t="shared" si="4"/>
        <v>0</v>
      </c>
      <c r="U74" s="297"/>
      <c r="V74" s="301">
        <v>0</v>
      </c>
      <c r="W74" s="297"/>
      <c r="X74" s="303">
        <f t="shared" si="5"/>
        <v>0</v>
      </c>
      <c r="Y74" s="297"/>
      <c r="Z74" s="304"/>
      <c r="AA74" s="305"/>
      <c r="AB74" s="304"/>
      <c r="AC74" s="460"/>
    </row>
    <row r="75" spans="1:29" ht="18" customHeight="1" x14ac:dyDescent="0.25">
      <c r="A75" s="458"/>
      <c r="B75" s="951"/>
      <c r="C75" s="459"/>
      <c r="D75" s="629" t="s">
        <v>554</v>
      </c>
      <c r="E75" s="429"/>
      <c r="F75" s="293"/>
      <c r="G75" s="293"/>
      <c r="H75" s="300"/>
      <c r="I75" s="294"/>
      <c r="J75" s="306" t="s">
        <v>30</v>
      </c>
      <c r="K75" s="295" t="s">
        <v>30</v>
      </c>
      <c r="L75" s="296" t="s">
        <v>30</v>
      </c>
      <c r="M75" s="297"/>
      <c r="N75" s="301">
        <v>0</v>
      </c>
      <c r="O75" s="294"/>
      <c r="P75" s="301">
        <v>0</v>
      </c>
      <c r="Q75" s="398"/>
      <c r="R75" s="298" t="str">
        <f t="shared" si="3"/>
        <v>0K</v>
      </c>
      <c r="S75" s="299"/>
      <c r="T75" s="303">
        <f t="shared" si="4"/>
        <v>0</v>
      </c>
      <c r="U75" s="297"/>
      <c r="V75" s="301">
        <v>0</v>
      </c>
      <c r="W75" s="297"/>
      <c r="X75" s="303">
        <f t="shared" si="5"/>
        <v>0</v>
      </c>
      <c r="Y75" s="297"/>
      <c r="Z75" s="304"/>
      <c r="AA75" s="305"/>
      <c r="AB75" s="304"/>
      <c r="AC75" s="460"/>
    </row>
    <row r="76" spans="1:29" ht="18" customHeight="1" x14ac:dyDescent="0.25">
      <c r="A76" s="458"/>
      <c r="B76" s="951"/>
      <c r="C76" s="459"/>
      <c r="D76" s="629" t="s">
        <v>555</v>
      </c>
      <c r="E76" s="429"/>
      <c r="F76" s="293"/>
      <c r="G76" s="293"/>
      <c r="H76" s="300"/>
      <c r="I76" s="294"/>
      <c r="J76" s="306" t="s">
        <v>30</v>
      </c>
      <c r="K76" s="295" t="s">
        <v>30</v>
      </c>
      <c r="L76" s="296" t="s">
        <v>30</v>
      </c>
      <c r="M76" s="297"/>
      <c r="N76" s="301">
        <v>0</v>
      </c>
      <c r="O76" s="294"/>
      <c r="P76" s="301">
        <v>0</v>
      </c>
      <c r="Q76" s="398"/>
      <c r="R76" s="298" t="str">
        <f t="shared" si="3"/>
        <v>0K</v>
      </c>
      <c r="S76" s="299"/>
      <c r="T76" s="303">
        <f t="shared" si="4"/>
        <v>0</v>
      </c>
      <c r="U76" s="297"/>
      <c r="V76" s="301">
        <v>0</v>
      </c>
      <c r="W76" s="297"/>
      <c r="X76" s="303">
        <f t="shared" si="5"/>
        <v>0</v>
      </c>
      <c r="Y76" s="297"/>
      <c r="Z76" s="304"/>
      <c r="AA76" s="305"/>
      <c r="AB76" s="304"/>
      <c r="AC76" s="460"/>
    </row>
    <row r="77" spans="1:29" ht="18" customHeight="1" x14ac:dyDescent="0.25">
      <c r="A77" s="458"/>
      <c r="B77" s="951"/>
      <c r="C77" s="459"/>
      <c r="D77" s="629" t="s">
        <v>556</v>
      </c>
      <c r="E77" s="429"/>
      <c r="F77" s="293"/>
      <c r="G77" s="293"/>
      <c r="H77" s="300"/>
      <c r="I77" s="294"/>
      <c r="J77" s="306" t="s">
        <v>30</v>
      </c>
      <c r="K77" s="295" t="s">
        <v>30</v>
      </c>
      <c r="L77" s="296" t="s">
        <v>30</v>
      </c>
      <c r="M77" s="297"/>
      <c r="N77" s="301">
        <v>0</v>
      </c>
      <c r="O77" s="294"/>
      <c r="P77" s="301">
        <v>0</v>
      </c>
      <c r="Q77" s="398"/>
      <c r="R77" s="298" t="str">
        <f t="shared" si="3"/>
        <v>0K</v>
      </c>
      <c r="S77" s="299"/>
      <c r="T77" s="303">
        <f t="shared" si="4"/>
        <v>0</v>
      </c>
      <c r="U77" s="297"/>
      <c r="V77" s="301">
        <v>0</v>
      </c>
      <c r="W77" s="297"/>
      <c r="X77" s="303">
        <f t="shared" si="5"/>
        <v>0</v>
      </c>
      <c r="Y77" s="297"/>
      <c r="Z77" s="304"/>
      <c r="AA77" s="305"/>
      <c r="AB77" s="304"/>
      <c r="AC77" s="460"/>
    </row>
    <row r="78" spans="1:29" ht="18" customHeight="1" thickBot="1" x14ac:dyDescent="0.3">
      <c r="A78" s="458"/>
      <c r="B78" s="951"/>
      <c r="C78" s="459"/>
      <c r="D78" s="429"/>
      <c r="E78" s="429"/>
      <c r="F78" s="462"/>
      <c r="G78" s="463"/>
      <c r="H78" s="464"/>
      <c r="I78" s="465"/>
      <c r="J78" s="466"/>
      <c r="K78" s="466"/>
      <c r="L78" s="466"/>
      <c r="M78" s="467"/>
      <c r="N78" s="468"/>
      <c r="O78" s="465"/>
      <c r="P78" s="468"/>
      <c r="Q78" s="468"/>
      <c r="R78" s="467"/>
      <c r="S78" s="469"/>
      <c r="T78" s="470"/>
      <c r="U78" s="467"/>
      <c r="V78" s="470"/>
      <c r="W78" s="467"/>
      <c r="X78" s="471"/>
      <c r="Y78" s="467"/>
      <c r="Z78" s="472"/>
      <c r="AA78" s="472"/>
      <c r="AB78" s="472"/>
      <c r="AC78" s="460"/>
    </row>
    <row r="79" spans="1:29" ht="18" customHeight="1" thickBot="1" x14ac:dyDescent="0.3">
      <c r="A79" s="458"/>
      <c r="B79" s="951"/>
      <c r="C79" s="459"/>
      <c r="D79" s="429"/>
      <c r="E79" s="429"/>
      <c r="F79" s="947" t="s">
        <v>51</v>
      </c>
      <c r="G79" s="948"/>
      <c r="H79" s="948"/>
      <c r="I79" s="948"/>
      <c r="J79" s="948"/>
      <c r="K79" s="949"/>
      <c r="L79" s="266">
        <f>SUM(L58:L77)</f>
        <v>0</v>
      </c>
      <c r="M79" s="467"/>
      <c r="N79" s="265">
        <f>SUM(N58:N77)</f>
        <v>0</v>
      </c>
      <c r="O79" s="465"/>
      <c r="P79" s="265">
        <f>SUM(P58:P77)</f>
        <v>0</v>
      </c>
      <c r="Q79" s="630"/>
      <c r="R79" s="467"/>
      <c r="S79" s="469"/>
      <c r="T79" s="265">
        <f>SUM(T58:T77)</f>
        <v>0</v>
      </c>
      <c r="U79" s="467"/>
      <c r="V79" s="265">
        <f>SUM(V58:V77)</f>
        <v>0</v>
      </c>
      <c r="W79" s="467"/>
      <c r="X79" s="265">
        <f>SUM(X58:X77)</f>
        <v>0</v>
      </c>
      <c r="Y79" s="467"/>
      <c r="Z79" s="472"/>
      <c r="AA79" s="472"/>
      <c r="AB79" s="472"/>
      <c r="AC79" s="460"/>
    </row>
    <row r="80" spans="1:29" ht="18.75" customHeight="1" x14ac:dyDescent="0.25">
      <c r="A80" s="473"/>
      <c r="B80" s="951"/>
      <c r="C80" s="474"/>
      <c r="D80" s="475"/>
      <c r="E80" s="475"/>
      <c r="F80" s="476"/>
      <c r="G80" s="69"/>
      <c r="H80" s="69" t="s">
        <v>30</v>
      </c>
      <c r="I80" s="69"/>
      <c r="J80" s="69"/>
      <c r="K80" s="69"/>
      <c r="L80" s="69"/>
      <c r="M80" s="477"/>
      <c r="N80" s="69" t="s">
        <v>30</v>
      </c>
      <c r="O80" s="69"/>
      <c r="P80" s="893" t="s">
        <v>30</v>
      </c>
      <c r="Q80" s="893"/>
      <c r="R80" s="477"/>
      <c r="S80" s="478"/>
      <c r="T80" s="477"/>
      <c r="U80" s="477"/>
      <c r="V80" s="477"/>
      <c r="W80" s="477"/>
      <c r="X80" s="478"/>
      <c r="Y80" s="477"/>
      <c r="Z80" s="478"/>
      <c r="AA80" s="478"/>
      <c r="AB80" s="478"/>
      <c r="AC80" s="479"/>
    </row>
    <row r="81" spans="1:29" ht="15" customHeight="1" thickBot="1" x14ac:dyDescent="0.3">
      <c r="A81" s="405"/>
      <c r="B81" s="951"/>
      <c r="D81" s="481"/>
      <c r="E81" s="481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482"/>
      <c r="T81" s="70"/>
      <c r="U81" s="70"/>
      <c r="V81" s="70"/>
      <c r="W81" s="70"/>
      <c r="X81" s="70"/>
      <c r="Y81" s="70"/>
      <c r="Z81" s="482"/>
      <c r="AA81" s="482"/>
      <c r="AB81" s="482"/>
      <c r="AC81" s="406"/>
    </row>
    <row r="82" spans="1:29" ht="18.75" customHeight="1" x14ac:dyDescent="0.25">
      <c r="A82" s="405"/>
      <c r="B82" s="951"/>
      <c r="D82" s="481"/>
      <c r="E82" s="481"/>
      <c r="F82" s="918" t="s">
        <v>6</v>
      </c>
      <c r="G82" s="919"/>
      <c r="H82" s="919"/>
      <c r="I82" s="919"/>
      <c r="J82" s="919"/>
      <c r="K82" s="919"/>
      <c r="L82" s="919"/>
      <c r="M82" s="919"/>
      <c r="N82" s="919"/>
      <c r="O82" s="919"/>
      <c r="P82" s="919"/>
      <c r="Q82" s="919"/>
      <c r="R82" s="919"/>
      <c r="S82" s="919"/>
      <c r="T82" s="919"/>
      <c r="U82" s="919"/>
      <c r="V82" s="919"/>
      <c r="W82" s="919"/>
      <c r="X82" s="919"/>
      <c r="Y82" s="919"/>
      <c r="Z82" s="919"/>
      <c r="AA82" s="919"/>
      <c r="AB82" s="920"/>
      <c r="AC82" s="406"/>
    </row>
    <row r="83" spans="1:29" ht="15.75" customHeight="1" x14ac:dyDescent="0.25">
      <c r="A83" s="405"/>
      <c r="B83" s="951"/>
      <c r="D83" s="481"/>
      <c r="E83" s="481"/>
      <c r="F83" s="921"/>
      <c r="G83" s="922"/>
      <c r="H83" s="922"/>
      <c r="I83" s="922"/>
      <c r="J83" s="922"/>
      <c r="K83" s="922"/>
      <c r="L83" s="922"/>
      <c r="M83" s="922"/>
      <c r="N83" s="922"/>
      <c r="O83" s="922"/>
      <c r="P83" s="922"/>
      <c r="Q83" s="922"/>
      <c r="R83" s="922"/>
      <c r="S83" s="922"/>
      <c r="T83" s="922"/>
      <c r="U83" s="922"/>
      <c r="V83" s="922"/>
      <c r="W83" s="922"/>
      <c r="X83" s="922"/>
      <c r="Y83" s="922"/>
      <c r="Z83" s="922"/>
      <c r="AA83" s="922"/>
      <c r="AB83" s="923"/>
      <c r="AC83" s="406"/>
    </row>
    <row r="84" spans="1:29" ht="15" customHeight="1" thickBot="1" x14ac:dyDescent="0.3">
      <c r="A84" s="405"/>
      <c r="B84" s="952"/>
      <c r="F84" s="924"/>
      <c r="G84" s="925"/>
      <c r="H84" s="925"/>
      <c r="I84" s="925"/>
      <c r="J84" s="925"/>
      <c r="K84" s="925"/>
      <c r="L84" s="925"/>
      <c r="M84" s="925"/>
      <c r="N84" s="925"/>
      <c r="O84" s="925"/>
      <c r="P84" s="925"/>
      <c r="Q84" s="925"/>
      <c r="R84" s="925"/>
      <c r="S84" s="925"/>
      <c r="T84" s="925"/>
      <c r="U84" s="925"/>
      <c r="V84" s="925"/>
      <c r="W84" s="925"/>
      <c r="X84" s="925"/>
      <c r="Y84" s="925"/>
      <c r="Z84" s="925"/>
      <c r="AA84" s="925"/>
      <c r="AB84" s="926"/>
      <c r="AC84" s="406"/>
    </row>
    <row r="85" spans="1:29" ht="17.45" customHeight="1" thickBot="1" x14ac:dyDescent="0.3">
      <c r="A85" s="486"/>
      <c r="B85" s="487"/>
      <c r="C85" s="488"/>
      <c r="D85" s="489"/>
      <c r="E85" s="489"/>
      <c r="F85" s="490"/>
      <c r="G85" s="491"/>
      <c r="H85" s="483"/>
      <c r="I85" s="483"/>
      <c r="J85" s="492"/>
      <c r="K85" s="492"/>
      <c r="L85" s="492"/>
      <c r="M85" s="484"/>
      <c r="N85" s="483"/>
      <c r="O85" s="491"/>
      <c r="P85" s="483"/>
      <c r="Q85" s="483"/>
      <c r="R85" s="484"/>
      <c r="S85" s="483"/>
      <c r="T85" s="484"/>
      <c r="U85" s="484"/>
      <c r="V85" s="484"/>
      <c r="W85" s="484"/>
      <c r="X85" s="483"/>
      <c r="Y85" s="484"/>
      <c r="Z85" s="483"/>
      <c r="AA85" s="483"/>
      <c r="AB85" s="483"/>
      <c r="AC85" s="493"/>
    </row>
    <row r="86" spans="1:29" ht="16.5" customHeight="1" thickBot="1" x14ac:dyDescent="0.3">
      <c r="A86" s="399"/>
      <c r="B86" s="420"/>
      <c r="C86" s="421"/>
      <c r="D86" s="422"/>
      <c r="E86" s="422"/>
      <c r="F86" s="497"/>
      <c r="G86" s="498"/>
      <c r="H86" s="499"/>
      <c r="I86" s="499"/>
      <c r="J86" s="499"/>
      <c r="K86" s="499"/>
      <c r="L86" s="499"/>
      <c r="M86" s="500"/>
      <c r="N86" s="499"/>
      <c r="O86" s="498"/>
      <c r="P86" s="499"/>
      <c r="Q86" s="499"/>
      <c r="R86" s="501"/>
      <c r="S86" s="499"/>
      <c r="T86" s="501"/>
      <c r="U86" s="501"/>
      <c r="V86" s="501"/>
      <c r="W86" s="501"/>
      <c r="X86" s="502"/>
      <c r="Y86" s="501"/>
      <c r="Z86" s="499"/>
      <c r="AA86" s="499"/>
      <c r="AB86" s="499"/>
      <c r="AC86" s="426"/>
    </row>
    <row r="87" spans="1:29" ht="30" customHeight="1" thickBot="1" x14ac:dyDescent="0.3">
      <c r="A87" s="428"/>
      <c r="B87" s="941" t="s">
        <v>53</v>
      </c>
      <c r="C87" s="154"/>
      <c r="D87" s="944" t="s">
        <v>9</v>
      </c>
      <c r="E87" s="429"/>
      <c r="F87" s="894" t="s">
        <v>10</v>
      </c>
      <c r="G87" s="895"/>
      <c r="H87" s="896"/>
      <c r="I87" s="430"/>
      <c r="J87" s="911" t="s">
        <v>11</v>
      </c>
      <c r="K87" s="912"/>
      <c r="L87" s="913"/>
      <c r="M87" s="431"/>
      <c r="N87" s="872" t="s">
        <v>557</v>
      </c>
      <c r="O87" s="432"/>
      <c r="P87" s="894" t="s">
        <v>558</v>
      </c>
      <c r="Q87" s="895"/>
      <c r="R87" s="896"/>
      <c r="S87" s="430"/>
      <c r="T87" s="890" t="s">
        <v>12</v>
      </c>
      <c r="U87" s="433"/>
      <c r="V87" s="890" t="s">
        <v>13</v>
      </c>
      <c r="W87" s="431"/>
      <c r="X87" s="890" t="s">
        <v>14</v>
      </c>
      <c r="Y87" s="431"/>
      <c r="Z87" s="872" t="s">
        <v>15</v>
      </c>
      <c r="AA87" s="434"/>
      <c r="AB87" s="872" t="s">
        <v>559</v>
      </c>
      <c r="AC87" s="435"/>
    </row>
    <row r="88" spans="1:29" ht="18.75" customHeight="1" thickBot="1" x14ac:dyDescent="0.3">
      <c r="A88" s="437"/>
      <c r="B88" s="942"/>
      <c r="C88" s="154"/>
      <c r="D88" s="945"/>
      <c r="E88" s="429"/>
      <c r="F88" s="897"/>
      <c r="G88" s="898"/>
      <c r="H88" s="899"/>
      <c r="I88" s="430"/>
      <c r="J88" s="880" t="s">
        <v>16</v>
      </c>
      <c r="K88" s="875" t="s">
        <v>675</v>
      </c>
      <c r="L88" s="882" t="s">
        <v>17</v>
      </c>
      <c r="M88" s="431"/>
      <c r="N88" s="873"/>
      <c r="O88" s="432"/>
      <c r="P88" s="897"/>
      <c r="Q88" s="898"/>
      <c r="R88" s="899"/>
      <c r="S88" s="430"/>
      <c r="T88" s="891"/>
      <c r="U88" s="433"/>
      <c r="V88" s="891"/>
      <c r="W88" s="431"/>
      <c r="X88" s="891"/>
      <c r="Y88" s="431"/>
      <c r="Z88" s="873"/>
      <c r="AA88" s="434"/>
      <c r="AB88" s="873"/>
      <c r="AC88" s="438"/>
    </row>
    <row r="89" spans="1:29" ht="18.75" customHeight="1" thickBot="1" x14ac:dyDescent="0.3">
      <c r="A89" s="428"/>
      <c r="B89" s="942"/>
      <c r="C89" s="433"/>
      <c r="D89" s="946"/>
      <c r="E89" s="429"/>
      <c r="F89" s="900" t="s">
        <v>18</v>
      </c>
      <c r="G89" s="877" t="s">
        <v>19</v>
      </c>
      <c r="H89" s="885" t="s">
        <v>560</v>
      </c>
      <c r="I89" s="430"/>
      <c r="J89" s="881"/>
      <c r="K89" s="876"/>
      <c r="L89" s="883"/>
      <c r="M89" s="433"/>
      <c r="N89" s="873"/>
      <c r="O89" s="432"/>
      <c r="P89" s="886" t="s">
        <v>20</v>
      </c>
      <c r="Q89" s="873" t="s">
        <v>21</v>
      </c>
      <c r="R89" s="873" t="s">
        <v>22</v>
      </c>
      <c r="S89" s="430"/>
      <c r="T89" s="892"/>
      <c r="U89" s="433"/>
      <c r="V89" s="892"/>
      <c r="W89" s="433"/>
      <c r="X89" s="892"/>
      <c r="Y89" s="433"/>
      <c r="Z89" s="874"/>
      <c r="AA89" s="434"/>
      <c r="AB89" s="874"/>
      <c r="AC89" s="435"/>
    </row>
    <row r="90" spans="1:29" ht="43.5" customHeight="1" x14ac:dyDescent="0.25">
      <c r="A90" s="428"/>
      <c r="B90" s="942"/>
      <c r="C90" s="439"/>
      <c r="D90" s="95" t="s">
        <v>23</v>
      </c>
      <c r="E90" s="440"/>
      <c r="F90" s="900"/>
      <c r="G90" s="877"/>
      <c r="H90" s="885"/>
      <c r="I90" s="430"/>
      <c r="J90" s="881"/>
      <c r="K90" s="876"/>
      <c r="L90" s="883"/>
      <c r="M90" s="439"/>
      <c r="N90" s="873"/>
      <c r="O90" s="441"/>
      <c r="P90" s="886"/>
      <c r="Q90" s="873"/>
      <c r="R90" s="873"/>
      <c r="S90" s="430"/>
      <c r="T90" s="888" t="s">
        <v>24</v>
      </c>
      <c r="U90" s="442"/>
      <c r="V90" s="888" t="s">
        <v>24</v>
      </c>
      <c r="W90" s="439"/>
      <c r="X90" s="888" t="s">
        <v>24</v>
      </c>
      <c r="Y90" s="439"/>
      <c r="Z90" s="261" t="s">
        <v>25</v>
      </c>
      <c r="AA90" s="439"/>
      <c r="AB90" s="261" t="s">
        <v>25</v>
      </c>
      <c r="AC90" s="435"/>
    </row>
    <row r="91" spans="1:29" ht="18.75" thickBot="1" x14ac:dyDescent="0.3">
      <c r="A91" s="443"/>
      <c r="B91" s="942"/>
      <c r="C91" s="444"/>
      <c r="D91" s="440"/>
      <c r="E91" s="440"/>
      <c r="F91" s="901"/>
      <c r="G91" s="878"/>
      <c r="H91" s="268" t="s">
        <v>26</v>
      </c>
      <c r="I91" s="430"/>
      <c r="J91" s="262" t="s">
        <v>250</v>
      </c>
      <c r="K91" s="263" t="s">
        <v>28</v>
      </c>
      <c r="L91" s="884"/>
      <c r="M91" s="442"/>
      <c r="N91" s="879"/>
      <c r="O91" s="441"/>
      <c r="P91" s="887"/>
      <c r="Q91" s="879"/>
      <c r="R91" s="879"/>
      <c r="S91" s="441"/>
      <c r="T91" s="889"/>
      <c r="U91" s="442"/>
      <c r="V91" s="889"/>
      <c r="W91" s="442"/>
      <c r="X91" s="889"/>
      <c r="Y91" s="442"/>
      <c r="Z91" s="264" t="s">
        <v>29</v>
      </c>
      <c r="AA91" s="445"/>
      <c r="AB91" s="264" t="s">
        <v>29</v>
      </c>
      <c r="AC91" s="446"/>
    </row>
    <row r="92" spans="1:29" ht="15.75" x14ac:dyDescent="0.25">
      <c r="A92" s="448"/>
      <c r="B92" s="942"/>
      <c r="C92" s="449"/>
      <c r="D92" s="450"/>
      <c r="E92" s="450"/>
      <c r="F92" s="451"/>
      <c r="G92" s="452"/>
      <c r="H92" s="452"/>
      <c r="I92" s="453"/>
      <c r="J92" s="453"/>
      <c r="K92" s="453"/>
      <c r="L92" s="453"/>
      <c r="M92" s="454"/>
      <c r="N92" s="452"/>
      <c r="O92" s="452"/>
      <c r="P92" s="455" t="s">
        <v>30</v>
      </c>
      <c r="Q92" s="455" t="s">
        <v>30</v>
      </c>
      <c r="R92" s="454"/>
      <c r="S92" s="453"/>
      <c r="T92" s="454"/>
      <c r="U92" s="454"/>
      <c r="V92" s="454"/>
      <c r="W92" s="454"/>
      <c r="X92" s="453"/>
      <c r="Y92" s="454"/>
      <c r="Z92" s="453"/>
      <c r="AA92" s="453"/>
      <c r="AB92" s="453"/>
      <c r="AC92" s="456"/>
    </row>
    <row r="93" spans="1:29" ht="18" x14ac:dyDescent="0.25">
      <c r="A93" s="458"/>
      <c r="B93" s="942"/>
      <c r="C93" s="459"/>
      <c r="D93" s="97" t="s">
        <v>55</v>
      </c>
      <c r="E93" s="429"/>
      <c r="F93" s="293"/>
      <c r="G93" s="293"/>
      <c r="H93" s="300"/>
      <c r="I93" s="294"/>
      <c r="J93" s="306"/>
      <c r="K93" s="295"/>
      <c r="L93" s="296" t="s">
        <v>30</v>
      </c>
      <c r="M93" s="297"/>
      <c r="N93" s="301">
        <v>0</v>
      </c>
      <c r="O93" s="294"/>
      <c r="P93" s="301">
        <v>0</v>
      </c>
      <c r="Q93" s="398"/>
      <c r="R93" s="298" t="str">
        <f t="shared" ref="R93:R112" si="6">IF(P93&lt;=0.1*N93,"0K","NON AMMISSIBILE")</f>
        <v>0K</v>
      </c>
      <c r="S93" s="299"/>
      <c r="T93" s="303">
        <f t="shared" ref="T93:T112" si="7">P93+N93</f>
        <v>0</v>
      </c>
      <c r="U93" s="297"/>
      <c r="V93" s="301">
        <v>0</v>
      </c>
      <c r="W93" s="297"/>
      <c r="X93" s="303">
        <f>T93+V93</f>
        <v>0</v>
      </c>
      <c r="Y93" s="297"/>
      <c r="Z93" s="304"/>
      <c r="AA93" s="305"/>
      <c r="AB93" s="304"/>
      <c r="AC93" s="460"/>
    </row>
    <row r="94" spans="1:29" ht="18" x14ac:dyDescent="0.25">
      <c r="A94" s="458"/>
      <c r="B94" s="942"/>
      <c r="C94" s="459"/>
      <c r="D94" s="97" t="s">
        <v>56</v>
      </c>
      <c r="E94" s="429"/>
      <c r="F94" s="293"/>
      <c r="G94" s="293"/>
      <c r="H94" s="300"/>
      <c r="I94" s="294"/>
      <c r="J94" s="306"/>
      <c r="K94" s="295" t="s">
        <v>30</v>
      </c>
      <c r="L94" s="296" t="s">
        <v>30</v>
      </c>
      <c r="M94" s="297"/>
      <c r="N94" s="301">
        <v>0</v>
      </c>
      <c r="O94" s="294"/>
      <c r="P94" s="301">
        <v>0</v>
      </c>
      <c r="Q94" s="398"/>
      <c r="R94" s="298" t="str">
        <f t="shared" si="6"/>
        <v>0K</v>
      </c>
      <c r="S94" s="299"/>
      <c r="T94" s="303">
        <f t="shared" si="7"/>
        <v>0</v>
      </c>
      <c r="U94" s="297"/>
      <c r="V94" s="301">
        <v>0</v>
      </c>
      <c r="W94" s="297"/>
      <c r="X94" s="303">
        <f t="shared" ref="X94:X112" si="8">T94+V94</f>
        <v>0</v>
      </c>
      <c r="Y94" s="297"/>
      <c r="Z94" s="304"/>
      <c r="AA94" s="305"/>
      <c r="AB94" s="304"/>
      <c r="AC94" s="460"/>
    </row>
    <row r="95" spans="1:29" ht="18" x14ac:dyDescent="0.25">
      <c r="A95" s="458"/>
      <c r="B95" s="942"/>
      <c r="C95" s="459"/>
      <c r="D95" s="97" t="s">
        <v>57</v>
      </c>
      <c r="E95" s="429"/>
      <c r="F95" s="293"/>
      <c r="G95" s="293"/>
      <c r="H95" s="300"/>
      <c r="I95" s="294"/>
      <c r="J95" s="306" t="s">
        <v>30</v>
      </c>
      <c r="K95" s="295" t="s">
        <v>30</v>
      </c>
      <c r="L95" s="296" t="s">
        <v>30</v>
      </c>
      <c r="M95" s="297"/>
      <c r="N95" s="301">
        <v>0</v>
      </c>
      <c r="O95" s="294"/>
      <c r="P95" s="301">
        <v>0</v>
      </c>
      <c r="Q95" s="398"/>
      <c r="R95" s="298" t="str">
        <f t="shared" si="6"/>
        <v>0K</v>
      </c>
      <c r="S95" s="299"/>
      <c r="T95" s="303">
        <f t="shared" si="7"/>
        <v>0</v>
      </c>
      <c r="U95" s="297"/>
      <c r="V95" s="301">
        <v>0</v>
      </c>
      <c r="W95" s="297"/>
      <c r="X95" s="303">
        <f t="shared" si="8"/>
        <v>0</v>
      </c>
      <c r="Y95" s="297"/>
      <c r="Z95" s="304"/>
      <c r="AA95" s="305"/>
      <c r="AB95" s="304"/>
      <c r="AC95" s="460"/>
    </row>
    <row r="96" spans="1:29" ht="18" x14ac:dyDescent="0.25">
      <c r="A96" s="458"/>
      <c r="B96" s="942"/>
      <c r="C96" s="459"/>
      <c r="D96" s="97" t="s">
        <v>58</v>
      </c>
      <c r="E96" s="429"/>
      <c r="F96" s="293"/>
      <c r="G96" s="293"/>
      <c r="H96" s="300"/>
      <c r="I96" s="294"/>
      <c r="J96" s="306" t="s">
        <v>30</v>
      </c>
      <c r="K96" s="295" t="s">
        <v>30</v>
      </c>
      <c r="L96" s="296" t="s">
        <v>30</v>
      </c>
      <c r="M96" s="297"/>
      <c r="N96" s="301">
        <v>0</v>
      </c>
      <c r="O96" s="294"/>
      <c r="P96" s="301">
        <v>0</v>
      </c>
      <c r="Q96" s="398"/>
      <c r="R96" s="298" t="str">
        <f t="shared" si="6"/>
        <v>0K</v>
      </c>
      <c r="S96" s="299"/>
      <c r="T96" s="303">
        <f t="shared" si="7"/>
        <v>0</v>
      </c>
      <c r="U96" s="297"/>
      <c r="V96" s="301">
        <v>0</v>
      </c>
      <c r="W96" s="297"/>
      <c r="X96" s="303">
        <f t="shared" si="8"/>
        <v>0</v>
      </c>
      <c r="Y96" s="297"/>
      <c r="Z96" s="304"/>
      <c r="AA96" s="305"/>
      <c r="AB96" s="304"/>
      <c r="AC96" s="460"/>
    </row>
    <row r="97" spans="1:29" ht="18" x14ac:dyDescent="0.25">
      <c r="A97" s="458"/>
      <c r="B97" s="942"/>
      <c r="C97" s="459"/>
      <c r="D97" s="97" t="s">
        <v>59</v>
      </c>
      <c r="E97" s="429"/>
      <c r="F97" s="293"/>
      <c r="G97" s="293"/>
      <c r="H97" s="300"/>
      <c r="I97" s="294"/>
      <c r="J97" s="306"/>
      <c r="K97" s="295" t="s">
        <v>30</v>
      </c>
      <c r="L97" s="296" t="s">
        <v>30</v>
      </c>
      <c r="M97" s="297"/>
      <c r="N97" s="301">
        <v>0</v>
      </c>
      <c r="O97" s="294"/>
      <c r="P97" s="301">
        <v>0</v>
      </c>
      <c r="Q97" s="398"/>
      <c r="R97" s="298" t="str">
        <f t="shared" si="6"/>
        <v>0K</v>
      </c>
      <c r="S97" s="299"/>
      <c r="T97" s="303">
        <f t="shared" si="7"/>
        <v>0</v>
      </c>
      <c r="U97" s="297"/>
      <c r="V97" s="301">
        <v>0</v>
      </c>
      <c r="W97" s="297"/>
      <c r="X97" s="303">
        <f t="shared" si="8"/>
        <v>0</v>
      </c>
      <c r="Y97" s="297"/>
      <c r="Z97" s="304"/>
      <c r="AA97" s="305"/>
      <c r="AB97" s="304"/>
      <c r="AC97" s="460"/>
    </row>
    <row r="98" spans="1:29" ht="18" x14ac:dyDescent="0.25">
      <c r="A98" s="458"/>
      <c r="B98" s="942"/>
      <c r="C98" s="459"/>
      <c r="D98" s="97" t="s">
        <v>60</v>
      </c>
      <c r="E98" s="429"/>
      <c r="F98" s="293"/>
      <c r="G98" s="293"/>
      <c r="H98" s="300"/>
      <c r="I98" s="294"/>
      <c r="J98" s="306" t="s">
        <v>30</v>
      </c>
      <c r="K98" s="295" t="s">
        <v>30</v>
      </c>
      <c r="L98" s="296" t="s">
        <v>30</v>
      </c>
      <c r="M98" s="297"/>
      <c r="N98" s="301">
        <v>0</v>
      </c>
      <c r="O98" s="294"/>
      <c r="P98" s="301">
        <v>0</v>
      </c>
      <c r="Q98" s="398"/>
      <c r="R98" s="298" t="str">
        <f t="shared" si="6"/>
        <v>0K</v>
      </c>
      <c r="S98" s="299"/>
      <c r="T98" s="303">
        <f t="shared" si="7"/>
        <v>0</v>
      </c>
      <c r="U98" s="297"/>
      <c r="V98" s="301">
        <v>0</v>
      </c>
      <c r="W98" s="297"/>
      <c r="X98" s="303">
        <f t="shared" si="8"/>
        <v>0</v>
      </c>
      <c r="Y98" s="297"/>
      <c r="Z98" s="304"/>
      <c r="AA98" s="305"/>
      <c r="AB98" s="304"/>
      <c r="AC98" s="460"/>
    </row>
    <row r="99" spans="1:29" ht="18" x14ac:dyDescent="0.25">
      <c r="A99" s="458"/>
      <c r="B99" s="942"/>
      <c r="C99" s="459"/>
      <c r="D99" s="97" t="s">
        <v>61</v>
      </c>
      <c r="E99" s="429"/>
      <c r="F99" s="293"/>
      <c r="G99" s="293"/>
      <c r="H99" s="300"/>
      <c r="I99" s="294"/>
      <c r="J99" s="306" t="s">
        <v>30</v>
      </c>
      <c r="K99" s="295" t="s">
        <v>30</v>
      </c>
      <c r="L99" s="296" t="s">
        <v>30</v>
      </c>
      <c r="M99" s="297"/>
      <c r="N99" s="301">
        <v>0</v>
      </c>
      <c r="O99" s="294"/>
      <c r="P99" s="301">
        <v>0</v>
      </c>
      <c r="Q99" s="398"/>
      <c r="R99" s="298" t="str">
        <f t="shared" si="6"/>
        <v>0K</v>
      </c>
      <c r="S99" s="299"/>
      <c r="T99" s="303">
        <f t="shared" si="7"/>
        <v>0</v>
      </c>
      <c r="U99" s="297"/>
      <c r="V99" s="301">
        <v>0</v>
      </c>
      <c r="W99" s="297"/>
      <c r="X99" s="303">
        <f t="shared" si="8"/>
        <v>0</v>
      </c>
      <c r="Y99" s="297"/>
      <c r="Z99" s="304"/>
      <c r="AA99" s="305"/>
      <c r="AB99" s="304"/>
      <c r="AC99" s="460"/>
    </row>
    <row r="100" spans="1:29" ht="18" x14ac:dyDescent="0.25">
      <c r="A100" s="458"/>
      <c r="B100" s="942"/>
      <c r="C100" s="459"/>
      <c r="D100" s="97" t="s">
        <v>62</v>
      </c>
      <c r="E100" s="429"/>
      <c r="F100" s="293"/>
      <c r="G100" s="293"/>
      <c r="H100" s="300"/>
      <c r="I100" s="294"/>
      <c r="J100" s="306" t="s">
        <v>30</v>
      </c>
      <c r="K100" s="295" t="s">
        <v>30</v>
      </c>
      <c r="L100" s="296" t="s">
        <v>30</v>
      </c>
      <c r="M100" s="297"/>
      <c r="N100" s="301">
        <v>0</v>
      </c>
      <c r="O100" s="294"/>
      <c r="P100" s="301">
        <v>0</v>
      </c>
      <c r="Q100" s="398"/>
      <c r="R100" s="298" t="str">
        <f t="shared" si="6"/>
        <v>0K</v>
      </c>
      <c r="S100" s="299"/>
      <c r="T100" s="303">
        <f t="shared" si="7"/>
        <v>0</v>
      </c>
      <c r="U100" s="297"/>
      <c r="V100" s="301">
        <v>0</v>
      </c>
      <c r="W100" s="297"/>
      <c r="X100" s="303">
        <f t="shared" si="8"/>
        <v>0</v>
      </c>
      <c r="Y100" s="297"/>
      <c r="Z100" s="304"/>
      <c r="AA100" s="305"/>
      <c r="AB100" s="304"/>
      <c r="AC100" s="460"/>
    </row>
    <row r="101" spans="1:29" ht="18" x14ac:dyDescent="0.25">
      <c r="A101" s="458"/>
      <c r="B101" s="942"/>
      <c r="C101" s="459"/>
      <c r="D101" s="97" t="s">
        <v>63</v>
      </c>
      <c r="E101" s="429"/>
      <c r="F101" s="293"/>
      <c r="G101" s="293"/>
      <c r="H101" s="300"/>
      <c r="I101" s="294"/>
      <c r="J101" s="306"/>
      <c r="K101" s="295" t="s">
        <v>30</v>
      </c>
      <c r="L101" s="296" t="s">
        <v>30</v>
      </c>
      <c r="M101" s="297"/>
      <c r="N101" s="301">
        <v>0</v>
      </c>
      <c r="O101" s="294"/>
      <c r="P101" s="301">
        <v>0</v>
      </c>
      <c r="Q101" s="398"/>
      <c r="R101" s="298" t="str">
        <f t="shared" si="6"/>
        <v>0K</v>
      </c>
      <c r="S101" s="299"/>
      <c r="T101" s="303">
        <f t="shared" si="7"/>
        <v>0</v>
      </c>
      <c r="U101" s="297"/>
      <c r="V101" s="301">
        <v>0</v>
      </c>
      <c r="W101" s="297"/>
      <c r="X101" s="303">
        <f t="shared" si="8"/>
        <v>0</v>
      </c>
      <c r="Y101" s="297"/>
      <c r="Z101" s="304"/>
      <c r="AA101" s="305"/>
      <c r="AB101" s="304"/>
      <c r="AC101" s="460"/>
    </row>
    <row r="102" spans="1:29" ht="18" x14ac:dyDescent="0.25">
      <c r="A102" s="458"/>
      <c r="B102" s="942"/>
      <c r="C102" s="459"/>
      <c r="D102" s="97" t="s">
        <v>64</v>
      </c>
      <c r="E102" s="429"/>
      <c r="F102" s="293"/>
      <c r="G102" s="293"/>
      <c r="H102" s="300"/>
      <c r="I102" s="294"/>
      <c r="J102" s="306" t="s">
        <v>30</v>
      </c>
      <c r="K102" s="295" t="s">
        <v>30</v>
      </c>
      <c r="L102" s="296" t="s">
        <v>30</v>
      </c>
      <c r="M102" s="297"/>
      <c r="N102" s="301">
        <v>0</v>
      </c>
      <c r="O102" s="294"/>
      <c r="P102" s="301">
        <v>0</v>
      </c>
      <c r="Q102" s="398"/>
      <c r="R102" s="298" t="str">
        <f t="shared" si="6"/>
        <v>0K</v>
      </c>
      <c r="S102" s="299"/>
      <c r="T102" s="303">
        <f t="shared" si="7"/>
        <v>0</v>
      </c>
      <c r="U102" s="297"/>
      <c r="V102" s="301">
        <v>0</v>
      </c>
      <c r="W102" s="297"/>
      <c r="X102" s="303">
        <f t="shared" si="8"/>
        <v>0</v>
      </c>
      <c r="Y102" s="297"/>
      <c r="Z102" s="304"/>
      <c r="AA102" s="305"/>
      <c r="AB102" s="304"/>
      <c r="AC102" s="460"/>
    </row>
    <row r="103" spans="1:29" ht="18" x14ac:dyDescent="0.25">
      <c r="A103" s="458"/>
      <c r="B103" s="942"/>
      <c r="C103" s="459"/>
      <c r="D103" s="97" t="s">
        <v>65</v>
      </c>
      <c r="E103" s="429"/>
      <c r="F103" s="293"/>
      <c r="G103" s="293"/>
      <c r="H103" s="300"/>
      <c r="I103" s="294"/>
      <c r="J103" s="306" t="s">
        <v>30</v>
      </c>
      <c r="K103" s="295" t="s">
        <v>30</v>
      </c>
      <c r="L103" s="296" t="s">
        <v>30</v>
      </c>
      <c r="M103" s="297"/>
      <c r="N103" s="301">
        <v>0</v>
      </c>
      <c r="O103" s="294"/>
      <c r="P103" s="301">
        <v>0</v>
      </c>
      <c r="Q103" s="398"/>
      <c r="R103" s="298" t="str">
        <f t="shared" si="6"/>
        <v>0K</v>
      </c>
      <c r="S103" s="299"/>
      <c r="T103" s="303">
        <f t="shared" si="7"/>
        <v>0</v>
      </c>
      <c r="U103" s="297"/>
      <c r="V103" s="301">
        <v>0</v>
      </c>
      <c r="W103" s="297"/>
      <c r="X103" s="303">
        <f t="shared" si="8"/>
        <v>0</v>
      </c>
      <c r="Y103" s="297"/>
      <c r="Z103" s="304"/>
      <c r="AA103" s="305"/>
      <c r="AB103" s="304"/>
      <c r="AC103" s="460"/>
    </row>
    <row r="104" spans="1:29" ht="18" x14ac:dyDescent="0.25">
      <c r="A104" s="458"/>
      <c r="B104" s="942"/>
      <c r="C104" s="459"/>
      <c r="D104" s="97" t="s">
        <v>66</v>
      </c>
      <c r="E104" s="429"/>
      <c r="F104" s="293"/>
      <c r="G104" s="293"/>
      <c r="H104" s="300"/>
      <c r="I104" s="294"/>
      <c r="J104" s="306" t="s">
        <v>30</v>
      </c>
      <c r="K104" s="295" t="s">
        <v>30</v>
      </c>
      <c r="L104" s="296" t="s">
        <v>30</v>
      </c>
      <c r="M104" s="297"/>
      <c r="N104" s="301">
        <v>0</v>
      </c>
      <c r="O104" s="294"/>
      <c r="P104" s="301">
        <v>0</v>
      </c>
      <c r="Q104" s="398"/>
      <c r="R104" s="298" t="str">
        <f t="shared" si="6"/>
        <v>0K</v>
      </c>
      <c r="S104" s="299"/>
      <c r="T104" s="303">
        <f t="shared" si="7"/>
        <v>0</v>
      </c>
      <c r="U104" s="297"/>
      <c r="V104" s="301">
        <v>0</v>
      </c>
      <c r="W104" s="297"/>
      <c r="X104" s="303">
        <f t="shared" si="8"/>
        <v>0</v>
      </c>
      <c r="Y104" s="297"/>
      <c r="Z104" s="304"/>
      <c r="AA104" s="305"/>
      <c r="AB104" s="304"/>
      <c r="AC104" s="460"/>
    </row>
    <row r="105" spans="1:29" ht="18" x14ac:dyDescent="0.25">
      <c r="A105" s="458"/>
      <c r="B105" s="942"/>
      <c r="C105" s="459"/>
      <c r="D105" s="97" t="s">
        <v>67</v>
      </c>
      <c r="E105" s="429"/>
      <c r="F105" s="293"/>
      <c r="G105" s="293"/>
      <c r="H105" s="300"/>
      <c r="I105" s="294"/>
      <c r="J105" s="306"/>
      <c r="K105" s="295" t="s">
        <v>30</v>
      </c>
      <c r="L105" s="296" t="s">
        <v>30</v>
      </c>
      <c r="M105" s="297"/>
      <c r="N105" s="301">
        <v>0</v>
      </c>
      <c r="O105" s="294"/>
      <c r="P105" s="301">
        <v>0</v>
      </c>
      <c r="Q105" s="398"/>
      <c r="R105" s="298" t="str">
        <f t="shared" si="6"/>
        <v>0K</v>
      </c>
      <c r="S105" s="299"/>
      <c r="T105" s="303">
        <f t="shared" si="7"/>
        <v>0</v>
      </c>
      <c r="U105" s="297"/>
      <c r="V105" s="301">
        <v>0</v>
      </c>
      <c r="W105" s="297"/>
      <c r="X105" s="303">
        <f t="shared" si="8"/>
        <v>0</v>
      </c>
      <c r="Y105" s="297"/>
      <c r="Z105" s="304"/>
      <c r="AA105" s="305"/>
      <c r="AB105" s="304"/>
      <c r="AC105" s="460"/>
    </row>
    <row r="106" spans="1:29" ht="18" x14ac:dyDescent="0.25">
      <c r="A106" s="458"/>
      <c r="B106" s="942"/>
      <c r="C106" s="459"/>
      <c r="D106" s="97" t="s">
        <v>68</v>
      </c>
      <c r="E106" s="429"/>
      <c r="F106" s="293"/>
      <c r="G106" s="293"/>
      <c r="H106" s="300"/>
      <c r="I106" s="294"/>
      <c r="J106" s="306"/>
      <c r="K106" s="295" t="s">
        <v>30</v>
      </c>
      <c r="L106" s="296" t="s">
        <v>30</v>
      </c>
      <c r="M106" s="297"/>
      <c r="N106" s="301">
        <v>0</v>
      </c>
      <c r="O106" s="294"/>
      <c r="P106" s="301">
        <v>0</v>
      </c>
      <c r="Q106" s="398"/>
      <c r="R106" s="298" t="str">
        <f t="shared" si="6"/>
        <v>0K</v>
      </c>
      <c r="S106" s="299"/>
      <c r="T106" s="303">
        <f t="shared" si="7"/>
        <v>0</v>
      </c>
      <c r="U106" s="297"/>
      <c r="V106" s="301">
        <v>0</v>
      </c>
      <c r="W106" s="297"/>
      <c r="X106" s="303">
        <f t="shared" si="8"/>
        <v>0</v>
      </c>
      <c r="Y106" s="297"/>
      <c r="Z106" s="304"/>
      <c r="AA106" s="305"/>
      <c r="AB106" s="304"/>
      <c r="AC106" s="460"/>
    </row>
    <row r="107" spans="1:29" ht="18" x14ac:dyDescent="0.25">
      <c r="A107" s="458"/>
      <c r="B107" s="942"/>
      <c r="C107" s="459"/>
      <c r="D107" s="97" t="s">
        <v>69</v>
      </c>
      <c r="E107" s="429"/>
      <c r="F107" s="293"/>
      <c r="G107" s="293"/>
      <c r="H107" s="300"/>
      <c r="I107" s="294"/>
      <c r="J107" s="306"/>
      <c r="K107" s="295" t="s">
        <v>30</v>
      </c>
      <c r="L107" s="296" t="s">
        <v>30</v>
      </c>
      <c r="M107" s="297"/>
      <c r="N107" s="301">
        <v>0</v>
      </c>
      <c r="O107" s="294"/>
      <c r="P107" s="301">
        <v>0</v>
      </c>
      <c r="Q107" s="398"/>
      <c r="R107" s="298" t="str">
        <f t="shared" si="6"/>
        <v>0K</v>
      </c>
      <c r="S107" s="299"/>
      <c r="T107" s="303">
        <f t="shared" si="7"/>
        <v>0</v>
      </c>
      <c r="U107" s="297"/>
      <c r="V107" s="301">
        <v>0</v>
      </c>
      <c r="W107" s="297"/>
      <c r="X107" s="303">
        <f t="shared" si="8"/>
        <v>0</v>
      </c>
      <c r="Y107" s="297"/>
      <c r="Z107" s="304"/>
      <c r="AA107" s="305"/>
      <c r="AB107" s="304"/>
      <c r="AC107" s="460"/>
    </row>
    <row r="108" spans="1:29" ht="18" x14ac:dyDescent="0.25">
      <c r="A108" s="458"/>
      <c r="B108" s="942"/>
      <c r="C108" s="459"/>
      <c r="D108" s="97" t="s">
        <v>70</v>
      </c>
      <c r="E108" s="429"/>
      <c r="F108" s="293"/>
      <c r="G108" s="293"/>
      <c r="H108" s="300"/>
      <c r="I108" s="294"/>
      <c r="J108" s="306"/>
      <c r="K108" s="295" t="s">
        <v>30</v>
      </c>
      <c r="L108" s="296" t="s">
        <v>30</v>
      </c>
      <c r="M108" s="297"/>
      <c r="N108" s="301">
        <v>0</v>
      </c>
      <c r="O108" s="294"/>
      <c r="P108" s="301">
        <v>0</v>
      </c>
      <c r="Q108" s="398"/>
      <c r="R108" s="298" t="str">
        <f t="shared" si="6"/>
        <v>0K</v>
      </c>
      <c r="S108" s="299"/>
      <c r="T108" s="303">
        <f t="shared" si="7"/>
        <v>0</v>
      </c>
      <c r="U108" s="297"/>
      <c r="V108" s="301">
        <v>0</v>
      </c>
      <c r="W108" s="297"/>
      <c r="X108" s="303">
        <f t="shared" si="8"/>
        <v>0</v>
      </c>
      <c r="Y108" s="297"/>
      <c r="Z108" s="304"/>
      <c r="AA108" s="305"/>
      <c r="AB108" s="304"/>
      <c r="AC108" s="460"/>
    </row>
    <row r="109" spans="1:29" ht="18" x14ac:dyDescent="0.25">
      <c r="A109" s="458"/>
      <c r="B109" s="942"/>
      <c r="C109" s="459"/>
      <c r="D109" s="97" t="s">
        <v>71</v>
      </c>
      <c r="E109" s="429"/>
      <c r="F109" s="293"/>
      <c r="G109" s="293"/>
      <c r="H109" s="300"/>
      <c r="I109" s="294"/>
      <c r="J109" s="306"/>
      <c r="K109" s="295" t="s">
        <v>30</v>
      </c>
      <c r="L109" s="296" t="s">
        <v>30</v>
      </c>
      <c r="M109" s="297"/>
      <c r="N109" s="301">
        <v>0</v>
      </c>
      <c r="O109" s="294"/>
      <c r="P109" s="301">
        <v>0</v>
      </c>
      <c r="Q109" s="398"/>
      <c r="R109" s="298" t="str">
        <f t="shared" si="6"/>
        <v>0K</v>
      </c>
      <c r="S109" s="299"/>
      <c r="T109" s="303">
        <f t="shared" si="7"/>
        <v>0</v>
      </c>
      <c r="U109" s="297"/>
      <c r="V109" s="301">
        <v>0</v>
      </c>
      <c r="W109" s="297"/>
      <c r="X109" s="303">
        <f t="shared" si="8"/>
        <v>0</v>
      </c>
      <c r="Y109" s="297"/>
      <c r="Z109" s="304"/>
      <c r="AA109" s="305"/>
      <c r="AB109" s="304"/>
      <c r="AC109" s="460"/>
    </row>
    <row r="110" spans="1:29" ht="18" x14ac:dyDescent="0.25">
      <c r="A110" s="458"/>
      <c r="B110" s="942"/>
      <c r="C110" s="459"/>
      <c r="D110" s="97" t="s">
        <v>72</v>
      </c>
      <c r="E110" s="429"/>
      <c r="F110" s="293"/>
      <c r="G110" s="293"/>
      <c r="H110" s="300"/>
      <c r="I110" s="294"/>
      <c r="J110" s="306" t="s">
        <v>30</v>
      </c>
      <c r="K110" s="295" t="s">
        <v>30</v>
      </c>
      <c r="L110" s="296" t="s">
        <v>30</v>
      </c>
      <c r="M110" s="297"/>
      <c r="N110" s="301">
        <v>0</v>
      </c>
      <c r="O110" s="294"/>
      <c r="P110" s="301">
        <v>0</v>
      </c>
      <c r="Q110" s="398"/>
      <c r="R110" s="298" t="str">
        <f t="shared" si="6"/>
        <v>0K</v>
      </c>
      <c r="S110" s="299"/>
      <c r="T110" s="303">
        <f t="shared" si="7"/>
        <v>0</v>
      </c>
      <c r="U110" s="297"/>
      <c r="V110" s="301">
        <v>0</v>
      </c>
      <c r="W110" s="297"/>
      <c r="X110" s="303">
        <f t="shared" si="8"/>
        <v>0</v>
      </c>
      <c r="Y110" s="297"/>
      <c r="Z110" s="304"/>
      <c r="AA110" s="305"/>
      <c r="AB110" s="304"/>
      <c r="AC110" s="460"/>
    </row>
    <row r="111" spans="1:29" ht="18" x14ac:dyDescent="0.25">
      <c r="A111" s="458"/>
      <c r="B111" s="942"/>
      <c r="C111" s="459"/>
      <c r="D111" s="97" t="s">
        <v>73</v>
      </c>
      <c r="E111" s="429"/>
      <c r="F111" s="293"/>
      <c r="G111" s="293"/>
      <c r="H111" s="300"/>
      <c r="I111" s="294"/>
      <c r="J111" s="306" t="s">
        <v>30</v>
      </c>
      <c r="K111" s="295" t="s">
        <v>30</v>
      </c>
      <c r="L111" s="296" t="s">
        <v>30</v>
      </c>
      <c r="M111" s="297"/>
      <c r="N111" s="301">
        <v>0</v>
      </c>
      <c r="O111" s="294"/>
      <c r="P111" s="301">
        <v>0</v>
      </c>
      <c r="Q111" s="398"/>
      <c r="R111" s="298" t="str">
        <f t="shared" si="6"/>
        <v>0K</v>
      </c>
      <c r="S111" s="299"/>
      <c r="T111" s="303">
        <f t="shared" si="7"/>
        <v>0</v>
      </c>
      <c r="U111" s="297"/>
      <c r="V111" s="301">
        <v>0</v>
      </c>
      <c r="W111" s="297"/>
      <c r="X111" s="303">
        <f t="shared" si="8"/>
        <v>0</v>
      </c>
      <c r="Y111" s="297"/>
      <c r="Z111" s="304"/>
      <c r="AA111" s="305"/>
      <c r="AB111" s="304"/>
      <c r="AC111" s="460"/>
    </row>
    <row r="112" spans="1:29" ht="18" x14ac:dyDescent="0.25">
      <c r="A112" s="458"/>
      <c r="B112" s="942"/>
      <c r="C112" s="459"/>
      <c r="D112" s="97" t="s">
        <v>74</v>
      </c>
      <c r="E112" s="429"/>
      <c r="F112" s="293"/>
      <c r="G112" s="293"/>
      <c r="H112" s="300"/>
      <c r="I112" s="294"/>
      <c r="J112" s="306" t="s">
        <v>30</v>
      </c>
      <c r="K112" s="295" t="s">
        <v>30</v>
      </c>
      <c r="L112" s="296" t="s">
        <v>30</v>
      </c>
      <c r="M112" s="297"/>
      <c r="N112" s="301">
        <v>0</v>
      </c>
      <c r="O112" s="294"/>
      <c r="P112" s="301">
        <v>0</v>
      </c>
      <c r="Q112" s="398"/>
      <c r="R112" s="298" t="str">
        <f t="shared" si="6"/>
        <v>0K</v>
      </c>
      <c r="S112" s="299"/>
      <c r="T112" s="303">
        <f t="shared" si="7"/>
        <v>0</v>
      </c>
      <c r="U112" s="297"/>
      <c r="V112" s="301">
        <v>0</v>
      </c>
      <c r="W112" s="297"/>
      <c r="X112" s="303">
        <f t="shared" si="8"/>
        <v>0</v>
      </c>
      <c r="Y112" s="297"/>
      <c r="Z112" s="304"/>
      <c r="AA112" s="305"/>
      <c r="AB112" s="304"/>
      <c r="AC112" s="460"/>
    </row>
    <row r="113" spans="1:29" ht="18.75" thickBot="1" x14ac:dyDescent="0.3">
      <c r="A113" s="458"/>
      <c r="B113" s="942"/>
      <c r="C113" s="459"/>
      <c r="D113" s="429"/>
      <c r="E113" s="429"/>
      <c r="F113" s="462"/>
      <c r="G113" s="463"/>
      <c r="H113" s="464"/>
      <c r="I113" s="465"/>
      <c r="J113" s="466"/>
      <c r="K113" s="466"/>
      <c r="L113" s="466"/>
      <c r="M113" s="467"/>
      <c r="N113" s="468"/>
      <c r="O113" s="465"/>
      <c r="P113" s="468"/>
      <c r="Q113" s="468"/>
      <c r="R113" s="467"/>
      <c r="S113" s="469"/>
      <c r="T113" s="470"/>
      <c r="U113" s="467"/>
      <c r="V113" s="470"/>
      <c r="W113" s="467"/>
      <c r="X113" s="471"/>
      <c r="Y113" s="467"/>
      <c r="Z113" s="472"/>
      <c r="AA113" s="472"/>
      <c r="AB113" s="472"/>
      <c r="AC113" s="460"/>
    </row>
    <row r="114" spans="1:29" ht="18.75" thickBot="1" x14ac:dyDescent="0.3">
      <c r="A114" s="458"/>
      <c r="B114" s="942"/>
      <c r="C114" s="459"/>
      <c r="D114" s="429"/>
      <c r="E114" s="429"/>
      <c r="F114" s="947" t="s">
        <v>51</v>
      </c>
      <c r="G114" s="948"/>
      <c r="H114" s="948"/>
      <c r="I114" s="948"/>
      <c r="J114" s="948"/>
      <c r="K114" s="949"/>
      <c r="L114" s="266">
        <f>SUM(L93:L112)</f>
        <v>0</v>
      </c>
      <c r="M114" s="467"/>
      <c r="N114" s="265">
        <f>SUM(N93:N112)</f>
        <v>0</v>
      </c>
      <c r="O114" s="465"/>
      <c r="P114" s="265">
        <f>SUM(P93:P112)</f>
        <v>0</v>
      </c>
      <c r="Q114" s="630"/>
      <c r="R114" s="467"/>
      <c r="S114" s="469"/>
      <c r="T114" s="265">
        <f>SUM(T93:T112)</f>
        <v>0</v>
      </c>
      <c r="U114" s="467"/>
      <c r="V114" s="265">
        <f>SUM(V93:V112)</f>
        <v>0</v>
      </c>
      <c r="W114" s="467"/>
      <c r="X114" s="265">
        <f>SUM(X93:X112)</f>
        <v>0</v>
      </c>
      <c r="Y114" s="467"/>
      <c r="Z114" s="472"/>
      <c r="AA114" s="472"/>
      <c r="AB114" s="472"/>
      <c r="AC114" s="460"/>
    </row>
    <row r="115" spans="1:29" ht="15.75" x14ac:dyDescent="0.25">
      <c r="A115" s="473"/>
      <c r="B115" s="942"/>
      <c r="C115" s="474"/>
      <c r="D115" s="475"/>
      <c r="E115" s="475"/>
      <c r="F115" s="476"/>
      <c r="G115" s="69"/>
      <c r="H115" s="69" t="s">
        <v>30</v>
      </c>
      <c r="I115" s="69"/>
      <c r="J115" s="69"/>
      <c r="K115" s="69"/>
      <c r="L115" s="69"/>
      <c r="M115" s="477"/>
      <c r="N115" s="69" t="s">
        <v>30</v>
      </c>
      <c r="O115" s="69"/>
      <c r="P115" s="893" t="s">
        <v>30</v>
      </c>
      <c r="Q115" s="893"/>
      <c r="R115" s="477"/>
      <c r="S115" s="478"/>
      <c r="T115" s="477"/>
      <c r="U115" s="477"/>
      <c r="V115" s="477"/>
      <c r="W115" s="477"/>
      <c r="X115" s="478"/>
      <c r="Y115" s="477"/>
      <c r="Z115" s="478"/>
      <c r="AA115" s="478"/>
      <c r="AB115" s="478"/>
      <c r="AC115" s="479"/>
    </row>
    <row r="116" spans="1:29" ht="15.75" thickBot="1" x14ac:dyDescent="0.3">
      <c r="A116" s="405"/>
      <c r="B116" s="942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482"/>
      <c r="T116" s="70"/>
      <c r="U116" s="70"/>
      <c r="V116" s="70"/>
      <c r="W116" s="70"/>
      <c r="X116" s="70"/>
      <c r="Y116" s="70"/>
      <c r="Z116" s="482"/>
      <c r="AA116" s="482"/>
      <c r="AB116" s="482"/>
      <c r="AC116" s="406"/>
    </row>
    <row r="117" spans="1:29" ht="15.6" customHeight="1" x14ac:dyDescent="0.25">
      <c r="A117" s="405"/>
      <c r="B117" s="942"/>
      <c r="F117" s="918" t="s">
        <v>6</v>
      </c>
      <c r="G117" s="919"/>
      <c r="H117" s="919"/>
      <c r="I117" s="919"/>
      <c r="J117" s="919"/>
      <c r="K117" s="919"/>
      <c r="L117" s="919"/>
      <c r="M117" s="919"/>
      <c r="N117" s="919"/>
      <c r="O117" s="919"/>
      <c r="P117" s="919"/>
      <c r="Q117" s="919"/>
      <c r="R117" s="919"/>
      <c r="S117" s="919"/>
      <c r="T117" s="919"/>
      <c r="U117" s="919"/>
      <c r="V117" s="919"/>
      <c r="W117" s="919"/>
      <c r="X117" s="919"/>
      <c r="Y117" s="919"/>
      <c r="Z117" s="919"/>
      <c r="AA117" s="919"/>
      <c r="AB117" s="920"/>
      <c r="AC117" s="406"/>
    </row>
    <row r="118" spans="1:29" ht="15.6" customHeight="1" x14ac:dyDescent="0.25">
      <c r="A118" s="405"/>
      <c r="B118" s="942"/>
      <c r="F118" s="921"/>
      <c r="G118" s="922"/>
      <c r="H118" s="922"/>
      <c r="I118" s="922"/>
      <c r="J118" s="922"/>
      <c r="K118" s="922"/>
      <c r="L118" s="922"/>
      <c r="M118" s="922"/>
      <c r="N118" s="922"/>
      <c r="O118" s="922"/>
      <c r="P118" s="922"/>
      <c r="Q118" s="922"/>
      <c r="R118" s="922"/>
      <c r="S118" s="922"/>
      <c r="T118" s="922"/>
      <c r="U118" s="922"/>
      <c r="V118" s="922"/>
      <c r="W118" s="922"/>
      <c r="X118" s="922"/>
      <c r="Y118" s="922"/>
      <c r="Z118" s="922"/>
      <c r="AA118" s="922"/>
      <c r="AB118" s="923"/>
      <c r="AC118" s="406"/>
    </row>
    <row r="119" spans="1:29" ht="15" customHeight="1" thickBot="1" x14ac:dyDescent="0.3">
      <c r="A119" s="405"/>
      <c r="B119" s="943"/>
      <c r="F119" s="924"/>
      <c r="G119" s="925"/>
      <c r="H119" s="925"/>
      <c r="I119" s="925"/>
      <c r="J119" s="925"/>
      <c r="K119" s="925"/>
      <c r="L119" s="925"/>
      <c r="M119" s="925"/>
      <c r="N119" s="925"/>
      <c r="O119" s="925"/>
      <c r="P119" s="925"/>
      <c r="Q119" s="925"/>
      <c r="R119" s="925"/>
      <c r="S119" s="925"/>
      <c r="T119" s="925"/>
      <c r="U119" s="925"/>
      <c r="V119" s="925"/>
      <c r="W119" s="925"/>
      <c r="X119" s="925"/>
      <c r="Y119" s="925"/>
      <c r="Z119" s="925"/>
      <c r="AA119" s="925"/>
      <c r="AB119" s="926"/>
      <c r="AC119" s="406"/>
    </row>
    <row r="120" spans="1:29" ht="15.75" thickBot="1" x14ac:dyDescent="0.3">
      <c r="A120" s="486"/>
      <c r="B120" s="487"/>
      <c r="C120" s="488"/>
      <c r="D120" s="489"/>
      <c r="E120" s="489"/>
      <c r="F120" s="490"/>
      <c r="G120" s="491"/>
      <c r="H120" s="483"/>
      <c r="I120" s="483"/>
      <c r="J120" s="492"/>
      <c r="K120" s="492"/>
      <c r="L120" s="492"/>
      <c r="M120" s="484"/>
      <c r="N120" s="483"/>
      <c r="O120" s="491"/>
      <c r="P120" s="483"/>
      <c r="Q120" s="483"/>
      <c r="R120" s="484"/>
      <c r="S120" s="483"/>
      <c r="T120" s="484"/>
      <c r="U120" s="484"/>
      <c r="V120" s="484"/>
      <c r="W120" s="484"/>
      <c r="X120" s="483"/>
      <c r="Y120" s="484"/>
      <c r="Z120" s="483"/>
      <c r="AA120" s="483"/>
      <c r="AB120" s="483"/>
      <c r="AC120" s="493"/>
    </row>
    <row r="121" spans="1:29" ht="15.75" thickBot="1" x14ac:dyDescent="0.3">
      <c r="A121" s="419"/>
      <c r="B121" s="420"/>
      <c r="C121" s="421"/>
      <c r="D121" s="422"/>
      <c r="E121" s="422"/>
      <c r="F121" s="497"/>
      <c r="G121" s="498"/>
      <c r="H121" s="499"/>
      <c r="I121" s="499"/>
      <c r="J121" s="499"/>
      <c r="K121" s="499"/>
      <c r="L121" s="499"/>
      <c r="M121" s="500"/>
      <c r="N121" s="499"/>
      <c r="O121" s="498"/>
      <c r="P121" s="499"/>
      <c r="Q121" s="499"/>
      <c r="R121" s="501"/>
      <c r="S121" s="499"/>
      <c r="T121" s="501"/>
      <c r="U121" s="501"/>
      <c r="V121" s="501"/>
      <c r="W121" s="501"/>
      <c r="X121" s="502"/>
      <c r="Y121" s="400"/>
      <c r="Z121" s="280"/>
      <c r="AA121" s="280"/>
      <c r="AB121" s="280"/>
      <c r="AC121" s="404"/>
    </row>
    <row r="122" spans="1:29" ht="101.45" customHeight="1" thickBot="1" x14ac:dyDescent="0.3">
      <c r="A122" s="428"/>
      <c r="B122" s="935" t="s">
        <v>75</v>
      </c>
      <c r="C122" s="154"/>
      <c r="D122" s="625" t="s">
        <v>9</v>
      </c>
      <c r="E122" s="429"/>
      <c r="F122" s="894" t="s">
        <v>10</v>
      </c>
      <c r="G122" s="895"/>
      <c r="H122" s="896"/>
      <c r="I122" s="430"/>
      <c r="J122" s="911" t="s">
        <v>11</v>
      </c>
      <c r="K122" s="912"/>
      <c r="L122" s="913"/>
      <c r="M122" s="431"/>
      <c r="N122" s="872" t="s">
        <v>557</v>
      </c>
      <c r="O122" s="432"/>
      <c r="P122" s="894" t="s">
        <v>558</v>
      </c>
      <c r="Q122" s="895"/>
      <c r="R122" s="896"/>
      <c r="S122" s="430"/>
      <c r="T122" s="890" t="s">
        <v>12</v>
      </c>
      <c r="U122" s="433"/>
      <c r="V122" s="890" t="s">
        <v>13</v>
      </c>
      <c r="W122" s="431"/>
      <c r="X122" s="890" t="s">
        <v>14</v>
      </c>
      <c r="Y122" s="431"/>
      <c r="Z122" s="872" t="s">
        <v>15</v>
      </c>
      <c r="AA122" s="434"/>
      <c r="AB122" s="872" t="s">
        <v>559</v>
      </c>
      <c r="AC122" s="406"/>
    </row>
    <row r="123" spans="1:29" ht="18.75" thickBot="1" x14ac:dyDescent="0.3">
      <c r="A123" s="437"/>
      <c r="B123" s="936"/>
      <c r="C123" s="154"/>
      <c r="D123" s="626"/>
      <c r="E123" s="429"/>
      <c r="F123" s="897"/>
      <c r="G123" s="898"/>
      <c r="H123" s="899"/>
      <c r="I123" s="430"/>
      <c r="J123" s="880" t="s">
        <v>16</v>
      </c>
      <c r="K123" s="875" t="s">
        <v>675</v>
      </c>
      <c r="L123" s="882" t="s">
        <v>17</v>
      </c>
      <c r="M123" s="431"/>
      <c r="N123" s="873"/>
      <c r="O123" s="432"/>
      <c r="P123" s="897"/>
      <c r="Q123" s="898"/>
      <c r="R123" s="899"/>
      <c r="S123" s="430"/>
      <c r="T123" s="891"/>
      <c r="U123" s="433"/>
      <c r="V123" s="891"/>
      <c r="W123" s="431"/>
      <c r="X123" s="891"/>
      <c r="Y123" s="431"/>
      <c r="Z123" s="873"/>
      <c r="AA123" s="434"/>
      <c r="AB123" s="873"/>
      <c r="AC123" s="406"/>
    </row>
    <row r="124" spans="1:29" ht="16.5" thickBot="1" x14ac:dyDescent="0.3">
      <c r="A124" s="428"/>
      <c r="B124" s="936"/>
      <c r="C124" s="433"/>
      <c r="D124" s="627"/>
      <c r="E124" s="429"/>
      <c r="F124" s="900" t="s">
        <v>18</v>
      </c>
      <c r="G124" s="877" t="s">
        <v>19</v>
      </c>
      <c r="H124" s="885" t="s">
        <v>560</v>
      </c>
      <c r="I124" s="430"/>
      <c r="J124" s="881"/>
      <c r="K124" s="876"/>
      <c r="L124" s="883"/>
      <c r="M124" s="433"/>
      <c r="N124" s="873"/>
      <c r="O124" s="432"/>
      <c r="P124" s="886" t="s">
        <v>20</v>
      </c>
      <c r="Q124" s="873" t="s">
        <v>21</v>
      </c>
      <c r="R124" s="873" t="s">
        <v>22</v>
      </c>
      <c r="S124" s="430"/>
      <c r="T124" s="892"/>
      <c r="U124" s="433"/>
      <c r="V124" s="892"/>
      <c r="W124" s="433"/>
      <c r="X124" s="892"/>
      <c r="Y124" s="433"/>
      <c r="Z124" s="874"/>
      <c r="AA124" s="434"/>
      <c r="AB124" s="874"/>
      <c r="AC124" s="406"/>
    </row>
    <row r="125" spans="1:29" ht="40.5" customHeight="1" x14ac:dyDescent="0.25">
      <c r="A125" s="428"/>
      <c r="B125" s="936"/>
      <c r="C125" s="439"/>
      <c r="D125" s="95" t="s">
        <v>23</v>
      </c>
      <c r="E125" s="440"/>
      <c r="F125" s="900"/>
      <c r="G125" s="877"/>
      <c r="H125" s="885"/>
      <c r="I125" s="430"/>
      <c r="J125" s="881"/>
      <c r="K125" s="876"/>
      <c r="L125" s="883"/>
      <c r="M125" s="439"/>
      <c r="N125" s="873"/>
      <c r="O125" s="441"/>
      <c r="P125" s="886"/>
      <c r="Q125" s="873"/>
      <c r="R125" s="873"/>
      <c r="S125" s="430"/>
      <c r="T125" s="888" t="s">
        <v>24</v>
      </c>
      <c r="U125" s="442"/>
      <c r="V125" s="888" t="s">
        <v>24</v>
      </c>
      <c r="W125" s="439"/>
      <c r="X125" s="888" t="s">
        <v>24</v>
      </c>
      <c r="Y125" s="439"/>
      <c r="Z125" s="261" t="s">
        <v>25</v>
      </c>
      <c r="AA125" s="439"/>
      <c r="AB125" s="261" t="s">
        <v>25</v>
      </c>
      <c r="AC125" s="406"/>
    </row>
    <row r="126" spans="1:29" ht="18.75" thickBot="1" x14ac:dyDescent="0.3">
      <c r="A126" s="443"/>
      <c r="B126" s="936"/>
      <c r="C126" s="444"/>
      <c r="D126" s="440"/>
      <c r="E126" s="440"/>
      <c r="F126" s="901"/>
      <c r="G126" s="878"/>
      <c r="H126" s="268" t="s">
        <v>26</v>
      </c>
      <c r="I126" s="430"/>
      <c r="J126" s="262" t="s">
        <v>76</v>
      </c>
      <c r="K126" s="263" t="s">
        <v>28</v>
      </c>
      <c r="L126" s="884"/>
      <c r="M126" s="442"/>
      <c r="N126" s="879"/>
      <c r="O126" s="441"/>
      <c r="P126" s="887"/>
      <c r="Q126" s="879"/>
      <c r="R126" s="879"/>
      <c r="S126" s="441"/>
      <c r="T126" s="889"/>
      <c r="U126" s="442"/>
      <c r="V126" s="889"/>
      <c r="W126" s="442"/>
      <c r="X126" s="889"/>
      <c r="Y126" s="442"/>
      <c r="Z126" s="264" t="s">
        <v>29</v>
      </c>
      <c r="AA126" s="445"/>
      <c r="AB126" s="264" t="s">
        <v>29</v>
      </c>
      <c r="AC126" s="406"/>
    </row>
    <row r="127" spans="1:29" ht="15.75" x14ac:dyDescent="0.25">
      <c r="A127" s="448"/>
      <c r="B127" s="936"/>
      <c r="C127" s="449"/>
      <c r="D127" s="450"/>
      <c r="E127" s="450"/>
      <c r="F127" s="451"/>
      <c r="G127" s="452"/>
      <c r="H127" s="452"/>
      <c r="I127" s="453"/>
      <c r="J127" s="453"/>
      <c r="K127" s="453"/>
      <c r="L127" s="453"/>
      <c r="M127" s="454"/>
      <c r="N127" s="452"/>
      <c r="O127" s="452"/>
      <c r="P127" s="455" t="s">
        <v>30</v>
      </c>
      <c r="Q127" s="455" t="s">
        <v>30</v>
      </c>
      <c r="R127" s="454"/>
      <c r="S127" s="453"/>
      <c r="T127" s="454"/>
      <c r="U127" s="454"/>
      <c r="V127" s="454"/>
      <c r="W127" s="454"/>
      <c r="X127" s="453"/>
      <c r="AC127" s="406"/>
    </row>
    <row r="128" spans="1:29" ht="18" x14ac:dyDescent="0.25">
      <c r="A128" s="458"/>
      <c r="B128" s="936"/>
      <c r="C128" s="459"/>
      <c r="D128" s="315" t="s">
        <v>77</v>
      </c>
      <c r="E128" s="429"/>
      <c r="F128" s="293"/>
      <c r="G128" s="293"/>
      <c r="H128" s="300"/>
      <c r="I128" s="294"/>
      <c r="J128" s="306"/>
      <c r="K128" s="295"/>
      <c r="L128" s="296" t="s">
        <v>30</v>
      </c>
      <c r="M128" s="297"/>
      <c r="N128" s="301">
        <v>0</v>
      </c>
      <c r="O128" s="294"/>
      <c r="P128" s="301">
        <v>0</v>
      </c>
      <c r="Q128" s="398"/>
      <c r="R128" s="298" t="str">
        <f t="shared" ref="R128:R147" si="9">IF(P128&lt;=0.1*N128,"0K","NON AMMISSIBILE")</f>
        <v>0K</v>
      </c>
      <c r="S128" s="299"/>
      <c r="T128" s="303">
        <f t="shared" ref="T128:T147" si="10">P128+N128</f>
        <v>0</v>
      </c>
      <c r="U128" s="297"/>
      <c r="V128" s="301">
        <v>0</v>
      </c>
      <c r="W128" s="297"/>
      <c r="X128" s="303">
        <f>T128+V128</f>
        <v>0</v>
      </c>
      <c r="Z128" s="304"/>
      <c r="AA128" s="305"/>
      <c r="AB128" s="304"/>
      <c r="AC128" s="406"/>
    </row>
    <row r="129" spans="1:29" ht="18" x14ac:dyDescent="0.25">
      <c r="A129" s="458"/>
      <c r="B129" s="936"/>
      <c r="C129" s="459"/>
      <c r="D129" s="315" t="s">
        <v>78</v>
      </c>
      <c r="E129" s="429"/>
      <c r="F129" s="293"/>
      <c r="G129" s="293"/>
      <c r="H129" s="300"/>
      <c r="I129" s="294"/>
      <c r="J129" s="306" t="s">
        <v>30</v>
      </c>
      <c r="K129" s="295" t="s">
        <v>30</v>
      </c>
      <c r="L129" s="296" t="s">
        <v>30</v>
      </c>
      <c r="M129" s="297"/>
      <c r="N129" s="301">
        <v>0</v>
      </c>
      <c r="O129" s="294"/>
      <c r="P129" s="301">
        <v>0</v>
      </c>
      <c r="Q129" s="398"/>
      <c r="R129" s="298" t="str">
        <f t="shared" si="9"/>
        <v>0K</v>
      </c>
      <c r="S129" s="299"/>
      <c r="T129" s="303">
        <f t="shared" si="10"/>
        <v>0</v>
      </c>
      <c r="U129" s="297"/>
      <c r="V129" s="301">
        <v>0</v>
      </c>
      <c r="W129" s="297"/>
      <c r="X129" s="303">
        <f t="shared" ref="X129:X147" si="11">T129+V129</f>
        <v>0</v>
      </c>
      <c r="Z129" s="304"/>
      <c r="AA129" s="305"/>
      <c r="AB129" s="304"/>
      <c r="AC129" s="406"/>
    </row>
    <row r="130" spans="1:29" ht="18" x14ac:dyDescent="0.25">
      <c r="A130" s="458"/>
      <c r="B130" s="936"/>
      <c r="C130" s="459"/>
      <c r="D130" s="315" t="s">
        <v>79</v>
      </c>
      <c r="E130" s="429"/>
      <c r="F130" s="293"/>
      <c r="G130" s="293"/>
      <c r="H130" s="300"/>
      <c r="I130" s="294"/>
      <c r="J130" s="306" t="s">
        <v>30</v>
      </c>
      <c r="K130" s="295" t="s">
        <v>30</v>
      </c>
      <c r="L130" s="296" t="s">
        <v>30</v>
      </c>
      <c r="M130" s="297"/>
      <c r="N130" s="301">
        <v>0</v>
      </c>
      <c r="O130" s="294"/>
      <c r="P130" s="301">
        <v>0</v>
      </c>
      <c r="Q130" s="398"/>
      <c r="R130" s="298" t="str">
        <f t="shared" si="9"/>
        <v>0K</v>
      </c>
      <c r="S130" s="299"/>
      <c r="T130" s="303">
        <f t="shared" si="10"/>
        <v>0</v>
      </c>
      <c r="U130" s="297"/>
      <c r="V130" s="301">
        <v>0</v>
      </c>
      <c r="W130" s="297"/>
      <c r="X130" s="303">
        <f t="shared" si="11"/>
        <v>0</v>
      </c>
      <c r="Z130" s="304"/>
      <c r="AA130" s="305"/>
      <c r="AB130" s="304"/>
      <c r="AC130" s="406"/>
    </row>
    <row r="131" spans="1:29" ht="18" x14ac:dyDescent="0.25">
      <c r="A131" s="458"/>
      <c r="B131" s="936"/>
      <c r="C131" s="459"/>
      <c r="D131" s="315" t="s">
        <v>80</v>
      </c>
      <c r="E131" s="429"/>
      <c r="F131" s="293"/>
      <c r="G131" s="293"/>
      <c r="H131" s="300"/>
      <c r="I131" s="294"/>
      <c r="J131" s="306" t="s">
        <v>30</v>
      </c>
      <c r="K131" s="295" t="s">
        <v>30</v>
      </c>
      <c r="L131" s="296" t="s">
        <v>30</v>
      </c>
      <c r="M131" s="297"/>
      <c r="N131" s="301">
        <v>0</v>
      </c>
      <c r="O131" s="294"/>
      <c r="P131" s="301">
        <v>0</v>
      </c>
      <c r="Q131" s="398"/>
      <c r="R131" s="298" t="str">
        <f t="shared" si="9"/>
        <v>0K</v>
      </c>
      <c r="S131" s="299"/>
      <c r="T131" s="303">
        <f t="shared" si="10"/>
        <v>0</v>
      </c>
      <c r="U131" s="297"/>
      <c r="V131" s="301">
        <v>0</v>
      </c>
      <c r="W131" s="297"/>
      <c r="X131" s="303">
        <f t="shared" si="11"/>
        <v>0</v>
      </c>
      <c r="Z131" s="304"/>
      <c r="AA131" s="305"/>
      <c r="AB131" s="304"/>
      <c r="AC131" s="406"/>
    </row>
    <row r="132" spans="1:29" ht="18" x14ac:dyDescent="0.25">
      <c r="A132" s="458"/>
      <c r="B132" s="936"/>
      <c r="C132" s="459"/>
      <c r="D132" s="315" t="s">
        <v>81</v>
      </c>
      <c r="E132" s="429"/>
      <c r="F132" s="293"/>
      <c r="G132" s="293"/>
      <c r="H132" s="300"/>
      <c r="I132" s="294"/>
      <c r="J132" s="306" t="s">
        <v>30</v>
      </c>
      <c r="K132" s="295" t="s">
        <v>30</v>
      </c>
      <c r="L132" s="296" t="s">
        <v>30</v>
      </c>
      <c r="M132" s="297"/>
      <c r="N132" s="301">
        <v>0</v>
      </c>
      <c r="O132" s="294"/>
      <c r="P132" s="301">
        <v>0</v>
      </c>
      <c r="Q132" s="398"/>
      <c r="R132" s="298" t="str">
        <f t="shared" si="9"/>
        <v>0K</v>
      </c>
      <c r="S132" s="299"/>
      <c r="T132" s="303">
        <f t="shared" si="10"/>
        <v>0</v>
      </c>
      <c r="U132" s="297"/>
      <c r="V132" s="301">
        <v>0</v>
      </c>
      <c r="W132" s="297"/>
      <c r="X132" s="303">
        <f t="shared" si="11"/>
        <v>0</v>
      </c>
      <c r="Z132" s="304"/>
      <c r="AA132" s="305"/>
      <c r="AB132" s="304"/>
      <c r="AC132" s="406"/>
    </row>
    <row r="133" spans="1:29" ht="18" x14ac:dyDescent="0.25">
      <c r="A133" s="458"/>
      <c r="B133" s="936"/>
      <c r="C133" s="459"/>
      <c r="D133" s="315" t="s">
        <v>82</v>
      </c>
      <c r="E133" s="429"/>
      <c r="F133" s="293"/>
      <c r="G133" s="293"/>
      <c r="H133" s="300"/>
      <c r="I133" s="294"/>
      <c r="J133" s="306"/>
      <c r="K133" s="295" t="s">
        <v>30</v>
      </c>
      <c r="L133" s="296" t="s">
        <v>30</v>
      </c>
      <c r="M133" s="297"/>
      <c r="N133" s="301">
        <v>0</v>
      </c>
      <c r="O133" s="294"/>
      <c r="P133" s="301">
        <v>0</v>
      </c>
      <c r="Q133" s="398"/>
      <c r="R133" s="298" t="str">
        <f t="shared" si="9"/>
        <v>0K</v>
      </c>
      <c r="S133" s="299"/>
      <c r="T133" s="303">
        <f t="shared" si="10"/>
        <v>0</v>
      </c>
      <c r="U133" s="297"/>
      <c r="V133" s="301">
        <v>0</v>
      </c>
      <c r="W133" s="297"/>
      <c r="X133" s="303">
        <f t="shared" si="11"/>
        <v>0</v>
      </c>
      <c r="Z133" s="304"/>
      <c r="AA133" s="305"/>
      <c r="AB133" s="304"/>
      <c r="AC133" s="406"/>
    </row>
    <row r="134" spans="1:29" ht="18" x14ac:dyDescent="0.25">
      <c r="A134" s="458"/>
      <c r="B134" s="936"/>
      <c r="C134" s="459"/>
      <c r="D134" s="315" t="s">
        <v>83</v>
      </c>
      <c r="E134" s="429"/>
      <c r="F134" s="293"/>
      <c r="G134" s="293"/>
      <c r="H134" s="300"/>
      <c r="I134" s="294"/>
      <c r="J134" s="306" t="s">
        <v>30</v>
      </c>
      <c r="K134" s="295" t="s">
        <v>30</v>
      </c>
      <c r="L134" s="296" t="s">
        <v>30</v>
      </c>
      <c r="M134" s="297"/>
      <c r="N134" s="301">
        <v>0</v>
      </c>
      <c r="O134" s="294"/>
      <c r="P134" s="301">
        <v>0</v>
      </c>
      <c r="Q134" s="398"/>
      <c r="R134" s="298" t="str">
        <f t="shared" si="9"/>
        <v>0K</v>
      </c>
      <c r="S134" s="299"/>
      <c r="T134" s="303">
        <f t="shared" si="10"/>
        <v>0</v>
      </c>
      <c r="U134" s="297"/>
      <c r="V134" s="301">
        <v>0</v>
      </c>
      <c r="W134" s="297"/>
      <c r="X134" s="303">
        <f t="shared" si="11"/>
        <v>0</v>
      </c>
      <c r="Z134" s="304"/>
      <c r="AA134" s="305"/>
      <c r="AB134" s="304"/>
      <c r="AC134" s="406"/>
    </row>
    <row r="135" spans="1:29" ht="18" x14ac:dyDescent="0.25">
      <c r="A135" s="458"/>
      <c r="B135" s="936"/>
      <c r="C135" s="459"/>
      <c r="D135" s="315" t="s">
        <v>84</v>
      </c>
      <c r="E135" s="429"/>
      <c r="F135" s="293"/>
      <c r="G135" s="293"/>
      <c r="H135" s="300"/>
      <c r="I135" s="294"/>
      <c r="J135" s="307"/>
      <c r="K135" s="295" t="s">
        <v>30</v>
      </c>
      <c r="L135" s="296" t="s">
        <v>30</v>
      </c>
      <c r="M135" s="297"/>
      <c r="N135" s="301">
        <v>0</v>
      </c>
      <c r="O135" s="294"/>
      <c r="P135" s="301">
        <v>0</v>
      </c>
      <c r="Q135" s="398"/>
      <c r="R135" s="298" t="str">
        <f t="shared" si="9"/>
        <v>0K</v>
      </c>
      <c r="S135" s="299"/>
      <c r="T135" s="303">
        <f t="shared" si="10"/>
        <v>0</v>
      </c>
      <c r="U135" s="297"/>
      <c r="V135" s="301">
        <v>0</v>
      </c>
      <c r="W135" s="297"/>
      <c r="X135" s="303">
        <f t="shared" si="11"/>
        <v>0</v>
      </c>
      <c r="Z135" s="304"/>
      <c r="AA135" s="305"/>
      <c r="AB135" s="304"/>
      <c r="AC135" s="406"/>
    </row>
    <row r="136" spans="1:29" ht="18" x14ac:dyDescent="0.25">
      <c r="A136" s="458"/>
      <c r="B136" s="936"/>
      <c r="C136" s="459"/>
      <c r="D136" s="315" t="s">
        <v>85</v>
      </c>
      <c r="E136" s="429"/>
      <c r="F136" s="293"/>
      <c r="G136" s="293"/>
      <c r="H136" s="300"/>
      <c r="I136" s="294"/>
      <c r="J136" s="306" t="s">
        <v>30</v>
      </c>
      <c r="K136" s="295" t="s">
        <v>30</v>
      </c>
      <c r="L136" s="296" t="s">
        <v>30</v>
      </c>
      <c r="M136" s="297"/>
      <c r="N136" s="301">
        <v>0</v>
      </c>
      <c r="O136" s="294"/>
      <c r="P136" s="301">
        <v>0</v>
      </c>
      <c r="Q136" s="398"/>
      <c r="R136" s="298" t="str">
        <f t="shared" si="9"/>
        <v>0K</v>
      </c>
      <c r="S136" s="299"/>
      <c r="T136" s="303">
        <f t="shared" si="10"/>
        <v>0</v>
      </c>
      <c r="U136" s="297"/>
      <c r="V136" s="301">
        <v>0</v>
      </c>
      <c r="W136" s="297"/>
      <c r="X136" s="303">
        <f t="shared" si="11"/>
        <v>0</v>
      </c>
      <c r="Z136" s="304"/>
      <c r="AA136" s="305"/>
      <c r="AB136" s="304"/>
      <c r="AC136" s="406"/>
    </row>
    <row r="137" spans="1:29" ht="18" x14ac:dyDescent="0.25">
      <c r="A137" s="458"/>
      <c r="B137" s="936"/>
      <c r="C137" s="459"/>
      <c r="D137" s="315" t="s">
        <v>86</v>
      </c>
      <c r="E137" s="429"/>
      <c r="F137" s="293"/>
      <c r="G137" s="293"/>
      <c r="H137" s="300"/>
      <c r="I137" s="294"/>
      <c r="J137" s="306" t="s">
        <v>30</v>
      </c>
      <c r="K137" s="295" t="s">
        <v>30</v>
      </c>
      <c r="L137" s="296" t="s">
        <v>30</v>
      </c>
      <c r="M137" s="297"/>
      <c r="N137" s="301">
        <v>0</v>
      </c>
      <c r="O137" s="294"/>
      <c r="P137" s="301">
        <v>0</v>
      </c>
      <c r="Q137" s="398"/>
      <c r="R137" s="298" t="str">
        <f t="shared" si="9"/>
        <v>0K</v>
      </c>
      <c r="S137" s="299"/>
      <c r="T137" s="303">
        <f t="shared" si="10"/>
        <v>0</v>
      </c>
      <c r="U137" s="297"/>
      <c r="V137" s="301">
        <v>0</v>
      </c>
      <c r="W137" s="297"/>
      <c r="X137" s="303">
        <f t="shared" si="11"/>
        <v>0</v>
      </c>
      <c r="Z137" s="304"/>
      <c r="AA137" s="305"/>
      <c r="AB137" s="304"/>
      <c r="AC137" s="406"/>
    </row>
    <row r="138" spans="1:29" ht="18" x14ac:dyDescent="0.25">
      <c r="A138" s="458"/>
      <c r="B138" s="936"/>
      <c r="C138" s="459"/>
      <c r="D138" s="315" t="s">
        <v>87</v>
      </c>
      <c r="E138" s="429"/>
      <c r="F138" s="293"/>
      <c r="G138" s="293"/>
      <c r="H138" s="300"/>
      <c r="I138" s="294"/>
      <c r="J138" s="306" t="s">
        <v>30</v>
      </c>
      <c r="K138" s="295" t="s">
        <v>30</v>
      </c>
      <c r="L138" s="296" t="s">
        <v>30</v>
      </c>
      <c r="M138" s="297"/>
      <c r="N138" s="301">
        <v>0</v>
      </c>
      <c r="O138" s="294"/>
      <c r="P138" s="301">
        <v>0</v>
      </c>
      <c r="Q138" s="398"/>
      <c r="R138" s="298" t="str">
        <f t="shared" si="9"/>
        <v>0K</v>
      </c>
      <c r="S138" s="299"/>
      <c r="T138" s="303">
        <f t="shared" si="10"/>
        <v>0</v>
      </c>
      <c r="U138" s="297"/>
      <c r="V138" s="301">
        <v>0</v>
      </c>
      <c r="W138" s="297"/>
      <c r="X138" s="303">
        <f t="shared" si="11"/>
        <v>0</v>
      </c>
      <c r="Z138" s="304"/>
      <c r="AA138" s="305"/>
      <c r="AB138" s="304"/>
      <c r="AC138" s="406"/>
    </row>
    <row r="139" spans="1:29" ht="18" x14ac:dyDescent="0.25">
      <c r="A139" s="458"/>
      <c r="B139" s="936"/>
      <c r="C139" s="459"/>
      <c r="D139" s="315" t="s">
        <v>88</v>
      </c>
      <c r="E139" s="429"/>
      <c r="F139" s="293"/>
      <c r="G139" s="293"/>
      <c r="H139" s="300"/>
      <c r="I139" s="294"/>
      <c r="J139" s="306" t="s">
        <v>30</v>
      </c>
      <c r="K139" s="295" t="s">
        <v>30</v>
      </c>
      <c r="L139" s="296" t="s">
        <v>30</v>
      </c>
      <c r="M139" s="297"/>
      <c r="N139" s="301">
        <v>0</v>
      </c>
      <c r="O139" s="294"/>
      <c r="P139" s="301">
        <v>0</v>
      </c>
      <c r="Q139" s="398"/>
      <c r="R139" s="298" t="str">
        <f t="shared" si="9"/>
        <v>0K</v>
      </c>
      <c r="S139" s="299"/>
      <c r="T139" s="303">
        <f t="shared" si="10"/>
        <v>0</v>
      </c>
      <c r="U139" s="297"/>
      <c r="V139" s="301">
        <v>0</v>
      </c>
      <c r="W139" s="297"/>
      <c r="X139" s="303">
        <f t="shared" si="11"/>
        <v>0</v>
      </c>
      <c r="Z139" s="304"/>
      <c r="AA139" s="305"/>
      <c r="AB139" s="304"/>
      <c r="AC139" s="406"/>
    </row>
    <row r="140" spans="1:29" ht="18" x14ac:dyDescent="0.25">
      <c r="A140" s="458"/>
      <c r="B140" s="936"/>
      <c r="C140" s="459"/>
      <c r="D140" s="315" t="s">
        <v>89</v>
      </c>
      <c r="E140" s="429"/>
      <c r="F140" s="293"/>
      <c r="G140" s="293"/>
      <c r="H140" s="300"/>
      <c r="I140" s="294"/>
      <c r="J140" s="306" t="s">
        <v>30</v>
      </c>
      <c r="K140" s="295" t="s">
        <v>30</v>
      </c>
      <c r="L140" s="296" t="s">
        <v>30</v>
      </c>
      <c r="M140" s="297"/>
      <c r="N140" s="301">
        <v>0</v>
      </c>
      <c r="O140" s="294"/>
      <c r="P140" s="301">
        <v>0</v>
      </c>
      <c r="Q140" s="398"/>
      <c r="R140" s="298" t="str">
        <f t="shared" si="9"/>
        <v>0K</v>
      </c>
      <c r="S140" s="299"/>
      <c r="T140" s="303">
        <f t="shared" si="10"/>
        <v>0</v>
      </c>
      <c r="U140" s="297"/>
      <c r="V140" s="301">
        <v>0</v>
      </c>
      <c r="W140" s="297"/>
      <c r="X140" s="303">
        <f t="shared" si="11"/>
        <v>0</v>
      </c>
      <c r="Z140" s="304"/>
      <c r="AA140" s="305"/>
      <c r="AB140" s="304"/>
      <c r="AC140" s="406"/>
    </row>
    <row r="141" spans="1:29" ht="18" x14ac:dyDescent="0.25">
      <c r="A141" s="458"/>
      <c r="B141" s="936"/>
      <c r="C141" s="459"/>
      <c r="D141" s="315" t="s">
        <v>90</v>
      </c>
      <c r="E141" s="429"/>
      <c r="F141" s="293"/>
      <c r="G141" s="293"/>
      <c r="H141" s="300"/>
      <c r="I141" s="294"/>
      <c r="J141" s="306" t="s">
        <v>30</v>
      </c>
      <c r="K141" s="295" t="s">
        <v>30</v>
      </c>
      <c r="L141" s="296" t="s">
        <v>30</v>
      </c>
      <c r="M141" s="297"/>
      <c r="N141" s="301">
        <v>0</v>
      </c>
      <c r="O141" s="294"/>
      <c r="P141" s="301">
        <v>0</v>
      </c>
      <c r="Q141" s="398"/>
      <c r="R141" s="298" t="str">
        <f t="shared" si="9"/>
        <v>0K</v>
      </c>
      <c r="S141" s="299"/>
      <c r="T141" s="303">
        <f t="shared" si="10"/>
        <v>0</v>
      </c>
      <c r="U141" s="297"/>
      <c r="V141" s="301">
        <v>0</v>
      </c>
      <c r="W141" s="297"/>
      <c r="X141" s="303">
        <f t="shared" si="11"/>
        <v>0</v>
      </c>
      <c r="Z141" s="304"/>
      <c r="AA141" s="305"/>
      <c r="AB141" s="304"/>
      <c r="AC141" s="406"/>
    </row>
    <row r="142" spans="1:29" ht="18" x14ac:dyDescent="0.25">
      <c r="A142" s="458"/>
      <c r="B142" s="936"/>
      <c r="C142" s="459"/>
      <c r="D142" s="315" t="s">
        <v>91</v>
      </c>
      <c r="E142" s="429"/>
      <c r="F142" s="293"/>
      <c r="G142" s="293"/>
      <c r="H142" s="300"/>
      <c r="I142" s="294"/>
      <c r="J142" s="306" t="s">
        <v>30</v>
      </c>
      <c r="K142" s="295" t="s">
        <v>30</v>
      </c>
      <c r="L142" s="296" t="s">
        <v>30</v>
      </c>
      <c r="M142" s="297"/>
      <c r="N142" s="301">
        <v>0</v>
      </c>
      <c r="O142" s="294"/>
      <c r="P142" s="301">
        <v>0</v>
      </c>
      <c r="Q142" s="398"/>
      <c r="R142" s="298" t="str">
        <f t="shared" si="9"/>
        <v>0K</v>
      </c>
      <c r="S142" s="299"/>
      <c r="T142" s="303">
        <f t="shared" si="10"/>
        <v>0</v>
      </c>
      <c r="U142" s="297"/>
      <c r="V142" s="301">
        <v>0</v>
      </c>
      <c r="W142" s="297"/>
      <c r="X142" s="303">
        <f t="shared" si="11"/>
        <v>0</v>
      </c>
      <c r="Z142" s="304"/>
      <c r="AA142" s="305"/>
      <c r="AB142" s="304"/>
      <c r="AC142" s="406"/>
    </row>
    <row r="143" spans="1:29" ht="18" x14ac:dyDescent="0.25">
      <c r="A143" s="458"/>
      <c r="B143" s="936"/>
      <c r="C143" s="459"/>
      <c r="D143" s="315" t="s">
        <v>92</v>
      </c>
      <c r="E143" s="429"/>
      <c r="F143" s="293"/>
      <c r="G143" s="293"/>
      <c r="H143" s="300"/>
      <c r="I143" s="294"/>
      <c r="J143" s="306" t="s">
        <v>30</v>
      </c>
      <c r="K143" s="295" t="s">
        <v>30</v>
      </c>
      <c r="L143" s="296" t="s">
        <v>30</v>
      </c>
      <c r="M143" s="297"/>
      <c r="N143" s="301">
        <v>0</v>
      </c>
      <c r="O143" s="294"/>
      <c r="P143" s="301">
        <v>0</v>
      </c>
      <c r="Q143" s="398"/>
      <c r="R143" s="298" t="str">
        <f t="shared" si="9"/>
        <v>0K</v>
      </c>
      <c r="S143" s="299"/>
      <c r="T143" s="303">
        <f t="shared" si="10"/>
        <v>0</v>
      </c>
      <c r="U143" s="297"/>
      <c r="V143" s="301">
        <v>0</v>
      </c>
      <c r="W143" s="297"/>
      <c r="X143" s="303">
        <f t="shared" si="11"/>
        <v>0</v>
      </c>
      <c r="Z143" s="304"/>
      <c r="AA143" s="305"/>
      <c r="AB143" s="304"/>
      <c r="AC143" s="406"/>
    </row>
    <row r="144" spans="1:29" ht="18" x14ac:dyDescent="0.25">
      <c r="A144" s="458"/>
      <c r="B144" s="936"/>
      <c r="C144" s="459"/>
      <c r="D144" s="315" t="s">
        <v>93</v>
      </c>
      <c r="E144" s="429"/>
      <c r="F144" s="293"/>
      <c r="G144" s="293"/>
      <c r="H144" s="300"/>
      <c r="I144" s="294"/>
      <c r="J144" s="306" t="s">
        <v>30</v>
      </c>
      <c r="K144" s="295" t="s">
        <v>30</v>
      </c>
      <c r="L144" s="296" t="s">
        <v>30</v>
      </c>
      <c r="M144" s="297"/>
      <c r="N144" s="301">
        <v>0</v>
      </c>
      <c r="O144" s="294"/>
      <c r="P144" s="301">
        <v>0</v>
      </c>
      <c r="Q144" s="398"/>
      <c r="R144" s="298" t="str">
        <f t="shared" si="9"/>
        <v>0K</v>
      </c>
      <c r="S144" s="299"/>
      <c r="T144" s="303">
        <f t="shared" si="10"/>
        <v>0</v>
      </c>
      <c r="U144" s="297"/>
      <c r="V144" s="301">
        <v>0</v>
      </c>
      <c r="W144" s="297"/>
      <c r="X144" s="303">
        <f t="shared" si="11"/>
        <v>0</v>
      </c>
      <c r="Z144" s="304"/>
      <c r="AA144" s="305"/>
      <c r="AB144" s="304"/>
      <c r="AC144" s="406"/>
    </row>
    <row r="145" spans="1:29" ht="18" x14ac:dyDescent="0.25">
      <c r="A145" s="458"/>
      <c r="B145" s="936"/>
      <c r="C145" s="459"/>
      <c r="D145" s="315" t="s">
        <v>94</v>
      </c>
      <c r="E145" s="429"/>
      <c r="F145" s="293"/>
      <c r="G145" s="293"/>
      <c r="H145" s="300"/>
      <c r="I145" s="294"/>
      <c r="J145" s="306" t="s">
        <v>30</v>
      </c>
      <c r="K145" s="295" t="s">
        <v>30</v>
      </c>
      <c r="L145" s="296" t="s">
        <v>30</v>
      </c>
      <c r="M145" s="297"/>
      <c r="N145" s="301">
        <v>0</v>
      </c>
      <c r="O145" s="294"/>
      <c r="P145" s="301">
        <v>0</v>
      </c>
      <c r="Q145" s="398"/>
      <c r="R145" s="298" t="str">
        <f t="shared" si="9"/>
        <v>0K</v>
      </c>
      <c r="S145" s="299"/>
      <c r="T145" s="303">
        <f t="shared" si="10"/>
        <v>0</v>
      </c>
      <c r="U145" s="297"/>
      <c r="V145" s="301">
        <v>0</v>
      </c>
      <c r="W145" s="297"/>
      <c r="X145" s="303">
        <f t="shared" si="11"/>
        <v>0</v>
      </c>
      <c r="Z145" s="304"/>
      <c r="AA145" s="305"/>
      <c r="AB145" s="304"/>
      <c r="AC145" s="406"/>
    </row>
    <row r="146" spans="1:29" ht="18" x14ac:dyDescent="0.25">
      <c r="A146" s="458"/>
      <c r="B146" s="936"/>
      <c r="C146" s="459"/>
      <c r="D146" s="315" t="s">
        <v>95</v>
      </c>
      <c r="E146" s="429"/>
      <c r="F146" s="293"/>
      <c r="G146" s="293"/>
      <c r="H146" s="300"/>
      <c r="I146" s="294"/>
      <c r="J146" s="306" t="s">
        <v>30</v>
      </c>
      <c r="K146" s="295" t="s">
        <v>30</v>
      </c>
      <c r="L146" s="296" t="s">
        <v>30</v>
      </c>
      <c r="M146" s="297"/>
      <c r="N146" s="301">
        <v>0</v>
      </c>
      <c r="O146" s="294"/>
      <c r="P146" s="301">
        <v>0</v>
      </c>
      <c r="Q146" s="398"/>
      <c r="R146" s="298" t="str">
        <f t="shared" si="9"/>
        <v>0K</v>
      </c>
      <c r="S146" s="299"/>
      <c r="T146" s="303">
        <f t="shared" si="10"/>
        <v>0</v>
      </c>
      <c r="U146" s="297"/>
      <c r="V146" s="301">
        <v>0</v>
      </c>
      <c r="W146" s="297"/>
      <c r="X146" s="303">
        <f t="shared" si="11"/>
        <v>0</v>
      </c>
      <c r="Z146" s="304"/>
      <c r="AA146" s="305"/>
      <c r="AB146" s="304"/>
      <c r="AC146" s="406"/>
    </row>
    <row r="147" spans="1:29" ht="18" x14ac:dyDescent="0.25">
      <c r="A147" s="458"/>
      <c r="B147" s="936"/>
      <c r="C147" s="459"/>
      <c r="D147" s="315" t="s">
        <v>96</v>
      </c>
      <c r="E147" s="429"/>
      <c r="F147" s="293"/>
      <c r="G147" s="293"/>
      <c r="H147" s="300"/>
      <c r="I147" s="294"/>
      <c r="J147" s="306" t="s">
        <v>30</v>
      </c>
      <c r="K147" s="295" t="s">
        <v>30</v>
      </c>
      <c r="L147" s="296" t="s">
        <v>30</v>
      </c>
      <c r="M147" s="297"/>
      <c r="N147" s="301">
        <v>0</v>
      </c>
      <c r="O147" s="294"/>
      <c r="P147" s="301">
        <v>0</v>
      </c>
      <c r="Q147" s="398"/>
      <c r="R147" s="298" t="str">
        <f t="shared" si="9"/>
        <v>0K</v>
      </c>
      <c r="S147" s="299"/>
      <c r="T147" s="303">
        <f t="shared" si="10"/>
        <v>0</v>
      </c>
      <c r="U147" s="297"/>
      <c r="V147" s="301">
        <v>0</v>
      </c>
      <c r="W147" s="297"/>
      <c r="X147" s="303">
        <f t="shared" si="11"/>
        <v>0</v>
      </c>
      <c r="Z147" s="304"/>
      <c r="AA147" s="305"/>
      <c r="AB147" s="304"/>
      <c r="AC147" s="406"/>
    </row>
    <row r="148" spans="1:29" ht="18.75" thickBot="1" x14ac:dyDescent="0.3">
      <c r="A148" s="458"/>
      <c r="B148" s="936"/>
      <c r="C148" s="459"/>
      <c r="D148" s="429"/>
      <c r="E148" s="429"/>
      <c r="F148" s="462"/>
      <c r="G148" s="463"/>
      <c r="H148" s="464"/>
      <c r="I148" s="465"/>
      <c r="J148" s="466"/>
      <c r="K148" s="466"/>
      <c r="L148" s="466"/>
      <c r="M148" s="467"/>
      <c r="N148" s="468"/>
      <c r="O148" s="465"/>
      <c r="P148" s="468"/>
      <c r="Q148" s="468"/>
      <c r="R148" s="467"/>
      <c r="S148" s="469"/>
      <c r="T148" s="470"/>
      <c r="U148" s="467"/>
      <c r="V148" s="470"/>
      <c r="W148" s="467"/>
      <c r="X148" s="471"/>
      <c r="AC148" s="406"/>
    </row>
    <row r="149" spans="1:29" ht="18.75" thickBot="1" x14ac:dyDescent="0.3">
      <c r="A149" s="458"/>
      <c r="B149" s="936"/>
      <c r="C149" s="459"/>
      <c r="D149" s="429"/>
      <c r="E149" s="429"/>
      <c r="F149" s="622" t="s">
        <v>51</v>
      </c>
      <c r="G149" s="623"/>
      <c r="H149" s="623"/>
      <c r="I149" s="623"/>
      <c r="J149" s="623"/>
      <c r="K149" s="624"/>
      <c r="L149" s="266">
        <f>SUM(L128:L147)</f>
        <v>0</v>
      </c>
      <c r="M149" s="467"/>
      <c r="N149" s="265">
        <f>SUM(N128:N147)</f>
        <v>0</v>
      </c>
      <c r="O149" s="465"/>
      <c r="P149" s="265">
        <f>SUM(P128:P147)</f>
        <v>0</v>
      </c>
      <c r="Q149" s="630"/>
      <c r="R149" s="467"/>
      <c r="S149" s="469"/>
      <c r="T149" s="265">
        <f>SUM(T128:T147)</f>
        <v>0</v>
      </c>
      <c r="U149" s="467"/>
      <c r="V149" s="265">
        <f>SUM(V128:V147)</f>
        <v>0</v>
      </c>
      <c r="W149" s="467"/>
      <c r="X149" s="265">
        <f>SUM(X128:X147)</f>
        <v>0</v>
      </c>
      <c r="AC149" s="406"/>
    </row>
    <row r="150" spans="1:29" ht="15.75" x14ac:dyDescent="0.25">
      <c r="A150" s="473"/>
      <c r="B150" s="936"/>
      <c r="C150" s="474"/>
      <c r="D150" s="475"/>
      <c r="E150" s="475"/>
      <c r="F150" s="476"/>
      <c r="G150" s="69"/>
      <c r="H150" s="69" t="s">
        <v>30</v>
      </c>
      <c r="I150" s="69"/>
      <c r="J150" s="69"/>
      <c r="K150" s="69"/>
      <c r="L150" s="69"/>
      <c r="M150" s="477"/>
      <c r="N150" s="69" t="s">
        <v>30</v>
      </c>
      <c r="O150" s="69"/>
      <c r="P150" s="477" t="s">
        <v>30</v>
      </c>
      <c r="Q150" s="477"/>
      <c r="R150" s="477"/>
      <c r="S150" s="478"/>
      <c r="T150" s="477"/>
      <c r="U150" s="477"/>
      <c r="V150" s="477"/>
      <c r="W150" s="477"/>
      <c r="X150" s="478"/>
      <c r="AC150" s="406"/>
    </row>
    <row r="151" spans="1:29" ht="16.5" thickBot="1" x14ac:dyDescent="0.3">
      <c r="A151" s="405"/>
      <c r="B151" s="936"/>
      <c r="D151" s="481"/>
      <c r="E151" s="481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482"/>
      <c r="T151" s="70"/>
      <c r="U151" s="70"/>
      <c r="V151" s="70"/>
      <c r="W151" s="70"/>
      <c r="X151" s="70"/>
      <c r="AC151" s="406"/>
    </row>
    <row r="152" spans="1:29" ht="17.45" customHeight="1" x14ac:dyDescent="0.25">
      <c r="A152" s="405"/>
      <c r="B152" s="936"/>
      <c r="D152" s="481"/>
      <c r="E152" s="481"/>
      <c r="F152" s="918" t="s">
        <v>6</v>
      </c>
      <c r="G152" s="919"/>
      <c r="H152" s="919"/>
      <c r="I152" s="919"/>
      <c r="J152" s="919"/>
      <c r="K152" s="919"/>
      <c r="L152" s="919"/>
      <c r="M152" s="919"/>
      <c r="N152" s="919"/>
      <c r="O152" s="919"/>
      <c r="P152" s="919"/>
      <c r="Q152" s="919"/>
      <c r="R152" s="919"/>
      <c r="S152" s="919"/>
      <c r="T152" s="919"/>
      <c r="U152" s="919"/>
      <c r="V152" s="919"/>
      <c r="W152" s="919"/>
      <c r="X152" s="919"/>
      <c r="Y152" s="919"/>
      <c r="Z152" s="919"/>
      <c r="AA152" s="919"/>
      <c r="AB152" s="920"/>
      <c r="AC152" s="406"/>
    </row>
    <row r="153" spans="1:29" ht="15.75" x14ac:dyDescent="0.25">
      <c r="A153" s="405"/>
      <c r="B153" s="936"/>
      <c r="D153" s="481"/>
      <c r="E153" s="481"/>
      <c r="F153" s="921"/>
      <c r="G153" s="922"/>
      <c r="H153" s="922"/>
      <c r="I153" s="922"/>
      <c r="J153" s="922"/>
      <c r="K153" s="922"/>
      <c r="L153" s="922"/>
      <c r="M153" s="922"/>
      <c r="N153" s="922"/>
      <c r="O153" s="922"/>
      <c r="P153" s="922"/>
      <c r="Q153" s="922"/>
      <c r="R153" s="922"/>
      <c r="S153" s="922"/>
      <c r="T153" s="922"/>
      <c r="U153" s="922"/>
      <c r="V153" s="922"/>
      <c r="W153" s="922"/>
      <c r="X153" s="922"/>
      <c r="Y153" s="922"/>
      <c r="Z153" s="922"/>
      <c r="AA153" s="922"/>
      <c r="AB153" s="923"/>
      <c r="AC153" s="406"/>
    </row>
    <row r="154" spans="1:29" ht="15.75" thickBot="1" x14ac:dyDescent="0.3">
      <c r="A154" s="405"/>
      <c r="B154" s="937"/>
      <c r="F154" s="924"/>
      <c r="G154" s="925"/>
      <c r="H154" s="925"/>
      <c r="I154" s="925"/>
      <c r="J154" s="925"/>
      <c r="K154" s="925"/>
      <c r="L154" s="925"/>
      <c r="M154" s="925"/>
      <c r="N154" s="925"/>
      <c r="O154" s="925"/>
      <c r="P154" s="925"/>
      <c r="Q154" s="925"/>
      <c r="R154" s="925"/>
      <c r="S154" s="925"/>
      <c r="T154" s="925"/>
      <c r="U154" s="925"/>
      <c r="V154" s="925"/>
      <c r="W154" s="925"/>
      <c r="X154" s="925"/>
      <c r="Y154" s="925"/>
      <c r="Z154" s="925"/>
      <c r="AA154" s="925"/>
      <c r="AB154" s="926"/>
      <c r="AC154" s="406"/>
    </row>
    <row r="155" spans="1:29" x14ac:dyDescent="0.25">
      <c r="A155" s="405"/>
      <c r="F155" s="494"/>
      <c r="G155" s="495"/>
      <c r="H155" s="482"/>
      <c r="I155" s="482"/>
      <c r="J155" s="496"/>
      <c r="K155" s="496"/>
      <c r="L155" s="496"/>
      <c r="M155" s="70"/>
      <c r="N155" s="482"/>
      <c r="O155" s="495"/>
      <c r="P155" s="482"/>
      <c r="Q155" s="482"/>
      <c r="R155" s="70"/>
      <c r="S155" s="482"/>
      <c r="T155" s="70"/>
      <c r="U155" s="70"/>
      <c r="V155" s="70"/>
      <c r="W155" s="70"/>
      <c r="X155" s="482"/>
      <c r="AC155" s="406"/>
    </row>
    <row r="156" spans="1:29" ht="15.75" thickBot="1" x14ac:dyDescent="0.3">
      <c r="A156" s="486"/>
      <c r="B156" s="487"/>
      <c r="C156" s="488"/>
      <c r="D156" s="489"/>
      <c r="E156" s="489"/>
      <c r="F156" s="490"/>
      <c r="G156" s="491"/>
      <c r="H156" s="483"/>
      <c r="I156" s="483"/>
      <c r="J156" s="492"/>
      <c r="K156" s="492"/>
      <c r="L156" s="492"/>
      <c r="M156" s="484"/>
      <c r="N156" s="483"/>
      <c r="O156" s="491"/>
      <c r="P156" s="483"/>
      <c r="Q156" s="483"/>
      <c r="R156" s="484"/>
      <c r="S156" s="483"/>
      <c r="T156" s="484"/>
      <c r="U156" s="484"/>
      <c r="V156" s="484"/>
      <c r="W156" s="484"/>
      <c r="X156" s="483"/>
      <c r="Y156" s="488"/>
      <c r="Z156" s="487"/>
      <c r="AA156" s="487"/>
      <c r="AB156" s="487"/>
      <c r="AC156" s="493"/>
    </row>
  </sheetData>
  <sheetProtection algorithmName="SHA-512" hashValue="kyTAEdCV8QgD4XR5A8NgycGCeCNY/iifI7ATnYM3DL0qFuB3okxzxnGB+BV/EnBfIf7goKoyvzhi6floN8QN3w==" saltValue="Y+nMnvFUUpIoxovwRsJ3Zg==" spinCount="100000" sheet="1" objects="1" scenarios="1"/>
  <mergeCells count="118">
    <mergeCell ref="V87:V89"/>
    <mergeCell ref="X87:X89"/>
    <mergeCell ref="F117:AB119"/>
    <mergeCell ref="F152:AB154"/>
    <mergeCell ref="C2:AB2"/>
    <mergeCell ref="C4:AB4"/>
    <mergeCell ref="O6:AB6"/>
    <mergeCell ref="C13:AB13"/>
    <mergeCell ref="O8:AB9"/>
    <mergeCell ref="O10:AB11"/>
    <mergeCell ref="J88:J90"/>
    <mergeCell ref="G6:J6"/>
    <mergeCell ref="V20:V21"/>
    <mergeCell ref="X20:X21"/>
    <mergeCell ref="X17:X19"/>
    <mergeCell ref="Q19:Q21"/>
    <mergeCell ref="C6:F6"/>
    <mergeCell ref="D17:D19"/>
    <mergeCell ref="B15:AB15"/>
    <mergeCell ref="Z17:Z19"/>
    <mergeCell ref="AB17:AB19"/>
    <mergeCell ref="V17:V19"/>
    <mergeCell ref="P17:R18"/>
    <mergeCell ref="R19:R21"/>
    <mergeCell ref="V90:V91"/>
    <mergeCell ref="X90:X91"/>
    <mergeCell ref="T87:T89"/>
    <mergeCell ref="B17:B49"/>
    <mergeCell ref="H19:H20"/>
    <mergeCell ref="B87:B119"/>
    <mergeCell ref="D87:D89"/>
    <mergeCell ref="F114:K114"/>
    <mergeCell ref="N87:N91"/>
    <mergeCell ref="F54:F56"/>
    <mergeCell ref="B52:B84"/>
    <mergeCell ref="D52:D54"/>
    <mergeCell ref="F52:H53"/>
    <mergeCell ref="F44:K44"/>
    <mergeCell ref="G19:G21"/>
    <mergeCell ref="F17:H18"/>
    <mergeCell ref="N17:N21"/>
    <mergeCell ref="J17:L17"/>
    <mergeCell ref="K18:K20"/>
    <mergeCell ref="F87:H88"/>
    <mergeCell ref="J87:L87"/>
    <mergeCell ref="F82:AB84"/>
    <mergeCell ref="F79:K79"/>
    <mergeCell ref="P80:Q80"/>
    <mergeCell ref="B122:B154"/>
    <mergeCell ref="X125:X126"/>
    <mergeCell ref="V125:V126"/>
    <mergeCell ref="T125:T126"/>
    <mergeCell ref="P124:P126"/>
    <mergeCell ref="H124:H125"/>
    <mergeCell ref="F124:F126"/>
    <mergeCell ref="L123:L126"/>
    <mergeCell ref="J123:J125"/>
    <mergeCell ref="X122:X124"/>
    <mergeCell ref="F122:H123"/>
    <mergeCell ref="J122:L122"/>
    <mergeCell ref="N122:N126"/>
    <mergeCell ref="P122:R123"/>
    <mergeCell ref="T122:T124"/>
    <mergeCell ref="V122:V124"/>
    <mergeCell ref="T52:T54"/>
    <mergeCell ref="V52:V54"/>
    <mergeCell ref="G9:J9"/>
    <mergeCell ref="G10:J10"/>
    <mergeCell ref="G11:J11"/>
    <mergeCell ref="F47:AB49"/>
    <mergeCell ref="L18:L21"/>
    <mergeCell ref="P45:Q45"/>
    <mergeCell ref="C8:F11"/>
    <mergeCell ref="G8:J8"/>
    <mergeCell ref="J18:J20"/>
    <mergeCell ref="P19:P21"/>
    <mergeCell ref="T17:T19"/>
    <mergeCell ref="T20:T21"/>
    <mergeCell ref="P115:Q115"/>
    <mergeCell ref="P87:R88"/>
    <mergeCell ref="G89:G91"/>
    <mergeCell ref="L88:L91"/>
    <mergeCell ref="H89:H90"/>
    <mergeCell ref="P89:P91"/>
    <mergeCell ref="Q89:Q91"/>
    <mergeCell ref="F19:F21"/>
    <mergeCell ref="K6:N6"/>
    <mergeCell ref="K8:N9"/>
    <mergeCell ref="K10:N11"/>
    <mergeCell ref="J52:L52"/>
    <mergeCell ref="N52:N56"/>
    <mergeCell ref="P52:R53"/>
    <mergeCell ref="F89:F91"/>
    <mergeCell ref="K88:K90"/>
    <mergeCell ref="AB122:AB124"/>
    <mergeCell ref="K123:K125"/>
    <mergeCell ref="G124:G126"/>
    <mergeCell ref="Q124:Q126"/>
    <mergeCell ref="R124:R126"/>
    <mergeCell ref="Z52:Z54"/>
    <mergeCell ref="AB52:AB54"/>
    <mergeCell ref="J53:J55"/>
    <mergeCell ref="K53:K55"/>
    <mergeCell ref="L53:L56"/>
    <mergeCell ref="G54:G56"/>
    <mergeCell ref="H54:H55"/>
    <mergeCell ref="P54:P56"/>
    <mergeCell ref="Q54:Q56"/>
    <mergeCell ref="R54:R56"/>
    <mergeCell ref="T55:T56"/>
    <mergeCell ref="X52:X54"/>
    <mergeCell ref="V55:V56"/>
    <mergeCell ref="X55:X56"/>
    <mergeCell ref="Z122:Z124"/>
    <mergeCell ref="Z87:Z89"/>
    <mergeCell ref="R89:R91"/>
    <mergeCell ref="T90:T91"/>
    <mergeCell ref="AB87:AB89"/>
  </mergeCells>
  <phoneticPr fontId="44" type="noConversion"/>
  <conditionalFormatting sqref="J23:L43">
    <cfRule type="containsText" dxfId="15" priority="7" operator="containsText" text="NO">
      <formula>NOT(ISERROR(SEARCH("NO",J23)))</formula>
    </cfRule>
  </conditionalFormatting>
  <conditionalFormatting sqref="J58:L78">
    <cfRule type="containsText" dxfId="14" priority="1" operator="containsText" text="NO">
      <formula>NOT(ISERROR(SEARCH("NO",J58)))</formula>
    </cfRule>
  </conditionalFormatting>
  <conditionalFormatting sqref="J93:L113">
    <cfRule type="containsText" dxfId="13" priority="15" operator="containsText" text="NO">
      <formula>NOT(ISERROR(SEARCH("NO",J93)))</formula>
    </cfRule>
  </conditionalFormatting>
  <conditionalFormatting sqref="J128:L148">
    <cfRule type="containsText" dxfId="12" priority="5" operator="containsText" text="NO">
      <formula>NOT(ISERROR(SEARCH("NO",J128)))</formula>
    </cfRule>
  </conditionalFormatting>
  <conditionalFormatting sqref="K23:K43">
    <cfRule type="cellIs" dxfId="11" priority="8" operator="equal">
      <formula>"NO m."</formula>
    </cfRule>
  </conditionalFormatting>
  <conditionalFormatting sqref="K58:K78">
    <cfRule type="cellIs" dxfId="10" priority="2" operator="equal">
      <formula>"NO m."</formula>
    </cfRule>
  </conditionalFormatting>
  <conditionalFormatting sqref="K93:K113">
    <cfRule type="cellIs" dxfId="9" priority="16" operator="equal">
      <formula>"NO m."</formula>
    </cfRule>
  </conditionalFormatting>
  <conditionalFormatting sqref="K128:K148">
    <cfRule type="cellIs" dxfId="8" priority="6" operator="equal">
      <formula>"NO m."</formula>
    </cfRule>
  </conditionalFormatting>
  <dataValidations xWindow="268" yWindow="468" count="11">
    <dataValidation type="decimal" operator="greaterThanOrEqual" allowBlank="1" showInputMessage="1" showErrorMessage="1" sqref="T44 N23:N44 V44 X44 T114 X149 Q148:Q149 V114 X114 T149 N128:N149 Q43:Q44 V149 N93:N114 Q113:Q114 P23:P44 P128:P149 P93:P114 T79 N58:N79 V79 X79 Q78:Q79 P58:P79" xr:uid="{00000000-0002-0000-0000-000000000000}">
      <formula1>0</formula1>
      <formula2>0</formula2>
    </dataValidation>
    <dataValidation type="list" allowBlank="1" showInputMessage="1" showErrorMessage="1" sqref="Z23:AB44 Z93:AB114 Z58:AB79 Z128:AB147" xr:uid="{00000000-0002-0000-0000-000001000000}">
      <formula1>"SI,-"</formula1>
      <formula2>0</formula2>
    </dataValidation>
    <dataValidation type="list" allowBlank="1" showInputMessage="1" showErrorMessage="1" sqref="J58:J77" xr:uid="{00000000-0002-0000-0000-000003000000}">
      <formula1>" Ibrido (met/elettr)"</formula1>
    </dataValidation>
    <dataValidation type="list" allowBlank="1" showInputMessage="1" showErrorMessage="1" sqref="J93:J112" xr:uid="{00000000-0002-0000-0000-000004000000}">
      <formula1>"elettrico,"</formula1>
    </dataValidation>
    <dataValidation type="list" allowBlank="1" showInputMessage="1" showErrorMessage="1" sqref="J128:J147" xr:uid="{00000000-0002-0000-0000-000006000000}">
      <formula1>"idrogeno"</formula1>
    </dataValidation>
    <dataValidation type="list" allowBlank="1" showInputMessage="1" showErrorMessage="1" sqref="K93:K112 K23:K42 K128:K147 K58:K77" xr:uid="{00000000-0002-0000-0000-000007000000}">
      <formula1>"classe I,classe A"</formula1>
    </dataValidation>
    <dataValidation type="list" allowBlank="1" showInputMessage="1" showErrorMessage="1" sqref="H43 H113 H148 H78" xr:uid="{00000000-0002-0000-0000-000008000000}"/>
    <dataValidation operator="greaterThanOrEqual" allowBlank="1" showInputMessage="1" showErrorMessage="1" sqref="Q23:Q42 Q128:Q147 Q93:Q112 Q58:Q77" xr:uid="{2BF9D7DC-A9E4-43C4-8FAD-00AC3D01BA70}"/>
    <dataValidation type="list" allowBlank="1" showInputMessage="1" showErrorMessage="1" sqref="J23:J42" xr:uid="{CD67E0C9-8D4D-4988-B21C-C857194EB7BF}">
      <formula1>"GNL,GNC,"</formula1>
    </dataValidation>
    <dataValidation type="list" allowBlank="1" showInputMessage="1" showErrorMessage="1" sqref="F23:F42 F58:F77 F93:F112 F128:F147" xr:uid="{7C812042-D4FB-4AE4-82CD-1A3124776770}">
      <formula1>$G$8:$G$11</formula1>
    </dataValidation>
    <dataValidation type="date" operator="greaterThanOrEqual" allowBlank="1" showInputMessage="1" showErrorMessage="1" errorTitle="Data non corretta " error="Data precedente al 01/01/2023_x000a_(Art. 3 c.6  D.D.  n°152/2025)" prompt="data successiva al 01/01/2023" sqref="H23:H42 H58:H77 H93:H112 H128:H147" xr:uid="{33A18D42-C5DE-4F77-A706-C27DAC8CF605}">
      <formula1>44927</formula1>
    </dataValidation>
  </dataValidations>
  <pageMargins left="0.7" right="0.7" top="0.75" bottom="0.75" header="0.3" footer="0.3"/>
  <pageSetup paperSize="8" scale="5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268" yWindow="468" count="1">
        <x14:dataValidation type="list" allowBlank="1" showInputMessage="1" showErrorMessage="1" prompt="Scegliere la Città Metropolitana beneficiaria dal menù a tendina_x000a_" xr:uid="{00000000-0002-0000-0000-000009000000}">
          <x14:formula1>
            <xm:f>'DATI EROGAZIONI'!$A$2:$A$15</xm:f>
          </x14:formula1>
          <xm:sqref>G6:J6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8">
    <tabColor rgb="FF99FFCC"/>
    <pageSetUpPr fitToPage="1"/>
  </sheetPr>
  <dimension ref="A1:Y373"/>
  <sheetViews>
    <sheetView zoomScale="71" zoomScaleNormal="71" workbookViewId="0">
      <selection activeCell="I26" sqref="I26"/>
    </sheetView>
  </sheetViews>
  <sheetFormatPr defaultColWidth="8.7109375" defaultRowHeight="15" x14ac:dyDescent="0.25"/>
  <cols>
    <col min="1" max="1" width="10" style="75" customWidth="1"/>
    <col min="2" max="2" width="7.140625" style="503" customWidth="1"/>
    <col min="3" max="3" width="18.28515625" style="64" customWidth="1"/>
    <col min="4" max="4" width="11.42578125" style="64" customWidth="1"/>
    <col min="5" max="5" width="17.5703125" style="64" customWidth="1"/>
    <col min="6" max="6" width="9" style="503" bestFit="1" customWidth="1"/>
    <col min="7" max="7" width="22" style="64" customWidth="1"/>
    <col min="8" max="8" width="11.85546875" style="64" customWidth="1"/>
    <col min="9" max="9" width="11.7109375" style="503" bestFit="1" customWidth="1"/>
    <col min="10" max="11" width="24.7109375" style="503" customWidth="1"/>
    <col min="12" max="12" width="12.28515625" style="64" customWidth="1"/>
    <col min="13" max="13" width="15.85546875" style="64" customWidth="1"/>
    <col min="14" max="14" width="16.28515625" style="64" customWidth="1"/>
    <col min="15" max="15" width="19.140625" style="64" customWidth="1"/>
    <col min="16" max="16" width="24.5703125" style="64" customWidth="1"/>
    <col min="17" max="17" width="17.85546875" style="64" customWidth="1"/>
    <col min="18" max="18" width="21.140625" style="64" bestFit="1" customWidth="1"/>
    <col min="19" max="19" width="15.5703125" style="64" customWidth="1"/>
    <col min="20" max="20" width="13.42578125" style="64" customWidth="1"/>
    <col min="21" max="21" width="18.7109375" style="64" customWidth="1"/>
    <col min="22" max="22" width="6.140625" style="64" customWidth="1"/>
    <col min="23" max="23" width="18.7109375" style="64" customWidth="1"/>
    <col min="24" max="24" width="12.85546875" style="64" bestFit="1" customWidth="1"/>
    <col min="25" max="25" width="15.140625" style="64" bestFit="1" customWidth="1"/>
    <col min="26" max="26" width="15.140625" style="64" customWidth="1"/>
    <col min="27" max="27" width="15.7109375" style="64" customWidth="1"/>
    <col min="28" max="16384" width="8.7109375" style="64"/>
  </cols>
  <sheetData>
    <row r="1" spans="1:25" ht="27.75" customHeight="1" thickBot="1" x14ac:dyDescent="0.3">
      <c r="A1" s="1268" t="s">
        <v>0</v>
      </c>
      <c r="B1" s="1269"/>
      <c r="C1" s="1269"/>
      <c r="D1" s="1269"/>
      <c r="E1" s="1269"/>
      <c r="F1" s="1269"/>
      <c r="G1" s="1269"/>
      <c r="H1" s="1269"/>
      <c r="I1" s="1269"/>
      <c r="J1" s="1269"/>
      <c r="K1" s="1269"/>
      <c r="L1" s="1269"/>
      <c r="M1" s="1269"/>
      <c r="N1" s="1269"/>
      <c r="O1" s="1269"/>
      <c r="P1" s="1269"/>
      <c r="Q1" s="1269"/>
      <c r="R1" s="1269"/>
      <c r="S1" s="1269"/>
      <c r="T1" s="1269"/>
      <c r="U1" s="1270"/>
      <c r="V1" s="65"/>
      <c r="W1" s="65"/>
      <c r="X1" s="65"/>
      <c r="Y1" s="65"/>
    </row>
    <row r="2" spans="1:25" ht="23.25" thickBot="1" x14ac:dyDescent="0.3">
      <c r="A2" s="407"/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</row>
    <row r="3" spans="1:25" ht="25.5" customHeight="1" thickBot="1" x14ac:dyDescent="0.3">
      <c r="A3" s="1212" t="s">
        <v>306</v>
      </c>
      <c r="B3" s="1213"/>
      <c r="C3" s="1213"/>
      <c r="D3" s="1213"/>
      <c r="E3" s="1213"/>
      <c r="F3" s="1213"/>
      <c r="G3" s="1213"/>
      <c r="H3" s="1213"/>
      <c r="I3" s="1213"/>
      <c r="J3" s="1213"/>
      <c r="K3" s="1213"/>
      <c r="L3" s="1213"/>
      <c r="M3" s="1213"/>
      <c r="N3" s="1213"/>
      <c r="O3" s="1213"/>
      <c r="P3" s="1213"/>
      <c r="Q3" s="1213"/>
      <c r="R3" s="1213"/>
      <c r="S3" s="1213"/>
      <c r="T3" s="1213"/>
      <c r="U3" s="1214"/>
      <c r="V3" s="287"/>
      <c r="W3" s="66"/>
      <c r="X3" s="66"/>
      <c r="Y3" s="66"/>
    </row>
    <row r="4" spans="1:25" ht="18" x14ac:dyDescent="0.25">
      <c r="A4" s="64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</row>
    <row r="5" spans="1:25" ht="27.75" thickBot="1" x14ac:dyDescent="0.3">
      <c r="A5" s="64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</row>
    <row r="6" spans="1:25" ht="26.25" customHeight="1" thickBot="1" x14ac:dyDescent="0.3">
      <c r="A6" s="976" t="s">
        <v>262</v>
      </c>
      <c r="B6" s="977"/>
      <c r="C6" s="977"/>
      <c r="D6" s="978"/>
      <c r="E6" s="974" t="s">
        <v>307</v>
      </c>
      <c r="F6" s="975"/>
      <c r="G6" s="975"/>
      <c r="H6" s="975"/>
      <c r="I6" s="975"/>
      <c r="J6" s="1220"/>
      <c r="K6" s="686"/>
      <c r="M6" s="1266" t="s">
        <v>4</v>
      </c>
      <c r="N6" s="1267"/>
      <c r="O6" s="1267"/>
      <c r="P6" s="1244"/>
      <c r="Q6" s="1245"/>
      <c r="R6" s="1245"/>
      <c r="S6" s="1245"/>
      <c r="T6" s="1245"/>
      <c r="U6" s="1246"/>
      <c r="V6" s="286"/>
      <c r="W6" s="285"/>
      <c r="X6" s="285"/>
      <c r="Y6" s="285"/>
    </row>
    <row r="7" spans="1:25" ht="15.75" thickBot="1" x14ac:dyDescent="0.3"/>
    <row r="8" spans="1:25" ht="26.25" customHeight="1" thickBot="1" x14ac:dyDescent="0.3">
      <c r="A8" s="1028" t="s">
        <v>308</v>
      </c>
      <c r="B8" s="1029"/>
      <c r="C8" s="1029"/>
      <c r="D8" s="1029"/>
      <c r="E8" s="1029"/>
      <c r="F8" s="1029"/>
      <c r="G8" s="1029"/>
      <c r="H8" s="1029"/>
      <c r="I8" s="1029"/>
      <c r="J8" s="1029"/>
      <c r="K8" s="1029"/>
      <c r="L8" s="1029"/>
      <c r="M8" s="1029"/>
      <c r="N8" s="1029"/>
      <c r="O8" s="1029"/>
      <c r="P8" s="1029"/>
      <c r="Q8" s="1029"/>
      <c r="R8" s="1029"/>
      <c r="S8" s="1029"/>
      <c r="T8" s="1029"/>
      <c r="U8" s="1342"/>
    </row>
    <row r="9" spans="1:25" ht="12.75" customHeight="1" thickBot="1" x14ac:dyDescent="0.3">
      <c r="A9" s="145"/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</row>
    <row r="10" spans="1:25" ht="15" customHeight="1" x14ac:dyDescent="0.25">
      <c r="A10" s="1330" t="s">
        <v>445</v>
      </c>
      <c r="B10" s="1331"/>
      <c r="C10" s="1331"/>
      <c r="D10" s="1332"/>
      <c r="E10" s="1336">
        <f>O30+O49+O68+O87+O106+O125+O144+O163+O182+O201+O220+O239+O258+O277+O296+O315+O334+O353+O372</f>
        <v>0</v>
      </c>
      <c r="F10" s="1337"/>
      <c r="G10" s="1337"/>
      <c r="H10" s="1338"/>
      <c r="I10" s="64"/>
      <c r="J10" s="1319" t="s">
        <v>309</v>
      </c>
      <c r="K10" s="1354"/>
      <c r="L10" s="1321"/>
      <c r="M10" s="1321"/>
      <c r="N10" s="1321"/>
      <c r="O10" s="1321"/>
      <c r="P10" s="1216">
        <f>P30+P49+P68+P87+P106+P125+P144+P163+P182+P201+P220+P239+P258+P277+P296+P315+P334+P353+P372</f>
        <v>0</v>
      </c>
      <c r="Q10" s="1217"/>
      <c r="S10" s="1343" t="s">
        <v>266</v>
      </c>
      <c r="T10" s="1344"/>
      <c r="U10" s="1347">
        <f>F30+F49+F68+F87+F106+F125+F144+F163+F182+F201+F220+F239+F258+F277+F296+F315+F334+F353+F372</f>
        <v>0</v>
      </c>
    </row>
    <row r="11" spans="1:25" ht="15.75" thickBot="1" x14ac:dyDescent="0.3">
      <c r="A11" s="1333"/>
      <c r="B11" s="1334"/>
      <c r="C11" s="1334"/>
      <c r="D11" s="1335"/>
      <c r="E11" s="1339"/>
      <c r="F11" s="1340"/>
      <c r="G11" s="1340"/>
      <c r="H11" s="1341"/>
      <c r="I11" s="64"/>
      <c r="J11" s="1355" t="s">
        <v>629</v>
      </c>
      <c r="K11" s="1356"/>
      <c r="L11" s="1357"/>
      <c r="M11" s="1357"/>
      <c r="N11" s="1357"/>
      <c r="O11" s="1357"/>
      <c r="P11" s="1218"/>
      <c r="Q11" s="1219"/>
      <c r="S11" s="1345"/>
      <c r="T11" s="1346"/>
      <c r="U11" s="1348"/>
    </row>
    <row r="12" spans="1:25" ht="15.75" thickBot="1" x14ac:dyDescent="0.3">
      <c r="A12" s="146"/>
      <c r="B12" s="147"/>
      <c r="C12" s="543"/>
      <c r="D12" s="147"/>
      <c r="E12" s="148"/>
      <c r="F12" s="148"/>
      <c r="G12" s="148"/>
      <c r="H12" s="148"/>
      <c r="I12" s="64"/>
      <c r="J12" s="149"/>
      <c r="K12" s="149"/>
      <c r="L12" s="149"/>
      <c r="M12" s="149"/>
      <c r="N12" s="149"/>
      <c r="O12" s="149"/>
      <c r="P12" s="118"/>
      <c r="Q12" s="118"/>
    </row>
    <row r="13" spans="1:25" ht="31.5" customHeight="1" thickBot="1" x14ac:dyDescent="0.3">
      <c r="A13" s="524"/>
      <c r="B13" s="402"/>
      <c r="C13" s="280"/>
      <c r="D13" s="280"/>
      <c r="E13" s="280"/>
      <c r="F13" s="402"/>
      <c r="G13" s="280"/>
      <c r="H13" s="280"/>
      <c r="I13" s="402"/>
      <c r="J13" s="402"/>
      <c r="K13" s="402"/>
      <c r="L13" s="280"/>
      <c r="M13" s="280"/>
      <c r="N13" s="280"/>
      <c r="O13" s="280"/>
      <c r="P13" s="280"/>
      <c r="Q13" s="280"/>
      <c r="R13" s="280"/>
      <c r="S13" s="280"/>
      <c r="T13" s="280"/>
      <c r="U13" s="280"/>
      <c r="V13" s="404"/>
    </row>
    <row r="14" spans="1:25" ht="32.25" customHeight="1" thickBot="1" x14ac:dyDescent="0.3">
      <c r="A14" s="128" t="s">
        <v>9</v>
      </c>
      <c r="B14" s="1226" t="s">
        <v>56</v>
      </c>
      <c r="C14" s="1227"/>
      <c r="E14" s="1327" t="s">
        <v>267</v>
      </c>
      <c r="F14" s="1328"/>
      <c r="G14" s="1224">
        <f>VLOOKUP(B14,'Urbano.Piano inv. forn'!$D$93:$H$112,3,FALSE)</f>
        <v>0</v>
      </c>
      <c r="H14" s="1225"/>
      <c r="I14" s="64"/>
      <c r="J14" s="1327" t="s">
        <v>268</v>
      </c>
      <c r="K14" s="1329"/>
      <c r="L14" s="1328"/>
      <c r="M14" s="1224">
        <f>VLOOKUP(B14,'Urbano.Piano inv. forn'!$D$93:$H$112,4,FALSE)</f>
        <v>0</v>
      </c>
      <c r="N14" s="1225"/>
      <c r="P14" s="134" t="s">
        <v>269</v>
      </c>
      <c r="Q14" s="525"/>
      <c r="S14" s="135" t="s">
        <v>270</v>
      </c>
      <c r="T14" s="1017"/>
      <c r="U14" s="1019"/>
      <c r="V14" s="406"/>
    </row>
    <row r="15" spans="1:25" ht="13.5" customHeight="1" thickBot="1" x14ac:dyDescent="0.3">
      <c r="A15" s="109"/>
      <c r="B15" s="76"/>
      <c r="C15" s="76"/>
      <c r="E15" s="77"/>
      <c r="F15" s="77"/>
      <c r="G15" s="78"/>
      <c r="H15" s="78"/>
      <c r="I15" s="64"/>
      <c r="J15" s="77"/>
      <c r="K15" s="77"/>
      <c r="L15" s="77"/>
      <c r="M15" s="78"/>
      <c r="N15" s="78"/>
      <c r="P15" s="79"/>
      <c r="S15" s="75"/>
      <c r="T15" s="523"/>
      <c r="V15" s="110"/>
      <c r="W15" s="523"/>
    </row>
    <row r="16" spans="1:25" ht="33.75" customHeight="1" thickBot="1" x14ac:dyDescent="0.3">
      <c r="A16" s="1313" t="s">
        <v>271</v>
      </c>
      <c r="B16" s="1314"/>
      <c r="C16" s="1314"/>
      <c r="D16" s="1315"/>
      <c r="E16" s="1210">
        <f>VLOOKUP(B14,'Urbano.Piano inv. forn'!$D$93:$V$112,17,FALSE)</f>
        <v>0</v>
      </c>
      <c r="F16" s="1258"/>
      <c r="G16" s="1258"/>
      <c r="H16" s="1211"/>
      <c r="I16" s="64"/>
      <c r="J16" s="1316" t="s">
        <v>52</v>
      </c>
      <c r="K16" s="1317"/>
      <c r="L16" s="1318"/>
      <c r="M16" s="1210">
        <f>VLOOKUP(B14,'Urbano.Piano inv. forn'!$D$93:$V$112,19,FALSE)</f>
        <v>0</v>
      </c>
      <c r="N16" s="1211"/>
      <c r="O16" s="98"/>
      <c r="P16" s="135" t="s">
        <v>272</v>
      </c>
      <c r="Q16" s="115">
        <f>M16+E16</f>
        <v>0</v>
      </c>
      <c r="S16" s="135" t="s">
        <v>273</v>
      </c>
      <c r="T16" s="1017"/>
      <c r="U16" s="1019"/>
      <c r="V16" s="110"/>
      <c r="W16" s="523"/>
    </row>
    <row r="17" spans="1:23" ht="21.75" customHeight="1" thickBot="1" x14ac:dyDescent="0.3">
      <c r="A17" s="116"/>
      <c r="B17" s="117"/>
      <c r="C17" s="563"/>
      <c r="D17" s="117"/>
      <c r="E17" s="118"/>
      <c r="F17" s="118"/>
      <c r="G17" s="118"/>
      <c r="H17" s="118"/>
      <c r="I17" s="64"/>
      <c r="J17" s="77"/>
      <c r="K17" s="77"/>
      <c r="L17" s="77"/>
      <c r="M17" s="118"/>
      <c r="N17" s="118"/>
      <c r="O17" s="98"/>
      <c r="P17" s="75"/>
      <c r="Q17" s="98"/>
      <c r="S17" s="75"/>
      <c r="T17" s="76"/>
      <c r="U17" s="76"/>
      <c r="V17" s="110"/>
      <c r="W17" s="523"/>
    </row>
    <row r="18" spans="1:23" s="147" customFormat="1" ht="72" customHeight="1" x14ac:dyDescent="0.25">
      <c r="A18" s="1319" t="s">
        <v>274</v>
      </c>
      <c r="B18" s="1321" t="s">
        <v>275</v>
      </c>
      <c r="C18" s="1323" t="s">
        <v>276</v>
      </c>
      <c r="D18" s="130" t="s">
        <v>277</v>
      </c>
      <c r="E18" s="131" t="s">
        <v>278</v>
      </c>
      <c r="F18" s="130" t="s">
        <v>279</v>
      </c>
      <c r="G18" s="130" t="s">
        <v>280</v>
      </c>
      <c r="H18" s="132" t="s">
        <v>241</v>
      </c>
      <c r="I18" s="132" t="s">
        <v>281</v>
      </c>
      <c r="J18" s="132" t="s">
        <v>282</v>
      </c>
      <c r="K18" s="132" t="s">
        <v>636</v>
      </c>
      <c r="L18" s="132" t="s">
        <v>283</v>
      </c>
      <c r="M18" s="132" t="s">
        <v>284</v>
      </c>
      <c r="N18" s="132" t="s">
        <v>285</v>
      </c>
      <c r="O18" s="132" t="s">
        <v>286</v>
      </c>
      <c r="P18" s="132" t="s">
        <v>287</v>
      </c>
      <c r="Q18" s="132" t="s">
        <v>288</v>
      </c>
      <c r="R18" s="132" t="s">
        <v>289</v>
      </c>
      <c r="S18" s="132" t="s">
        <v>290</v>
      </c>
      <c r="T18" s="132" t="s">
        <v>632</v>
      </c>
      <c r="U18" s="1358" t="s">
        <v>291</v>
      </c>
      <c r="V18" s="526"/>
    </row>
    <row r="19" spans="1:23" s="147" customFormat="1" ht="28.5" customHeight="1" thickBot="1" x14ac:dyDescent="0.3">
      <c r="A19" s="1320"/>
      <c r="B19" s="1322"/>
      <c r="C19" s="1324"/>
      <c r="D19" s="133" t="s">
        <v>292</v>
      </c>
      <c r="E19" s="133" t="s">
        <v>293</v>
      </c>
      <c r="F19" s="133" t="s">
        <v>294</v>
      </c>
      <c r="G19" s="133" t="s">
        <v>294</v>
      </c>
      <c r="H19" s="133" t="s">
        <v>250</v>
      </c>
      <c r="I19" s="133" t="s">
        <v>28</v>
      </c>
      <c r="J19" s="133" t="s">
        <v>295</v>
      </c>
      <c r="K19" s="133" t="s">
        <v>296</v>
      </c>
      <c r="L19" s="133" t="s">
        <v>296</v>
      </c>
      <c r="M19" s="133" t="s">
        <v>297</v>
      </c>
      <c r="N19" s="133" t="s">
        <v>296</v>
      </c>
      <c r="O19" s="133" t="s">
        <v>298</v>
      </c>
      <c r="P19" s="133" t="s">
        <v>629</v>
      </c>
      <c r="Q19" s="133" t="s">
        <v>299</v>
      </c>
      <c r="R19" s="133" t="s">
        <v>300</v>
      </c>
      <c r="S19" s="133" t="s">
        <v>301</v>
      </c>
      <c r="T19" s="133" t="s">
        <v>301</v>
      </c>
      <c r="U19" s="1359"/>
      <c r="V19" s="526"/>
    </row>
    <row r="20" spans="1:23" ht="15" customHeight="1" x14ac:dyDescent="0.25">
      <c r="A20" s="1325" t="str">
        <f>B14</f>
        <v>urb.e.2</v>
      </c>
      <c r="B20" s="122">
        <v>1</v>
      </c>
      <c r="C20" s="166"/>
      <c r="D20" s="87"/>
      <c r="E20" s="87"/>
      <c r="F20" s="166"/>
      <c r="G20" s="528"/>
      <c r="H20" s="89"/>
      <c r="I20" s="529"/>
      <c r="J20" s="530"/>
      <c r="K20" s="530"/>
      <c r="L20" s="531"/>
      <c r="M20" s="529"/>
      <c r="N20" s="531"/>
      <c r="O20" s="129"/>
      <c r="P20" s="129"/>
      <c r="Q20" s="529"/>
      <c r="R20" s="529"/>
      <c r="S20" s="529"/>
      <c r="T20" s="529"/>
      <c r="U20" s="532"/>
      <c r="V20" s="406"/>
    </row>
    <row r="21" spans="1:23" x14ac:dyDescent="0.25">
      <c r="A21" s="1325"/>
      <c r="B21" s="123">
        <v>2</v>
      </c>
      <c r="C21" s="84"/>
      <c r="D21" s="74"/>
      <c r="E21" s="74"/>
      <c r="F21" s="84"/>
      <c r="G21" s="533"/>
      <c r="H21" s="84"/>
      <c r="I21" s="534"/>
      <c r="J21" s="535"/>
      <c r="K21" s="535"/>
      <c r="L21" s="536"/>
      <c r="M21" s="534"/>
      <c r="N21" s="536"/>
      <c r="O21" s="120"/>
      <c r="P21" s="120"/>
      <c r="Q21" s="534"/>
      <c r="R21" s="534" t="s">
        <v>302</v>
      </c>
      <c r="S21" s="534"/>
      <c r="T21" s="534"/>
      <c r="U21" s="537"/>
      <c r="V21" s="406"/>
    </row>
    <row r="22" spans="1:23" x14ac:dyDescent="0.25">
      <c r="A22" s="1325"/>
      <c r="B22" s="123">
        <v>3</v>
      </c>
      <c r="C22" s="84"/>
      <c r="D22" s="74"/>
      <c r="E22" s="74"/>
      <c r="F22" s="84"/>
      <c r="G22" s="533"/>
      <c r="H22" s="84"/>
      <c r="I22" s="534"/>
      <c r="J22" s="535"/>
      <c r="K22" s="535"/>
      <c r="L22" s="536"/>
      <c r="M22" s="534"/>
      <c r="N22" s="536"/>
      <c r="O22" s="120"/>
      <c r="P22" s="120"/>
      <c r="Q22" s="534"/>
      <c r="R22" s="534"/>
      <c r="S22" s="534"/>
      <c r="T22" s="534"/>
      <c r="U22" s="537"/>
      <c r="V22" s="406"/>
    </row>
    <row r="23" spans="1:23" x14ac:dyDescent="0.25">
      <c r="A23" s="1325"/>
      <c r="B23" s="123">
        <v>4</v>
      </c>
      <c r="C23" s="84"/>
      <c r="D23" s="74"/>
      <c r="E23" s="74"/>
      <c r="F23" s="84"/>
      <c r="G23" s="533"/>
      <c r="H23" s="84"/>
      <c r="I23" s="534"/>
      <c r="J23" s="535"/>
      <c r="K23" s="535"/>
      <c r="L23" s="536"/>
      <c r="M23" s="534"/>
      <c r="N23" s="536"/>
      <c r="O23" s="120"/>
      <c r="P23" s="120"/>
      <c r="Q23" s="534"/>
      <c r="R23" s="534"/>
      <c r="S23" s="534"/>
      <c r="T23" s="534"/>
      <c r="U23" s="537"/>
      <c r="V23" s="406"/>
    </row>
    <row r="24" spans="1:23" x14ac:dyDescent="0.25">
      <c r="A24" s="1325"/>
      <c r="B24" s="123">
        <v>5</v>
      </c>
      <c r="C24" s="84"/>
      <c r="D24" s="74"/>
      <c r="E24" s="74"/>
      <c r="F24" s="84"/>
      <c r="G24" s="533"/>
      <c r="H24" s="84"/>
      <c r="I24" s="534"/>
      <c r="J24" s="535"/>
      <c r="K24" s="535"/>
      <c r="L24" s="536"/>
      <c r="M24" s="534"/>
      <c r="N24" s="536"/>
      <c r="O24" s="120"/>
      <c r="P24" s="120"/>
      <c r="Q24" s="534"/>
      <c r="R24" s="534"/>
      <c r="S24" s="534"/>
      <c r="T24" s="534"/>
      <c r="U24" s="537"/>
      <c r="V24" s="406"/>
    </row>
    <row r="25" spans="1:23" x14ac:dyDescent="0.25">
      <c r="A25" s="1325"/>
      <c r="B25" s="123">
        <v>6</v>
      </c>
      <c r="C25" s="84"/>
      <c r="D25" s="74"/>
      <c r="E25" s="74"/>
      <c r="F25" s="84"/>
      <c r="G25" s="533"/>
      <c r="H25" s="84"/>
      <c r="I25" s="534"/>
      <c r="J25" s="535"/>
      <c r="K25" s="535"/>
      <c r="L25" s="536"/>
      <c r="M25" s="534"/>
      <c r="N25" s="536"/>
      <c r="O25" s="120"/>
      <c r="P25" s="120"/>
      <c r="Q25" s="534"/>
      <c r="R25" s="534"/>
      <c r="S25" s="534"/>
      <c r="T25" s="534"/>
      <c r="U25" s="537"/>
      <c r="V25" s="406"/>
    </row>
    <row r="26" spans="1:23" x14ac:dyDescent="0.25">
      <c r="A26" s="1325"/>
      <c r="B26" s="123">
        <v>7</v>
      </c>
      <c r="C26" s="84"/>
      <c r="D26" s="74"/>
      <c r="E26" s="74"/>
      <c r="F26" s="84"/>
      <c r="G26" s="533"/>
      <c r="H26" s="84"/>
      <c r="I26" s="534"/>
      <c r="J26" s="535"/>
      <c r="K26" s="535"/>
      <c r="L26" s="536"/>
      <c r="M26" s="534"/>
      <c r="N26" s="536"/>
      <c r="O26" s="120"/>
      <c r="P26" s="120"/>
      <c r="Q26" s="534"/>
      <c r="R26" s="534"/>
      <c r="S26" s="534"/>
      <c r="T26" s="534"/>
      <c r="U26" s="537"/>
      <c r="V26" s="406"/>
    </row>
    <row r="27" spans="1:23" x14ac:dyDescent="0.25">
      <c r="A27" s="1325"/>
      <c r="B27" s="123">
        <v>8</v>
      </c>
      <c r="C27" s="84"/>
      <c r="D27" s="74"/>
      <c r="E27" s="74"/>
      <c r="F27" s="84"/>
      <c r="G27" s="533"/>
      <c r="H27" s="84"/>
      <c r="I27" s="534"/>
      <c r="J27" s="535"/>
      <c r="K27" s="535"/>
      <c r="L27" s="536"/>
      <c r="M27" s="534"/>
      <c r="N27" s="536"/>
      <c r="O27" s="120"/>
      <c r="P27" s="120"/>
      <c r="Q27" s="534"/>
      <c r="R27" s="534"/>
      <c r="S27" s="534"/>
      <c r="T27" s="534"/>
      <c r="U27" s="537"/>
      <c r="V27" s="406"/>
    </row>
    <row r="28" spans="1:23" x14ac:dyDescent="0.25">
      <c r="A28" s="1325"/>
      <c r="B28" s="123">
        <v>9</v>
      </c>
      <c r="C28" s="84"/>
      <c r="D28" s="74"/>
      <c r="E28" s="74"/>
      <c r="F28" s="84"/>
      <c r="G28" s="533"/>
      <c r="H28" s="84"/>
      <c r="I28" s="534"/>
      <c r="J28" s="535"/>
      <c r="K28" s="535"/>
      <c r="L28" s="536"/>
      <c r="M28" s="534"/>
      <c r="N28" s="536"/>
      <c r="O28" s="120"/>
      <c r="P28" s="120"/>
      <c r="Q28" s="534"/>
      <c r="R28" s="534"/>
      <c r="S28" s="534"/>
      <c r="T28" s="534"/>
      <c r="U28" s="537"/>
      <c r="V28" s="406"/>
    </row>
    <row r="29" spans="1:23" ht="15.75" thickBot="1" x14ac:dyDescent="0.3">
      <c r="A29" s="1326"/>
      <c r="B29" s="124">
        <v>10</v>
      </c>
      <c r="C29" s="104"/>
      <c r="D29" s="102"/>
      <c r="E29" s="102"/>
      <c r="F29" s="104"/>
      <c r="G29" s="538"/>
      <c r="H29" s="104"/>
      <c r="I29" s="539"/>
      <c r="J29" s="540"/>
      <c r="K29" s="540"/>
      <c r="L29" s="541"/>
      <c r="M29" s="539"/>
      <c r="N29" s="541"/>
      <c r="O29" s="121"/>
      <c r="P29" s="121"/>
      <c r="Q29" s="539"/>
      <c r="R29" s="539"/>
      <c r="S29" s="539"/>
      <c r="T29" s="539"/>
      <c r="U29" s="542"/>
      <c r="V29" s="406"/>
    </row>
    <row r="30" spans="1:23" ht="25.5" thickBot="1" x14ac:dyDescent="0.3">
      <c r="A30" s="109"/>
      <c r="B30" s="75"/>
      <c r="C30" s="75"/>
      <c r="D30" s="75"/>
      <c r="E30" s="395" t="s">
        <v>303</v>
      </c>
      <c r="F30" s="396">
        <f>COUNTA(F20:F29)</f>
        <v>0</v>
      </c>
      <c r="G30" s="397">
        <f>COUNTA(G20:G29)</f>
        <v>0</v>
      </c>
      <c r="H30" s="613"/>
      <c r="I30" s="523"/>
      <c r="J30" s="615"/>
      <c r="K30" s="615"/>
      <c r="L30" s="616"/>
      <c r="M30" s="1208" t="s">
        <v>440</v>
      </c>
      <c r="N30" s="1209"/>
      <c r="O30" s="654">
        <f>SUM(O20:O29)</f>
        <v>0</v>
      </c>
      <c r="P30" s="655">
        <f>SUM(P20:P29)</f>
        <v>0</v>
      </c>
      <c r="Q30" s="75"/>
      <c r="S30" s="75"/>
      <c r="T30" s="75"/>
      <c r="U30" s="544"/>
      <c r="V30" s="545"/>
      <c r="W30" s="544"/>
    </row>
    <row r="31" spans="1:23" ht="15.75" thickBot="1" x14ac:dyDescent="0.3">
      <c r="A31" s="546"/>
      <c r="B31" s="521"/>
      <c r="C31" s="487"/>
      <c r="D31" s="487"/>
      <c r="E31" s="487"/>
      <c r="F31" s="521"/>
      <c r="G31" s="487"/>
      <c r="H31" s="487"/>
      <c r="I31" s="521"/>
      <c r="J31" s="521"/>
      <c r="K31" s="521"/>
      <c r="L31" s="487"/>
      <c r="M31" s="487"/>
      <c r="N31" s="487"/>
      <c r="O31" s="487"/>
      <c r="P31" s="487"/>
      <c r="Q31" s="487"/>
      <c r="R31" s="487"/>
      <c r="S31" s="487"/>
      <c r="T31" s="547"/>
      <c r="U31" s="487"/>
      <c r="V31" s="493"/>
    </row>
    <row r="32" spans="1:23" ht="15.75" thickBot="1" x14ac:dyDescent="0.3">
      <c r="A32" s="524"/>
      <c r="B32" s="402"/>
      <c r="C32" s="280"/>
      <c r="D32" s="280"/>
      <c r="E32" s="280"/>
      <c r="F32" s="402"/>
      <c r="G32" s="280"/>
      <c r="H32" s="280"/>
      <c r="I32" s="402"/>
      <c r="J32" s="402"/>
      <c r="K32" s="402"/>
      <c r="L32" s="280"/>
      <c r="M32" s="280"/>
      <c r="N32" s="280"/>
      <c r="O32" s="280"/>
      <c r="P32" s="280"/>
      <c r="Q32" s="280"/>
      <c r="R32" s="280"/>
      <c r="S32" s="280"/>
      <c r="T32" s="280"/>
      <c r="U32" s="280"/>
      <c r="V32" s="404"/>
    </row>
    <row r="33" spans="1:22" ht="28.5" thickBot="1" x14ac:dyDescent="0.3">
      <c r="A33" s="128" t="s">
        <v>9</v>
      </c>
      <c r="B33" s="1349" t="s">
        <v>57</v>
      </c>
      <c r="C33" s="1227"/>
      <c r="E33" s="1350" t="s">
        <v>267</v>
      </c>
      <c r="F33" s="1329"/>
      <c r="G33" s="1351">
        <f>VLOOKUP(B33,'Urbano.Piano inv. forn'!$D$93:$H$112,3,FALSE)</f>
        <v>0</v>
      </c>
      <c r="H33" s="1352"/>
      <c r="I33" s="64"/>
      <c r="J33" s="1350" t="s">
        <v>268</v>
      </c>
      <c r="K33" s="1353"/>
      <c r="L33" s="1329"/>
      <c r="M33" s="1351">
        <f>VLOOKUP(B33,'Urbano.Piano inv. forn'!$D$93:$H$112,4,FALSE)</f>
        <v>0</v>
      </c>
      <c r="N33" s="1352"/>
      <c r="P33" s="134" t="s">
        <v>269</v>
      </c>
      <c r="Q33" s="525"/>
      <c r="S33" s="135" t="s">
        <v>270</v>
      </c>
      <c r="T33" s="1017"/>
      <c r="U33" s="1019"/>
      <c r="V33" s="406"/>
    </row>
    <row r="34" spans="1:22" ht="15.75" thickBot="1" x14ac:dyDescent="0.3">
      <c r="A34" s="109"/>
      <c r="B34" s="76"/>
      <c r="C34" s="76"/>
      <c r="E34" s="77"/>
      <c r="F34" s="77"/>
      <c r="G34" s="78"/>
      <c r="H34" s="78"/>
      <c r="I34" s="64"/>
      <c r="J34" s="77"/>
      <c r="K34" s="77"/>
      <c r="L34" s="77"/>
      <c r="M34" s="78"/>
      <c r="N34" s="78"/>
      <c r="P34" s="79"/>
      <c r="S34" s="75"/>
      <c r="T34" s="523"/>
      <c r="V34" s="110"/>
    </row>
    <row r="35" spans="1:22" ht="31.5" customHeight="1" thickBot="1" x14ac:dyDescent="0.3">
      <c r="A35" s="1313" t="s">
        <v>271</v>
      </c>
      <c r="B35" s="1314"/>
      <c r="C35" s="1314"/>
      <c r="D35" s="1315"/>
      <c r="E35" s="1210">
        <f>VLOOKUP(B33,'Urbano.Piano inv. forn'!$D$93:$V$112,19,FALSE)</f>
        <v>0</v>
      </c>
      <c r="F35" s="1258"/>
      <c r="G35" s="1258"/>
      <c r="H35" s="1211"/>
      <c r="I35" s="64"/>
      <c r="J35" s="1316" t="s">
        <v>52</v>
      </c>
      <c r="K35" s="1317"/>
      <c r="L35" s="1318"/>
      <c r="M35" s="1210">
        <f>VLOOKUP(B33,'Urbano.Piano inv. forn'!$D$93:$V$112,19,FALSE)</f>
        <v>0</v>
      </c>
      <c r="N35" s="1211"/>
      <c r="O35" s="98"/>
      <c r="P35" s="135" t="s">
        <v>272</v>
      </c>
      <c r="Q35" s="115">
        <f>M35+E35</f>
        <v>0</v>
      </c>
      <c r="S35" s="135" t="s">
        <v>273</v>
      </c>
      <c r="T35" s="1017"/>
      <c r="U35" s="1019"/>
      <c r="V35" s="110"/>
    </row>
    <row r="36" spans="1:22" ht="15.75" thickBot="1" x14ac:dyDescent="0.3">
      <c r="A36" s="116"/>
      <c r="B36" s="117"/>
      <c r="C36" s="563"/>
      <c r="D36" s="117"/>
      <c r="E36" s="118"/>
      <c r="F36" s="118"/>
      <c r="G36" s="118"/>
      <c r="H36" s="118"/>
      <c r="I36" s="64"/>
      <c r="J36" s="77"/>
      <c r="K36" s="77"/>
      <c r="L36" s="77"/>
      <c r="M36" s="118"/>
      <c r="N36" s="118"/>
      <c r="O36" s="98"/>
      <c r="P36" s="75"/>
      <c r="Q36" s="98"/>
      <c r="S36" s="75"/>
      <c r="T36" s="76"/>
      <c r="U36" s="76"/>
      <c r="V36" s="406"/>
    </row>
    <row r="37" spans="1:22" ht="59.25" customHeight="1" x14ac:dyDescent="0.25">
      <c r="A37" s="1319" t="s">
        <v>274</v>
      </c>
      <c r="B37" s="1321" t="s">
        <v>275</v>
      </c>
      <c r="C37" s="1323" t="s">
        <v>276</v>
      </c>
      <c r="D37" s="130" t="s">
        <v>277</v>
      </c>
      <c r="E37" s="131" t="s">
        <v>278</v>
      </c>
      <c r="F37" s="130" t="s">
        <v>279</v>
      </c>
      <c r="G37" s="130" t="s">
        <v>280</v>
      </c>
      <c r="H37" s="132" t="s">
        <v>241</v>
      </c>
      <c r="I37" s="132" t="s">
        <v>281</v>
      </c>
      <c r="J37" s="132" t="s">
        <v>282</v>
      </c>
      <c r="K37" s="132" t="s">
        <v>636</v>
      </c>
      <c r="L37" s="132" t="s">
        <v>283</v>
      </c>
      <c r="M37" s="132" t="s">
        <v>284</v>
      </c>
      <c r="N37" s="132" t="s">
        <v>285</v>
      </c>
      <c r="O37" s="132" t="s">
        <v>286</v>
      </c>
      <c r="P37" s="132" t="s">
        <v>287</v>
      </c>
      <c r="Q37" s="132" t="s">
        <v>288</v>
      </c>
      <c r="R37" s="132" t="s">
        <v>289</v>
      </c>
      <c r="S37" s="132" t="s">
        <v>290</v>
      </c>
      <c r="T37" s="132" t="s">
        <v>632</v>
      </c>
      <c r="U37" s="1358" t="s">
        <v>291</v>
      </c>
      <c r="V37" s="526"/>
    </row>
    <row r="38" spans="1:22" ht="29.25" customHeight="1" thickBot="1" x14ac:dyDescent="0.3">
      <c r="A38" s="1320"/>
      <c r="B38" s="1322"/>
      <c r="C38" s="1324"/>
      <c r="D38" s="133" t="s">
        <v>292</v>
      </c>
      <c r="E38" s="133" t="s">
        <v>293</v>
      </c>
      <c r="F38" s="133" t="s">
        <v>294</v>
      </c>
      <c r="G38" s="133" t="s">
        <v>294</v>
      </c>
      <c r="H38" s="133" t="s">
        <v>250</v>
      </c>
      <c r="I38" s="133" t="s">
        <v>28</v>
      </c>
      <c r="J38" s="133" t="s">
        <v>295</v>
      </c>
      <c r="K38" s="133" t="s">
        <v>296</v>
      </c>
      <c r="L38" s="133" t="s">
        <v>296</v>
      </c>
      <c r="M38" s="133" t="s">
        <v>297</v>
      </c>
      <c r="N38" s="133" t="s">
        <v>296</v>
      </c>
      <c r="O38" s="133" t="s">
        <v>298</v>
      </c>
      <c r="P38" s="133" t="s">
        <v>629</v>
      </c>
      <c r="Q38" s="133" t="s">
        <v>299</v>
      </c>
      <c r="R38" s="133" t="s">
        <v>300</v>
      </c>
      <c r="S38" s="133" t="s">
        <v>301</v>
      </c>
      <c r="T38" s="133" t="s">
        <v>301</v>
      </c>
      <c r="U38" s="1359"/>
      <c r="V38" s="526"/>
    </row>
    <row r="39" spans="1:22" x14ac:dyDescent="0.25">
      <c r="A39" s="1325" t="str">
        <f>B33</f>
        <v>urb.e.3</v>
      </c>
      <c r="B39" s="122">
        <v>1</v>
      </c>
      <c r="C39" s="166"/>
      <c r="D39" s="87"/>
      <c r="E39" s="87"/>
      <c r="F39" s="166"/>
      <c r="G39" s="528"/>
      <c r="H39" s="89"/>
      <c r="I39" s="529"/>
      <c r="J39" s="530"/>
      <c r="K39" s="530"/>
      <c r="L39" s="531"/>
      <c r="M39" s="529"/>
      <c r="N39" s="531"/>
      <c r="O39" s="129"/>
      <c r="P39" s="129"/>
      <c r="Q39" s="529"/>
      <c r="R39" s="529"/>
      <c r="S39" s="529"/>
      <c r="T39" s="529"/>
      <c r="U39" s="532"/>
      <c r="V39" s="406"/>
    </row>
    <row r="40" spans="1:22" x14ac:dyDescent="0.25">
      <c r="A40" s="1325"/>
      <c r="B40" s="123">
        <v>2</v>
      </c>
      <c r="C40" s="84"/>
      <c r="D40" s="74"/>
      <c r="E40" s="74"/>
      <c r="F40" s="84"/>
      <c r="G40" s="533"/>
      <c r="H40" s="84"/>
      <c r="I40" s="534"/>
      <c r="J40" s="535"/>
      <c r="K40" s="535"/>
      <c r="L40" s="536"/>
      <c r="M40" s="534"/>
      <c r="N40" s="536"/>
      <c r="O40" s="120"/>
      <c r="P40" s="120"/>
      <c r="Q40" s="534"/>
      <c r="R40" s="534" t="s">
        <v>302</v>
      </c>
      <c r="S40" s="534"/>
      <c r="T40" s="534"/>
      <c r="U40" s="537"/>
      <c r="V40" s="406"/>
    </row>
    <row r="41" spans="1:22" x14ac:dyDescent="0.25">
      <c r="A41" s="1325"/>
      <c r="B41" s="123">
        <v>3</v>
      </c>
      <c r="C41" s="84"/>
      <c r="D41" s="74"/>
      <c r="E41" s="74"/>
      <c r="F41" s="84"/>
      <c r="G41" s="533"/>
      <c r="H41" s="84"/>
      <c r="I41" s="534"/>
      <c r="J41" s="535"/>
      <c r="K41" s="535"/>
      <c r="L41" s="536"/>
      <c r="M41" s="534"/>
      <c r="N41" s="536"/>
      <c r="O41" s="120"/>
      <c r="P41" s="120"/>
      <c r="Q41" s="534"/>
      <c r="R41" s="534"/>
      <c r="S41" s="534"/>
      <c r="T41" s="534"/>
      <c r="U41" s="537"/>
      <c r="V41" s="406"/>
    </row>
    <row r="42" spans="1:22" x14ac:dyDescent="0.25">
      <c r="A42" s="1325"/>
      <c r="B42" s="123">
        <v>4</v>
      </c>
      <c r="C42" s="84"/>
      <c r="D42" s="74"/>
      <c r="E42" s="74"/>
      <c r="F42" s="84"/>
      <c r="G42" s="533"/>
      <c r="H42" s="84"/>
      <c r="I42" s="534"/>
      <c r="J42" s="535"/>
      <c r="K42" s="535"/>
      <c r="L42" s="536"/>
      <c r="M42" s="534"/>
      <c r="N42" s="536"/>
      <c r="O42" s="120"/>
      <c r="P42" s="120"/>
      <c r="Q42" s="534"/>
      <c r="R42" s="534"/>
      <c r="S42" s="534"/>
      <c r="T42" s="534"/>
      <c r="U42" s="537"/>
      <c r="V42" s="406"/>
    </row>
    <row r="43" spans="1:22" x14ac:dyDescent="0.25">
      <c r="A43" s="1325"/>
      <c r="B43" s="123">
        <v>5</v>
      </c>
      <c r="C43" s="84"/>
      <c r="D43" s="74"/>
      <c r="E43" s="74"/>
      <c r="F43" s="84"/>
      <c r="G43" s="533"/>
      <c r="H43" s="84"/>
      <c r="I43" s="534"/>
      <c r="J43" s="535"/>
      <c r="K43" s="535"/>
      <c r="L43" s="536"/>
      <c r="M43" s="534"/>
      <c r="N43" s="536"/>
      <c r="O43" s="120"/>
      <c r="P43" s="120"/>
      <c r="Q43" s="534"/>
      <c r="R43" s="534"/>
      <c r="S43" s="534"/>
      <c r="T43" s="534"/>
      <c r="U43" s="537"/>
      <c r="V43" s="406"/>
    </row>
    <row r="44" spans="1:22" x14ac:dyDescent="0.25">
      <c r="A44" s="1325"/>
      <c r="B44" s="123">
        <v>6</v>
      </c>
      <c r="C44" s="84"/>
      <c r="D44" s="74"/>
      <c r="E44" s="74"/>
      <c r="F44" s="84"/>
      <c r="G44" s="533"/>
      <c r="H44" s="84"/>
      <c r="I44" s="534"/>
      <c r="J44" s="535"/>
      <c r="K44" s="535"/>
      <c r="L44" s="536"/>
      <c r="M44" s="534"/>
      <c r="N44" s="536"/>
      <c r="O44" s="120"/>
      <c r="P44" s="120"/>
      <c r="Q44" s="534"/>
      <c r="R44" s="534"/>
      <c r="S44" s="534"/>
      <c r="T44" s="534"/>
      <c r="U44" s="537"/>
      <c r="V44" s="406"/>
    </row>
    <row r="45" spans="1:22" x14ac:dyDescent="0.25">
      <c r="A45" s="1325"/>
      <c r="B45" s="123">
        <v>7</v>
      </c>
      <c r="C45" s="84"/>
      <c r="D45" s="74"/>
      <c r="E45" s="74"/>
      <c r="F45" s="84"/>
      <c r="G45" s="533"/>
      <c r="H45" s="84"/>
      <c r="I45" s="534"/>
      <c r="J45" s="535"/>
      <c r="K45" s="535"/>
      <c r="L45" s="536"/>
      <c r="M45" s="534"/>
      <c r="N45" s="536"/>
      <c r="O45" s="120"/>
      <c r="P45" s="120"/>
      <c r="Q45" s="534"/>
      <c r="R45" s="534"/>
      <c r="S45" s="534"/>
      <c r="T45" s="534"/>
      <c r="U45" s="537"/>
      <c r="V45" s="406"/>
    </row>
    <row r="46" spans="1:22" x14ac:dyDescent="0.25">
      <c r="A46" s="1325"/>
      <c r="B46" s="123">
        <v>8</v>
      </c>
      <c r="C46" s="84"/>
      <c r="D46" s="74"/>
      <c r="E46" s="74"/>
      <c r="F46" s="84"/>
      <c r="G46" s="533"/>
      <c r="H46" s="84"/>
      <c r="I46" s="534"/>
      <c r="J46" s="535"/>
      <c r="K46" s="535"/>
      <c r="L46" s="536"/>
      <c r="M46" s="534"/>
      <c r="N46" s="536"/>
      <c r="O46" s="120"/>
      <c r="P46" s="120"/>
      <c r="Q46" s="534"/>
      <c r="R46" s="534"/>
      <c r="S46" s="534"/>
      <c r="T46" s="534"/>
      <c r="U46" s="537"/>
      <c r="V46" s="406"/>
    </row>
    <row r="47" spans="1:22" x14ac:dyDescent="0.25">
      <c r="A47" s="1325"/>
      <c r="B47" s="123">
        <v>9</v>
      </c>
      <c r="C47" s="84"/>
      <c r="D47" s="74"/>
      <c r="E47" s="74"/>
      <c r="F47" s="84"/>
      <c r="G47" s="533"/>
      <c r="H47" s="84"/>
      <c r="I47" s="534"/>
      <c r="J47" s="535"/>
      <c r="K47" s="535"/>
      <c r="L47" s="536"/>
      <c r="M47" s="534"/>
      <c r="N47" s="536"/>
      <c r="O47" s="120"/>
      <c r="P47" s="120"/>
      <c r="Q47" s="534"/>
      <c r="R47" s="534"/>
      <c r="S47" s="534"/>
      <c r="T47" s="534"/>
      <c r="U47" s="537"/>
      <c r="V47" s="406"/>
    </row>
    <row r="48" spans="1:22" ht="15.75" thickBot="1" x14ac:dyDescent="0.3">
      <c r="A48" s="1326"/>
      <c r="B48" s="124">
        <v>10</v>
      </c>
      <c r="C48" s="104"/>
      <c r="D48" s="102"/>
      <c r="E48" s="102"/>
      <c r="F48" s="104"/>
      <c r="G48" s="538"/>
      <c r="H48" s="104"/>
      <c r="I48" s="539"/>
      <c r="J48" s="540"/>
      <c r="K48" s="540"/>
      <c r="L48" s="541"/>
      <c r="M48" s="539"/>
      <c r="N48" s="541"/>
      <c r="O48" s="121"/>
      <c r="P48" s="121"/>
      <c r="Q48" s="539"/>
      <c r="R48" s="539"/>
      <c r="S48" s="539"/>
      <c r="T48" s="539"/>
      <c r="U48" s="542"/>
      <c r="V48" s="406"/>
    </row>
    <row r="49" spans="1:22" ht="25.5" thickBot="1" x14ac:dyDescent="0.3">
      <c r="A49" s="109"/>
      <c r="B49" s="75"/>
      <c r="C49" s="75"/>
      <c r="D49" s="75"/>
      <c r="E49" s="395" t="s">
        <v>303</v>
      </c>
      <c r="F49" s="396">
        <f>COUNTA(F39:F48)</f>
        <v>0</v>
      </c>
      <c r="G49" s="397">
        <f>COUNTA(G39:G48)</f>
        <v>0</v>
      </c>
      <c r="H49" s="613"/>
      <c r="I49" s="523"/>
      <c r="J49" s="615"/>
      <c r="K49" s="615"/>
      <c r="L49" s="616"/>
      <c r="M49" s="1208" t="s">
        <v>440</v>
      </c>
      <c r="N49" s="1209"/>
      <c r="O49" s="654">
        <f>SUM(O39:O48)</f>
        <v>0</v>
      </c>
      <c r="P49" s="655">
        <f>SUM(P39:P48)</f>
        <v>0</v>
      </c>
      <c r="Q49" s="75"/>
      <c r="S49" s="75"/>
      <c r="T49" s="75"/>
      <c r="U49" s="544"/>
      <c r="V49" s="545"/>
    </row>
    <row r="50" spans="1:22" ht="15.75" thickBot="1" x14ac:dyDescent="0.3">
      <c r="A50" s="546"/>
      <c r="B50" s="521"/>
      <c r="C50" s="487"/>
      <c r="D50" s="487"/>
      <c r="E50" s="487"/>
      <c r="F50" s="521"/>
      <c r="G50" s="487"/>
      <c r="H50" s="487"/>
      <c r="I50" s="521"/>
      <c r="J50" s="521"/>
      <c r="K50" s="521"/>
      <c r="L50" s="487"/>
      <c r="M50" s="487"/>
      <c r="N50" s="487"/>
      <c r="O50" s="487"/>
      <c r="P50" s="487"/>
      <c r="Q50" s="487"/>
      <c r="R50" s="487"/>
      <c r="S50" s="487"/>
      <c r="T50" s="547"/>
      <c r="U50" s="487"/>
      <c r="V50" s="493"/>
    </row>
    <row r="51" spans="1:22" ht="15.75" customHeight="1" thickBot="1" x14ac:dyDescent="0.3">
      <c r="A51" s="524"/>
      <c r="B51" s="402"/>
      <c r="C51" s="280"/>
      <c r="D51" s="280"/>
      <c r="E51" s="280"/>
      <c r="F51" s="402"/>
      <c r="G51" s="280"/>
      <c r="H51" s="280"/>
      <c r="I51" s="402"/>
      <c r="J51" s="402"/>
      <c r="K51" s="402"/>
      <c r="L51" s="280"/>
      <c r="M51" s="280"/>
      <c r="N51" s="280"/>
      <c r="O51" s="280"/>
      <c r="P51" s="280"/>
      <c r="Q51" s="280"/>
      <c r="R51" s="280"/>
      <c r="S51" s="280"/>
      <c r="T51" s="280"/>
      <c r="U51" s="280"/>
      <c r="V51" s="404"/>
    </row>
    <row r="52" spans="1:22" ht="28.5" thickBot="1" x14ac:dyDescent="0.3">
      <c r="A52" s="128" t="s">
        <v>9</v>
      </c>
      <c r="B52" s="1226" t="s">
        <v>58</v>
      </c>
      <c r="C52" s="1227"/>
      <c r="E52" s="1327" t="s">
        <v>267</v>
      </c>
      <c r="F52" s="1328"/>
      <c r="G52" s="1224">
        <f>VLOOKUP(B52,'Urbano.Piano inv. forn'!$D$93:$H$112,3,FALSE)</f>
        <v>0</v>
      </c>
      <c r="H52" s="1225"/>
      <c r="I52" s="64"/>
      <c r="J52" s="1327" t="s">
        <v>268</v>
      </c>
      <c r="K52" s="1329"/>
      <c r="L52" s="1328"/>
      <c r="M52" s="1224">
        <f>VLOOKUP(B52,'Urbano.Piano inv. forn'!$D$93:$H$112,4,FALSE)</f>
        <v>0</v>
      </c>
      <c r="N52" s="1225"/>
      <c r="P52" s="134" t="s">
        <v>269</v>
      </c>
      <c r="Q52" s="525"/>
      <c r="S52" s="135" t="s">
        <v>270</v>
      </c>
      <c r="T52" s="1017"/>
      <c r="U52" s="1019"/>
      <c r="V52" s="406"/>
    </row>
    <row r="53" spans="1:22" ht="15.75" thickBot="1" x14ac:dyDescent="0.3">
      <c r="A53" s="109"/>
      <c r="B53" s="76"/>
      <c r="C53" s="76"/>
      <c r="E53" s="77"/>
      <c r="F53" s="77"/>
      <c r="G53" s="78"/>
      <c r="H53" s="78"/>
      <c r="I53" s="64"/>
      <c r="J53" s="77"/>
      <c r="K53" s="77"/>
      <c r="L53" s="77"/>
      <c r="M53" s="78"/>
      <c r="N53" s="78"/>
      <c r="P53" s="79"/>
      <c r="S53" s="75"/>
      <c r="T53" s="523"/>
      <c r="V53" s="110"/>
    </row>
    <row r="54" spans="1:22" ht="30.75" customHeight="1" thickBot="1" x14ac:dyDescent="0.3">
      <c r="A54" s="1313" t="s">
        <v>271</v>
      </c>
      <c r="B54" s="1314"/>
      <c r="C54" s="1314"/>
      <c r="D54" s="1315"/>
      <c r="E54" s="1210">
        <f>VLOOKUP(B52,'Urbano.Piano inv. forn'!$D$93:$V$112,17,FALSE)</f>
        <v>0</v>
      </c>
      <c r="F54" s="1258"/>
      <c r="G54" s="1258"/>
      <c r="H54" s="1211"/>
      <c r="I54" s="64"/>
      <c r="J54" s="1316" t="s">
        <v>52</v>
      </c>
      <c r="K54" s="1317"/>
      <c r="L54" s="1318"/>
      <c r="M54" s="1210">
        <f>VLOOKUP(B52,'Urbano.Piano inv. forn'!$D$93:$V$112,19,FALSE)</f>
        <v>0</v>
      </c>
      <c r="N54" s="1211"/>
      <c r="O54" s="98"/>
      <c r="P54" s="135" t="s">
        <v>272</v>
      </c>
      <c r="Q54" s="115">
        <f>M54+E54</f>
        <v>0</v>
      </c>
      <c r="S54" s="135" t="s">
        <v>273</v>
      </c>
      <c r="T54" s="1017"/>
      <c r="U54" s="1019"/>
      <c r="V54" s="110"/>
    </row>
    <row r="55" spans="1:22" ht="15.75" thickBot="1" x14ac:dyDescent="0.3">
      <c r="A55" s="116"/>
      <c r="B55" s="117"/>
      <c r="C55" s="563"/>
      <c r="D55" s="117"/>
      <c r="E55" s="118"/>
      <c r="F55" s="118"/>
      <c r="G55" s="118"/>
      <c r="H55" s="118"/>
      <c r="I55" s="64"/>
      <c r="J55" s="77"/>
      <c r="K55" s="77"/>
      <c r="L55" s="77"/>
      <c r="M55" s="118"/>
      <c r="N55" s="118"/>
      <c r="O55" s="98"/>
      <c r="P55" s="75"/>
      <c r="Q55" s="98"/>
      <c r="S55" s="75"/>
      <c r="T55" s="76"/>
      <c r="U55" s="76"/>
      <c r="V55" s="406"/>
    </row>
    <row r="56" spans="1:22" ht="60" x14ac:dyDescent="0.25">
      <c r="A56" s="1319" t="s">
        <v>274</v>
      </c>
      <c r="B56" s="1321" t="s">
        <v>275</v>
      </c>
      <c r="C56" s="1323" t="s">
        <v>276</v>
      </c>
      <c r="D56" s="130" t="s">
        <v>277</v>
      </c>
      <c r="E56" s="131" t="s">
        <v>278</v>
      </c>
      <c r="F56" s="130" t="s">
        <v>279</v>
      </c>
      <c r="G56" s="130" t="s">
        <v>280</v>
      </c>
      <c r="H56" s="132" t="s">
        <v>241</v>
      </c>
      <c r="I56" s="132" t="s">
        <v>281</v>
      </c>
      <c r="J56" s="132" t="s">
        <v>282</v>
      </c>
      <c r="K56" s="132" t="s">
        <v>636</v>
      </c>
      <c r="L56" s="132" t="s">
        <v>283</v>
      </c>
      <c r="M56" s="132" t="s">
        <v>284</v>
      </c>
      <c r="N56" s="132" t="s">
        <v>285</v>
      </c>
      <c r="O56" s="132" t="s">
        <v>286</v>
      </c>
      <c r="P56" s="132" t="s">
        <v>287</v>
      </c>
      <c r="Q56" s="132" t="s">
        <v>288</v>
      </c>
      <c r="R56" s="132" t="s">
        <v>289</v>
      </c>
      <c r="S56" s="132" t="s">
        <v>290</v>
      </c>
      <c r="T56" s="132" t="s">
        <v>632</v>
      </c>
      <c r="U56" s="1358" t="s">
        <v>291</v>
      </c>
      <c r="V56" s="526"/>
    </row>
    <row r="57" spans="1:22" ht="25.5" customHeight="1" thickBot="1" x14ac:dyDescent="0.3">
      <c r="A57" s="1320"/>
      <c r="B57" s="1322"/>
      <c r="C57" s="1324"/>
      <c r="D57" s="133" t="s">
        <v>292</v>
      </c>
      <c r="E57" s="133" t="s">
        <v>293</v>
      </c>
      <c r="F57" s="133" t="s">
        <v>294</v>
      </c>
      <c r="G57" s="133" t="s">
        <v>294</v>
      </c>
      <c r="H57" s="133" t="s">
        <v>250</v>
      </c>
      <c r="I57" s="133" t="s">
        <v>28</v>
      </c>
      <c r="J57" s="133" t="s">
        <v>295</v>
      </c>
      <c r="K57" s="133" t="s">
        <v>296</v>
      </c>
      <c r="L57" s="133" t="s">
        <v>296</v>
      </c>
      <c r="M57" s="133" t="s">
        <v>297</v>
      </c>
      <c r="N57" s="133" t="s">
        <v>296</v>
      </c>
      <c r="O57" s="133" t="s">
        <v>298</v>
      </c>
      <c r="P57" s="133" t="s">
        <v>629</v>
      </c>
      <c r="Q57" s="133" t="s">
        <v>299</v>
      </c>
      <c r="R57" s="133" t="s">
        <v>300</v>
      </c>
      <c r="S57" s="133" t="s">
        <v>301</v>
      </c>
      <c r="T57" s="133" t="s">
        <v>301</v>
      </c>
      <c r="U57" s="1359"/>
      <c r="V57" s="526"/>
    </row>
    <row r="58" spans="1:22" x14ac:dyDescent="0.25">
      <c r="A58" s="1325" t="str">
        <f>B52</f>
        <v>urb.e.4</v>
      </c>
      <c r="B58" s="122">
        <v>1</v>
      </c>
      <c r="C58" s="166"/>
      <c r="D58" s="87"/>
      <c r="E58" s="87"/>
      <c r="F58" s="166"/>
      <c r="G58" s="528"/>
      <c r="H58" s="89"/>
      <c r="I58" s="529"/>
      <c r="J58" s="530"/>
      <c r="K58" s="530"/>
      <c r="L58" s="531"/>
      <c r="M58" s="529"/>
      <c r="N58" s="531"/>
      <c r="O58" s="129"/>
      <c r="P58" s="129"/>
      <c r="Q58" s="529"/>
      <c r="R58" s="529"/>
      <c r="S58" s="529"/>
      <c r="T58" s="529"/>
      <c r="U58" s="532"/>
      <c r="V58" s="406"/>
    </row>
    <row r="59" spans="1:22" x14ac:dyDescent="0.25">
      <c r="A59" s="1325"/>
      <c r="B59" s="123">
        <v>2</v>
      </c>
      <c r="C59" s="84"/>
      <c r="D59" s="74"/>
      <c r="E59" s="74"/>
      <c r="F59" s="84"/>
      <c r="G59" s="533"/>
      <c r="H59" s="84"/>
      <c r="I59" s="534"/>
      <c r="J59" s="535"/>
      <c r="K59" s="535"/>
      <c r="L59" s="536"/>
      <c r="M59" s="534"/>
      <c r="N59" s="536"/>
      <c r="O59" s="120"/>
      <c r="P59" s="120"/>
      <c r="Q59" s="534"/>
      <c r="R59" s="534" t="s">
        <v>302</v>
      </c>
      <c r="S59" s="534"/>
      <c r="T59" s="534"/>
      <c r="U59" s="537"/>
      <c r="V59" s="406"/>
    </row>
    <row r="60" spans="1:22" x14ac:dyDescent="0.25">
      <c r="A60" s="1325"/>
      <c r="B60" s="123">
        <v>3</v>
      </c>
      <c r="C60" s="84"/>
      <c r="D60" s="74"/>
      <c r="E60" s="74"/>
      <c r="F60" s="84"/>
      <c r="G60" s="533"/>
      <c r="H60" s="84"/>
      <c r="I60" s="534"/>
      <c r="J60" s="535"/>
      <c r="K60" s="535"/>
      <c r="L60" s="536"/>
      <c r="M60" s="534"/>
      <c r="N60" s="536"/>
      <c r="O60" s="120"/>
      <c r="P60" s="120"/>
      <c r="Q60" s="534"/>
      <c r="R60" s="534"/>
      <c r="S60" s="534"/>
      <c r="T60" s="534"/>
      <c r="U60" s="537"/>
      <c r="V60" s="406"/>
    </row>
    <row r="61" spans="1:22" x14ac:dyDescent="0.25">
      <c r="A61" s="1325"/>
      <c r="B61" s="123">
        <v>4</v>
      </c>
      <c r="C61" s="84"/>
      <c r="D61" s="74"/>
      <c r="E61" s="74"/>
      <c r="F61" s="84"/>
      <c r="G61" s="533"/>
      <c r="H61" s="84"/>
      <c r="I61" s="534"/>
      <c r="J61" s="535"/>
      <c r="K61" s="535"/>
      <c r="L61" s="536"/>
      <c r="M61" s="534"/>
      <c r="N61" s="536"/>
      <c r="O61" s="120"/>
      <c r="P61" s="120"/>
      <c r="Q61" s="534"/>
      <c r="R61" s="534"/>
      <c r="S61" s="534"/>
      <c r="T61" s="534"/>
      <c r="U61" s="537"/>
      <c r="V61" s="406"/>
    </row>
    <row r="62" spans="1:22" x14ac:dyDescent="0.25">
      <c r="A62" s="1325"/>
      <c r="B62" s="123">
        <v>5</v>
      </c>
      <c r="C62" s="84"/>
      <c r="D62" s="74"/>
      <c r="E62" s="74"/>
      <c r="F62" s="84"/>
      <c r="G62" s="533"/>
      <c r="H62" s="84"/>
      <c r="I62" s="534"/>
      <c r="J62" s="535"/>
      <c r="K62" s="535"/>
      <c r="L62" s="536"/>
      <c r="M62" s="534"/>
      <c r="N62" s="536"/>
      <c r="O62" s="120"/>
      <c r="P62" s="120"/>
      <c r="Q62" s="534"/>
      <c r="R62" s="534"/>
      <c r="S62" s="534"/>
      <c r="T62" s="534"/>
      <c r="U62" s="537"/>
      <c r="V62" s="406"/>
    </row>
    <row r="63" spans="1:22" x14ac:dyDescent="0.25">
      <c r="A63" s="1325"/>
      <c r="B63" s="123">
        <v>6</v>
      </c>
      <c r="C63" s="84"/>
      <c r="D63" s="74"/>
      <c r="E63" s="74"/>
      <c r="F63" s="84"/>
      <c r="G63" s="533"/>
      <c r="H63" s="84"/>
      <c r="I63" s="534"/>
      <c r="J63" s="535"/>
      <c r="K63" s="535"/>
      <c r="L63" s="536"/>
      <c r="M63" s="534"/>
      <c r="N63" s="536"/>
      <c r="O63" s="120"/>
      <c r="P63" s="120"/>
      <c r="Q63" s="534"/>
      <c r="R63" s="534"/>
      <c r="S63" s="534"/>
      <c r="T63" s="534"/>
      <c r="U63" s="537"/>
      <c r="V63" s="406"/>
    </row>
    <row r="64" spans="1:22" x14ac:dyDescent="0.25">
      <c r="A64" s="1325"/>
      <c r="B64" s="123">
        <v>7</v>
      </c>
      <c r="C64" s="84"/>
      <c r="D64" s="74"/>
      <c r="E64" s="74"/>
      <c r="F64" s="84"/>
      <c r="G64" s="533"/>
      <c r="H64" s="84"/>
      <c r="I64" s="534"/>
      <c r="J64" s="535"/>
      <c r="K64" s="535"/>
      <c r="L64" s="536"/>
      <c r="M64" s="534"/>
      <c r="N64" s="536"/>
      <c r="O64" s="120"/>
      <c r="P64" s="120"/>
      <c r="Q64" s="534"/>
      <c r="R64" s="534"/>
      <c r="S64" s="534"/>
      <c r="T64" s="534"/>
      <c r="U64" s="537"/>
      <c r="V64" s="406"/>
    </row>
    <row r="65" spans="1:22" x14ac:dyDescent="0.25">
      <c r="A65" s="1325"/>
      <c r="B65" s="123">
        <v>8</v>
      </c>
      <c r="C65" s="84"/>
      <c r="D65" s="74"/>
      <c r="E65" s="74"/>
      <c r="F65" s="84"/>
      <c r="G65" s="533"/>
      <c r="H65" s="84"/>
      <c r="I65" s="534"/>
      <c r="J65" s="535"/>
      <c r="K65" s="535"/>
      <c r="L65" s="536"/>
      <c r="M65" s="534"/>
      <c r="N65" s="536"/>
      <c r="O65" s="120"/>
      <c r="P65" s="120"/>
      <c r="Q65" s="534"/>
      <c r="R65" s="534"/>
      <c r="S65" s="534"/>
      <c r="T65" s="534"/>
      <c r="U65" s="537"/>
      <c r="V65" s="406"/>
    </row>
    <row r="66" spans="1:22" x14ac:dyDescent="0.25">
      <c r="A66" s="1325"/>
      <c r="B66" s="123">
        <v>9</v>
      </c>
      <c r="C66" s="84"/>
      <c r="D66" s="74"/>
      <c r="E66" s="74"/>
      <c r="F66" s="84"/>
      <c r="G66" s="533"/>
      <c r="H66" s="84"/>
      <c r="I66" s="534"/>
      <c r="J66" s="535"/>
      <c r="K66" s="535"/>
      <c r="L66" s="536"/>
      <c r="M66" s="534"/>
      <c r="N66" s="536"/>
      <c r="O66" s="120"/>
      <c r="P66" s="120"/>
      <c r="Q66" s="534"/>
      <c r="R66" s="534"/>
      <c r="S66" s="534"/>
      <c r="T66" s="534"/>
      <c r="U66" s="537"/>
      <c r="V66" s="406"/>
    </row>
    <row r="67" spans="1:22" ht="15.75" thickBot="1" x14ac:dyDescent="0.3">
      <c r="A67" s="1326"/>
      <c r="B67" s="124">
        <v>10</v>
      </c>
      <c r="C67" s="104"/>
      <c r="D67" s="102"/>
      <c r="E67" s="102"/>
      <c r="F67" s="104"/>
      <c r="G67" s="538"/>
      <c r="H67" s="104"/>
      <c r="I67" s="539"/>
      <c r="J67" s="540"/>
      <c r="K67" s="540"/>
      <c r="L67" s="541"/>
      <c r="M67" s="539"/>
      <c r="N67" s="541"/>
      <c r="O67" s="121"/>
      <c r="P67" s="121"/>
      <c r="Q67" s="539"/>
      <c r="R67" s="539"/>
      <c r="S67" s="539"/>
      <c r="T67" s="539"/>
      <c r="U67" s="542"/>
      <c r="V67" s="406"/>
    </row>
    <row r="68" spans="1:22" ht="25.5" thickBot="1" x14ac:dyDescent="0.3">
      <c r="A68" s="109"/>
      <c r="B68" s="75"/>
      <c r="C68" s="75"/>
      <c r="D68" s="75"/>
      <c r="E68" s="395" t="s">
        <v>303</v>
      </c>
      <c r="F68" s="396">
        <f>COUNTA(F58:F67)</f>
        <v>0</v>
      </c>
      <c r="G68" s="397">
        <f>COUNTA(G58:G67)</f>
        <v>0</v>
      </c>
      <c r="H68" s="613"/>
      <c r="I68" s="523"/>
      <c r="J68" s="615"/>
      <c r="K68" s="615"/>
      <c r="L68" s="616"/>
      <c r="M68" s="1208" t="s">
        <v>440</v>
      </c>
      <c r="N68" s="1209"/>
      <c r="O68" s="654">
        <f>SUM(O58:O67)</f>
        <v>0</v>
      </c>
      <c r="P68" s="655">
        <f>SUM(P58:P67)</f>
        <v>0</v>
      </c>
      <c r="Q68" s="75"/>
      <c r="S68" s="75"/>
      <c r="T68" s="75"/>
      <c r="U68" s="544"/>
      <c r="V68" s="545"/>
    </row>
    <row r="69" spans="1:22" ht="15.75" thickBot="1" x14ac:dyDescent="0.3">
      <c r="A69" s="546"/>
      <c r="B69" s="521"/>
      <c r="C69" s="487"/>
      <c r="D69" s="487"/>
      <c r="E69" s="487"/>
      <c r="F69" s="521"/>
      <c r="G69" s="487"/>
      <c r="H69" s="487"/>
      <c r="I69" s="521"/>
      <c r="J69" s="521"/>
      <c r="K69" s="521"/>
      <c r="L69" s="487"/>
      <c r="M69" s="487"/>
      <c r="N69" s="487"/>
      <c r="O69" s="487"/>
      <c r="P69" s="487"/>
      <c r="Q69" s="487"/>
      <c r="R69" s="487"/>
      <c r="S69" s="487"/>
      <c r="T69" s="547"/>
      <c r="U69" s="487"/>
      <c r="V69" s="493"/>
    </row>
    <row r="70" spans="1:22" ht="15.75" thickBot="1" x14ac:dyDescent="0.3">
      <c r="A70" s="524"/>
      <c r="B70" s="402"/>
      <c r="C70" s="280"/>
      <c r="D70" s="280"/>
      <c r="E70" s="280"/>
      <c r="F70" s="402"/>
      <c r="G70" s="280"/>
      <c r="H70" s="280"/>
      <c r="I70" s="402"/>
      <c r="J70" s="402"/>
      <c r="K70" s="402"/>
      <c r="L70" s="280"/>
      <c r="M70" s="280"/>
      <c r="N70" s="280"/>
      <c r="O70" s="280"/>
      <c r="P70" s="280"/>
      <c r="Q70" s="280"/>
      <c r="R70" s="280"/>
      <c r="S70" s="280"/>
      <c r="T70" s="280"/>
      <c r="U70" s="280"/>
      <c r="V70" s="404"/>
    </row>
    <row r="71" spans="1:22" ht="28.5" thickBot="1" x14ac:dyDescent="0.3">
      <c r="A71" s="128" t="s">
        <v>9</v>
      </c>
      <c r="B71" s="1226" t="s">
        <v>59</v>
      </c>
      <c r="C71" s="1227"/>
      <c r="E71" s="1327" t="s">
        <v>267</v>
      </c>
      <c r="F71" s="1328"/>
      <c r="G71" s="1224">
        <f>VLOOKUP(B71,'Urbano.Piano inv. forn'!$D$93:$H$112,3,FALSE)</f>
        <v>0</v>
      </c>
      <c r="H71" s="1225"/>
      <c r="I71" s="64"/>
      <c r="J71" s="1327" t="s">
        <v>268</v>
      </c>
      <c r="K71" s="1329"/>
      <c r="L71" s="1328"/>
      <c r="M71" s="1224">
        <f>VLOOKUP(B71,'Urbano.Piano inv. forn'!$D$93:$H$112,4,FALSE)</f>
        <v>0</v>
      </c>
      <c r="N71" s="1225"/>
      <c r="P71" s="134" t="s">
        <v>269</v>
      </c>
      <c r="Q71" s="525"/>
      <c r="S71" s="135" t="s">
        <v>270</v>
      </c>
      <c r="T71" s="1017"/>
      <c r="U71" s="1019"/>
      <c r="V71" s="406"/>
    </row>
    <row r="72" spans="1:22" ht="15.75" thickBot="1" x14ac:dyDescent="0.3">
      <c r="A72" s="109"/>
      <c r="B72" s="76"/>
      <c r="C72" s="76"/>
      <c r="E72" s="77"/>
      <c r="F72" s="77"/>
      <c r="G72" s="78"/>
      <c r="H72" s="78"/>
      <c r="I72" s="64"/>
      <c r="J72" s="77"/>
      <c r="K72" s="77"/>
      <c r="L72" s="77"/>
      <c r="M72" s="78"/>
      <c r="N72" s="78"/>
      <c r="P72" s="79"/>
      <c r="S72" s="75"/>
      <c r="T72" s="523"/>
      <c r="V72" s="110"/>
    </row>
    <row r="73" spans="1:22" ht="29.25" customHeight="1" thickBot="1" x14ac:dyDescent="0.3">
      <c r="A73" s="1313" t="s">
        <v>271</v>
      </c>
      <c r="B73" s="1314"/>
      <c r="C73" s="1314"/>
      <c r="D73" s="1315"/>
      <c r="E73" s="1210">
        <f>VLOOKUP(B71,'Urbano.Piano inv. forn'!$D$93:$V$112,17,FALSE)</f>
        <v>0</v>
      </c>
      <c r="F73" s="1258"/>
      <c r="G73" s="1258"/>
      <c r="H73" s="1211"/>
      <c r="I73" s="64"/>
      <c r="J73" s="1316" t="s">
        <v>52</v>
      </c>
      <c r="K73" s="1317"/>
      <c r="L73" s="1318"/>
      <c r="M73" s="1210">
        <f>VLOOKUP(B71,'Urbano.Piano inv. forn'!$D$93:$V$112,19,FALSE)</f>
        <v>0</v>
      </c>
      <c r="N73" s="1211"/>
      <c r="O73" s="98"/>
      <c r="P73" s="135" t="s">
        <v>272</v>
      </c>
      <c r="Q73" s="115">
        <f>M73+E73</f>
        <v>0</v>
      </c>
      <c r="S73" s="135" t="s">
        <v>273</v>
      </c>
      <c r="T73" s="1017"/>
      <c r="U73" s="1019"/>
      <c r="V73" s="110"/>
    </row>
    <row r="74" spans="1:22" ht="15.75" thickBot="1" x14ac:dyDescent="0.3">
      <c r="A74" s="116"/>
      <c r="B74" s="117"/>
      <c r="C74" s="563"/>
      <c r="D74" s="117"/>
      <c r="E74" s="118"/>
      <c r="F74" s="118"/>
      <c r="G74" s="118"/>
      <c r="H74" s="118"/>
      <c r="I74" s="64"/>
      <c r="J74" s="77"/>
      <c r="K74" s="77"/>
      <c r="L74" s="77"/>
      <c r="M74" s="118"/>
      <c r="N74" s="118"/>
      <c r="O74" s="98"/>
      <c r="P74" s="75"/>
      <c r="Q74" s="98"/>
      <c r="S74" s="75"/>
      <c r="T74" s="76"/>
      <c r="U74" s="76"/>
      <c r="V74" s="406"/>
    </row>
    <row r="75" spans="1:22" ht="60" x14ac:dyDescent="0.25">
      <c r="A75" s="1319" t="s">
        <v>274</v>
      </c>
      <c r="B75" s="1321" t="s">
        <v>275</v>
      </c>
      <c r="C75" s="1323" t="s">
        <v>276</v>
      </c>
      <c r="D75" s="130" t="s">
        <v>277</v>
      </c>
      <c r="E75" s="131" t="s">
        <v>278</v>
      </c>
      <c r="F75" s="130" t="s">
        <v>279</v>
      </c>
      <c r="G75" s="130" t="s">
        <v>280</v>
      </c>
      <c r="H75" s="132" t="s">
        <v>241</v>
      </c>
      <c r="I75" s="132" t="s">
        <v>281</v>
      </c>
      <c r="J75" s="132" t="s">
        <v>282</v>
      </c>
      <c r="K75" s="132" t="s">
        <v>636</v>
      </c>
      <c r="L75" s="132" t="s">
        <v>283</v>
      </c>
      <c r="M75" s="132" t="s">
        <v>284</v>
      </c>
      <c r="N75" s="132" t="s">
        <v>285</v>
      </c>
      <c r="O75" s="132" t="s">
        <v>286</v>
      </c>
      <c r="P75" s="132" t="s">
        <v>287</v>
      </c>
      <c r="Q75" s="132" t="s">
        <v>288</v>
      </c>
      <c r="R75" s="132" t="s">
        <v>289</v>
      </c>
      <c r="S75" s="132" t="s">
        <v>290</v>
      </c>
      <c r="T75" s="132" t="s">
        <v>632</v>
      </c>
      <c r="U75" s="1358" t="s">
        <v>291</v>
      </c>
      <c r="V75" s="526"/>
    </row>
    <row r="76" spans="1:22" ht="24.75" thickBot="1" x14ac:dyDescent="0.3">
      <c r="A76" s="1320"/>
      <c r="B76" s="1322"/>
      <c r="C76" s="1324"/>
      <c r="D76" s="133" t="s">
        <v>292</v>
      </c>
      <c r="E76" s="133" t="s">
        <v>293</v>
      </c>
      <c r="F76" s="133" t="s">
        <v>294</v>
      </c>
      <c r="G76" s="133" t="s">
        <v>294</v>
      </c>
      <c r="H76" s="133" t="s">
        <v>250</v>
      </c>
      <c r="I76" s="133" t="s">
        <v>28</v>
      </c>
      <c r="J76" s="133" t="s">
        <v>295</v>
      </c>
      <c r="K76" s="133" t="s">
        <v>296</v>
      </c>
      <c r="L76" s="133" t="s">
        <v>296</v>
      </c>
      <c r="M76" s="133" t="s">
        <v>297</v>
      </c>
      <c r="N76" s="133" t="s">
        <v>296</v>
      </c>
      <c r="O76" s="133" t="s">
        <v>298</v>
      </c>
      <c r="P76" s="133" t="s">
        <v>629</v>
      </c>
      <c r="Q76" s="133" t="s">
        <v>299</v>
      </c>
      <c r="R76" s="133" t="s">
        <v>300</v>
      </c>
      <c r="S76" s="133" t="s">
        <v>301</v>
      </c>
      <c r="T76" s="133" t="s">
        <v>301</v>
      </c>
      <c r="U76" s="1359"/>
      <c r="V76" s="526"/>
    </row>
    <row r="77" spans="1:22" x14ac:dyDescent="0.25">
      <c r="A77" s="1325" t="str">
        <f>B71</f>
        <v>urb.e.5</v>
      </c>
      <c r="B77" s="122">
        <v>1</v>
      </c>
      <c r="C77" s="166"/>
      <c r="D77" s="87"/>
      <c r="E77" s="87"/>
      <c r="F77" s="166"/>
      <c r="G77" s="528"/>
      <c r="H77" s="89"/>
      <c r="I77" s="529"/>
      <c r="J77" s="530"/>
      <c r="K77" s="530"/>
      <c r="L77" s="531"/>
      <c r="M77" s="529"/>
      <c r="N77" s="531"/>
      <c r="O77" s="129"/>
      <c r="P77" s="129"/>
      <c r="Q77" s="529"/>
      <c r="R77" s="529"/>
      <c r="S77" s="529"/>
      <c r="T77" s="529"/>
      <c r="U77" s="532"/>
      <c r="V77" s="406"/>
    </row>
    <row r="78" spans="1:22" x14ac:dyDescent="0.25">
      <c r="A78" s="1325"/>
      <c r="B78" s="123">
        <v>2</v>
      </c>
      <c r="C78" s="84"/>
      <c r="D78" s="74"/>
      <c r="E78" s="74"/>
      <c r="F78" s="84"/>
      <c r="G78" s="533"/>
      <c r="H78" s="84"/>
      <c r="I78" s="534"/>
      <c r="J78" s="535"/>
      <c r="K78" s="535"/>
      <c r="L78" s="536"/>
      <c r="M78" s="534"/>
      <c r="N78" s="536"/>
      <c r="O78" s="120"/>
      <c r="P78" s="120"/>
      <c r="Q78" s="534"/>
      <c r="R78" s="534" t="s">
        <v>302</v>
      </c>
      <c r="S78" s="534"/>
      <c r="T78" s="534"/>
      <c r="U78" s="537"/>
      <c r="V78" s="406"/>
    </row>
    <row r="79" spans="1:22" x14ac:dyDescent="0.25">
      <c r="A79" s="1325"/>
      <c r="B79" s="123">
        <v>3</v>
      </c>
      <c r="C79" s="84"/>
      <c r="D79" s="74"/>
      <c r="E79" s="74"/>
      <c r="F79" s="84"/>
      <c r="G79" s="533"/>
      <c r="H79" s="84"/>
      <c r="I79" s="534"/>
      <c r="J79" s="535"/>
      <c r="K79" s="535"/>
      <c r="L79" s="536"/>
      <c r="M79" s="534"/>
      <c r="N79" s="536"/>
      <c r="O79" s="120"/>
      <c r="P79" s="120"/>
      <c r="Q79" s="534"/>
      <c r="R79" s="534"/>
      <c r="S79" s="534"/>
      <c r="T79" s="534"/>
      <c r="U79" s="537"/>
      <c r="V79" s="406"/>
    </row>
    <row r="80" spans="1:22" x14ac:dyDescent="0.25">
      <c r="A80" s="1325"/>
      <c r="B80" s="123">
        <v>4</v>
      </c>
      <c r="C80" s="84"/>
      <c r="D80" s="74"/>
      <c r="E80" s="74"/>
      <c r="F80" s="84"/>
      <c r="G80" s="533"/>
      <c r="H80" s="84"/>
      <c r="I80" s="534"/>
      <c r="J80" s="535"/>
      <c r="K80" s="535"/>
      <c r="L80" s="536"/>
      <c r="M80" s="534"/>
      <c r="N80" s="536"/>
      <c r="O80" s="120"/>
      <c r="P80" s="120"/>
      <c r="Q80" s="534"/>
      <c r="R80" s="534"/>
      <c r="S80" s="534"/>
      <c r="T80" s="534"/>
      <c r="U80" s="537"/>
      <c r="V80" s="406"/>
    </row>
    <row r="81" spans="1:22" x14ac:dyDescent="0.25">
      <c r="A81" s="1325"/>
      <c r="B81" s="123">
        <v>5</v>
      </c>
      <c r="C81" s="84"/>
      <c r="D81" s="74"/>
      <c r="E81" s="74"/>
      <c r="F81" s="84"/>
      <c r="G81" s="533"/>
      <c r="H81" s="84"/>
      <c r="I81" s="534"/>
      <c r="J81" s="535"/>
      <c r="K81" s="535"/>
      <c r="L81" s="536"/>
      <c r="M81" s="534"/>
      <c r="N81" s="536"/>
      <c r="O81" s="120"/>
      <c r="P81" s="120"/>
      <c r="Q81" s="534"/>
      <c r="R81" s="534"/>
      <c r="S81" s="534"/>
      <c r="T81" s="534"/>
      <c r="U81" s="537"/>
      <c r="V81" s="406"/>
    </row>
    <row r="82" spans="1:22" x14ac:dyDescent="0.25">
      <c r="A82" s="1325"/>
      <c r="B82" s="123">
        <v>6</v>
      </c>
      <c r="C82" s="84"/>
      <c r="D82" s="74"/>
      <c r="E82" s="74"/>
      <c r="F82" s="84"/>
      <c r="G82" s="533"/>
      <c r="H82" s="84"/>
      <c r="I82" s="534"/>
      <c r="J82" s="535"/>
      <c r="K82" s="535"/>
      <c r="L82" s="536"/>
      <c r="M82" s="534"/>
      <c r="N82" s="536"/>
      <c r="O82" s="120"/>
      <c r="P82" s="120"/>
      <c r="Q82" s="534"/>
      <c r="R82" s="534"/>
      <c r="S82" s="534"/>
      <c r="T82" s="534"/>
      <c r="U82" s="537"/>
      <c r="V82" s="406"/>
    </row>
    <row r="83" spans="1:22" x14ac:dyDescent="0.25">
      <c r="A83" s="1325"/>
      <c r="B83" s="123">
        <v>7</v>
      </c>
      <c r="C83" s="84"/>
      <c r="D83" s="74"/>
      <c r="E83" s="74"/>
      <c r="F83" s="84"/>
      <c r="G83" s="533"/>
      <c r="H83" s="84"/>
      <c r="I83" s="534"/>
      <c r="J83" s="535"/>
      <c r="K83" s="535"/>
      <c r="L83" s="536"/>
      <c r="M83" s="534"/>
      <c r="N83" s="536"/>
      <c r="O83" s="120"/>
      <c r="P83" s="120"/>
      <c r="Q83" s="534"/>
      <c r="R83" s="534"/>
      <c r="S83" s="534"/>
      <c r="T83" s="534"/>
      <c r="U83" s="537"/>
      <c r="V83" s="406"/>
    </row>
    <row r="84" spans="1:22" x14ac:dyDescent="0.25">
      <c r="A84" s="1325"/>
      <c r="B84" s="123">
        <v>8</v>
      </c>
      <c r="C84" s="84"/>
      <c r="D84" s="74"/>
      <c r="E84" s="74"/>
      <c r="F84" s="84"/>
      <c r="G84" s="533"/>
      <c r="H84" s="84"/>
      <c r="I84" s="534"/>
      <c r="J84" s="535"/>
      <c r="K84" s="535"/>
      <c r="L84" s="536"/>
      <c r="M84" s="534"/>
      <c r="N84" s="536"/>
      <c r="O84" s="120"/>
      <c r="P84" s="120"/>
      <c r="Q84" s="534"/>
      <c r="R84" s="534"/>
      <c r="S84" s="534"/>
      <c r="T84" s="534"/>
      <c r="U84" s="537"/>
      <c r="V84" s="406"/>
    </row>
    <row r="85" spans="1:22" x14ac:dyDescent="0.25">
      <c r="A85" s="1325"/>
      <c r="B85" s="123">
        <v>9</v>
      </c>
      <c r="C85" s="84"/>
      <c r="D85" s="74"/>
      <c r="E85" s="74"/>
      <c r="F85" s="84"/>
      <c r="G85" s="533"/>
      <c r="H85" s="84"/>
      <c r="I85" s="534"/>
      <c r="J85" s="535"/>
      <c r="K85" s="535"/>
      <c r="L85" s="536"/>
      <c r="M85" s="534"/>
      <c r="N85" s="536"/>
      <c r="O85" s="120"/>
      <c r="P85" s="120"/>
      <c r="Q85" s="534"/>
      <c r="R85" s="534"/>
      <c r="S85" s="534"/>
      <c r="T85" s="534"/>
      <c r="U85" s="537"/>
      <c r="V85" s="406"/>
    </row>
    <row r="86" spans="1:22" ht="15.75" thickBot="1" x14ac:dyDescent="0.3">
      <c r="A86" s="1326"/>
      <c r="B86" s="124">
        <v>10</v>
      </c>
      <c r="C86" s="104"/>
      <c r="D86" s="102"/>
      <c r="E86" s="102"/>
      <c r="F86" s="104"/>
      <c r="G86" s="538"/>
      <c r="H86" s="104"/>
      <c r="I86" s="539"/>
      <c r="J86" s="540"/>
      <c r="K86" s="540"/>
      <c r="L86" s="541"/>
      <c r="M86" s="539"/>
      <c r="N86" s="541"/>
      <c r="O86" s="121"/>
      <c r="P86" s="121"/>
      <c r="Q86" s="539"/>
      <c r="R86" s="539"/>
      <c r="S86" s="539"/>
      <c r="T86" s="539"/>
      <c r="U86" s="542"/>
      <c r="V86" s="406"/>
    </row>
    <row r="87" spans="1:22" ht="25.5" thickBot="1" x14ac:dyDescent="0.3">
      <c r="A87" s="109"/>
      <c r="B87" s="75"/>
      <c r="C87" s="75"/>
      <c r="D87" s="75"/>
      <c r="E87" s="395" t="s">
        <v>303</v>
      </c>
      <c r="F87" s="396">
        <f>COUNTA(F77:F86)</f>
        <v>0</v>
      </c>
      <c r="G87" s="397">
        <f>COUNTA(G77:G86)</f>
        <v>0</v>
      </c>
      <c r="H87" s="613"/>
      <c r="I87" s="523"/>
      <c r="J87" s="615"/>
      <c r="K87" s="615"/>
      <c r="L87" s="616"/>
      <c r="M87" s="1208" t="s">
        <v>440</v>
      </c>
      <c r="N87" s="1209"/>
      <c r="O87" s="654">
        <f>SUM(O77:O86)</f>
        <v>0</v>
      </c>
      <c r="P87" s="655">
        <f>SUM(P77:P86)</f>
        <v>0</v>
      </c>
      <c r="Q87" s="75"/>
      <c r="S87" s="75"/>
      <c r="T87" s="75"/>
      <c r="U87" s="544"/>
      <c r="V87" s="545"/>
    </row>
    <row r="88" spans="1:22" ht="15.75" thickBot="1" x14ac:dyDescent="0.3">
      <c r="A88" s="546"/>
      <c r="B88" s="521"/>
      <c r="C88" s="487"/>
      <c r="D88" s="487"/>
      <c r="E88" s="487"/>
      <c r="F88" s="521"/>
      <c r="G88" s="487"/>
      <c r="H88" s="487"/>
      <c r="I88" s="521"/>
      <c r="J88" s="521"/>
      <c r="K88" s="521"/>
      <c r="L88" s="487"/>
      <c r="M88" s="487"/>
      <c r="N88" s="487"/>
      <c r="O88" s="487"/>
      <c r="P88" s="487"/>
      <c r="Q88" s="487"/>
      <c r="R88" s="487"/>
      <c r="S88" s="487"/>
      <c r="T88" s="547"/>
      <c r="U88" s="487"/>
      <c r="V88" s="493"/>
    </row>
    <row r="89" spans="1:22" ht="15.75" thickBot="1" x14ac:dyDescent="0.3">
      <c r="A89" s="524"/>
      <c r="B89" s="402"/>
      <c r="C89" s="280"/>
      <c r="D89" s="280"/>
      <c r="E89" s="280"/>
      <c r="F89" s="402"/>
      <c r="G89" s="280"/>
      <c r="H89" s="280"/>
      <c r="I89" s="402"/>
      <c r="J89" s="402"/>
      <c r="K89" s="402"/>
      <c r="L89" s="280"/>
      <c r="M89" s="280"/>
      <c r="N89" s="280"/>
      <c r="O89" s="280"/>
      <c r="P89" s="280"/>
      <c r="Q89" s="280"/>
      <c r="R89" s="280"/>
      <c r="S89" s="280"/>
      <c r="T89" s="280"/>
      <c r="U89" s="280"/>
      <c r="V89" s="404"/>
    </row>
    <row r="90" spans="1:22" ht="28.5" thickBot="1" x14ac:dyDescent="0.3">
      <c r="A90" s="128" t="s">
        <v>9</v>
      </c>
      <c r="B90" s="1226" t="s">
        <v>58</v>
      </c>
      <c r="C90" s="1227"/>
      <c r="E90" s="1327" t="s">
        <v>267</v>
      </c>
      <c r="F90" s="1328"/>
      <c r="G90" s="1224">
        <f>VLOOKUP(B90,'Urbano.Piano inv. forn'!$D$93:$H$112,3,FALSE)</f>
        <v>0</v>
      </c>
      <c r="H90" s="1225"/>
      <c r="I90" s="64"/>
      <c r="J90" s="1327" t="s">
        <v>268</v>
      </c>
      <c r="K90" s="1329"/>
      <c r="L90" s="1328"/>
      <c r="M90" s="1224">
        <f>VLOOKUP(B90,'Urbano.Piano inv. forn'!$D$93:$H$112,4,FALSE)</f>
        <v>0</v>
      </c>
      <c r="N90" s="1225"/>
      <c r="P90" s="134" t="s">
        <v>269</v>
      </c>
      <c r="Q90" s="525"/>
      <c r="S90" s="135" t="s">
        <v>270</v>
      </c>
      <c r="T90" s="1017"/>
      <c r="U90" s="1019"/>
      <c r="V90" s="406"/>
    </row>
    <row r="91" spans="1:22" ht="15.75" thickBot="1" x14ac:dyDescent="0.3">
      <c r="A91" s="109"/>
      <c r="B91" s="76"/>
      <c r="C91" s="76"/>
      <c r="E91" s="77"/>
      <c r="F91" s="77"/>
      <c r="G91" s="78"/>
      <c r="H91" s="78"/>
      <c r="I91" s="64"/>
      <c r="J91" s="77"/>
      <c r="K91" s="77"/>
      <c r="L91" s="77"/>
      <c r="M91" s="78"/>
      <c r="N91" s="78"/>
      <c r="P91" s="79"/>
      <c r="S91" s="75"/>
      <c r="T91" s="523"/>
      <c r="V91" s="110"/>
    </row>
    <row r="92" spans="1:22" ht="38.25" customHeight="1" thickBot="1" x14ac:dyDescent="0.3">
      <c r="A92" s="1313" t="s">
        <v>271</v>
      </c>
      <c r="B92" s="1314"/>
      <c r="C92" s="1314"/>
      <c r="D92" s="1315"/>
      <c r="E92" s="1210">
        <f>VLOOKUP(B90,'Urbano.Piano inv. forn'!$D$93:$V$112,17,FALSE)</f>
        <v>0</v>
      </c>
      <c r="F92" s="1258"/>
      <c r="G92" s="1258"/>
      <c r="H92" s="1211"/>
      <c r="I92" s="64"/>
      <c r="J92" s="1316" t="s">
        <v>52</v>
      </c>
      <c r="K92" s="1317"/>
      <c r="L92" s="1318"/>
      <c r="M92" s="1210">
        <f>VLOOKUP(B90,'Urbano.Piano inv. forn'!$D$93:$V$112,19,FALSE)</f>
        <v>0</v>
      </c>
      <c r="N92" s="1211"/>
      <c r="O92" s="98"/>
      <c r="P92" s="135" t="s">
        <v>272</v>
      </c>
      <c r="Q92" s="115">
        <f>M92+E92</f>
        <v>0</v>
      </c>
      <c r="S92" s="135" t="s">
        <v>273</v>
      </c>
      <c r="T92" s="1017"/>
      <c r="U92" s="1019"/>
      <c r="V92" s="110"/>
    </row>
    <row r="93" spans="1:22" ht="15.75" thickBot="1" x14ac:dyDescent="0.3">
      <c r="A93" s="116"/>
      <c r="B93" s="117"/>
      <c r="C93" s="563"/>
      <c r="D93" s="117"/>
      <c r="E93" s="118"/>
      <c r="F93" s="118"/>
      <c r="G93" s="118"/>
      <c r="H93" s="118"/>
      <c r="I93" s="64"/>
      <c r="J93" s="77"/>
      <c r="K93" s="77"/>
      <c r="L93" s="77"/>
      <c r="M93" s="118"/>
      <c r="N93" s="118"/>
      <c r="O93" s="98"/>
      <c r="P93" s="75"/>
      <c r="Q93" s="98"/>
      <c r="S93" s="75"/>
      <c r="T93" s="76"/>
      <c r="U93" s="76"/>
      <c r="V93" s="406"/>
    </row>
    <row r="94" spans="1:22" ht="60" x14ac:dyDescent="0.25">
      <c r="A94" s="1319" t="s">
        <v>274</v>
      </c>
      <c r="B94" s="1321" t="s">
        <v>275</v>
      </c>
      <c r="C94" s="1323" t="s">
        <v>276</v>
      </c>
      <c r="D94" s="130" t="s">
        <v>277</v>
      </c>
      <c r="E94" s="131" t="s">
        <v>278</v>
      </c>
      <c r="F94" s="130" t="s">
        <v>279</v>
      </c>
      <c r="G94" s="130" t="s">
        <v>280</v>
      </c>
      <c r="H94" s="132" t="s">
        <v>241</v>
      </c>
      <c r="I94" s="132" t="s">
        <v>281</v>
      </c>
      <c r="J94" s="132" t="s">
        <v>282</v>
      </c>
      <c r="K94" s="132" t="s">
        <v>636</v>
      </c>
      <c r="L94" s="132" t="s">
        <v>283</v>
      </c>
      <c r="M94" s="132" t="s">
        <v>284</v>
      </c>
      <c r="N94" s="132" t="s">
        <v>285</v>
      </c>
      <c r="O94" s="132" t="s">
        <v>286</v>
      </c>
      <c r="P94" s="132" t="s">
        <v>287</v>
      </c>
      <c r="Q94" s="132" t="s">
        <v>288</v>
      </c>
      <c r="R94" s="132" t="s">
        <v>289</v>
      </c>
      <c r="S94" s="132" t="s">
        <v>290</v>
      </c>
      <c r="T94" s="132" t="s">
        <v>632</v>
      </c>
      <c r="U94" s="1358" t="s">
        <v>291</v>
      </c>
      <c r="V94" s="526"/>
    </row>
    <row r="95" spans="1:22" ht="24" x14ac:dyDescent="0.25">
      <c r="A95" s="1320"/>
      <c r="B95" s="1322"/>
      <c r="C95" s="1324"/>
      <c r="D95" s="133" t="s">
        <v>292</v>
      </c>
      <c r="E95" s="133" t="s">
        <v>293</v>
      </c>
      <c r="F95" s="133" t="s">
        <v>294</v>
      </c>
      <c r="G95" s="133" t="s">
        <v>294</v>
      </c>
      <c r="H95" s="133" t="s">
        <v>250</v>
      </c>
      <c r="I95" s="133" t="s">
        <v>28</v>
      </c>
      <c r="J95" s="133" t="s">
        <v>295</v>
      </c>
      <c r="K95" s="133" t="s">
        <v>296</v>
      </c>
      <c r="L95" s="133" t="s">
        <v>296</v>
      </c>
      <c r="M95" s="133" t="s">
        <v>297</v>
      </c>
      <c r="N95" s="133" t="s">
        <v>296</v>
      </c>
      <c r="O95" s="133" t="s">
        <v>298</v>
      </c>
      <c r="P95" s="133" t="s">
        <v>629</v>
      </c>
      <c r="Q95" s="133" t="s">
        <v>299</v>
      </c>
      <c r="R95" s="133" t="s">
        <v>300</v>
      </c>
      <c r="S95" s="133" t="s">
        <v>301</v>
      </c>
      <c r="T95" s="133" t="s">
        <v>301</v>
      </c>
      <c r="U95" s="1359"/>
      <c r="V95" s="526"/>
    </row>
    <row r="96" spans="1:22" x14ac:dyDescent="0.25">
      <c r="A96" s="1325" t="str">
        <f>B90</f>
        <v>urb.e.4</v>
      </c>
      <c r="B96" s="122">
        <v>1</v>
      </c>
      <c r="C96" s="166"/>
      <c r="D96" s="87"/>
      <c r="E96" s="87"/>
      <c r="F96" s="166"/>
      <c r="G96" s="528"/>
      <c r="H96" s="89"/>
      <c r="I96" s="529"/>
      <c r="J96" s="530"/>
      <c r="K96" s="530"/>
      <c r="L96" s="531"/>
      <c r="M96" s="529"/>
      <c r="N96" s="531"/>
      <c r="O96" s="129"/>
      <c r="P96" s="129"/>
      <c r="Q96" s="529"/>
      <c r="R96" s="529"/>
      <c r="S96" s="529"/>
      <c r="T96" s="529"/>
      <c r="U96" s="532"/>
      <c r="V96" s="406"/>
    </row>
    <row r="97" spans="1:22" x14ac:dyDescent="0.25">
      <c r="A97" s="1325"/>
      <c r="B97" s="123">
        <v>2</v>
      </c>
      <c r="C97" s="84"/>
      <c r="D97" s="74"/>
      <c r="E97" s="74"/>
      <c r="F97" s="84"/>
      <c r="G97" s="533"/>
      <c r="H97" s="84"/>
      <c r="I97" s="534"/>
      <c r="J97" s="535"/>
      <c r="K97" s="535"/>
      <c r="L97" s="536"/>
      <c r="M97" s="534"/>
      <c r="N97" s="536"/>
      <c r="O97" s="120"/>
      <c r="P97" s="120"/>
      <c r="Q97" s="534"/>
      <c r="R97" s="534" t="s">
        <v>302</v>
      </c>
      <c r="S97" s="534"/>
      <c r="T97" s="534"/>
      <c r="U97" s="537"/>
      <c r="V97" s="406"/>
    </row>
    <row r="98" spans="1:22" x14ac:dyDescent="0.25">
      <c r="A98" s="1325"/>
      <c r="B98" s="123">
        <v>3</v>
      </c>
      <c r="C98" s="84"/>
      <c r="D98" s="74"/>
      <c r="E98" s="74"/>
      <c r="F98" s="84"/>
      <c r="G98" s="533"/>
      <c r="H98" s="84"/>
      <c r="I98" s="534"/>
      <c r="J98" s="535"/>
      <c r="K98" s="535"/>
      <c r="L98" s="536"/>
      <c r="M98" s="534"/>
      <c r="N98" s="536"/>
      <c r="O98" s="120"/>
      <c r="P98" s="120"/>
      <c r="Q98" s="534"/>
      <c r="R98" s="534"/>
      <c r="S98" s="534"/>
      <c r="T98" s="534"/>
      <c r="U98" s="537"/>
      <c r="V98" s="406"/>
    </row>
    <row r="99" spans="1:22" x14ac:dyDescent="0.25">
      <c r="A99" s="1325"/>
      <c r="B99" s="123">
        <v>4</v>
      </c>
      <c r="C99" s="84"/>
      <c r="D99" s="74"/>
      <c r="E99" s="74"/>
      <c r="F99" s="84"/>
      <c r="G99" s="533"/>
      <c r="H99" s="84"/>
      <c r="I99" s="534"/>
      <c r="J99" s="535"/>
      <c r="K99" s="535"/>
      <c r="L99" s="536"/>
      <c r="M99" s="534"/>
      <c r="N99" s="536"/>
      <c r="O99" s="120"/>
      <c r="P99" s="120"/>
      <c r="Q99" s="534"/>
      <c r="R99" s="534"/>
      <c r="S99" s="534"/>
      <c r="T99" s="534"/>
      <c r="U99" s="537"/>
      <c r="V99" s="406"/>
    </row>
    <row r="100" spans="1:22" x14ac:dyDescent="0.25">
      <c r="A100" s="1325"/>
      <c r="B100" s="123">
        <v>5</v>
      </c>
      <c r="C100" s="84"/>
      <c r="D100" s="74"/>
      <c r="E100" s="74"/>
      <c r="F100" s="84"/>
      <c r="G100" s="533"/>
      <c r="H100" s="84"/>
      <c r="I100" s="534"/>
      <c r="J100" s="535"/>
      <c r="K100" s="535"/>
      <c r="L100" s="536"/>
      <c r="M100" s="534"/>
      <c r="N100" s="536"/>
      <c r="O100" s="120"/>
      <c r="P100" s="120"/>
      <c r="Q100" s="534"/>
      <c r="R100" s="534"/>
      <c r="S100" s="534"/>
      <c r="T100" s="534"/>
      <c r="U100" s="537"/>
      <c r="V100" s="406"/>
    </row>
    <row r="101" spans="1:22" x14ac:dyDescent="0.25">
      <c r="A101" s="1325"/>
      <c r="B101" s="123">
        <v>6</v>
      </c>
      <c r="C101" s="84"/>
      <c r="D101" s="74"/>
      <c r="E101" s="74"/>
      <c r="F101" s="84"/>
      <c r="G101" s="533"/>
      <c r="H101" s="84"/>
      <c r="I101" s="534"/>
      <c r="J101" s="535"/>
      <c r="K101" s="535"/>
      <c r="L101" s="536"/>
      <c r="M101" s="534"/>
      <c r="N101" s="536"/>
      <c r="O101" s="120"/>
      <c r="P101" s="120"/>
      <c r="Q101" s="534"/>
      <c r="R101" s="534"/>
      <c r="S101" s="534"/>
      <c r="T101" s="534"/>
      <c r="U101" s="537"/>
      <c r="V101" s="406"/>
    </row>
    <row r="102" spans="1:22" x14ac:dyDescent="0.25">
      <c r="A102" s="1325"/>
      <c r="B102" s="123">
        <v>7</v>
      </c>
      <c r="C102" s="84"/>
      <c r="D102" s="74"/>
      <c r="E102" s="74"/>
      <c r="F102" s="84"/>
      <c r="G102" s="533"/>
      <c r="H102" s="84"/>
      <c r="I102" s="534"/>
      <c r="J102" s="535"/>
      <c r="K102" s="535"/>
      <c r="L102" s="536"/>
      <c r="M102" s="534"/>
      <c r="N102" s="536"/>
      <c r="O102" s="120"/>
      <c r="P102" s="120"/>
      <c r="Q102" s="534"/>
      <c r="R102" s="534"/>
      <c r="S102" s="534"/>
      <c r="T102" s="534"/>
      <c r="U102" s="537"/>
      <c r="V102" s="406"/>
    </row>
    <row r="103" spans="1:22" x14ac:dyDescent="0.25">
      <c r="A103" s="1325"/>
      <c r="B103" s="123">
        <v>8</v>
      </c>
      <c r="C103" s="84"/>
      <c r="D103" s="74"/>
      <c r="E103" s="74"/>
      <c r="F103" s="84"/>
      <c r="G103" s="533"/>
      <c r="H103" s="84"/>
      <c r="I103" s="534"/>
      <c r="J103" s="535"/>
      <c r="K103" s="535"/>
      <c r="L103" s="536"/>
      <c r="M103" s="534"/>
      <c r="N103" s="536"/>
      <c r="O103" s="120"/>
      <c r="P103" s="120"/>
      <c r="Q103" s="534"/>
      <c r="R103" s="534"/>
      <c r="S103" s="534"/>
      <c r="T103" s="534"/>
      <c r="U103" s="537"/>
      <c r="V103" s="406"/>
    </row>
    <row r="104" spans="1:22" x14ac:dyDescent="0.25">
      <c r="A104" s="1325"/>
      <c r="B104" s="123">
        <v>9</v>
      </c>
      <c r="C104" s="84"/>
      <c r="D104" s="74"/>
      <c r="E104" s="74"/>
      <c r="F104" s="84"/>
      <c r="G104" s="533"/>
      <c r="H104" s="84"/>
      <c r="I104" s="534"/>
      <c r="J104" s="535"/>
      <c r="K104" s="535"/>
      <c r="L104" s="536"/>
      <c r="M104" s="534"/>
      <c r="N104" s="536"/>
      <c r="O104" s="120"/>
      <c r="P104" s="120"/>
      <c r="Q104" s="534"/>
      <c r="R104" s="534"/>
      <c r="S104" s="534"/>
      <c r="T104" s="534"/>
      <c r="U104" s="537"/>
      <c r="V104" s="406"/>
    </row>
    <row r="105" spans="1:22" ht="15.75" thickBot="1" x14ac:dyDescent="0.3">
      <c r="A105" s="1326"/>
      <c r="B105" s="124">
        <v>10</v>
      </c>
      <c r="C105" s="104"/>
      <c r="D105" s="102"/>
      <c r="E105" s="102"/>
      <c r="F105" s="104"/>
      <c r="G105" s="538"/>
      <c r="H105" s="104"/>
      <c r="I105" s="539"/>
      <c r="J105" s="540"/>
      <c r="K105" s="540"/>
      <c r="L105" s="541"/>
      <c r="M105" s="539"/>
      <c r="N105" s="541"/>
      <c r="O105" s="121"/>
      <c r="P105" s="121"/>
      <c r="Q105" s="539"/>
      <c r="R105" s="539"/>
      <c r="S105" s="539"/>
      <c r="T105" s="539"/>
      <c r="U105" s="542"/>
      <c r="V105" s="406"/>
    </row>
    <row r="106" spans="1:22" ht="25.5" thickBot="1" x14ac:dyDescent="0.3">
      <c r="A106" s="109"/>
      <c r="B106" s="75"/>
      <c r="C106" s="75"/>
      <c r="D106" s="75"/>
      <c r="E106" s="395" t="s">
        <v>303</v>
      </c>
      <c r="F106" s="396">
        <f>COUNTA(F96:F105)</f>
        <v>0</v>
      </c>
      <c r="G106" s="397">
        <f>COUNTA(G96:G105)</f>
        <v>0</v>
      </c>
      <c r="H106" s="613"/>
      <c r="I106" s="523"/>
      <c r="J106" s="615"/>
      <c r="K106" s="615"/>
      <c r="L106" s="616"/>
      <c r="M106" s="1208" t="s">
        <v>440</v>
      </c>
      <c r="N106" s="1209"/>
      <c r="O106" s="654">
        <f>SUM(O96:O105)</f>
        <v>0</v>
      </c>
      <c r="P106" s="655">
        <f>SUM(P96:P105)</f>
        <v>0</v>
      </c>
      <c r="Q106" s="75"/>
      <c r="S106" s="75"/>
      <c r="T106" s="75"/>
      <c r="U106" s="544"/>
      <c r="V106" s="545"/>
    </row>
    <row r="107" spans="1:22" ht="15.75" thickBot="1" x14ac:dyDescent="0.3">
      <c r="A107" s="546"/>
      <c r="B107" s="521"/>
      <c r="C107" s="487"/>
      <c r="D107" s="487"/>
      <c r="E107" s="487"/>
      <c r="F107" s="521"/>
      <c r="G107" s="487"/>
      <c r="H107" s="487"/>
      <c r="I107" s="521"/>
      <c r="J107" s="521"/>
      <c r="K107" s="521"/>
      <c r="L107" s="487"/>
      <c r="M107" s="487"/>
      <c r="N107" s="487"/>
      <c r="O107" s="487"/>
      <c r="P107" s="487"/>
      <c r="Q107" s="487"/>
      <c r="R107" s="487"/>
      <c r="S107" s="487"/>
      <c r="T107" s="547"/>
      <c r="U107" s="487"/>
      <c r="V107" s="493"/>
    </row>
    <row r="108" spans="1:22" ht="15.75" thickBot="1" x14ac:dyDescent="0.3">
      <c r="A108" s="524"/>
      <c r="B108" s="402"/>
      <c r="C108" s="280"/>
      <c r="D108" s="280"/>
      <c r="E108" s="280"/>
      <c r="F108" s="402"/>
      <c r="G108" s="280"/>
      <c r="H108" s="280"/>
      <c r="I108" s="402"/>
      <c r="J108" s="402"/>
      <c r="K108" s="402"/>
      <c r="L108" s="280"/>
      <c r="M108" s="280"/>
      <c r="N108" s="280"/>
      <c r="O108" s="280"/>
      <c r="P108" s="280"/>
      <c r="Q108" s="280"/>
      <c r="R108" s="280"/>
      <c r="S108" s="280"/>
      <c r="T108" s="280"/>
      <c r="U108" s="280"/>
      <c r="V108" s="404"/>
    </row>
    <row r="109" spans="1:22" ht="28.5" thickBot="1" x14ac:dyDescent="0.3">
      <c r="A109" s="128" t="s">
        <v>9</v>
      </c>
      <c r="B109" s="1226" t="s">
        <v>59</v>
      </c>
      <c r="C109" s="1227"/>
      <c r="E109" s="1327" t="s">
        <v>267</v>
      </c>
      <c r="F109" s="1328"/>
      <c r="G109" s="1224">
        <f>VLOOKUP(B109,'Urbano.Piano inv. forn'!$D$93:$H$112,3,FALSE)</f>
        <v>0</v>
      </c>
      <c r="H109" s="1225"/>
      <c r="I109" s="64"/>
      <c r="J109" s="1327" t="s">
        <v>268</v>
      </c>
      <c r="K109" s="1329"/>
      <c r="L109" s="1328"/>
      <c r="M109" s="1224">
        <f>VLOOKUP(B109,'Urbano.Piano inv. forn'!$D$93:$H$112,4,FALSE)</f>
        <v>0</v>
      </c>
      <c r="N109" s="1225"/>
      <c r="P109" s="134" t="s">
        <v>269</v>
      </c>
      <c r="Q109" s="525"/>
      <c r="S109" s="135" t="s">
        <v>270</v>
      </c>
      <c r="T109" s="1017"/>
      <c r="U109" s="1019"/>
      <c r="V109" s="406"/>
    </row>
    <row r="110" spans="1:22" ht="15.75" thickBot="1" x14ac:dyDescent="0.3">
      <c r="A110" s="109"/>
      <c r="B110" s="76"/>
      <c r="C110" s="76"/>
      <c r="E110" s="77"/>
      <c r="F110" s="77"/>
      <c r="G110" s="78"/>
      <c r="H110" s="78"/>
      <c r="I110" s="64"/>
      <c r="J110" s="77"/>
      <c r="K110" s="77"/>
      <c r="L110" s="77"/>
      <c r="M110" s="78"/>
      <c r="N110" s="78"/>
      <c r="P110" s="79"/>
      <c r="S110" s="75"/>
      <c r="T110" s="523"/>
      <c r="V110" s="110"/>
    </row>
    <row r="111" spans="1:22" ht="30.75" customHeight="1" thickBot="1" x14ac:dyDescent="0.3">
      <c r="A111" s="1313" t="s">
        <v>271</v>
      </c>
      <c r="B111" s="1314"/>
      <c r="C111" s="1314"/>
      <c r="D111" s="1315"/>
      <c r="E111" s="1210">
        <f>VLOOKUP(B109,'Urbano.Piano inv. forn'!$D$93:$V$112,17,FALSE)</f>
        <v>0</v>
      </c>
      <c r="F111" s="1258"/>
      <c r="G111" s="1258"/>
      <c r="H111" s="1211"/>
      <c r="I111" s="64"/>
      <c r="J111" s="1316" t="s">
        <v>52</v>
      </c>
      <c r="K111" s="1317"/>
      <c r="L111" s="1318"/>
      <c r="M111" s="1210">
        <f>VLOOKUP(B109,'Urbano.Piano inv. forn'!$D$93:$V$112,19,FALSE)</f>
        <v>0</v>
      </c>
      <c r="N111" s="1211"/>
      <c r="O111" s="98"/>
      <c r="P111" s="135" t="s">
        <v>272</v>
      </c>
      <c r="Q111" s="115">
        <f>M111+E111</f>
        <v>0</v>
      </c>
      <c r="S111" s="135" t="s">
        <v>273</v>
      </c>
      <c r="T111" s="1017"/>
      <c r="U111" s="1019"/>
      <c r="V111" s="110"/>
    </row>
    <row r="112" spans="1:22" ht="15.75" thickBot="1" x14ac:dyDescent="0.3">
      <c r="A112" s="116"/>
      <c r="B112" s="117"/>
      <c r="C112" s="563"/>
      <c r="D112" s="117"/>
      <c r="E112" s="118"/>
      <c r="F112" s="118"/>
      <c r="G112" s="118"/>
      <c r="H112" s="118"/>
      <c r="I112" s="64"/>
      <c r="J112" s="77"/>
      <c r="K112" s="77"/>
      <c r="L112" s="77"/>
      <c r="M112" s="118"/>
      <c r="N112" s="118"/>
      <c r="O112" s="98"/>
      <c r="P112" s="75"/>
      <c r="Q112" s="98"/>
      <c r="S112" s="75"/>
      <c r="T112" s="76"/>
      <c r="U112" s="76"/>
      <c r="V112" s="406"/>
    </row>
    <row r="113" spans="1:22" ht="60.75" thickBot="1" x14ac:dyDescent="0.3">
      <c r="A113" s="1319" t="s">
        <v>274</v>
      </c>
      <c r="B113" s="1321" t="s">
        <v>275</v>
      </c>
      <c r="C113" s="1323" t="s">
        <v>276</v>
      </c>
      <c r="D113" s="130" t="s">
        <v>277</v>
      </c>
      <c r="E113" s="131" t="s">
        <v>278</v>
      </c>
      <c r="F113" s="130" t="s">
        <v>279</v>
      </c>
      <c r="G113" s="130" t="s">
        <v>280</v>
      </c>
      <c r="H113" s="132" t="s">
        <v>241</v>
      </c>
      <c r="I113" s="132" t="s">
        <v>281</v>
      </c>
      <c r="J113" s="132" t="s">
        <v>282</v>
      </c>
      <c r="K113" s="132" t="s">
        <v>636</v>
      </c>
      <c r="L113" s="132" t="s">
        <v>283</v>
      </c>
      <c r="M113" s="132" t="s">
        <v>284</v>
      </c>
      <c r="N113" s="132" t="s">
        <v>285</v>
      </c>
      <c r="O113" s="132" t="s">
        <v>286</v>
      </c>
      <c r="P113" s="132" t="s">
        <v>287</v>
      </c>
      <c r="Q113" s="132" t="s">
        <v>288</v>
      </c>
      <c r="R113" s="132" t="s">
        <v>289</v>
      </c>
      <c r="S113" s="132" t="s">
        <v>290</v>
      </c>
      <c r="T113" s="132" t="s">
        <v>632</v>
      </c>
      <c r="U113" s="1358" t="s">
        <v>291</v>
      </c>
      <c r="V113" s="526"/>
    </row>
    <row r="114" spans="1:22" ht="24.75" thickBot="1" x14ac:dyDescent="0.3">
      <c r="A114" s="1320"/>
      <c r="B114" s="1322"/>
      <c r="C114" s="1324"/>
      <c r="D114" s="133" t="s">
        <v>292</v>
      </c>
      <c r="E114" s="133" t="s">
        <v>293</v>
      </c>
      <c r="F114" s="133" t="s">
        <v>294</v>
      </c>
      <c r="G114" s="133" t="s">
        <v>294</v>
      </c>
      <c r="H114" s="133" t="s">
        <v>250</v>
      </c>
      <c r="I114" s="133" t="s">
        <v>28</v>
      </c>
      <c r="J114" s="133" t="s">
        <v>295</v>
      </c>
      <c r="K114" s="133" t="s">
        <v>296</v>
      </c>
      <c r="L114" s="133" t="s">
        <v>296</v>
      </c>
      <c r="M114" s="133" t="s">
        <v>297</v>
      </c>
      <c r="N114" s="133" t="s">
        <v>296</v>
      </c>
      <c r="O114" s="133" t="s">
        <v>298</v>
      </c>
      <c r="P114" s="133" t="s">
        <v>629</v>
      </c>
      <c r="Q114" s="133" t="s">
        <v>299</v>
      </c>
      <c r="R114" s="133" t="s">
        <v>300</v>
      </c>
      <c r="S114" s="133" t="s">
        <v>301</v>
      </c>
      <c r="T114" s="133" t="s">
        <v>301</v>
      </c>
      <c r="U114" s="1359"/>
      <c r="V114" s="526"/>
    </row>
    <row r="115" spans="1:22" x14ac:dyDescent="0.25">
      <c r="A115" s="1325" t="str">
        <f>B109</f>
        <v>urb.e.5</v>
      </c>
      <c r="B115" s="122">
        <v>1</v>
      </c>
      <c r="C115" s="166"/>
      <c r="D115" s="87"/>
      <c r="E115" s="87"/>
      <c r="F115" s="166"/>
      <c r="G115" s="528"/>
      <c r="H115" s="89"/>
      <c r="I115" s="529"/>
      <c r="J115" s="530"/>
      <c r="K115" s="530"/>
      <c r="L115" s="531"/>
      <c r="M115" s="529"/>
      <c r="N115" s="531"/>
      <c r="O115" s="129"/>
      <c r="P115" s="129"/>
      <c r="Q115" s="529"/>
      <c r="R115" s="529"/>
      <c r="S115" s="529"/>
      <c r="T115" s="529"/>
      <c r="U115" s="532"/>
      <c r="V115" s="406"/>
    </row>
    <row r="116" spans="1:22" x14ac:dyDescent="0.25">
      <c r="A116" s="1325"/>
      <c r="B116" s="123">
        <v>2</v>
      </c>
      <c r="C116" s="84"/>
      <c r="D116" s="74"/>
      <c r="E116" s="74"/>
      <c r="F116" s="84"/>
      <c r="G116" s="533"/>
      <c r="H116" s="84"/>
      <c r="I116" s="534"/>
      <c r="J116" s="535"/>
      <c r="K116" s="535"/>
      <c r="L116" s="536"/>
      <c r="M116" s="534"/>
      <c r="N116" s="536"/>
      <c r="O116" s="120"/>
      <c r="P116" s="120"/>
      <c r="Q116" s="534"/>
      <c r="R116" s="534" t="s">
        <v>302</v>
      </c>
      <c r="S116" s="534"/>
      <c r="T116" s="534"/>
      <c r="U116" s="537"/>
      <c r="V116" s="406"/>
    </row>
    <row r="117" spans="1:22" x14ac:dyDescent="0.25">
      <c r="A117" s="1325"/>
      <c r="B117" s="123">
        <v>3</v>
      </c>
      <c r="C117" s="84"/>
      <c r="D117" s="74"/>
      <c r="E117" s="74"/>
      <c r="F117" s="84"/>
      <c r="G117" s="533"/>
      <c r="H117" s="84"/>
      <c r="I117" s="534"/>
      <c r="J117" s="535"/>
      <c r="K117" s="535"/>
      <c r="L117" s="536"/>
      <c r="M117" s="534"/>
      <c r="N117" s="536"/>
      <c r="O117" s="120"/>
      <c r="P117" s="120"/>
      <c r="Q117" s="534"/>
      <c r="R117" s="534"/>
      <c r="S117" s="534"/>
      <c r="T117" s="534"/>
      <c r="U117" s="537"/>
      <c r="V117" s="406"/>
    </row>
    <row r="118" spans="1:22" x14ac:dyDescent="0.25">
      <c r="A118" s="1325"/>
      <c r="B118" s="123">
        <v>4</v>
      </c>
      <c r="C118" s="84"/>
      <c r="D118" s="74"/>
      <c r="E118" s="74"/>
      <c r="F118" s="84"/>
      <c r="G118" s="533"/>
      <c r="H118" s="84"/>
      <c r="I118" s="534"/>
      <c r="J118" s="535"/>
      <c r="K118" s="535"/>
      <c r="L118" s="536"/>
      <c r="M118" s="534"/>
      <c r="N118" s="536"/>
      <c r="O118" s="120"/>
      <c r="P118" s="120"/>
      <c r="Q118" s="534"/>
      <c r="R118" s="534"/>
      <c r="S118" s="534"/>
      <c r="T118" s="534"/>
      <c r="U118" s="537"/>
      <c r="V118" s="406"/>
    </row>
    <row r="119" spans="1:22" x14ac:dyDescent="0.25">
      <c r="A119" s="1325"/>
      <c r="B119" s="123">
        <v>5</v>
      </c>
      <c r="C119" s="84"/>
      <c r="D119" s="74"/>
      <c r="E119" s="74"/>
      <c r="F119" s="84"/>
      <c r="G119" s="533"/>
      <c r="H119" s="84"/>
      <c r="I119" s="534"/>
      <c r="J119" s="535"/>
      <c r="K119" s="535"/>
      <c r="L119" s="536"/>
      <c r="M119" s="534"/>
      <c r="N119" s="536"/>
      <c r="O119" s="120"/>
      <c r="P119" s="120"/>
      <c r="Q119" s="534"/>
      <c r="R119" s="534"/>
      <c r="S119" s="534"/>
      <c r="T119" s="534"/>
      <c r="U119" s="537"/>
      <c r="V119" s="406"/>
    </row>
    <row r="120" spans="1:22" x14ac:dyDescent="0.25">
      <c r="A120" s="1325"/>
      <c r="B120" s="123">
        <v>6</v>
      </c>
      <c r="C120" s="84"/>
      <c r="D120" s="74"/>
      <c r="E120" s="74"/>
      <c r="F120" s="84"/>
      <c r="G120" s="533"/>
      <c r="H120" s="84"/>
      <c r="I120" s="534"/>
      <c r="J120" s="535"/>
      <c r="K120" s="535"/>
      <c r="L120" s="536"/>
      <c r="M120" s="534"/>
      <c r="N120" s="536"/>
      <c r="O120" s="120"/>
      <c r="P120" s="120"/>
      <c r="Q120" s="534"/>
      <c r="R120" s="534"/>
      <c r="S120" s="534"/>
      <c r="T120" s="534"/>
      <c r="U120" s="537"/>
      <c r="V120" s="406"/>
    </row>
    <row r="121" spans="1:22" x14ac:dyDescent="0.25">
      <c r="A121" s="1325"/>
      <c r="B121" s="123">
        <v>7</v>
      </c>
      <c r="C121" s="84"/>
      <c r="D121" s="74"/>
      <c r="E121" s="74"/>
      <c r="F121" s="84"/>
      <c r="G121" s="533"/>
      <c r="H121" s="84"/>
      <c r="I121" s="534"/>
      <c r="J121" s="535"/>
      <c r="K121" s="535"/>
      <c r="L121" s="536"/>
      <c r="M121" s="534"/>
      <c r="N121" s="536"/>
      <c r="O121" s="120"/>
      <c r="P121" s="120"/>
      <c r="Q121" s="534"/>
      <c r="R121" s="534"/>
      <c r="S121" s="534"/>
      <c r="T121" s="534"/>
      <c r="U121" s="537"/>
      <c r="V121" s="406"/>
    </row>
    <row r="122" spans="1:22" x14ac:dyDescent="0.25">
      <c r="A122" s="1325"/>
      <c r="B122" s="123">
        <v>8</v>
      </c>
      <c r="C122" s="84"/>
      <c r="D122" s="74"/>
      <c r="E122" s="74"/>
      <c r="F122" s="84"/>
      <c r="G122" s="533"/>
      <c r="H122" s="84"/>
      <c r="I122" s="534"/>
      <c r="J122" s="535"/>
      <c r="K122" s="535"/>
      <c r="L122" s="536"/>
      <c r="M122" s="534"/>
      <c r="N122" s="536"/>
      <c r="O122" s="120"/>
      <c r="P122" s="120"/>
      <c r="Q122" s="534"/>
      <c r="R122" s="534"/>
      <c r="S122" s="534"/>
      <c r="T122" s="534"/>
      <c r="U122" s="537"/>
      <c r="V122" s="406"/>
    </row>
    <row r="123" spans="1:22" x14ac:dyDescent="0.25">
      <c r="A123" s="1325"/>
      <c r="B123" s="123">
        <v>9</v>
      </c>
      <c r="C123" s="84"/>
      <c r="D123" s="74"/>
      <c r="E123" s="74"/>
      <c r="F123" s="84"/>
      <c r="G123" s="533"/>
      <c r="H123" s="84"/>
      <c r="I123" s="534"/>
      <c r="J123" s="535"/>
      <c r="K123" s="535"/>
      <c r="L123" s="536"/>
      <c r="M123" s="534"/>
      <c r="N123" s="536"/>
      <c r="O123" s="120"/>
      <c r="P123" s="120"/>
      <c r="Q123" s="534"/>
      <c r="R123" s="534"/>
      <c r="S123" s="534"/>
      <c r="T123" s="534"/>
      <c r="U123" s="537"/>
      <c r="V123" s="406"/>
    </row>
    <row r="124" spans="1:22" ht="15.75" thickBot="1" x14ac:dyDescent="0.3">
      <c r="A124" s="1326"/>
      <c r="B124" s="124">
        <v>10</v>
      </c>
      <c r="C124" s="104"/>
      <c r="D124" s="102"/>
      <c r="E124" s="102"/>
      <c r="F124" s="104"/>
      <c r="G124" s="538"/>
      <c r="H124" s="104"/>
      <c r="I124" s="539"/>
      <c r="J124" s="540"/>
      <c r="K124" s="540"/>
      <c r="L124" s="541"/>
      <c r="M124" s="539"/>
      <c r="N124" s="541"/>
      <c r="O124" s="121"/>
      <c r="P124" s="121"/>
      <c r="Q124" s="539"/>
      <c r="R124" s="539"/>
      <c r="S124" s="539"/>
      <c r="T124" s="539"/>
      <c r="U124" s="542"/>
      <c r="V124" s="406"/>
    </row>
    <row r="125" spans="1:22" ht="25.5" thickBot="1" x14ac:dyDescent="0.3">
      <c r="A125" s="109"/>
      <c r="B125" s="75"/>
      <c r="C125" s="75"/>
      <c r="D125" s="75"/>
      <c r="E125" s="395" t="s">
        <v>303</v>
      </c>
      <c r="F125" s="396">
        <f>COUNTA(F115:F124)</f>
        <v>0</v>
      </c>
      <c r="G125" s="397">
        <f>COUNTA(G115:G124)</f>
        <v>0</v>
      </c>
      <c r="H125" s="613"/>
      <c r="I125" s="523"/>
      <c r="J125" s="615"/>
      <c r="K125" s="615"/>
      <c r="L125" s="616"/>
      <c r="M125" s="1208" t="s">
        <v>440</v>
      </c>
      <c r="N125" s="1209"/>
      <c r="O125" s="654">
        <f>SUM(O115:O124)</f>
        <v>0</v>
      </c>
      <c r="P125" s="655">
        <f>SUM(P115:P124)</f>
        <v>0</v>
      </c>
      <c r="Q125" s="75"/>
      <c r="S125" s="75"/>
      <c r="T125" s="75"/>
      <c r="U125" s="544"/>
      <c r="V125" s="545"/>
    </row>
    <row r="126" spans="1:22" ht="15.75" thickBot="1" x14ac:dyDescent="0.3">
      <c r="A126" s="546"/>
      <c r="B126" s="521"/>
      <c r="C126" s="487"/>
      <c r="D126" s="487"/>
      <c r="E126" s="487"/>
      <c r="F126" s="521"/>
      <c r="G126" s="487"/>
      <c r="H126" s="487"/>
      <c r="I126" s="521"/>
      <c r="J126" s="521"/>
      <c r="K126" s="521"/>
      <c r="L126" s="487"/>
      <c r="M126" s="487"/>
      <c r="N126" s="487"/>
      <c r="O126" s="487"/>
      <c r="P126" s="487"/>
      <c r="Q126" s="487"/>
      <c r="R126" s="487"/>
      <c r="S126" s="487"/>
      <c r="T126" s="547"/>
      <c r="U126" s="487"/>
      <c r="V126" s="493"/>
    </row>
    <row r="127" spans="1:22" ht="15.75" thickBot="1" x14ac:dyDescent="0.3">
      <c r="A127" s="524"/>
      <c r="B127" s="402"/>
      <c r="C127" s="280"/>
      <c r="D127" s="280"/>
      <c r="E127" s="280"/>
      <c r="F127" s="402"/>
      <c r="G127" s="280"/>
      <c r="H127" s="280"/>
      <c r="I127" s="402"/>
      <c r="J127" s="402"/>
      <c r="K127" s="402"/>
      <c r="L127" s="280"/>
      <c r="M127" s="280"/>
      <c r="N127" s="280"/>
      <c r="O127" s="280"/>
      <c r="P127" s="280"/>
      <c r="Q127" s="280"/>
      <c r="R127" s="280"/>
      <c r="S127" s="280"/>
      <c r="T127" s="280"/>
      <c r="U127" s="280"/>
      <c r="V127" s="404"/>
    </row>
    <row r="128" spans="1:22" ht="28.5" thickBot="1" x14ac:dyDescent="0.3">
      <c r="A128" s="128" t="s">
        <v>9</v>
      </c>
      <c r="B128" s="1226" t="s">
        <v>59</v>
      </c>
      <c r="C128" s="1227"/>
      <c r="E128" s="1327" t="s">
        <v>267</v>
      </c>
      <c r="F128" s="1328"/>
      <c r="G128" s="1224">
        <f>VLOOKUP(B128,'Urbano.Piano inv. forn'!$D$93:$H$112,3,FALSE)</f>
        <v>0</v>
      </c>
      <c r="H128" s="1225"/>
      <c r="I128" s="64"/>
      <c r="J128" s="1327" t="s">
        <v>268</v>
      </c>
      <c r="K128" s="1329"/>
      <c r="L128" s="1328"/>
      <c r="M128" s="1224">
        <f>VLOOKUP(B128,'Urbano.Piano inv. forn'!$D$93:$H$112,4,FALSE)</f>
        <v>0</v>
      </c>
      <c r="N128" s="1225"/>
      <c r="P128" s="134" t="s">
        <v>269</v>
      </c>
      <c r="Q128" s="525"/>
      <c r="S128" s="135" t="s">
        <v>270</v>
      </c>
      <c r="T128" s="1017"/>
      <c r="U128" s="1019"/>
      <c r="V128" s="406"/>
    </row>
    <row r="129" spans="1:22" ht="15.75" thickBot="1" x14ac:dyDescent="0.3">
      <c r="A129" s="109"/>
      <c r="B129" s="76"/>
      <c r="C129" s="76"/>
      <c r="E129" s="77"/>
      <c r="F129" s="77"/>
      <c r="G129" s="78"/>
      <c r="H129" s="78"/>
      <c r="I129" s="64"/>
      <c r="J129" s="77"/>
      <c r="K129" s="77"/>
      <c r="L129" s="77"/>
      <c r="M129" s="78"/>
      <c r="N129" s="78"/>
      <c r="P129" s="79"/>
      <c r="S129" s="75"/>
      <c r="T129" s="523"/>
      <c r="V129" s="110"/>
    </row>
    <row r="130" spans="1:22" ht="30.75" customHeight="1" thickBot="1" x14ac:dyDescent="0.3">
      <c r="A130" s="1313" t="s">
        <v>271</v>
      </c>
      <c r="B130" s="1314"/>
      <c r="C130" s="1314"/>
      <c r="D130" s="1315"/>
      <c r="E130" s="1210">
        <f>VLOOKUP(B128,'Urbano.Piano inv. forn'!$D$93:$V$112,17,FALSE)</f>
        <v>0</v>
      </c>
      <c r="F130" s="1258"/>
      <c r="G130" s="1258"/>
      <c r="H130" s="1211"/>
      <c r="I130" s="64"/>
      <c r="J130" s="1316" t="s">
        <v>52</v>
      </c>
      <c r="K130" s="1317"/>
      <c r="L130" s="1318"/>
      <c r="M130" s="1210">
        <f>VLOOKUP(B128,'Urbano.Piano inv. forn'!$D$93:$V$112,19,FALSE)</f>
        <v>0</v>
      </c>
      <c r="N130" s="1211"/>
      <c r="O130" s="98"/>
      <c r="P130" s="135" t="s">
        <v>272</v>
      </c>
      <c r="Q130" s="115">
        <f>M130+E130</f>
        <v>0</v>
      </c>
      <c r="S130" s="135" t="s">
        <v>273</v>
      </c>
      <c r="T130" s="1017"/>
      <c r="U130" s="1019"/>
      <c r="V130" s="110"/>
    </row>
    <row r="131" spans="1:22" ht="15.75" thickBot="1" x14ac:dyDescent="0.3">
      <c r="A131" s="116"/>
      <c r="B131" s="117"/>
      <c r="C131" s="563"/>
      <c r="D131" s="117"/>
      <c r="E131" s="118"/>
      <c r="F131" s="118"/>
      <c r="G131" s="118"/>
      <c r="H131" s="118"/>
      <c r="I131" s="64"/>
      <c r="J131" s="77"/>
      <c r="K131" s="77"/>
      <c r="L131" s="77"/>
      <c r="M131" s="118"/>
      <c r="N131" s="118"/>
      <c r="O131" s="98"/>
      <c r="P131" s="75"/>
      <c r="Q131" s="98"/>
      <c r="S131" s="75"/>
      <c r="T131" s="76"/>
      <c r="U131" s="76"/>
      <c r="V131" s="406"/>
    </row>
    <row r="132" spans="1:22" ht="60.75" thickBot="1" x14ac:dyDescent="0.3">
      <c r="A132" s="1319" t="s">
        <v>274</v>
      </c>
      <c r="B132" s="1321" t="s">
        <v>275</v>
      </c>
      <c r="C132" s="1323" t="s">
        <v>276</v>
      </c>
      <c r="D132" s="130" t="s">
        <v>277</v>
      </c>
      <c r="E132" s="131" t="s">
        <v>278</v>
      </c>
      <c r="F132" s="130" t="s">
        <v>279</v>
      </c>
      <c r="G132" s="130" t="s">
        <v>280</v>
      </c>
      <c r="H132" s="132" t="s">
        <v>241</v>
      </c>
      <c r="I132" s="132" t="s">
        <v>281</v>
      </c>
      <c r="J132" s="132" t="s">
        <v>282</v>
      </c>
      <c r="K132" s="132" t="s">
        <v>636</v>
      </c>
      <c r="L132" s="132" t="s">
        <v>283</v>
      </c>
      <c r="M132" s="132" t="s">
        <v>284</v>
      </c>
      <c r="N132" s="132" t="s">
        <v>285</v>
      </c>
      <c r="O132" s="132" t="s">
        <v>286</v>
      </c>
      <c r="P132" s="132" t="s">
        <v>287</v>
      </c>
      <c r="Q132" s="132" t="s">
        <v>288</v>
      </c>
      <c r="R132" s="132" t="s">
        <v>289</v>
      </c>
      <c r="S132" s="132" t="s">
        <v>290</v>
      </c>
      <c r="T132" s="132" t="s">
        <v>632</v>
      </c>
      <c r="U132" s="1358" t="s">
        <v>291</v>
      </c>
      <c r="V132" s="526"/>
    </row>
    <row r="133" spans="1:22" ht="24.75" thickBot="1" x14ac:dyDescent="0.3">
      <c r="A133" s="1320"/>
      <c r="B133" s="1322"/>
      <c r="C133" s="1324"/>
      <c r="D133" s="133" t="s">
        <v>292</v>
      </c>
      <c r="E133" s="133" t="s">
        <v>293</v>
      </c>
      <c r="F133" s="133" t="s">
        <v>294</v>
      </c>
      <c r="G133" s="133" t="s">
        <v>294</v>
      </c>
      <c r="H133" s="133" t="s">
        <v>250</v>
      </c>
      <c r="I133" s="133" t="s">
        <v>28</v>
      </c>
      <c r="J133" s="133" t="s">
        <v>295</v>
      </c>
      <c r="K133" s="133" t="s">
        <v>296</v>
      </c>
      <c r="L133" s="133" t="s">
        <v>296</v>
      </c>
      <c r="M133" s="133" t="s">
        <v>297</v>
      </c>
      <c r="N133" s="133" t="s">
        <v>296</v>
      </c>
      <c r="O133" s="133" t="s">
        <v>298</v>
      </c>
      <c r="P133" s="133" t="s">
        <v>629</v>
      </c>
      <c r="Q133" s="133" t="s">
        <v>299</v>
      </c>
      <c r="R133" s="133" t="s">
        <v>300</v>
      </c>
      <c r="S133" s="133" t="s">
        <v>301</v>
      </c>
      <c r="T133" s="133" t="s">
        <v>301</v>
      </c>
      <c r="U133" s="1359"/>
      <c r="V133" s="526"/>
    </row>
    <row r="134" spans="1:22" x14ac:dyDescent="0.25">
      <c r="A134" s="1325" t="str">
        <f>B128</f>
        <v>urb.e.5</v>
      </c>
      <c r="B134" s="122">
        <v>1</v>
      </c>
      <c r="C134" s="166"/>
      <c r="D134" s="87"/>
      <c r="E134" s="87"/>
      <c r="F134" s="166"/>
      <c r="G134" s="528"/>
      <c r="H134" s="89"/>
      <c r="I134" s="529"/>
      <c r="J134" s="530"/>
      <c r="K134" s="530"/>
      <c r="L134" s="531"/>
      <c r="M134" s="529"/>
      <c r="N134" s="531"/>
      <c r="O134" s="129"/>
      <c r="P134" s="129"/>
      <c r="Q134" s="529"/>
      <c r="R134" s="529"/>
      <c r="S134" s="529"/>
      <c r="T134" s="529"/>
      <c r="U134" s="532"/>
      <c r="V134" s="406"/>
    </row>
    <row r="135" spans="1:22" x14ac:dyDescent="0.25">
      <c r="A135" s="1325"/>
      <c r="B135" s="123">
        <v>2</v>
      </c>
      <c r="C135" s="84"/>
      <c r="D135" s="74"/>
      <c r="E135" s="74"/>
      <c r="F135" s="84"/>
      <c r="G135" s="533"/>
      <c r="H135" s="84"/>
      <c r="I135" s="534"/>
      <c r="J135" s="535"/>
      <c r="K135" s="535"/>
      <c r="L135" s="536"/>
      <c r="M135" s="534"/>
      <c r="N135" s="536"/>
      <c r="O135" s="120"/>
      <c r="P135" s="120"/>
      <c r="Q135" s="534"/>
      <c r="R135" s="534" t="s">
        <v>302</v>
      </c>
      <c r="S135" s="534"/>
      <c r="T135" s="534"/>
      <c r="U135" s="537"/>
      <c r="V135" s="406"/>
    </row>
    <row r="136" spans="1:22" x14ac:dyDescent="0.25">
      <c r="A136" s="1325"/>
      <c r="B136" s="123">
        <v>3</v>
      </c>
      <c r="C136" s="84"/>
      <c r="D136" s="74"/>
      <c r="E136" s="74"/>
      <c r="F136" s="84"/>
      <c r="G136" s="533"/>
      <c r="H136" s="84"/>
      <c r="I136" s="534"/>
      <c r="J136" s="535"/>
      <c r="K136" s="535"/>
      <c r="L136" s="536"/>
      <c r="M136" s="534"/>
      <c r="N136" s="536"/>
      <c r="O136" s="120"/>
      <c r="P136" s="120"/>
      <c r="Q136" s="534"/>
      <c r="R136" s="534"/>
      <c r="S136" s="534"/>
      <c r="T136" s="534"/>
      <c r="U136" s="537"/>
      <c r="V136" s="406"/>
    </row>
    <row r="137" spans="1:22" x14ac:dyDescent="0.25">
      <c r="A137" s="1325"/>
      <c r="B137" s="123">
        <v>4</v>
      </c>
      <c r="C137" s="84"/>
      <c r="D137" s="74"/>
      <c r="E137" s="74"/>
      <c r="F137" s="84"/>
      <c r="G137" s="533"/>
      <c r="H137" s="84"/>
      <c r="I137" s="534"/>
      <c r="J137" s="535"/>
      <c r="K137" s="535"/>
      <c r="L137" s="536"/>
      <c r="M137" s="534"/>
      <c r="N137" s="536"/>
      <c r="O137" s="120"/>
      <c r="P137" s="120"/>
      <c r="Q137" s="534"/>
      <c r="R137" s="534"/>
      <c r="S137" s="534"/>
      <c r="T137" s="534"/>
      <c r="U137" s="537"/>
      <c r="V137" s="406"/>
    </row>
    <row r="138" spans="1:22" x14ac:dyDescent="0.25">
      <c r="A138" s="1325"/>
      <c r="B138" s="123">
        <v>5</v>
      </c>
      <c r="C138" s="84"/>
      <c r="D138" s="74"/>
      <c r="E138" s="74"/>
      <c r="F138" s="84"/>
      <c r="G138" s="533"/>
      <c r="H138" s="84"/>
      <c r="I138" s="534"/>
      <c r="J138" s="535"/>
      <c r="K138" s="535"/>
      <c r="L138" s="536"/>
      <c r="M138" s="534"/>
      <c r="N138" s="536"/>
      <c r="O138" s="120"/>
      <c r="P138" s="120"/>
      <c r="Q138" s="534"/>
      <c r="R138" s="534"/>
      <c r="S138" s="534"/>
      <c r="T138" s="534"/>
      <c r="U138" s="537"/>
      <c r="V138" s="406"/>
    </row>
    <row r="139" spans="1:22" x14ac:dyDescent="0.25">
      <c r="A139" s="1325"/>
      <c r="B139" s="123">
        <v>6</v>
      </c>
      <c r="C139" s="84"/>
      <c r="D139" s="74"/>
      <c r="E139" s="74"/>
      <c r="F139" s="84"/>
      <c r="G139" s="533"/>
      <c r="H139" s="84"/>
      <c r="I139" s="534"/>
      <c r="J139" s="535"/>
      <c r="K139" s="535"/>
      <c r="L139" s="536"/>
      <c r="M139" s="534"/>
      <c r="N139" s="536"/>
      <c r="O139" s="120"/>
      <c r="P139" s="120"/>
      <c r="Q139" s="534"/>
      <c r="R139" s="534"/>
      <c r="S139" s="534"/>
      <c r="T139" s="534"/>
      <c r="U139" s="537"/>
      <c r="V139" s="406"/>
    </row>
    <row r="140" spans="1:22" x14ac:dyDescent="0.25">
      <c r="A140" s="1325"/>
      <c r="B140" s="123">
        <v>7</v>
      </c>
      <c r="C140" s="84"/>
      <c r="D140" s="74"/>
      <c r="E140" s="74"/>
      <c r="F140" s="84"/>
      <c r="G140" s="533"/>
      <c r="H140" s="84"/>
      <c r="I140" s="534"/>
      <c r="J140" s="535"/>
      <c r="K140" s="535"/>
      <c r="L140" s="536"/>
      <c r="M140" s="534"/>
      <c r="N140" s="536"/>
      <c r="O140" s="120"/>
      <c r="P140" s="120"/>
      <c r="Q140" s="534"/>
      <c r="R140" s="534"/>
      <c r="S140" s="534"/>
      <c r="T140" s="534"/>
      <c r="U140" s="537"/>
      <c r="V140" s="406"/>
    </row>
    <row r="141" spans="1:22" x14ac:dyDescent="0.25">
      <c r="A141" s="1325"/>
      <c r="B141" s="123">
        <v>8</v>
      </c>
      <c r="C141" s="84"/>
      <c r="D141" s="74"/>
      <c r="E141" s="74"/>
      <c r="F141" s="84"/>
      <c r="G141" s="533"/>
      <c r="H141" s="84"/>
      <c r="I141" s="534"/>
      <c r="J141" s="535"/>
      <c r="K141" s="535"/>
      <c r="L141" s="536"/>
      <c r="M141" s="534"/>
      <c r="N141" s="536"/>
      <c r="O141" s="120"/>
      <c r="P141" s="120"/>
      <c r="Q141" s="534"/>
      <c r="R141" s="534"/>
      <c r="S141" s="534"/>
      <c r="T141" s="534"/>
      <c r="U141" s="537"/>
      <c r="V141" s="406"/>
    </row>
    <row r="142" spans="1:22" x14ac:dyDescent="0.25">
      <c r="A142" s="1325"/>
      <c r="B142" s="123">
        <v>9</v>
      </c>
      <c r="C142" s="84"/>
      <c r="D142" s="74"/>
      <c r="E142" s="74"/>
      <c r="F142" s="84"/>
      <c r="G142" s="533"/>
      <c r="H142" s="84"/>
      <c r="I142" s="534"/>
      <c r="J142" s="535"/>
      <c r="K142" s="535"/>
      <c r="L142" s="536"/>
      <c r="M142" s="534"/>
      <c r="N142" s="536"/>
      <c r="O142" s="120"/>
      <c r="P142" s="120"/>
      <c r="Q142" s="534"/>
      <c r="R142" s="534"/>
      <c r="S142" s="534"/>
      <c r="T142" s="534"/>
      <c r="U142" s="537"/>
      <c r="V142" s="406"/>
    </row>
    <row r="143" spans="1:22" ht="15.75" thickBot="1" x14ac:dyDescent="0.3">
      <c r="A143" s="1326"/>
      <c r="B143" s="124">
        <v>10</v>
      </c>
      <c r="C143" s="104"/>
      <c r="D143" s="102"/>
      <c r="E143" s="102"/>
      <c r="F143" s="104"/>
      <c r="G143" s="538"/>
      <c r="H143" s="104"/>
      <c r="I143" s="539"/>
      <c r="J143" s="540"/>
      <c r="K143" s="540"/>
      <c r="L143" s="541"/>
      <c r="M143" s="539"/>
      <c r="N143" s="541"/>
      <c r="O143" s="121"/>
      <c r="P143" s="121"/>
      <c r="Q143" s="539"/>
      <c r="R143" s="539"/>
      <c r="S143" s="539"/>
      <c r="T143" s="539"/>
      <c r="U143" s="542"/>
      <c r="V143" s="406"/>
    </row>
    <row r="144" spans="1:22" ht="25.5" thickBot="1" x14ac:dyDescent="0.3">
      <c r="A144" s="109"/>
      <c r="B144" s="75"/>
      <c r="C144" s="75"/>
      <c r="D144" s="75"/>
      <c r="E144" s="395" t="s">
        <v>303</v>
      </c>
      <c r="F144" s="396">
        <f>COUNTA(F134:F143)</f>
        <v>0</v>
      </c>
      <c r="G144" s="397">
        <f>COUNTA(G134:G143)</f>
        <v>0</v>
      </c>
      <c r="H144" s="613"/>
      <c r="I144" s="523"/>
      <c r="J144" s="615"/>
      <c r="K144" s="615"/>
      <c r="L144" s="616"/>
      <c r="M144" s="1208" t="s">
        <v>440</v>
      </c>
      <c r="N144" s="1209"/>
      <c r="O144" s="654">
        <f>SUM(O134:O143)</f>
        <v>0</v>
      </c>
      <c r="P144" s="655">
        <f>SUM(P134:P143)</f>
        <v>0</v>
      </c>
      <c r="Q144" s="75"/>
      <c r="S144" s="75"/>
      <c r="T144" s="75"/>
      <c r="U144" s="544"/>
      <c r="V144" s="545"/>
    </row>
    <row r="145" spans="1:22" ht="15.75" thickBot="1" x14ac:dyDescent="0.3">
      <c r="A145" s="546"/>
      <c r="B145" s="521"/>
      <c r="C145" s="487"/>
      <c r="D145" s="487"/>
      <c r="E145" s="487"/>
      <c r="F145" s="521"/>
      <c r="G145" s="487"/>
      <c r="H145" s="487"/>
      <c r="I145" s="521"/>
      <c r="J145" s="521"/>
      <c r="K145" s="521"/>
      <c r="L145" s="487"/>
      <c r="M145" s="487"/>
      <c r="N145" s="487"/>
      <c r="O145" s="487"/>
      <c r="P145" s="487"/>
      <c r="Q145" s="487"/>
      <c r="R145" s="487"/>
      <c r="S145" s="487"/>
      <c r="T145" s="547"/>
      <c r="U145" s="487"/>
      <c r="V145" s="493"/>
    </row>
    <row r="146" spans="1:22" ht="15.75" thickBot="1" x14ac:dyDescent="0.3">
      <c r="A146" s="524"/>
      <c r="B146" s="402"/>
      <c r="C146" s="280"/>
      <c r="D146" s="280"/>
      <c r="E146" s="280"/>
      <c r="F146" s="402"/>
      <c r="G146" s="280"/>
      <c r="H146" s="280"/>
      <c r="I146" s="402"/>
      <c r="J146" s="402"/>
      <c r="K146" s="402"/>
      <c r="L146" s="280"/>
      <c r="M146" s="280"/>
      <c r="N146" s="280"/>
      <c r="O146" s="280"/>
      <c r="P146" s="280"/>
      <c r="Q146" s="280"/>
      <c r="R146" s="280"/>
      <c r="S146" s="280"/>
      <c r="T146" s="280"/>
      <c r="U146" s="280"/>
      <c r="V146" s="404"/>
    </row>
    <row r="147" spans="1:22" ht="28.5" thickBot="1" x14ac:dyDescent="0.3">
      <c r="A147" s="128" t="s">
        <v>9</v>
      </c>
      <c r="B147" s="1226" t="s">
        <v>59</v>
      </c>
      <c r="C147" s="1227"/>
      <c r="E147" s="1327" t="s">
        <v>267</v>
      </c>
      <c r="F147" s="1328"/>
      <c r="G147" s="1224">
        <f>VLOOKUP(B147,'Urbano.Piano inv. forn'!$D$93:$H$112,3,FALSE)</f>
        <v>0</v>
      </c>
      <c r="H147" s="1225"/>
      <c r="I147" s="64"/>
      <c r="J147" s="1327" t="s">
        <v>268</v>
      </c>
      <c r="K147" s="1329"/>
      <c r="L147" s="1328"/>
      <c r="M147" s="1224">
        <f>VLOOKUP(B147,'Urbano.Piano inv. forn'!$D$93:$H$112,4,FALSE)</f>
        <v>0</v>
      </c>
      <c r="N147" s="1225"/>
      <c r="P147" s="134" t="s">
        <v>269</v>
      </c>
      <c r="Q147" s="525"/>
      <c r="S147" s="135" t="s">
        <v>270</v>
      </c>
      <c r="T147" s="1017"/>
      <c r="U147" s="1019"/>
      <c r="V147" s="406"/>
    </row>
    <row r="148" spans="1:22" ht="15.75" thickBot="1" x14ac:dyDescent="0.3">
      <c r="A148" s="109"/>
      <c r="B148" s="76"/>
      <c r="C148" s="76"/>
      <c r="E148" s="77"/>
      <c r="F148" s="77"/>
      <c r="G148" s="78"/>
      <c r="H148" s="78"/>
      <c r="I148" s="64"/>
      <c r="J148" s="77"/>
      <c r="K148" s="77"/>
      <c r="L148" s="77"/>
      <c r="M148" s="78"/>
      <c r="N148" s="78"/>
      <c r="P148" s="79"/>
      <c r="S148" s="75"/>
      <c r="T148" s="523"/>
      <c r="V148" s="110"/>
    </row>
    <row r="149" spans="1:22" ht="36" customHeight="1" thickBot="1" x14ac:dyDescent="0.3">
      <c r="A149" s="1313" t="s">
        <v>271</v>
      </c>
      <c r="B149" s="1314"/>
      <c r="C149" s="1314"/>
      <c r="D149" s="1315"/>
      <c r="E149" s="1210">
        <f>VLOOKUP(B147,'Urbano.Piano inv. forn'!$D$93:$V$112,17,FALSE)</f>
        <v>0</v>
      </c>
      <c r="F149" s="1258"/>
      <c r="G149" s="1258"/>
      <c r="H149" s="1211"/>
      <c r="I149" s="64"/>
      <c r="J149" s="1316" t="s">
        <v>52</v>
      </c>
      <c r="K149" s="1317"/>
      <c r="L149" s="1318"/>
      <c r="M149" s="1210">
        <f>VLOOKUP(B147,'Urbano.Piano inv. forn'!$D$93:$V$112,19,FALSE)</f>
        <v>0</v>
      </c>
      <c r="N149" s="1211"/>
      <c r="O149" s="98"/>
      <c r="P149" s="135" t="s">
        <v>272</v>
      </c>
      <c r="Q149" s="115">
        <f>M149+E149</f>
        <v>0</v>
      </c>
      <c r="S149" s="135" t="s">
        <v>273</v>
      </c>
      <c r="T149" s="1017"/>
      <c r="U149" s="1019"/>
      <c r="V149" s="110"/>
    </row>
    <row r="150" spans="1:22" ht="15.75" thickBot="1" x14ac:dyDescent="0.3">
      <c r="A150" s="116"/>
      <c r="B150" s="117"/>
      <c r="C150" s="563"/>
      <c r="D150" s="117"/>
      <c r="E150" s="118"/>
      <c r="F150" s="118"/>
      <c r="G150" s="118"/>
      <c r="H150" s="118"/>
      <c r="I150" s="64"/>
      <c r="J150" s="77"/>
      <c r="K150" s="77"/>
      <c r="L150" s="77"/>
      <c r="M150" s="118"/>
      <c r="N150" s="118"/>
      <c r="O150" s="98"/>
      <c r="P150" s="75"/>
      <c r="Q150" s="98"/>
      <c r="S150" s="75"/>
      <c r="T150" s="76"/>
      <c r="U150" s="76"/>
      <c r="V150" s="406"/>
    </row>
    <row r="151" spans="1:22" ht="60.75" thickBot="1" x14ac:dyDescent="0.3">
      <c r="A151" s="1319" t="s">
        <v>274</v>
      </c>
      <c r="B151" s="1321" t="s">
        <v>275</v>
      </c>
      <c r="C151" s="1323" t="s">
        <v>276</v>
      </c>
      <c r="D151" s="130" t="s">
        <v>277</v>
      </c>
      <c r="E151" s="131" t="s">
        <v>278</v>
      </c>
      <c r="F151" s="130" t="s">
        <v>279</v>
      </c>
      <c r="G151" s="130" t="s">
        <v>280</v>
      </c>
      <c r="H151" s="132" t="s">
        <v>241</v>
      </c>
      <c r="I151" s="132" t="s">
        <v>281</v>
      </c>
      <c r="J151" s="132" t="s">
        <v>282</v>
      </c>
      <c r="K151" s="132" t="s">
        <v>636</v>
      </c>
      <c r="L151" s="132" t="s">
        <v>283</v>
      </c>
      <c r="M151" s="132" t="s">
        <v>284</v>
      </c>
      <c r="N151" s="132" t="s">
        <v>285</v>
      </c>
      <c r="O151" s="132" t="s">
        <v>286</v>
      </c>
      <c r="P151" s="132" t="s">
        <v>287</v>
      </c>
      <c r="Q151" s="132" t="s">
        <v>288</v>
      </c>
      <c r="R151" s="132" t="s">
        <v>289</v>
      </c>
      <c r="S151" s="132" t="s">
        <v>290</v>
      </c>
      <c r="T151" s="132" t="s">
        <v>632</v>
      </c>
      <c r="U151" s="1358" t="s">
        <v>291</v>
      </c>
      <c r="V151" s="526"/>
    </row>
    <row r="152" spans="1:22" ht="24.75" thickBot="1" x14ac:dyDescent="0.3">
      <c r="A152" s="1320"/>
      <c r="B152" s="1322"/>
      <c r="C152" s="1324"/>
      <c r="D152" s="133" t="s">
        <v>292</v>
      </c>
      <c r="E152" s="133" t="s">
        <v>293</v>
      </c>
      <c r="F152" s="133" t="s">
        <v>294</v>
      </c>
      <c r="G152" s="133" t="s">
        <v>294</v>
      </c>
      <c r="H152" s="133" t="s">
        <v>250</v>
      </c>
      <c r="I152" s="133" t="s">
        <v>28</v>
      </c>
      <c r="J152" s="133" t="s">
        <v>295</v>
      </c>
      <c r="K152" s="133" t="s">
        <v>296</v>
      </c>
      <c r="L152" s="133" t="s">
        <v>296</v>
      </c>
      <c r="M152" s="133" t="s">
        <v>297</v>
      </c>
      <c r="N152" s="133" t="s">
        <v>296</v>
      </c>
      <c r="O152" s="133" t="s">
        <v>298</v>
      </c>
      <c r="P152" s="133" t="s">
        <v>629</v>
      </c>
      <c r="Q152" s="133" t="s">
        <v>299</v>
      </c>
      <c r="R152" s="133" t="s">
        <v>300</v>
      </c>
      <c r="S152" s="133" t="s">
        <v>301</v>
      </c>
      <c r="T152" s="133" t="s">
        <v>301</v>
      </c>
      <c r="U152" s="1359"/>
      <c r="V152" s="526"/>
    </row>
    <row r="153" spans="1:22" x14ac:dyDescent="0.25">
      <c r="A153" s="1325" t="str">
        <f>B147</f>
        <v>urb.e.5</v>
      </c>
      <c r="B153" s="122">
        <v>1</v>
      </c>
      <c r="C153" s="166"/>
      <c r="D153" s="87"/>
      <c r="E153" s="87"/>
      <c r="F153" s="166"/>
      <c r="G153" s="528"/>
      <c r="H153" s="89"/>
      <c r="I153" s="529"/>
      <c r="J153" s="530"/>
      <c r="K153" s="530"/>
      <c r="L153" s="531"/>
      <c r="M153" s="529"/>
      <c r="N153" s="531"/>
      <c r="O153" s="129"/>
      <c r="P153" s="129"/>
      <c r="Q153" s="529"/>
      <c r="R153" s="529"/>
      <c r="S153" s="529"/>
      <c r="T153" s="529"/>
      <c r="U153" s="532"/>
      <c r="V153" s="406"/>
    </row>
    <row r="154" spans="1:22" x14ac:dyDescent="0.25">
      <c r="A154" s="1325"/>
      <c r="B154" s="123">
        <v>2</v>
      </c>
      <c r="C154" s="84"/>
      <c r="D154" s="74"/>
      <c r="E154" s="74"/>
      <c r="F154" s="84"/>
      <c r="G154" s="533"/>
      <c r="H154" s="84"/>
      <c r="I154" s="534"/>
      <c r="J154" s="535"/>
      <c r="K154" s="535"/>
      <c r="L154" s="536"/>
      <c r="M154" s="534"/>
      <c r="N154" s="536"/>
      <c r="O154" s="120"/>
      <c r="P154" s="120"/>
      <c r="Q154" s="534"/>
      <c r="R154" s="534" t="s">
        <v>302</v>
      </c>
      <c r="S154" s="534"/>
      <c r="T154" s="534"/>
      <c r="U154" s="537"/>
      <c r="V154" s="406"/>
    </row>
    <row r="155" spans="1:22" x14ac:dyDescent="0.25">
      <c r="A155" s="1325"/>
      <c r="B155" s="123">
        <v>3</v>
      </c>
      <c r="C155" s="84"/>
      <c r="D155" s="74"/>
      <c r="E155" s="74"/>
      <c r="F155" s="84"/>
      <c r="G155" s="533"/>
      <c r="H155" s="84"/>
      <c r="I155" s="534"/>
      <c r="J155" s="535"/>
      <c r="K155" s="535"/>
      <c r="L155" s="536"/>
      <c r="M155" s="534"/>
      <c r="N155" s="536"/>
      <c r="O155" s="120"/>
      <c r="P155" s="120"/>
      <c r="Q155" s="534"/>
      <c r="R155" s="534"/>
      <c r="S155" s="534"/>
      <c r="T155" s="534"/>
      <c r="U155" s="537"/>
      <c r="V155" s="406"/>
    </row>
    <row r="156" spans="1:22" x14ac:dyDescent="0.25">
      <c r="A156" s="1325"/>
      <c r="B156" s="123">
        <v>4</v>
      </c>
      <c r="C156" s="84"/>
      <c r="D156" s="74"/>
      <c r="E156" s="74"/>
      <c r="F156" s="84"/>
      <c r="G156" s="533"/>
      <c r="H156" s="84"/>
      <c r="I156" s="534"/>
      <c r="J156" s="535"/>
      <c r="K156" s="535"/>
      <c r="L156" s="536"/>
      <c r="M156" s="534"/>
      <c r="N156" s="536"/>
      <c r="O156" s="120"/>
      <c r="P156" s="120"/>
      <c r="Q156" s="534"/>
      <c r="R156" s="534"/>
      <c r="S156" s="534"/>
      <c r="T156" s="534"/>
      <c r="U156" s="537"/>
      <c r="V156" s="406"/>
    </row>
    <row r="157" spans="1:22" x14ac:dyDescent="0.25">
      <c r="A157" s="1325"/>
      <c r="B157" s="123">
        <v>5</v>
      </c>
      <c r="C157" s="84"/>
      <c r="D157" s="74"/>
      <c r="E157" s="74"/>
      <c r="F157" s="84"/>
      <c r="G157" s="533"/>
      <c r="H157" s="84"/>
      <c r="I157" s="534"/>
      <c r="J157" s="535"/>
      <c r="K157" s="535"/>
      <c r="L157" s="536"/>
      <c r="M157" s="534"/>
      <c r="N157" s="536"/>
      <c r="O157" s="120"/>
      <c r="P157" s="120"/>
      <c r="Q157" s="534"/>
      <c r="R157" s="534"/>
      <c r="S157" s="534"/>
      <c r="T157" s="534"/>
      <c r="U157" s="537"/>
      <c r="V157" s="406"/>
    </row>
    <row r="158" spans="1:22" x14ac:dyDescent="0.25">
      <c r="A158" s="1325"/>
      <c r="B158" s="123">
        <v>6</v>
      </c>
      <c r="C158" s="84"/>
      <c r="D158" s="74"/>
      <c r="E158" s="74"/>
      <c r="F158" s="84"/>
      <c r="G158" s="533"/>
      <c r="H158" s="84"/>
      <c r="I158" s="534"/>
      <c r="J158" s="535"/>
      <c r="K158" s="535"/>
      <c r="L158" s="536"/>
      <c r="M158" s="534"/>
      <c r="N158" s="536"/>
      <c r="O158" s="120"/>
      <c r="P158" s="120"/>
      <c r="Q158" s="534"/>
      <c r="R158" s="534"/>
      <c r="S158" s="534"/>
      <c r="T158" s="534"/>
      <c r="U158" s="537"/>
      <c r="V158" s="406"/>
    </row>
    <row r="159" spans="1:22" x14ac:dyDescent="0.25">
      <c r="A159" s="1325"/>
      <c r="B159" s="123">
        <v>7</v>
      </c>
      <c r="C159" s="84"/>
      <c r="D159" s="74"/>
      <c r="E159" s="74"/>
      <c r="F159" s="84"/>
      <c r="G159" s="533"/>
      <c r="H159" s="84"/>
      <c r="I159" s="534"/>
      <c r="J159" s="535"/>
      <c r="K159" s="535"/>
      <c r="L159" s="536"/>
      <c r="M159" s="534"/>
      <c r="N159" s="536"/>
      <c r="O159" s="120"/>
      <c r="P159" s="120"/>
      <c r="Q159" s="534"/>
      <c r="R159" s="534"/>
      <c r="S159" s="534"/>
      <c r="T159" s="534"/>
      <c r="U159" s="537"/>
      <c r="V159" s="406"/>
    </row>
    <row r="160" spans="1:22" x14ac:dyDescent="0.25">
      <c r="A160" s="1325"/>
      <c r="B160" s="123">
        <v>8</v>
      </c>
      <c r="C160" s="84"/>
      <c r="D160" s="74"/>
      <c r="E160" s="74"/>
      <c r="F160" s="84"/>
      <c r="G160" s="533"/>
      <c r="H160" s="84"/>
      <c r="I160" s="534"/>
      <c r="J160" s="535"/>
      <c r="K160" s="535"/>
      <c r="L160" s="536"/>
      <c r="M160" s="534"/>
      <c r="N160" s="536"/>
      <c r="O160" s="120"/>
      <c r="P160" s="120"/>
      <c r="Q160" s="534"/>
      <c r="R160" s="534"/>
      <c r="S160" s="534"/>
      <c r="T160" s="534"/>
      <c r="U160" s="537"/>
      <c r="V160" s="406"/>
    </row>
    <row r="161" spans="1:22" x14ac:dyDescent="0.25">
      <c r="A161" s="1325"/>
      <c r="B161" s="123">
        <v>9</v>
      </c>
      <c r="C161" s="84"/>
      <c r="D161" s="74"/>
      <c r="E161" s="74"/>
      <c r="F161" s="84"/>
      <c r="G161" s="533"/>
      <c r="H161" s="84"/>
      <c r="I161" s="534"/>
      <c r="J161" s="535"/>
      <c r="K161" s="535"/>
      <c r="L161" s="536"/>
      <c r="M161" s="534"/>
      <c r="N161" s="536"/>
      <c r="O161" s="120"/>
      <c r="P161" s="120"/>
      <c r="Q161" s="534"/>
      <c r="R161" s="534"/>
      <c r="S161" s="534"/>
      <c r="T161" s="534"/>
      <c r="U161" s="537"/>
      <c r="V161" s="406"/>
    </row>
    <row r="162" spans="1:22" ht="15.75" thickBot="1" x14ac:dyDescent="0.3">
      <c r="A162" s="1326"/>
      <c r="B162" s="124">
        <v>10</v>
      </c>
      <c r="C162" s="104"/>
      <c r="D162" s="102"/>
      <c r="E162" s="102"/>
      <c r="F162" s="104"/>
      <c r="G162" s="538"/>
      <c r="H162" s="104"/>
      <c r="I162" s="539"/>
      <c r="J162" s="540"/>
      <c r="K162" s="540"/>
      <c r="L162" s="541"/>
      <c r="M162" s="539"/>
      <c r="N162" s="541"/>
      <c r="O162" s="121"/>
      <c r="P162" s="121"/>
      <c r="Q162" s="539"/>
      <c r="R162" s="539"/>
      <c r="S162" s="539"/>
      <c r="T162" s="539"/>
      <c r="U162" s="542"/>
      <c r="V162" s="406"/>
    </row>
    <row r="163" spans="1:22" ht="25.5" thickBot="1" x14ac:dyDescent="0.3">
      <c r="A163" s="109"/>
      <c r="B163" s="75"/>
      <c r="C163" s="75"/>
      <c r="D163" s="75"/>
      <c r="E163" s="395" t="s">
        <v>303</v>
      </c>
      <c r="F163" s="396">
        <f>COUNTA(F153:F162)</f>
        <v>0</v>
      </c>
      <c r="G163" s="397">
        <f>COUNTA(G153:G162)</f>
        <v>0</v>
      </c>
      <c r="H163" s="613"/>
      <c r="I163" s="523"/>
      <c r="J163" s="615"/>
      <c r="K163" s="615"/>
      <c r="L163" s="616"/>
      <c r="M163" s="1208" t="s">
        <v>440</v>
      </c>
      <c r="N163" s="1209"/>
      <c r="O163" s="654">
        <f>SUM(O153:O162)</f>
        <v>0</v>
      </c>
      <c r="P163" s="655">
        <f>SUM(P153:P162)</f>
        <v>0</v>
      </c>
      <c r="Q163" s="75"/>
      <c r="S163" s="75"/>
      <c r="T163" s="75"/>
      <c r="U163" s="544"/>
      <c r="V163" s="545"/>
    </row>
    <row r="164" spans="1:22" ht="15.75" thickBot="1" x14ac:dyDescent="0.3">
      <c r="A164" s="546"/>
      <c r="B164" s="521"/>
      <c r="C164" s="487"/>
      <c r="D164" s="487"/>
      <c r="E164" s="487"/>
      <c r="F164" s="521"/>
      <c r="G164" s="487"/>
      <c r="H164" s="487"/>
      <c r="I164" s="521"/>
      <c r="J164" s="521"/>
      <c r="K164" s="521"/>
      <c r="L164" s="487"/>
      <c r="M164" s="487"/>
      <c r="N164" s="487"/>
      <c r="O164" s="487"/>
      <c r="P164" s="487"/>
      <c r="Q164" s="487"/>
      <c r="R164" s="487"/>
      <c r="S164" s="487"/>
      <c r="T164" s="547"/>
      <c r="U164" s="487"/>
      <c r="V164" s="493"/>
    </row>
    <row r="165" spans="1:22" ht="15.75" thickBot="1" x14ac:dyDescent="0.3">
      <c r="A165" s="524"/>
      <c r="B165" s="402"/>
      <c r="C165" s="280"/>
      <c r="D165" s="280"/>
      <c r="E165" s="280"/>
      <c r="F165" s="402"/>
      <c r="G165" s="280"/>
      <c r="H165" s="280"/>
      <c r="I165" s="402"/>
      <c r="J165" s="402"/>
      <c r="K165" s="402"/>
      <c r="L165" s="280"/>
      <c r="M165" s="280"/>
      <c r="N165" s="280"/>
      <c r="O165" s="280"/>
      <c r="P165" s="280"/>
      <c r="Q165" s="280"/>
      <c r="R165" s="280"/>
      <c r="S165" s="280"/>
      <c r="T165" s="280"/>
      <c r="U165" s="280"/>
      <c r="V165" s="404"/>
    </row>
    <row r="166" spans="1:22" ht="28.5" thickBot="1" x14ac:dyDescent="0.3">
      <c r="A166" s="128" t="s">
        <v>9</v>
      </c>
      <c r="B166" s="1226" t="s">
        <v>60</v>
      </c>
      <c r="C166" s="1227"/>
      <c r="E166" s="1327" t="s">
        <v>267</v>
      </c>
      <c r="F166" s="1328"/>
      <c r="G166" s="1224">
        <f>VLOOKUP(B166,'Urbano.Piano inv. forn'!$D$93:$H$112,3,FALSE)</f>
        <v>0</v>
      </c>
      <c r="H166" s="1225"/>
      <c r="I166" s="64"/>
      <c r="J166" s="1327" t="s">
        <v>268</v>
      </c>
      <c r="K166" s="1329"/>
      <c r="L166" s="1328"/>
      <c r="M166" s="1224">
        <f>VLOOKUP(B166,'Urbano.Piano inv. forn'!$D$93:$H$112,4,FALSE)</f>
        <v>0</v>
      </c>
      <c r="N166" s="1225"/>
      <c r="P166" s="134" t="s">
        <v>269</v>
      </c>
      <c r="Q166" s="525"/>
      <c r="S166" s="135" t="s">
        <v>270</v>
      </c>
      <c r="T166" s="1017"/>
      <c r="U166" s="1019"/>
      <c r="V166" s="406"/>
    </row>
    <row r="167" spans="1:22" ht="15.75" thickBot="1" x14ac:dyDescent="0.3">
      <c r="A167" s="109"/>
      <c r="B167" s="76"/>
      <c r="C167" s="76"/>
      <c r="E167" s="77"/>
      <c r="F167" s="77"/>
      <c r="G167" s="78"/>
      <c r="H167" s="78"/>
      <c r="I167" s="64"/>
      <c r="J167" s="77"/>
      <c r="K167" s="77"/>
      <c r="L167" s="77"/>
      <c r="M167" s="78"/>
      <c r="N167" s="78"/>
      <c r="P167" s="79"/>
      <c r="S167" s="75"/>
      <c r="T167" s="523"/>
      <c r="V167" s="110"/>
    </row>
    <row r="168" spans="1:22" ht="29.25" customHeight="1" thickBot="1" x14ac:dyDescent="0.3">
      <c r="A168" s="1313" t="s">
        <v>271</v>
      </c>
      <c r="B168" s="1314"/>
      <c r="C168" s="1314"/>
      <c r="D168" s="1315"/>
      <c r="E168" s="1210">
        <f>VLOOKUP(B166,'Urbano.Piano inv. forn'!$D$93:$V$112,17,FALSE)</f>
        <v>0</v>
      </c>
      <c r="F168" s="1258"/>
      <c r="G168" s="1258"/>
      <c r="H168" s="1211"/>
      <c r="I168" s="64"/>
      <c r="J168" s="1316" t="s">
        <v>52</v>
      </c>
      <c r="K168" s="1317"/>
      <c r="L168" s="1318"/>
      <c r="M168" s="1210">
        <f>VLOOKUP(B166,'Urbano.Piano inv. forn'!$D$93:$V$112,19,FALSE)</f>
        <v>0</v>
      </c>
      <c r="N168" s="1211"/>
      <c r="O168" s="98"/>
      <c r="P168" s="135" t="s">
        <v>272</v>
      </c>
      <c r="Q168" s="115">
        <f>M168+E168</f>
        <v>0</v>
      </c>
      <c r="S168" s="135" t="s">
        <v>273</v>
      </c>
      <c r="T168" s="1017"/>
      <c r="U168" s="1019"/>
      <c r="V168" s="110"/>
    </row>
    <row r="169" spans="1:22" ht="15.75" thickBot="1" x14ac:dyDescent="0.3">
      <c r="A169" s="116"/>
      <c r="B169" s="117"/>
      <c r="C169" s="563"/>
      <c r="D169" s="117"/>
      <c r="E169" s="118"/>
      <c r="F169" s="118"/>
      <c r="G169" s="118"/>
      <c r="H169" s="118"/>
      <c r="I169" s="64"/>
      <c r="J169" s="77"/>
      <c r="K169" s="77"/>
      <c r="L169" s="77"/>
      <c r="M169" s="118"/>
      <c r="N169" s="118"/>
      <c r="O169" s="98"/>
      <c r="P169" s="75"/>
      <c r="Q169" s="98"/>
      <c r="S169" s="75"/>
      <c r="T169" s="76"/>
      <c r="U169" s="76"/>
      <c r="V169" s="406"/>
    </row>
    <row r="170" spans="1:22" ht="60.75" thickBot="1" x14ac:dyDescent="0.3">
      <c r="A170" s="1319" t="s">
        <v>274</v>
      </c>
      <c r="B170" s="1321" t="s">
        <v>275</v>
      </c>
      <c r="C170" s="1323" t="s">
        <v>276</v>
      </c>
      <c r="D170" s="130" t="s">
        <v>277</v>
      </c>
      <c r="E170" s="131" t="s">
        <v>278</v>
      </c>
      <c r="F170" s="130" t="s">
        <v>279</v>
      </c>
      <c r="G170" s="130" t="s">
        <v>280</v>
      </c>
      <c r="H170" s="132" t="s">
        <v>241</v>
      </c>
      <c r="I170" s="132" t="s">
        <v>281</v>
      </c>
      <c r="J170" s="132" t="s">
        <v>282</v>
      </c>
      <c r="K170" s="132" t="s">
        <v>636</v>
      </c>
      <c r="L170" s="132" t="s">
        <v>283</v>
      </c>
      <c r="M170" s="132" t="s">
        <v>284</v>
      </c>
      <c r="N170" s="132" t="s">
        <v>285</v>
      </c>
      <c r="O170" s="132" t="s">
        <v>286</v>
      </c>
      <c r="P170" s="132" t="s">
        <v>287</v>
      </c>
      <c r="Q170" s="132" t="s">
        <v>288</v>
      </c>
      <c r="R170" s="132" t="s">
        <v>289</v>
      </c>
      <c r="S170" s="132" t="s">
        <v>290</v>
      </c>
      <c r="T170" s="132" t="s">
        <v>632</v>
      </c>
      <c r="U170" s="1358" t="s">
        <v>291</v>
      </c>
      <c r="V170" s="526"/>
    </row>
    <row r="171" spans="1:22" ht="24.75" thickBot="1" x14ac:dyDescent="0.3">
      <c r="A171" s="1320"/>
      <c r="B171" s="1322"/>
      <c r="C171" s="1324"/>
      <c r="D171" s="133" t="s">
        <v>292</v>
      </c>
      <c r="E171" s="133" t="s">
        <v>293</v>
      </c>
      <c r="F171" s="133" t="s">
        <v>294</v>
      </c>
      <c r="G171" s="133" t="s">
        <v>294</v>
      </c>
      <c r="H171" s="133" t="s">
        <v>250</v>
      </c>
      <c r="I171" s="133" t="s">
        <v>28</v>
      </c>
      <c r="J171" s="133" t="s">
        <v>295</v>
      </c>
      <c r="K171" s="133" t="s">
        <v>296</v>
      </c>
      <c r="L171" s="133" t="s">
        <v>296</v>
      </c>
      <c r="M171" s="133" t="s">
        <v>297</v>
      </c>
      <c r="N171" s="133" t="s">
        <v>296</v>
      </c>
      <c r="O171" s="133" t="s">
        <v>298</v>
      </c>
      <c r="P171" s="133" t="s">
        <v>629</v>
      </c>
      <c r="Q171" s="133" t="s">
        <v>299</v>
      </c>
      <c r="R171" s="133" t="s">
        <v>300</v>
      </c>
      <c r="S171" s="133" t="s">
        <v>301</v>
      </c>
      <c r="T171" s="133" t="s">
        <v>301</v>
      </c>
      <c r="U171" s="1359"/>
      <c r="V171" s="526"/>
    </row>
    <row r="172" spans="1:22" x14ac:dyDescent="0.25">
      <c r="A172" s="1325" t="str">
        <f>B166</f>
        <v>urb.e.6</v>
      </c>
      <c r="B172" s="122">
        <v>1</v>
      </c>
      <c r="C172" s="166"/>
      <c r="D172" s="87"/>
      <c r="E172" s="87"/>
      <c r="F172" s="166"/>
      <c r="G172" s="528"/>
      <c r="H172" s="89"/>
      <c r="I172" s="529"/>
      <c r="J172" s="530"/>
      <c r="K172" s="530"/>
      <c r="L172" s="531"/>
      <c r="M172" s="529"/>
      <c r="N172" s="531"/>
      <c r="O172" s="129"/>
      <c r="P172" s="129"/>
      <c r="Q172" s="529"/>
      <c r="R172" s="529"/>
      <c r="S172" s="529"/>
      <c r="T172" s="529"/>
      <c r="U172" s="532"/>
      <c r="V172" s="406"/>
    </row>
    <row r="173" spans="1:22" x14ac:dyDescent="0.25">
      <c r="A173" s="1325"/>
      <c r="B173" s="123">
        <v>2</v>
      </c>
      <c r="C173" s="84"/>
      <c r="D173" s="74"/>
      <c r="E173" s="74"/>
      <c r="F173" s="84"/>
      <c r="G173" s="533"/>
      <c r="H173" s="84"/>
      <c r="I173" s="534"/>
      <c r="J173" s="535"/>
      <c r="K173" s="535"/>
      <c r="L173" s="536"/>
      <c r="M173" s="534"/>
      <c r="N173" s="536"/>
      <c r="O173" s="120"/>
      <c r="P173" s="120"/>
      <c r="Q173" s="534"/>
      <c r="R173" s="534" t="s">
        <v>302</v>
      </c>
      <c r="S173" s="534"/>
      <c r="T173" s="534"/>
      <c r="U173" s="537"/>
      <c r="V173" s="406"/>
    </row>
    <row r="174" spans="1:22" x14ac:dyDescent="0.25">
      <c r="A174" s="1325"/>
      <c r="B174" s="123">
        <v>3</v>
      </c>
      <c r="C174" s="84"/>
      <c r="D174" s="74"/>
      <c r="E174" s="74"/>
      <c r="F174" s="84"/>
      <c r="G174" s="533"/>
      <c r="H174" s="84"/>
      <c r="I174" s="534"/>
      <c r="J174" s="535"/>
      <c r="K174" s="535"/>
      <c r="L174" s="536"/>
      <c r="M174" s="534"/>
      <c r="N174" s="536"/>
      <c r="O174" s="120"/>
      <c r="P174" s="120"/>
      <c r="Q174" s="534"/>
      <c r="R174" s="534"/>
      <c r="S174" s="534"/>
      <c r="T174" s="534"/>
      <c r="U174" s="537"/>
      <c r="V174" s="406"/>
    </row>
    <row r="175" spans="1:22" x14ac:dyDescent="0.25">
      <c r="A175" s="1325"/>
      <c r="B175" s="123">
        <v>4</v>
      </c>
      <c r="C175" s="84"/>
      <c r="D175" s="74"/>
      <c r="E175" s="74"/>
      <c r="F175" s="84"/>
      <c r="G175" s="533"/>
      <c r="H175" s="84"/>
      <c r="I175" s="534"/>
      <c r="J175" s="535"/>
      <c r="K175" s="535"/>
      <c r="L175" s="536"/>
      <c r="M175" s="534"/>
      <c r="N175" s="536"/>
      <c r="O175" s="120"/>
      <c r="P175" s="120"/>
      <c r="Q175" s="534"/>
      <c r="R175" s="534"/>
      <c r="S175" s="534"/>
      <c r="T175" s="534"/>
      <c r="U175" s="537"/>
      <c r="V175" s="406"/>
    </row>
    <row r="176" spans="1:22" x14ac:dyDescent="0.25">
      <c r="A176" s="1325"/>
      <c r="B176" s="123">
        <v>5</v>
      </c>
      <c r="C176" s="84"/>
      <c r="D176" s="74"/>
      <c r="E176" s="74"/>
      <c r="F176" s="84"/>
      <c r="G176" s="533"/>
      <c r="H176" s="84"/>
      <c r="I176" s="534"/>
      <c r="J176" s="535"/>
      <c r="K176" s="535"/>
      <c r="L176" s="536"/>
      <c r="M176" s="534"/>
      <c r="N176" s="536"/>
      <c r="O176" s="120"/>
      <c r="P176" s="120"/>
      <c r="Q176" s="534"/>
      <c r="R176" s="534"/>
      <c r="S176" s="534"/>
      <c r="T176" s="534"/>
      <c r="U176" s="537"/>
      <c r="V176" s="406"/>
    </row>
    <row r="177" spans="1:22" x14ac:dyDescent="0.25">
      <c r="A177" s="1325"/>
      <c r="B177" s="123">
        <v>6</v>
      </c>
      <c r="C177" s="84"/>
      <c r="D177" s="74"/>
      <c r="E177" s="74"/>
      <c r="F177" s="84"/>
      <c r="G177" s="533"/>
      <c r="H177" s="84"/>
      <c r="I177" s="534"/>
      <c r="J177" s="535"/>
      <c r="K177" s="535"/>
      <c r="L177" s="536"/>
      <c r="M177" s="534"/>
      <c r="N177" s="536"/>
      <c r="O177" s="120"/>
      <c r="P177" s="120"/>
      <c r="Q177" s="534"/>
      <c r="R177" s="534"/>
      <c r="S177" s="534"/>
      <c r="T177" s="534"/>
      <c r="U177" s="537"/>
      <c r="V177" s="406"/>
    </row>
    <row r="178" spans="1:22" x14ac:dyDescent="0.25">
      <c r="A178" s="1325"/>
      <c r="B178" s="123">
        <v>7</v>
      </c>
      <c r="C178" s="84"/>
      <c r="D178" s="74"/>
      <c r="E178" s="74"/>
      <c r="F178" s="84"/>
      <c r="G178" s="533"/>
      <c r="H178" s="84"/>
      <c r="I178" s="534"/>
      <c r="J178" s="535"/>
      <c r="K178" s="535"/>
      <c r="L178" s="536"/>
      <c r="M178" s="534"/>
      <c r="N178" s="536"/>
      <c r="O178" s="120"/>
      <c r="P178" s="120"/>
      <c r="Q178" s="534"/>
      <c r="R178" s="534"/>
      <c r="S178" s="534"/>
      <c r="T178" s="534"/>
      <c r="U178" s="537"/>
      <c r="V178" s="406"/>
    </row>
    <row r="179" spans="1:22" x14ac:dyDescent="0.25">
      <c r="A179" s="1325"/>
      <c r="B179" s="123">
        <v>8</v>
      </c>
      <c r="C179" s="84"/>
      <c r="D179" s="74"/>
      <c r="E179" s="74"/>
      <c r="F179" s="84"/>
      <c r="G179" s="533"/>
      <c r="H179" s="84"/>
      <c r="I179" s="534"/>
      <c r="J179" s="535"/>
      <c r="K179" s="535"/>
      <c r="L179" s="536"/>
      <c r="M179" s="534"/>
      <c r="N179" s="536"/>
      <c r="O179" s="120"/>
      <c r="P179" s="120"/>
      <c r="Q179" s="534"/>
      <c r="R179" s="534"/>
      <c r="S179" s="534"/>
      <c r="T179" s="534"/>
      <c r="U179" s="537"/>
      <c r="V179" s="406"/>
    </row>
    <row r="180" spans="1:22" x14ac:dyDescent="0.25">
      <c r="A180" s="1325"/>
      <c r="B180" s="123">
        <v>9</v>
      </c>
      <c r="C180" s="84"/>
      <c r="D180" s="74"/>
      <c r="E180" s="74"/>
      <c r="F180" s="84"/>
      <c r="G180" s="533"/>
      <c r="H180" s="84"/>
      <c r="I180" s="534"/>
      <c r="J180" s="535"/>
      <c r="K180" s="535"/>
      <c r="L180" s="536"/>
      <c r="M180" s="534"/>
      <c r="N180" s="536"/>
      <c r="O180" s="120"/>
      <c r="P180" s="120"/>
      <c r="Q180" s="534"/>
      <c r="R180" s="534"/>
      <c r="S180" s="534"/>
      <c r="T180" s="534"/>
      <c r="U180" s="537"/>
      <c r="V180" s="406"/>
    </row>
    <row r="181" spans="1:22" ht="15.75" thickBot="1" x14ac:dyDescent="0.3">
      <c r="A181" s="1326"/>
      <c r="B181" s="124">
        <v>10</v>
      </c>
      <c r="C181" s="104"/>
      <c r="D181" s="102"/>
      <c r="E181" s="102"/>
      <c r="F181" s="104"/>
      <c r="G181" s="538"/>
      <c r="H181" s="104"/>
      <c r="I181" s="539"/>
      <c r="J181" s="540"/>
      <c r="K181" s="540"/>
      <c r="L181" s="541"/>
      <c r="M181" s="539"/>
      <c r="N181" s="541"/>
      <c r="O181" s="121"/>
      <c r="P181" s="121"/>
      <c r="Q181" s="539"/>
      <c r="R181" s="539"/>
      <c r="S181" s="539"/>
      <c r="T181" s="539"/>
      <c r="U181" s="542"/>
      <c r="V181" s="406"/>
    </row>
    <row r="182" spans="1:22" ht="25.5" thickBot="1" x14ac:dyDescent="0.3">
      <c r="A182" s="109"/>
      <c r="B182" s="75"/>
      <c r="C182" s="75"/>
      <c r="D182" s="75"/>
      <c r="E182" s="395" t="s">
        <v>303</v>
      </c>
      <c r="F182" s="396">
        <f>COUNTA(F172:F181)</f>
        <v>0</v>
      </c>
      <c r="G182" s="397">
        <f>COUNTA(G172:G181)</f>
        <v>0</v>
      </c>
      <c r="H182" s="613"/>
      <c r="I182" s="523"/>
      <c r="J182" s="615"/>
      <c r="K182" s="615"/>
      <c r="L182" s="616"/>
      <c r="M182" s="1208" t="s">
        <v>440</v>
      </c>
      <c r="N182" s="1209"/>
      <c r="O182" s="654">
        <f>SUM(O172:O181)</f>
        <v>0</v>
      </c>
      <c r="P182" s="655">
        <f>SUM(P172:P181)</f>
        <v>0</v>
      </c>
      <c r="Q182" s="75"/>
      <c r="S182" s="75"/>
      <c r="T182" s="75"/>
      <c r="U182" s="544"/>
      <c r="V182" s="545"/>
    </row>
    <row r="183" spans="1:22" ht="15.75" thickBot="1" x14ac:dyDescent="0.3">
      <c r="A183" s="546"/>
      <c r="B183" s="521"/>
      <c r="C183" s="487"/>
      <c r="D183" s="487"/>
      <c r="E183" s="487"/>
      <c r="F183" s="521"/>
      <c r="G183" s="487"/>
      <c r="H183" s="487"/>
      <c r="I183" s="521"/>
      <c r="J183" s="521"/>
      <c r="K183" s="521"/>
      <c r="L183" s="487"/>
      <c r="M183" s="487"/>
      <c r="N183" s="487"/>
      <c r="O183" s="487"/>
      <c r="P183" s="487"/>
      <c r="Q183" s="487"/>
      <c r="R183" s="487"/>
      <c r="S183" s="487"/>
      <c r="T183" s="547"/>
      <c r="U183" s="487"/>
      <c r="V183" s="493"/>
    </row>
    <row r="184" spans="1:22" ht="15.75" thickBot="1" x14ac:dyDescent="0.3">
      <c r="A184" s="524"/>
      <c r="B184" s="402"/>
      <c r="C184" s="280"/>
      <c r="D184" s="280"/>
      <c r="E184" s="280"/>
      <c r="F184" s="402"/>
      <c r="G184" s="280"/>
      <c r="H184" s="280"/>
      <c r="I184" s="402"/>
      <c r="J184" s="402"/>
      <c r="K184" s="402"/>
      <c r="L184" s="280"/>
      <c r="M184" s="280"/>
      <c r="N184" s="280"/>
      <c r="O184" s="280"/>
      <c r="P184" s="280"/>
      <c r="Q184" s="280"/>
      <c r="R184" s="280"/>
      <c r="S184" s="280"/>
      <c r="T184" s="280"/>
      <c r="U184" s="280"/>
      <c r="V184" s="404"/>
    </row>
    <row r="185" spans="1:22" ht="28.5" thickBot="1" x14ac:dyDescent="0.3">
      <c r="A185" s="128" t="s">
        <v>9</v>
      </c>
      <c r="B185" s="1226" t="s">
        <v>56</v>
      </c>
      <c r="C185" s="1227"/>
      <c r="E185" s="1327" t="s">
        <v>267</v>
      </c>
      <c r="F185" s="1328"/>
      <c r="G185" s="1224">
        <f>VLOOKUP(B185,'Urbano.Piano inv. forn'!$D$93:$H$112,3,FALSE)</f>
        <v>0</v>
      </c>
      <c r="H185" s="1225"/>
      <c r="I185" s="64"/>
      <c r="J185" s="1327" t="s">
        <v>268</v>
      </c>
      <c r="K185" s="1329"/>
      <c r="L185" s="1328"/>
      <c r="M185" s="1224">
        <f>VLOOKUP(B185,'Urbano.Piano inv. forn'!$D$93:$H$112,4,FALSE)</f>
        <v>0</v>
      </c>
      <c r="N185" s="1225"/>
      <c r="P185" s="134" t="s">
        <v>269</v>
      </c>
      <c r="Q185" s="525"/>
      <c r="S185" s="135" t="s">
        <v>270</v>
      </c>
      <c r="T185" s="1017"/>
      <c r="U185" s="1019"/>
      <c r="V185" s="406"/>
    </row>
    <row r="186" spans="1:22" ht="15.75" thickBot="1" x14ac:dyDescent="0.3">
      <c r="A186" s="109"/>
      <c r="B186" s="76"/>
      <c r="C186" s="76"/>
      <c r="E186" s="77"/>
      <c r="F186" s="77"/>
      <c r="G186" s="78"/>
      <c r="H186" s="78"/>
      <c r="I186" s="64"/>
      <c r="J186" s="77"/>
      <c r="K186" s="77"/>
      <c r="L186" s="77"/>
      <c r="M186" s="78"/>
      <c r="N186" s="78"/>
      <c r="P186" s="79"/>
      <c r="S186" s="75"/>
      <c r="T186" s="523"/>
      <c r="V186" s="110"/>
    </row>
    <row r="187" spans="1:22" ht="27" customHeight="1" thickBot="1" x14ac:dyDescent="0.3">
      <c r="A187" s="1313" t="s">
        <v>271</v>
      </c>
      <c r="B187" s="1314"/>
      <c r="C187" s="1314"/>
      <c r="D187" s="1315"/>
      <c r="E187" s="1210">
        <f>VLOOKUP(B185,'Urbano.Piano inv. forn'!$D$93:$V$112,17,FALSE)</f>
        <v>0</v>
      </c>
      <c r="F187" s="1258"/>
      <c r="G187" s="1258"/>
      <c r="H187" s="1211"/>
      <c r="I187" s="64"/>
      <c r="J187" s="1316" t="s">
        <v>52</v>
      </c>
      <c r="K187" s="1317"/>
      <c r="L187" s="1318"/>
      <c r="M187" s="1210">
        <f>VLOOKUP(B185,'Urbano.Piano inv. forn'!$D$93:$V$112,19,FALSE)</f>
        <v>0</v>
      </c>
      <c r="N187" s="1211"/>
      <c r="O187" s="98"/>
      <c r="P187" s="135" t="s">
        <v>272</v>
      </c>
      <c r="Q187" s="115">
        <f>M187+E187</f>
        <v>0</v>
      </c>
      <c r="S187" s="135" t="s">
        <v>273</v>
      </c>
      <c r="T187" s="1017"/>
      <c r="U187" s="1019"/>
      <c r="V187" s="110"/>
    </row>
    <row r="188" spans="1:22" ht="15.75" thickBot="1" x14ac:dyDescent="0.3">
      <c r="A188" s="116"/>
      <c r="B188" s="117"/>
      <c r="C188" s="563"/>
      <c r="D188" s="117"/>
      <c r="E188" s="118"/>
      <c r="F188" s="118"/>
      <c r="G188" s="118"/>
      <c r="H188" s="118"/>
      <c r="I188" s="64"/>
      <c r="J188" s="77"/>
      <c r="K188" s="77"/>
      <c r="L188" s="77"/>
      <c r="M188" s="118"/>
      <c r="N188" s="118"/>
      <c r="O188" s="98"/>
      <c r="P188" s="75"/>
      <c r="Q188" s="98"/>
      <c r="S188" s="75"/>
      <c r="T188" s="76"/>
      <c r="U188" s="76"/>
      <c r="V188" s="406"/>
    </row>
    <row r="189" spans="1:22" ht="60.75" thickBot="1" x14ac:dyDescent="0.3">
      <c r="A189" s="1319" t="s">
        <v>274</v>
      </c>
      <c r="B189" s="1321" t="s">
        <v>275</v>
      </c>
      <c r="C189" s="1323" t="s">
        <v>276</v>
      </c>
      <c r="D189" s="130" t="s">
        <v>277</v>
      </c>
      <c r="E189" s="131" t="s">
        <v>278</v>
      </c>
      <c r="F189" s="130" t="s">
        <v>279</v>
      </c>
      <c r="G189" s="130" t="s">
        <v>280</v>
      </c>
      <c r="H189" s="132" t="s">
        <v>241</v>
      </c>
      <c r="I189" s="132" t="s">
        <v>281</v>
      </c>
      <c r="J189" s="132" t="s">
        <v>282</v>
      </c>
      <c r="K189" s="132" t="s">
        <v>636</v>
      </c>
      <c r="L189" s="132" t="s">
        <v>283</v>
      </c>
      <c r="M189" s="132" t="s">
        <v>284</v>
      </c>
      <c r="N189" s="132" t="s">
        <v>285</v>
      </c>
      <c r="O189" s="132" t="s">
        <v>286</v>
      </c>
      <c r="P189" s="132" t="s">
        <v>287</v>
      </c>
      <c r="Q189" s="132" t="s">
        <v>288</v>
      </c>
      <c r="R189" s="132" t="s">
        <v>289</v>
      </c>
      <c r="S189" s="132" t="s">
        <v>290</v>
      </c>
      <c r="T189" s="132" t="s">
        <v>632</v>
      </c>
      <c r="U189" s="1358" t="s">
        <v>291</v>
      </c>
      <c r="V189" s="526"/>
    </row>
    <row r="190" spans="1:22" ht="24.75" thickBot="1" x14ac:dyDescent="0.3">
      <c r="A190" s="1320"/>
      <c r="B190" s="1322"/>
      <c r="C190" s="1324"/>
      <c r="D190" s="133" t="s">
        <v>292</v>
      </c>
      <c r="E190" s="133" t="s">
        <v>293</v>
      </c>
      <c r="F190" s="133" t="s">
        <v>294</v>
      </c>
      <c r="G190" s="133" t="s">
        <v>294</v>
      </c>
      <c r="H190" s="133" t="s">
        <v>250</v>
      </c>
      <c r="I190" s="133" t="s">
        <v>28</v>
      </c>
      <c r="J190" s="133" t="s">
        <v>295</v>
      </c>
      <c r="K190" s="133" t="s">
        <v>296</v>
      </c>
      <c r="L190" s="133" t="s">
        <v>296</v>
      </c>
      <c r="M190" s="133" t="s">
        <v>297</v>
      </c>
      <c r="N190" s="133" t="s">
        <v>296</v>
      </c>
      <c r="O190" s="133" t="s">
        <v>298</v>
      </c>
      <c r="P190" s="133" t="s">
        <v>629</v>
      </c>
      <c r="Q190" s="133" t="s">
        <v>299</v>
      </c>
      <c r="R190" s="133" t="s">
        <v>300</v>
      </c>
      <c r="S190" s="133" t="s">
        <v>301</v>
      </c>
      <c r="T190" s="133" t="s">
        <v>301</v>
      </c>
      <c r="U190" s="1359"/>
      <c r="V190" s="526"/>
    </row>
    <row r="191" spans="1:22" x14ac:dyDescent="0.25">
      <c r="A191" s="1325" t="str">
        <f>B185</f>
        <v>urb.e.2</v>
      </c>
      <c r="B191" s="122">
        <v>1</v>
      </c>
      <c r="C191" s="166"/>
      <c r="D191" s="87"/>
      <c r="E191" s="87"/>
      <c r="F191" s="166"/>
      <c r="G191" s="528"/>
      <c r="H191" s="89"/>
      <c r="I191" s="529"/>
      <c r="J191" s="530"/>
      <c r="K191" s="530"/>
      <c r="L191" s="531"/>
      <c r="M191" s="529"/>
      <c r="N191" s="531"/>
      <c r="O191" s="129"/>
      <c r="P191" s="129"/>
      <c r="Q191" s="529"/>
      <c r="R191" s="529"/>
      <c r="S191" s="529"/>
      <c r="T191" s="529"/>
      <c r="U191" s="532"/>
      <c r="V191" s="406"/>
    </row>
    <row r="192" spans="1:22" x14ac:dyDescent="0.25">
      <c r="A192" s="1325"/>
      <c r="B192" s="123">
        <v>2</v>
      </c>
      <c r="C192" s="84"/>
      <c r="D192" s="74"/>
      <c r="E192" s="74"/>
      <c r="F192" s="84"/>
      <c r="G192" s="533"/>
      <c r="H192" s="84"/>
      <c r="I192" s="534"/>
      <c r="J192" s="535"/>
      <c r="K192" s="535"/>
      <c r="L192" s="536"/>
      <c r="M192" s="534"/>
      <c r="N192" s="536"/>
      <c r="O192" s="120"/>
      <c r="P192" s="120"/>
      <c r="Q192" s="534"/>
      <c r="R192" s="534" t="s">
        <v>302</v>
      </c>
      <c r="S192" s="534"/>
      <c r="T192" s="534"/>
      <c r="U192" s="537"/>
      <c r="V192" s="406"/>
    </row>
    <row r="193" spans="1:22" x14ac:dyDescent="0.25">
      <c r="A193" s="1325"/>
      <c r="B193" s="123">
        <v>3</v>
      </c>
      <c r="C193" s="84"/>
      <c r="D193" s="74"/>
      <c r="E193" s="74"/>
      <c r="F193" s="84"/>
      <c r="G193" s="533"/>
      <c r="H193" s="84"/>
      <c r="I193" s="534"/>
      <c r="J193" s="535"/>
      <c r="K193" s="535"/>
      <c r="L193" s="536"/>
      <c r="M193" s="534"/>
      <c r="N193" s="536"/>
      <c r="O193" s="120"/>
      <c r="P193" s="120"/>
      <c r="Q193" s="534"/>
      <c r="R193" s="534"/>
      <c r="S193" s="534"/>
      <c r="T193" s="534"/>
      <c r="U193" s="537"/>
      <c r="V193" s="406"/>
    </row>
    <row r="194" spans="1:22" x14ac:dyDescent="0.25">
      <c r="A194" s="1325"/>
      <c r="B194" s="123">
        <v>4</v>
      </c>
      <c r="C194" s="84"/>
      <c r="D194" s="74"/>
      <c r="E194" s="74"/>
      <c r="F194" s="84"/>
      <c r="G194" s="533"/>
      <c r="H194" s="84"/>
      <c r="I194" s="534"/>
      <c r="J194" s="535"/>
      <c r="K194" s="535"/>
      <c r="L194" s="536"/>
      <c r="M194" s="534"/>
      <c r="N194" s="536"/>
      <c r="O194" s="120"/>
      <c r="P194" s="120"/>
      <c r="Q194" s="534"/>
      <c r="R194" s="534"/>
      <c r="S194" s="534"/>
      <c r="T194" s="534"/>
      <c r="U194" s="537"/>
      <c r="V194" s="406"/>
    </row>
    <row r="195" spans="1:22" x14ac:dyDescent="0.25">
      <c r="A195" s="1325"/>
      <c r="B195" s="123">
        <v>5</v>
      </c>
      <c r="C195" s="84"/>
      <c r="D195" s="74"/>
      <c r="E195" s="74"/>
      <c r="F195" s="84"/>
      <c r="G195" s="533"/>
      <c r="H195" s="84"/>
      <c r="I195" s="534"/>
      <c r="J195" s="535"/>
      <c r="K195" s="535"/>
      <c r="L195" s="536"/>
      <c r="M195" s="534"/>
      <c r="N195" s="536"/>
      <c r="O195" s="120"/>
      <c r="P195" s="120"/>
      <c r="Q195" s="534"/>
      <c r="R195" s="534"/>
      <c r="S195" s="534"/>
      <c r="T195" s="534"/>
      <c r="U195" s="537"/>
      <c r="V195" s="406"/>
    </row>
    <row r="196" spans="1:22" x14ac:dyDescent="0.25">
      <c r="A196" s="1325"/>
      <c r="B196" s="123">
        <v>6</v>
      </c>
      <c r="C196" s="84"/>
      <c r="D196" s="74"/>
      <c r="E196" s="74"/>
      <c r="F196" s="84"/>
      <c r="G196" s="533"/>
      <c r="H196" s="84"/>
      <c r="I196" s="534"/>
      <c r="J196" s="535"/>
      <c r="K196" s="535"/>
      <c r="L196" s="536"/>
      <c r="M196" s="534"/>
      <c r="N196" s="536"/>
      <c r="O196" s="120"/>
      <c r="P196" s="120"/>
      <c r="Q196" s="534"/>
      <c r="R196" s="534"/>
      <c r="S196" s="534"/>
      <c r="T196" s="534"/>
      <c r="U196" s="537"/>
      <c r="V196" s="406"/>
    </row>
    <row r="197" spans="1:22" x14ac:dyDescent="0.25">
      <c r="A197" s="1325"/>
      <c r="B197" s="123">
        <v>7</v>
      </c>
      <c r="C197" s="84"/>
      <c r="D197" s="74"/>
      <c r="E197" s="74"/>
      <c r="F197" s="84"/>
      <c r="G197" s="533"/>
      <c r="H197" s="84"/>
      <c r="I197" s="534"/>
      <c r="J197" s="535"/>
      <c r="K197" s="535"/>
      <c r="L197" s="536"/>
      <c r="M197" s="534"/>
      <c r="N197" s="536"/>
      <c r="O197" s="120"/>
      <c r="P197" s="120"/>
      <c r="Q197" s="534"/>
      <c r="R197" s="534"/>
      <c r="S197" s="534"/>
      <c r="T197" s="534"/>
      <c r="U197" s="537"/>
      <c r="V197" s="406"/>
    </row>
    <row r="198" spans="1:22" x14ac:dyDescent="0.25">
      <c r="A198" s="1325"/>
      <c r="B198" s="123">
        <v>8</v>
      </c>
      <c r="C198" s="84"/>
      <c r="D198" s="74"/>
      <c r="E198" s="74"/>
      <c r="F198" s="84"/>
      <c r="G198" s="533"/>
      <c r="H198" s="84"/>
      <c r="I198" s="534"/>
      <c r="J198" s="535"/>
      <c r="K198" s="535"/>
      <c r="L198" s="536"/>
      <c r="M198" s="534"/>
      <c r="N198" s="536"/>
      <c r="O198" s="120"/>
      <c r="P198" s="120"/>
      <c r="Q198" s="534"/>
      <c r="R198" s="534"/>
      <c r="S198" s="534"/>
      <c r="T198" s="534"/>
      <c r="U198" s="537"/>
      <c r="V198" s="406"/>
    </row>
    <row r="199" spans="1:22" x14ac:dyDescent="0.25">
      <c r="A199" s="1325"/>
      <c r="B199" s="123">
        <v>9</v>
      </c>
      <c r="C199" s="84"/>
      <c r="D199" s="74"/>
      <c r="E199" s="74"/>
      <c r="F199" s="84"/>
      <c r="G199" s="533"/>
      <c r="H199" s="84"/>
      <c r="I199" s="534"/>
      <c r="J199" s="535"/>
      <c r="K199" s="535"/>
      <c r="L199" s="536"/>
      <c r="M199" s="534"/>
      <c r="N199" s="536"/>
      <c r="O199" s="120"/>
      <c r="P199" s="120"/>
      <c r="Q199" s="534"/>
      <c r="R199" s="534"/>
      <c r="S199" s="534"/>
      <c r="T199" s="534"/>
      <c r="U199" s="537"/>
      <c r="V199" s="406"/>
    </row>
    <row r="200" spans="1:22" ht="15.75" thickBot="1" x14ac:dyDescent="0.3">
      <c r="A200" s="1326"/>
      <c r="B200" s="124">
        <v>10</v>
      </c>
      <c r="C200" s="104"/>
      <c r="D200" s="102"/>
      <c r="E200" s="102"/>
      <c r="F200" s="104"/>
      <c r="G200" s="538"/>
      <c r="H200" s="104"/>
      <c r="I200" s="539"/>
      <c r="J200" s="540"/>
      <c r="K200" s="540"/>
      <c r="L200" s="541"/>
      <c r="M200" s="539"/>
      <c r="N200" s="541"/>
      <c r="O200" s="121"/>
      <c r="P200" s="121"/>
      <c r="Q200" s="539"/>
      <c r="R200" s="539"/>
      <c r="S200" s="539"/>
      <c r="T200" s="539"/>
      <c r="U200" s="542"/>
      <c r="V200" s="406"/>
    </row>
    <row r="201" spans="1:22" ht="25.5" thickBot="1" x14ac:dyDescent="0.3">
      <c r="A201" s="109"/>
      <c r="B201" s="75"/>
      <c r="C201" s="75"/>
      <c r="D201" s="75"/>
      <c r="E201" s="395" t="s">
        <v>303</v>
      </c>
      <c r="F201" s="396">
        <f>COUNTA(F191:F200)</f>
        <v>0</v>
      </c>
      <c r="G201" s="397">
        <f>COUNTA(G191:G200)</f>
        <v>0</v>
      </c>
      <c r="H201" s="613"/>
      <c r="I201" s="523"/>
      <c r="J201" s="615"/>
      <c r="K201" s="615"/>
      <c r="L201" s="616"/>
      <c r="M201" s="1208" t="s">
        <v>440</v>
      </c>
      <c r="N201" s="1209"/>
      <c r="O201" s="654">
        <f>SUM(O191:O200)</f>
        <v>0</v>
      </c>
      <c r="P201" s="655">
        <f>SUM(P191:P200)</f>
        <v>0</v>
      </c>
      <c r="Q201" s="75"/>
      <c r="S201" s="75"/>
      <c r="T201" s="75"/>
      <c r="U201" s="544"/>
      <c r="V201" s="545"/>
    </row>
    <row r="202" spans="1:22" ht="15.75" thickBot="1" x14ac:dyDescent="0.3">
      <c r="A202" s="546"/>
      <c r="B202" s="521"/>
      <c r="C202" s="487"/>
      <c r="D202" s="487"/>
      <c r="E202" s="487"/>
      <c r="F202" s="521"/>
      <c r="G202" s="487"/>
      <c r="H202" s="487"/>
      <c r="I202" s="521"/>
      <c r="J202" s="521"/>
      <c r="K202" s="521"/>
      <c r="L202" s="487"/>
      <c r="M202" s="487"/>
      <c r="N202" s="487"/>
      <c r="O202" s="487"/>
      <c r="P202" s="487"/>
      <c r="Q202" s="487"/>
      <c r="R202" s="487"/>
      <c r="S202" s="487"/>
      <c r="T202" s="547"/>
      <c r="U202" s="487"/>
      <c r="V202" s="493"/>
    </row>
    <row r="203" spans="1:22" ht="15.75" thickBot="1" x14ac:dyDescent="0.3">
      <c r="A203" s="524"/>
      <c r="B203" s="402"/>
      <c r="C203" s="280"/>
      <c r="D203" s="280"/>
      <c r="E203" s="280"/>
      <c r="F203" s="402"/>
      <c r="G203" s="280"/>
      <c r="H203" s="280"/>
      <c r="I203" s="402"/>
      <c r="J203" s="402"/>
      <c r="K203" s="402"/>
      <c r="L203" s="280"/>
      <c r="M203" s="280"/>
      <c r="N203" s="280"/>
      <c r="O203" s="280"/>
      <c r="P203" s="280"/>
      <c r="Q203" s="280"/>
      <c r="R203" s="280"/>
      <c r="S203" s="280"/>
      <c r="T203" s="280"/>
      <c r="U203" s="280"/>
      <c r="V203" s="404"/>
    </row>
    <row r="204" spans="1:22" ht="28.5" thickBot="1" x14ac:dyDescent="0.3">
      <c r="A204" s="128" t="s">
        <v>9</v>
      </c>
      <c r="B204" s="1226" t="s">
        <v>59</v>
      </c>
      <c r="C204" s="1227"/>
      <c r="E204" s="1327" t="s">
        <v>267</v>
      </c>
      <c r="F204" s="1328"/>
      <c r="G204" s="1224">
        <f>VLOOKUP(B204,'Urbano.Piano inv. forn'!$D$93:$H$112,3,FALSE)</f>
        <v>0</v>
      </c>
      <c r="H204" s="1225"/>
      <c r="I204" s="64"/>
      <c r="J204" s="1327" t="s">
        <v>268</v>
      </c>
      <c r="K204" s="1329"/>
      <c r="L204" s="1328"/>
      <c r="M204" s="1224">
        <f>VLOOKUP(B204,'Urbano.Piano inv. forn'!$D$93:$H$112,4,FALSE)</f>
        <v>0</v>
      </c>
      <c r="N204" s="1225"/>
      <c r="P204" s="134" t="s">
        <v>269</v>
      </c>
      <c r="Q204" s="525"/>
      <c r="S204" s="135" t="s">
        <v>270</v>
      </c>
      <c r="T204" s="1017"/>
      <c r="U204" s="1019"/>
      <c r="V204" s="406"/>
    </row>
    <row r="205" spans="1:22" ht="15.75" thickBot="1" x14ac:dyDescent="0.3">
      <c r="A205" s="109"/>
      <c r="B205" s="76"/>
      <c r="C205" s="76"/>
      <c r="E205" s="77"/>
      <c r="F205" s="77"/>
      <c r="G205" s="78"/>
      <c r="H205" s="78"/>
      <c r="I205" s="64"/>
      <c r="J205" s="77"/>
      <c r="K205" s="77"/>
      <c r="L205" s="77"/>
      <c r="M205" s="78"/>
      <c r="N205" s="78"/>
      <c r="P205" s="79"/>
      <c r="S205" s="75"/>
      <c r="T205" s="523"/>
      <c r="V205" s="110"/>
    </row>
    <row r="206" spans="1:22" ht="35.25" customHeight="1" thickBot="1" x14ac:dyDescent="0.3">
      <c r="A206" s="1313" t="s">
        <v>271</v>
      </c>
      <c r="B206" s="1314"/>
      <c r="C206" s="1314"/>
      <c r="D206" s="1315"/>
      <c r="E206" s="1210">
        <f>VLOOKUP(B204,'Urbano.Piano inv. forn'!$D$93:$V$112,17,FALSE)</f>
        <v>0</v>
      </c>
      <c r="F206" s="1258"/>
      <c r="G206" s="1258"/>
      <c r="H206" s="1211"/>
      <c r="I206" s="64"/>
      <c r="J206" s="1316" t="s">
        <v>52</v>
      </c>
      <c r="K206" s="1317"/>
      <c r="L206" s="1318"/>
      <c r="M206" s="1210">
        <f>VLOOKUP(B204,'Urbano.Piano inv. forn'!$D$93:$V$112,19,FALSE)</f>
        <v>0</v>
      </c>
      <c r="N206" s="1211"/>
      <c r="O206" s="98"/>
      <c r="P206" s="135" t="s">
        <v>272</v>
      </c>
      <c r="Q206" s="115">
        <f>M206+E206</f>
        <v>0</v>
      </c>
      <c r="S206" s="135" t="s">
        <v>273</v>
      </c>
      <c r="T206" s="1017"/>
      <c r="U206" s="1019"/>
      <c r="V206" s="110"/>
    </row>
    <row r="207" spans="1:22" ht="15.75" thickBot="1" x14ac:dyDescent="0.3">
      <c r="A207" s="116"/>
      <c r="B207" s="117"/>
      <c r="C207" s="563"/>
      <c r="D207" s="117"/>
      <c r="E207" s="118"/>
      <c r="F207" s="118"/>
      <c r="G207" s="118"/>
      <c r="H207" s="118"/>
      <c r="I207" s="64"/>
      <c r="J207" s="77"/>
      <c r="K207" s="77"/>
      <c r="L207" s="77"/>
      <c r="M207" s="118"/>
      <c r="N207" s="118"/>
      <c r="O207" s="98"/>
      <c r="P207" s="75"/>
      <c r="Q207" s="98"/>
      <c r="S207" s="75"/>
      <c r="T207" s="76"/>
      <c r="U207" s="76"/>
      <c r="V207" s="406"/>
    </row>
    <row r="208" spans="1:22" ht="60.75" thickBot="1" x14ac:dyDescent="0.3">
      <c r="A208" s="1319" t="s">
        <v>274</v>
      </c>
      <c r="B208" s="1321" t="s">
        <v>275</v>
      </c>
      <c r="C208" s="1323" t="s">
        <v>276</v>
      </c>
      <c r="D208" s="130" t="s">
        <v>277</v>
      </c>
      <c r="E208" s="131" t="s">
        <v>278</v>
      </c>
      <c r="F208" s="130" t="s">
        <v>279</v>
      </c>
      <c r="G208" s="130" t="s">
        <v>280</v>
      </c>
      <c r="H208" s="132" t="s">
        <v>241</v>
      </c>
      <c r="I208" s="132" t="s">
        <v>281</v>
      </c>
      <c r="J208" s="132" t="s">
        <v>282</v>
      </c>
      <c r="K208" s="132" t="s">
        <v>636</v>
      </c>
      <c r="L208" s="132" t="s">
        <v>283</v>
      </c>
      <c r="M208" s="132" t="s">
        <v>284</v>
      </c>
      <c r="N208" s="132" t="s">
        <v>285</v>
      </c>
      <c r="O208" s="132" t="s">
        <v>286</v>
      </c>
      <c r="P208" s="132" t="s">
        <v>287</v>
      </c>
      <c r="Q208" s="132" t="s">
        <v>288</v>
      </c>
      <c r="R208" s="132" t="s">
        <v>289</v>
      </c>
      <c r="S208" s="132" t="s">
        <v>290</v>
      </c>
      <c r="T208" s="132" t="s">
        <v>632</v>
      </c>
      <c r="U208" s="1358" t="s">
        <v>291</v>
      </c>
      <c r="V208" s="526"/>
    </row>
    <row r="209" spans="1:22" ht="24.75" thickBot="1" x14ac:dyDescent="0.3">
      <c r="A209" s="1320"/>
      <c r="B209" s="1322"/>
      <c r="C209" s="1324"/>
      <c r="D209" s="133" t="s">
        <v>292</v>
      </c>
      <c r="E209" s="133" t="s">
        <v>293</v>
      </c>
      <c r="F209" s="133" t="s">
        <v>294</v>
      </c>
      <c r="G209" s="133" t="s">
        <v>294</v>
      </c>
      <c r="H209" s="133" t="s">
        <v>250</v>
      </c>
      <c r="I209" s="133" t="s">
        <v>28</v>
      </c>
      <c r="J209" s="133" t="s">
        <v>295</v>
      </c>
      <c r="K209" s="133" t="s">
        <v>296</v>
      </c>
      <c r="L209" s="133" t="s">
        <v>296</v>
      </c>
      <c r="M209" s="133" t="s">
        <v>297</v>
      </c>
      <c r="N209" s="133" t="s">
        <v>296</v>
      </c>
      <c r="O209" s="133" t="s">
        <v>298</v>
      </c>
      <c r="P209" s="133" t="s">
        <v>629</v>
      </c>
      <c r="Q209" s="133" t="s">
        <v>299</v>
      </c>
      <c r="R209" s="133" t="s">
        <v>300</v>
      </c>
      <c r="S209" s="133" t="s">
        <v>301</v>
      </c>
      <c r="T209" s="133" t="s">
        <v>301</v>
      </c>
      <c r="U209" s="1359"/>
      <c r="V209" s="526"/>
    </row>
    <row r="210" spans="1:22" x14ac:dyDescent="0.25">
      <c r="A210" s="1325" t="str">
        <f>B204</f>
        <v>urb.e.5</v>
      </c>
      <c r="B210" s="122">
        <v>1</v>
      </c>
      <c r="C210" s="166"/>
      <c r="D210" s="87"/>
      <c r="E210" s="87"/>
      <c r="F210" s="166"/>
      <c r="G210" s="528"/>
      <c r="H210" s="89"/>
      <c r="I210" s="529"/>
      <c r="J210" s="530"/>
      <c r="K210" s="530"/>
      <c r="L210" s="531"/>
      <c r="M210" s="529"/>
      <c r="N210" s="531"/>
      <c r="O210" s="129"/>
      <c r="P210" s="129"/>
      <c r="Q210" s="529"/>
      <c r="R210" s="529"/>
      <c r="S210" s="529"/>
      <c r="T210" s="529"/>
      <c r="U210" s="532"/>
      <c r="V210" s="406"/>
    </row>
    <row r="211" spans="1:22" x14ac:dyDescent="0.25">
      <c r="A211" s="1325"/>
      <c r="B211" s="123">
        <v>2</v>
      </c>
      <c r="C211" s="84"/>
      <c r="D211" s="74"/>
      <c r="E211" s="74"/>
      <c r="F211" s="84"/>
      <c r="G211" s="533"/>
      <c r="H211" s="84"/>
      <c r="I211" s="534"/>
      <c r="J211" s="535"/>
      <c r="K211" s="535"/>
      <c r="L211" s="536"/>
      <c r="M211" s="534"/>
      <c r="N211" s="536"/>
      <c r="O211" s="120"/>
      <c r="P211" s="120"/>
      <c r="Q211" s="534"/>
      <c r="R211" s="534" t="s">
        <v>302</v>
      </c>
      <c r="S211" s="534"/>
      <c r="T211" s="534"/>
      <c r="U211" s="537"/>
      <c r="V211" s="406"/>
    </row>
    <row r="212" spans="1:22" x14ac:dyDescent="0.25">
      <c r="A212" s="1325"/>
      <c r="B212" s="123">
        <v>3</v>
      </c>
      <c r="C212" s="84"/>
      <c r="D212" s="74"/>
      <c r="E212" s="74"/>
      <c r="F212" s="84"/>
      <c r="G212" s="533"/>
      <c r="H212" s="84"/>
      <c r="I212" s="534"/>
      <c r="J212" s="535"/>
      <c r="K212" s="535"/>
      <c r="L212" s="536"/>
      <c r="M212" s="534"/>
      <c r="N212" s="536"/>
      <c r="O212" s="120"/>
      <c r="P212" s="120"/>
      <c r="Q212" s="534"/>
      <c r="R212" s="534"/>
      <c r="S212" s="534"/>
      <c r="T212" s="534"/>
      <c r="U212" s="537"/>
      <c r="V212" s="406"/>
    </row>
    <row r="213" spans="1:22" x14ac:dyDescent="0.25">
      <c r="A213" s="1325"/>
      <c r="B213" s="123">
        <v>4</v>
      </c>
      <c r="C213" s="84"/>
      <c r="D213" s="74"/>
      <c r="E213" s="74"/>
      <c r="F213" s="84"/>
      <c r="G213" s="533"/>
      <c r="H213" s="84"/>
      <c r="I213" s="534"/>
      <c r="J213" s="535"/>
      <c r="K213" s="535"/>
      <c r="L213" s="536"/>
      <c r="M213" s="534"/>
      <c r="N213" s="536"/>
      <c r="O213" s="120"/>
      <c r="P213" s="120"/>
      <c r="Q213" s="534"/>
      <c r="R213" s="534"/>
      <c r="S213" s="534"/>
      <c r="T213" s="534"/>
      <c r="U213" s="537"/>
      <c r="V213" s="406"/>
    </row>
    <row r="214" spans="1:22" x14ac:dyDescent="0.25">
      <c r="A214" s="1325"/>
      <c r="B214" s="123">
        <v>5</v>
      </c>
      <c r="C214" s="84"/>
      <c r="D214" s="74"/>
      <c r="E214" s="74"/>
      <c r="F214" s="84"/>
      <c r="G214" s="533"/>
      <c r="H214" s="84"/>
      <c r="I214" s="534"/>
      <c r="J214" s="535"/>
      <c r="K214" s="535"/>
      <c r="L214" s="536"/>
      <c r="M214" s="534"/>
      <c r="N214" s="536"/>
      <c r="O214" s="120"/>
      <c r="P214" s="120"/>
      <c r="Q214" s="534"/>
      <c r="R214" s="534"/>
      <c r="S214" s="534"/>
      <c r="T214" s="534"/>
      <c r="U214" s="537"/>
      <c r="V214" s="406"/>
    </row>
    <row r="215" spans="1:22" x14ac:dyDescent="0.25">
      <c r="A215" s="1325"/>
      <c r="B215" s="123">
        <v>6</v>
      </c>
      <c r="C215" s="84"/>
      <c r="D215" s="74"/>
      <c r="E215" s="74"/>
      <c r="F215" s="84"/>
      <c r="G215" s="533"/>
      <c r="H215" s="84"/>
      <c r="I215" s="534"/>
      <c r="J215" s="535"/>
      <c r="K215" s="535"/>
      <c r="L215" s="536"/>
      <c r="M215" s="534"/>
      <c r="N215" s="536"/>
      <c r="O215" s="120"/>
      <c r="P215" s="120"/>
      <c r="Q215" s="534"/>
      <c r="R215" s="534"/>
      <c r="S215" s="534"/>
      <c r="T215" s="534"/>
      <c r="U215" s="537"/>
      <c r="V215" s="406"/>
    </row>
    <row r="216" spans="1:22" x14ac:dyDescent="0.25">
      <c r="A216" s="1325"/>
      <c r="B216" s="123">
        <v>7</v>
      </c>
      <c r="C216" s="84"/>
      <c r="D216" s="74"/>
      <c r="E216" s="74"/>
      <c r="F216" s="84"/>
      <c r="G216" s="533"/>
      <c r="H216" s="84"/>
      <c r="I216" s="534"/>
      <c r="J216" s="535"/>
      <c r="K216" s="535"/>
      <c r="L216" s="536"/>
      <c r="M216" s="534"/>
      <c r="N216" s="536"/>
      <c r="O216" s="120"/>
      <c r="P216" s="120"/>
      <c r="Q216" s="534"/>
      <c r="R216" s="534"/>
      <c r="S216" s="534"/>
      <c r="T216" s="534"/>
      <c r="U216" s="537"/>
      <c r="V216" s="406"/>
    </row>
    <row r="217" spans="1:22" x14ac:dyDescent="0.25">
      <c r="A217" s="1325"/>
      <c r="B217" s="123">
        <v>8</v>
      </c>
      <c r="C217" s="84"/>
      <c r="D217" s="74"/>
      <c r="E217" s="74"/>
      <c r="F217" s="84"/>
      <c r="G217" s="533"/>
      <c r="H217" s="84"/>
      <c r="I217" s="534"/>
      <c r="J217" s="535"/>
      <c r="K217" s="535"/>
      <c r="L217" s="536"/>
      <c r="M217" s="534"/>
      <c r="N217" s="536"/>
      <c r="O217" s="120"/>
      <c r="P217" s="120"/>
      <c r="Q217" s="534"/>
      <c r="R217" s="534"/>
      <c r="S217" s="534"/>
      <c r="T217" s="534"/>
      <c r="U217" s="537"/>
      <c r="V217" s="406"/>
    </row>
    <row r="218" spans="1:22" x14ac:dyDescent="0.25">
      <c r="A218" s="1325"/>
      <c r="B218" s="123">
        <v>9</v>
      </c>
      <c r="C218" s="84"/>
      <c r="D218" s="74"/>
      <c r="E218" s="74"/>
      <c r="F218" s="84"/>
      <c r="G218" s="533"/>
      <c r="H218" s="84"/>
      <c r="I218" s="534"/>
      <c r="J218" s="535"/>
      <c r="K218" s="535"/>
      <c r="L218" s="536"/>
      <c r="M218" s="534"/>
      <c r="N218" s="536"/>
      <c r="O218" s="120"/>
      <c r="P218" s="120"/>
      <c r="Q218" s="534"/>
      <c r="R218" s="534"/>
      <c r="S218" s="534"/>
      <c r="T218" s="534"/>
      <c r="U218" s="537"/>
      <c r="V218" s="406"/>
    </row>
    <row r="219" spans="1:22" ht="15.75" thickBot="1" x14ac:dyDescent="0.3">
      <c r="A219" s="1326"/>
      <c r="B219" s="124">
        <v>10</v>
      </c>
      <c r="C219" s="104"/>
      <c r="D219" s="102"/>
      <c r="E219" s="102"/>
      <c r="F219" s="104"/>
      <c r="G219" s="538"/>
      <c r="H219" s="104"/>
      <c r="I219" s="539"/>
      <c r="J219" s="540"/>
      <c r="K219" s="540"/>
      <c r="L219" s="541"/>
      <c r="M219" s="539"/>
      <c r="N219" s="541"/>
      <c r="O219" s="121"/>
      <c r="P219" s="121"/>
      <c r="Q219" s="539"/>
      <c r="R219" s="539"/>
      <c r="S219" s="539"/>
      <c r="T219" s="539"/>
      <c r="U219" s="542"/>
      <c r="V219" s="406"/>
    </row>
    <row r="220" spans="1:22" ht="25.5" thickBot="1" x14ac:dyDescent="0.3">
      <c r="A220" s="109"/>
      <c r="B220" s="75"/>
      <c r="C220" s="75"/>
      <c r="D220" s="75"/>
      <c r="E220" s="395" t="s">
        <v>303</v>
      </c>
      <c r="F220" s="396">
        <f>COUNTA(F210:F219)</f>
        <v>0</v>
      </c>
      <c r="G220" s="397">
        <f>COUNTA(G210:G219)</f>
        <v>0</v>
      </c>
      <c r="H220" s="613"/>
      <c r="I220" s="523"/>
      <c r="J220" s="615"/>
      <c r="K220" s="615"/>
      <c r="L220" s="616"/>
      <c r="M220" s="1208" t="s">
        <v>440</v>
      </c>
      <c r="N220" s="1209"/>
      <c r="O220" s="654">
        <f>SUM(O210:O219)</f>
        <v>0</v>
      </c>
      <c r="P220" s="655">
        <f>SUM(P210:P219)</f>
        <v>0</v>
      </c>
      <c r="Q220" s="75"/>
      <c r="S220" s="75"/>
      <c r="T220" s="75"/>
      <c r="U220" s="544"/>
      <c r="V220" s="545"/>
    </row>
    <row r="221" spans="1:22" ht="15.75" thickBot="1" x14ac:dyDescent="0.3">
      <c r="A221" s="546"/>
      <c r="B221" s="521"/>
      <c r="C221" s="487"/>
      <c r="D221" s="487"/>
      <c r="E221" s="487"/>
      <c r="F221" s="521"/>
      <c r="G221" s="487"/>
      <c r="H221" s="487"/>
      <c r="I221" s="521"/>
      <c r="J221" s="521"/>
      <c r="K221" s="521"/>
      <c r="L221" s="487"/>
      <c r="M221" s="487"/>
      <c r="N221" s="487"/>
      <c r="O221" s="487"/>
      <c r="P221" s="487"/>
      <c r="Q221" s="487"/>
      <c r="R221" s="487"/>
      <c r="S221" s="487"/>
      <c r="T221" s="547"/>
      <c r="U221" s="487"/>
      <c r="V221" s="493"/>
    </row>
    <row r="222" spans="1:22" ht="15.75" thickBot="1" x14ac:dyDescent="0.3">
      <c r="A222" s="524"/>
      <c r="B222" s="402"/>
      <c r="C222" s="280"/>
      <c r="D222" s="280"/>
      <c r="E222" s="280"/>
      <c r="F222" s="402"/>
      <c r="G222" s="280"/>
      <c r="H222" s="280"/>
      <c r="I222" s="402"/>
      <c r="J222" s="402"/>
      <c r="K222" s="402"/>
      <c r="L222" s="280"/>
      <c r="M222" s="280"/>
      <c r="N222" s="280"/>
      <c r="O222" s="280"/>
      <c r="P222" s="280"/>
      <c r="Q222" s="280"/>
      <c r="R222" s="280"/>
      <c r="S222" s="280"/>
      <c r="T222" s="280"/>
      <c r="U222" s="280"/>
      <c r="V222" s="404"/>
    </row>
    <row r="223" spans="1:22" ht="28.5" thickBot="1" x14ac:dyDescent="0.3">
      <c r="A223" s="128" t="s">
        <v>9</v>
      </c>
      <c r="B223" s="1226" t="s">
        <v>59</v>
      </c>
      <c r="C223" s="1227"/>
      <c r="E223" s="1327" t="s">
        <v>267</v>
      </c>
      <c r="F223" s="1328"/>
      <c r="G223" s="1224">
        <f>VLOOKUP(B223,'Urbano.Piano inv. forn'!$D$93:$H$112,3,FALSE)</f>
        <v>0</v>
      </c>
      <c r="H223" s="1225"/>
      <c r="I223" s="64"/>
      <c r="J223" s="1327" t="s">
        <v>268</v>
      </c>
      <c r="K223" s="1329"/>
      <c r="L223" s="1328"/>
      <c r="M223" s="1224">
        <f>VLOOKUP(B223,'Urbano.Piano inv. forn'!$D$93:$H$112,4,FALSE)</f>
        <v>0</v>
      </c>
      <c r="N223" s="1225"/>
      <c r="P223" s="134" t="s">
        <v>269</v>
      </c>
      <c r="Q223" s="525"/>
      <c r="S223" s="135" t="s">
        <v>270</v>
      </c>
      <c r="T223" s="1017"/>
      <c r="U223" s="1019"/>
      <c r="V223" s="406"/>
    </row>
    <row r="224" spans="1:22" ht="15.75" thickBot="1" x14ac:dyDescent="0.3">
      <c r="A224" s="109"/>
      <c r="B224" s="76"/>
      <c r="C224" s="76"/>
      <c r="E224" s="77"/>
      <c r="F224" s="77"/>
      <c r="G224" s="78"/>
      <c r="H224" s="78"/>
      <c r="I224" s="64"/>
      <c r="J224" s="77"/>
      <c r="K224" s="77"/>
      <c r="L224" s="77"/>
      <c r="M224" s="78"/>
      <c r="N224" s="78"/>
      <c r="P224" s="79"/>
      <c r="S224" s="75"/>
      <c r="T224" s="523"/>
      <c r="V224" s="110"/>
    </row>
    <row r="225" spans="1:22" ht="35.25" customHeight="1" thickBot="1" x14ac:dyDescent="0.3">
      <c r="A225" s="1313" t="s">
        <v>271</v>
      </c>
      <c r="B225" s="1314"/>
      <c r="C225" s="1314"/>
      <c r="D225" s="1315"/>
      <c r="E225" s="1210">
        <f>VLOOKUP(B223,'Urbano.Piano inv. forn'!$D$93:$V$112,17,FALSE)</f>
        <v>0</v>
      </c>
      <c r="F225" s="1258"/>
      <c r="G225" s="1258"/>
      <c r="H225" s="1211"/>
      <c r="I225" s="64"/>
      <c r="J225" s="1316" t="s">
        <v>52</v>
      </c>
      <c r="K225" s="1317"/>
      <c r="L225" s="1318"/>
      <c r="M225" s="1210">
        <f>VLOOKUP(B223,'Urbano.Piano inv. forn'!$D$93:$V$112,19,FALSE)</f>
        <v>0</v>
      </c>
      <c r="N225" s="1211"/>
      <c r="O225" s="98"/>
      <c r="P225" s="135" t="s">
        <v>272</v>
      </c>
      <c r="Q225" s="115">
        <f>M225+E225</f>
        <v>0</v>
      </c>
      <c r="S225" s="135" t="s">
        <v>273</v>
      </c>
      <c r="T225" s="1017"/>
      <c r="U225" s="1019"/>
      <c r="V225" s="110"/>
    </row>
    <row r="226" spans="1:22" ht="15.75" thickBot="1" x14ac:dyDescent="0.3">
      <c r="A226" s="116"/>
      <c r="B226" s="117"/>
      <c r="C226" s="563"/>
      <c r="D226" s="117"/>
      <c r="E226" s="118"/>
      <c r="F226" s="118"/>
      <c r="G226" s="118"/>
      <c r="H226" s="118"/>
      <c r="I226" s="64"/>
      <c r="J226" s="77"/>
      <c r="K226" s="77"/>
      <c r="L226" s="77"/>
      <c r="M226" s="118"/>
      <c r="N226" s="118"/>
      <c r="O226" s="98"/>
      <c r="P226" s="75"/>
      <c r="Q226" s="98"/>
      <c r="S226" s="75"/>
      <c r="T226" s="76"/>
      <c r="U226" s="76"/>
      <c r="V226" s="406"/>
    </row>
    <row r="227" spans="1:22" ht="60" x14ac:dyDescent="0.25">
      <c r="A227" s="1319" t="s">
        <v>274</v>
      </c>
      <c r="B227" s="1321" t="s">
        <v>275</v>
      </c>
      <c r="C227" s="1323" t="s">
        <v>276</v>
      </c>
      <c r="D227" s="130" t="s">
        <v>277</v>
      </c>
      <c r="E227" s="131" t="s">
        <v>278</v>
      </c>
      <c r="F227" s="130" t="s">
        <v>279</v>
      </c>
      <c r="G227" s="130" t="s">
        <v>280</v>
      </c>
      <c r="H227" s="132" t="s">
        <v>241</v>
      </c>
      <c r="I227" s="132" t="s">
        <v>281</v>
      </c>
      <c r="J227" s="132" t="s">
        <v>282</v>
      </c>
      <c r="K227" s="132" t="s">
        <v>636</v>
      </c>
      <c r="L227" s="132" t="s">
        <v>283</v>
      </c>
      <c r="M227" s="132" t="s">
        <v>284</v>
      </c>
      <c r="N227" s="132" t="s">
        <v>285</v>
      </c>
      <c r="O227" s="132" t="s">
        <v>286</v>
      </c>
      <c r="P227" s="132" t="s">
        <v>287</v>
      </c>
      <c r="Q227" s="132" t="s">
        <v>288</v>
      </c>
      <c r="R227" s="132" t="s">
        <v>289</v>
      </c>
      <c r="S227" s="132" t="s">
        <v>290</v>
      </c>
      <c r="T227" s="132" t="s">
        <v>632</v>
      </c>
      <c r="U227" s="1358" t="s">
        <v>291</v>
      </c>
      <c r="V227" s="526"/>
    </row>
    <row r="228" spans="1:22" ht="24.75" thickBot="1" x14ac:dyDescent="0.3">
      <c r="A228" s="1320"/>
      <c r="B228" s="1322"/>
      <c r="C228" s="1324"/>
      <c r="D228" s="133" t="s">
        <v>292</v>
      </c>
      <c r="E228" s="133" t="s">
        <v>293</v>
      </c>
      <c r="F228" s="133" t="s">
        <v>294</v>
      </c>
      <c r="G228" s="133" t="s">
        <v>294</v>
      </c>
      <c r="H228" s="133" t="s">
        <v>250</v>
      </c>
      <c r="I228" s="133" t="s">
        <v>28</v>
      </c>
      <c r="J228" s="133" t="s">
        <v>295</v>
      </c>
      <c r="K228" s="133" t="s">
        <v>296</v>
      </c>
      <c r="L228" s="133" t="s">
        <v>296</v>
      </c>
      <c r="M228" s="133" t="s">
        <v>297</v>
      </c>
      <c r="N228" s="133" t="s">
        <v>296</v>
      </c>
      <c r="O228" s="133" t="s">
        <v>298</v>
      </c>
      <c r="P228" s="133" t="s">
        <v>629</v>
      </c>
      <c r="Q228" s="133" t="s">
        <v>299</v>
      </c>
      <c r="R228" s="133" t="s">
        <v>300</v>
      </c>
      <c r="S228" s="133" t="s">
        <v>301</v>
      </c>
      <c r="T228" s="133" t="s">
        <v>301</v>
      </c>
      <c r="U228" s="1359"/>
      <c r="V228" s="526"/>
    </row>
    <row r="229" spans="1:22" x14ac:dyDescent="0.25">
      <c r="A229" s="1325" t="str">
        <f>B223</f>
        <v>urb.e.5</v>
      </c>
      <c r="B229" s="122">
        <v>1</v>
      </c>
      <c r="C229" s="166"/>
      <c r="D229" s="87"/>
      <c r="E229" s="87"/>
      <c r="F229" s="166"/>
      <c r="G229" s="528"/>
      <c r="H229" s="89"/>
      <c r="I229" s="529"/>
      <c r="J229" s="530"/>
      <c r="K229" s="530"/>
      <c r="L229" s="531"/>
      <c r="M229" s="529"/>
      <c r="N229" s="531"/>
      <c r="O229" s="129"/>
      <c r="P229" s="129"/>
      <c r="Q229" s="529"/>
      <c r="R229" s="529"/>
      <c r="S229" s="529"/>
      <c r="T229" s="529"/>
      <c r="U229" s="532"/>
      <c r="V229" s="406"/>
    </row>
    <row r="230" spans="1:22" x14ac:dyDescent="0.25">
      <c r="A230" s="1325"/>
      <c r="B230" s="123">
        <v>2</v>
      </c>
      <c r="C230" s="84"/>
      <c r="D230" s="74"/>
      <c r="E230" s="74"/>
      <c r="F230" s="84"/>
      <c r="G230" s="533"/>
      <c r="H230" s="84"/>
      <c r="I230" s="534"/>
      <c r="J230" s="535"/>
      <c r="K230" s="535"/>
      <c r="L230" s="536"/>
      <c r="M230" s="534"/>
      <c r="N230" s="536"/>
      <c r="O230" s="120"/>
      <c r="P230" s="120"/>
      <c r="Q230" s="534"/>
      <c r="R230" s="534" t="s">
        <v>302</v>
      </c>
      <c r="S230" s="534"/>
      <c r="T230" s="534"/>
      <c r="U230" s="537"/>
      <c r="V230" s="406"/>
    </row>
    <row r="231" spans="1:22" x14ac:dyDescent="0.25">
      <c r="A231" s="1325"/>
      <c r="B231" s="123">
        <v>3</v>
      </c>
      <c r="C231" s="84"/>
      <c r="D231" s="74"/>
      <c r="E231" s="74"/>
      <c r="F231" s="84"/>
      <c r="G231" s="533"/>
      <c r="H231" s="84"/>
      <c r="I231" s="534"/>
      <c r="J231" s="535"/>
      <c r="K231" s="535"/>
      <c r="L231" s="536"/>
      <c r="M231" s="534"/>
      <c r="N231" s="536"/>
      <c r="O231" s="120"/>
      <c r="P231" s="120"/>
      <c r="Q231" s="534"/>
      <c r="R231" s="534"/>
      <c r="S231" s="534"/>
      <c r="T231" s="534"/>
      <c r="U231" s="537"/>
      <c r="V231" s="406"/>
    </row>
    <row r="232" spans="1:22" x14ac:dyDescent="0.25">
      <c r="A232" s="1325"/>
      <c r="B232" s="123">
        <v>4</v>
      </c>
      <c r="C232" s="84"/>
      <c r="D232" s="74"/>
      <c r="E232" s="74"/>
      <c r="F232" s="84"/>
      <c r="G232" s="533"/>
      <c r="H232" s="84"/>
      <c r="I232" s="534"/>
      <c r="J232" s="535"/>
      <c r="K232" s="535"/>
      <c r="L232" s="536"/>
      <c r="M232" s="534"/>
      <c r="N232" s="536"/>
      <c r="O232" s="120"/>
      <c r="P232" s="120"/>
      <c r="Q232" s="534"/>
      <c r="R232" s="534"/>
      <c r="S232" s="534"/>
      <c r="T232" s="534"/>
      <c r="U232" s="537"/>
      <c r="V232" s="406"/>
    </row>
    <row r="233" spans="1:22" x14ac:dyDescent="0.25">
      <c r="A233" s="1325"/>
      <c r="B233" s="123">
        <v>5</v>
      </c>
      <c r="C233" s="84"/>
      <c r="D233" s="74"/>
      <c r="E233" s="74"/>
      <c r="F233" s="84"/>
      <c r="G233" s="533"/>
      <c r="H233" s="84"/>
      <c r="I233" s="534"/>
      <c r="J233" s="535"/>
      <c r="K233" s="535"/>
      <c r="L233" s="536"/>
      <c r="M233" s="534"/>
      <c r="N233" s="536"/>
      <c r="O233" s="120"/>
      <c r="P233" s="120"/>
      <c r="Q233" s="534"/>
      <c r="R233" s="534"/>
      <c r="S233" s="534"/>
      <c r="T233" s="534"/>
      <c r="U233" s="537"/>
      <c r="V233" s="406"/>
    </row>
    <row r="234" spans="1:22" x14ac:dyDescent="0.25">
      <c r="A234" s="1325"/>
      <c r="B234" s="123">
        <v>6</v>
      </c>
      <c r="C234" s="84"/>
      <c r="D234" s="74"/>
      <c r="E234" s="74"/>
      <c r="F234" s="84"/>
      <c r="G234" s="533"/>
      <c r="H234" s="84"/>
      <c r="I234" s="534"/>
      <c r="J234" s="535"/>
      <c r="K234" s="535"/>
      <c r="L234" s="536"/>
      <c r="M234" s="534"/>
      <c r="N234" s="536"/>
      <c r="O234" s="120"/>
      <c r="P234" s="120"/>
      <c r="Q234" s="534"/>
      <c r="R234" s="534"/>
      <c r="S234" s="534"/>
      <c r="T234" s="534"/>
      <c r="U234" s="537"/>
      <c r="V234" s="406"/>
    </row>
    <row r="235" spans="1:22" x14ac:dyDescent="0.25">
      <c r="A235" s="1325"/>
      <c r="B235" s="123">
        <v>7</v>
      </c>
      <c r="C235" s="84"/>
      <c r="D235" s="74"/>
      <c r="E235" s="74"/>
      <c r="F235" s="84"/>
      <c r="G235" s="533"/>
      <c r="H235" s="84"/>
      <c r="I235" s="534"/>
      <c r="J235" s="535"/>
      <c r="K235" s="535"/>
      <c r="L235" s="536"/>
      <c r="M235" s="534"/>
      <c r="N235" s="536"/>
      <c r="O235" s="120"/>
      <c r="P235" s="120"/>
      <c r="Q235" s="534"/>
      <c r="R235" s="534"/>
      <c r="S235" s="534"/>
      <c r="T235" s="534"/>
      <c r="U235" s="537"/>
      <c r="V235" s="406"/>
    </row>
    <row r="236" spans="1:22" x14ac:dyDescent="0.25">
      <c r="A236" s="1325"/>
      <c r="B236" s="123">
        <v>8</v>
      </c>
      <c r="C236" s="84"/>
      <c r="D236" s="74"/>
      <c r="E236" s="74"/>
      <c r="F236" s="84"/>
      <c r="G236" s="533"/>
      <c r="H236" s="84"/>
      <c r="I236" s="534"/>
      <c r="J236" s="535"/>
      <c r="K236" s="535"/>
      <c r="L236" s="536"/>
      <c r="M236" s="534"/>
      <c r="N236" s="536"/>
      <c r="O236" s="120"/>
      <c r="P236" s="120"/>
      <c r="Q236" s="534"/>
      <c r="R236" s="534"/>
      <c r="S236" s="534"/>
      <c r="T236" s="534"/>
      <c r="U236" s="537"/>
      <c r="V236" s="406"/>
    </row>
    <row r="237" spans="1:22" x14ac:dyDescent="0.25">
      <c r="A237" s="1325"/>
      <c r="B237" s="123">
        <v>9</v>
      </c>
      <c r="C237" s="84"/>
      <c r="D237" s="74"/>
      <c r="E237" s="74"/>
      <c r="F237" s="84"/>
      <c r="G237" s="533"/>
      <c r="H237" s="84"/>
      <c r="I237" s="534"/>
      <c r="J237" s="535"/>
      <c r="K237" s="535"/>
      <c r="L237" s="536"/>
      <c r="M237" s="534"/>
      <c r="N237" s="536"/>
      <c r="O237" s="120"/>
      <c r="P237" s="120"/>
      <c r="Q237" s="534"/>
      <c r="R237" s="534"/>
      <c r="S237" s="534"/>
      <c r="T237" s="534"/>
      <c r="U237" s="537"/>
      <c r="V237" s="406"/>
    </row>
    <row r="238" spans="1:22" ht="15.75" thickBot="1" x14ac:dyDescent="0.3">
      <c r="A238" s="1326"/>
      <c r="B238" s="124">
        <v>10</v>
      </c>
      <c r="C238" s="104"/>
      <c r="D238" s="102"/>
      <c r="E238" s="102"/>
      <c r="F238" s="104"/>
      <c r="G238" s="538"/>
      <c r="H238" s="104"/>
      <c r="I238" s="539"/>
      <c r="J238" s="540"/>
      <c r="K238" s="540"/>
      <c r="L238" s="541"/>
      <c r="M238" s="539"/>
      <c r="N238" s="541"/>
      <c r="O238" s="121"/>
      <c r="P238" s="121"/>
      <c r="Q238" s="539"/>
      <c r="R238" s="539"/>
      <c r="S238" s="539"/>
      <c r="T238" s="539"/>
      <c r="U238" s="542"/>
      <c r="V238" s="406"/>
    </row>
    <row r="239" spans="1:22" ht="25.5" thickBot="1" x14ac:dyDescent="0.3">
      <c r="A239" s="109"/>
      <c r="B239" s="75"/>
      <c r="C239" s="75"/>
      <c r="D239" s="75"/>
      <c r="E239" s="395" t="s">
        <v>303</v>
      </c>
      <c r="F239" s="396">
        <f>COUNTA(F229:F238)</f>
        <v>0</v>
      </c>
      <c r="G239" s="397">
        <f>COUNTA(G229:G238)</f>
        <v>0</v>
      </c>
      <c r="H239" s="613"/>
      <c r="I239" s="523"/>
      <c r="J239" s="615"/>
      <c r="K239" s="615"/>
      <c r="L239" s="616"/>
      <c r="M239" s="1208" t="s">
        <v>440</v>
      </c>
      <c r="N239" s="1209"/>
      <c r="O239" s="654">
        <f>SUM(O229:O238)</f>
        <v>0</v>
      </c>
      <c r="P239" s="655">
        <f>SUM(P229:P238)</f>
        <v>0</v>
      </c>
      <c r="Q239" s="75"/>
      <c r="S239" s="75"/>
      <c r="T239" s="75"/>
      <c r="U239" s="544"/>
      <c r="V239" s="545"/>
    </row>
    <row r="240" spans="1:22" ht="15.75" thickBot="1" x14ac:dyDescent="0.3">
      <c r="A240" s="546"/>
      <c r="B240" s="521"/>
      <c r="C240" s="487"/>
      <c r="D240" s="487"/>
      <c r="E240" s="487"/>
      <c r="F240" s="521"/>
      <c r="G240" s="487"/>
      <c r="H240" s="487"/>
      <c r="I240" s="521"/>
      <c r="J240" s="521"/>
      <c r="K240" s="521"/>
      <c r="L240" s="487"/>
      <c r="M240" s="487"/>
      <c r="N240" s="487"/>
      <c r="O240" s="487"/>
      <c r="P240" s="487"/>
      <c r="Q240" s="487"/>
      <c r="R240" s="487"/>
      <c r="S240" s="487"/>
      <c r="T240" s="547"/>
      <c r="U240" s="487"/>
      <c r="V240" s="493"/>
    </row>
    <row r="241" spans="1:22" ht="15.75" thickBot="1" x14ac:dyDescent="0.3">
      <c r="A241" s="524"/>
      <c r="B241" s="402"/>
      <c r="C241" s="280"/>
      <c r="D241" s="280"/>
      <c r="E241" s="280"/>
      <c r="F241" s="402"/>
      <c r="G241" s="280"/>
      <c r="H241" s="280"/>
      <c r="I241" s="402"/>
      <c r="J241" s="402"/>
      <c r="K241" s="402"/>
      <c r="L241" s="280"/>
      <c r="M241" s="280"/>
      <c r="N241" s="280"/>
      <c r="O241" s="280"/>
      <c r="P241" s="280"/>
      <c r="Q241" s="280"/>
      <c r="R241" s="280"/>
      <c r="S241" s="280"/>
      <c r="T241" s="280"/>
      <c r="U241" s="280"/>
      <c r="V241" s="404"/>
    </row>
    <row r="242" spans="1:22" ht="28.5" thickBot="1" x14ac:dyDescent="0.3">
      <c r="A242" s="128" t="s">
        <v>9</v>
      </c>
      <c r="B242" s="1226" t="s">
        <v>59</v>
      </c>
      <c r="C242" s="1227"/>
      <c r="E242" s="1327" t="s">
        <v>267</v>
      </c>
      <c r="F242" s="1328"/>
      <c r="G242" s="1224">
        <f>VLOOKUP(B242,'Urbano.Piano inv. forn'!$D$93:$H$112,3,FALSE)</f>
        <v>0</v>
      </c>
      <c r="H242" s="1225"/>
      <c r="I242" s="64"/>
      <c r="J242" s="1327" t="s">
        <v>268</v>
      </c>
      <c r="K242" s="1329"/>
      <c r="L242" s="1328"/>
      <c r="M242" s="1224">
        <f>VLOOKUP(B242,'Urbano.Piano inv. forn'!$D$93:$H$112,4,FALSE)</f>
        <v>0</v>
      </c>
      <c r="N242" s="1225"/>
      <c r="P242" s="134" t="s">
        <v>269</v>
      </c>
      <c r="Q242" s="525"/>
      <c r="S242" s="135" t="s">
        <v>270</v>
      </c>
      <c r="T242" s="1017"/>
      <c r="U242" s="1019"/>
      <c r="V242" s="406"/>
    </row>
    <row r="243" spans="1:22" ht="15.75" thickBot="1" x14ac:dyDescent="0.3">
      <c r="A243" s="109"/>
      <c r="B243" s="76"/>
      <c r="C243" s="76"/>
      <c r="E243" s="77"/>
      <c r="F243" s="77"/>
      <c r="G243" s="78"/>
      <c r="H243" s="78"/>
      <c r="I243" s="64"/>
      <c r="J243" s="77"/>
      <c r="K243" s="77"/>
      <c r="L243" s="77"/>
      <c r="M243" s="78"/>
      <c r="N243" s="78"/>
      <c r="P243" s="79"/>
      <c r="S243" s="75"/>
      <c r="T243" s="523"/>
      <c r="V243" s="110"/>
    </row>
    <row r="244" spans="1:22" ht="35.25" customHeight="1" thickBot="1" x14ac:dyDescent="0.3">
      <c r="A244" s="1313" t="s">
        <v>271</v>
      </c>
      <c r="B244" s="1314"/>
      <c r="C244" s="1314"/>
      <c r="D244" s="1315"/>
      <c r="E244" s="1210">
        <f>VLOOKUP(B242,'Urbano.Piano inv. forn'!$D$93:$V$112,17,FALSE)</f>
        <v>0</v>
      </c>
      <c r="F244" s="1258"/>
      <c r="G244" s="1258"/>
      <c r="H244" s="1211"/>
      <c r="I244" s="64"/>
      <c r="J244" s="1316" t="s">
        <v>52</v>
      </c>
      <c r="K244" s="1317"/>
      <c r="L244" s="1318"/>
      <c r="M244" s="1210">
        <f>VLOOKUP(B242,'Urbano.Piano inv. forn'!$D$93:$V$112,19,FALSE)</f>
        <v>0</v>
      </c>
      <c r="N244" s="1211"/>
      <c r="O244" s="98"/>
      <c r="P244" s="135" t="s">
        <v>272</v>
      </c>
      <c r="Q244" s="115">
        <f>M244+E244</f>
        <v>0</v>
      </c>
      <c r="S244" s="135" t="s">
        <v>273</v>
      </c>
      <c r="T244" s="1017"/>
      <c r="U244" s="1019"/>
      <c r="V244" s="110"/>
    </row>
    <row r="245" spans="1:22" ht="15.75" thickBot="1" x14ac:dyDescent="0.3">
      <c r="A245" s="116"/>
      <c r="B245" s="117"/>
      <c r="C245" s="563"/>
      <c r="D245" s="117"/>
      <c r="E245" s="118"/>
      <c r="F245" s="118"/>
      <c r="G245" s="118"/>
      <c r="H245" s="118"/>
      <c r="I245" s="64"/>
      <c r="J245" s="77"/>
      <c r="K245" s="77"/>
      <c r="L245" s="77"/>
      <c r="M245" s="118"/>
      <c r="N245" s="118"/>
      <c r="O245" s="98"/>
      <c r="P245" s="75"/>
      <c r="Q245" s="98"/>
      <c r="S245" s="75"/>
      <c r="T245" s="76"/>
      <c r="U245" s="76"/>
      <c r="V245" s="406"/>
    </row>
    <row r="246" spans="1:22" ht="60" x14ac:dyDescent="0.25">
      <c r="A246" s="1319" t="s">
        <v>274</v>
      </c>
      <c r="B246" s="1321" t="s">
        <v>275</v>
      </c>
      <c r="C246" s="1323" t="s">
        <v>276</v>
      </c>
      <c r="D246" s="130" t="s">
        <v>277</v>
      </c>
      <c r="E246" s="131" t="s">
        <v>278</v>
      </c>
      <c r="F246" s="130" t="s">
        <v>279</v>
      </c>
      <c r="G246" s="130" t="s">
        <v>280</v>
      </c>
      <c r="H246" s="132" t="s">
        <v>241</v>
      </c>
      <c r="I246" s="132" t="s">
        <v>281</v>
      </c>
      <c r="J246" s="132" t="s">
        <v>282</v>
      </c>
      <c r="K246" s="132" t="s">
        <v>636</v>
      </c>
      <c r="L246" s="132" t="s">
        <v>283</v>
      </c>
      <c r="M246" s="132" t="s">
        <v>284</v>
      </c>
      <c r="N246" s="132" t="s">
        <v>285</v>
      </c>
      <c r="O246" s="132" t="s">
        <v>286</v>
      </c>
      <c r="P246" s="132" t="s">
        <v>287</v>
      </c>
      <c r="Q246" s="132" t="s">
        <v>288</v>
      </c>
      <c r="R246" s="132" t="s">
        <v>289</v>
      </c>
      <c r="S246" s="132" t="s">
        <v>290</v>
      </c>
      <c r="T246" s="132" t="s">
        <v>632</v>
      </c>
      <c r="U246" s="1358" t="s">
        <v>291</v>
      </c>
      <c r="V246" s="526"/>
    </row>
    <row r="247" spans="1:22" ht="24.75" thickBot="1" x14ac:dyDescent="0.3">
      <c r="A247" s="1320"/>
      <c r="B247" s="1322"/>
      <c r="C247" s="1324"/>
      <c r="D247" s="133" t="s">
        <v>292</v>
      </c>
      <c r="E247" s="133" t="s">
        <v>293</v>
      </c>
      <c r="F247" s="133" t="s">
        <v>294</v>
      </c>
      <c r="G247" s="133" t="s">
        <v>294</v>
      </c>
      <c r="H247" s="133" t="s">
        <v>250</v>
      </c>
      <c r="I247" s="133" t="s">
        <v>28</v>
      </c>
      <c r="J247" s="133" t="s">
        <v>295</v>
      </c>
      <c r="K247" s="133" t="s">
        <v>296</v>
      </c>
      <c r="L247" s="133" t="s">
        <v>296</v>
      </c>
      <c r="M247" s="133" t="s">
        <v>297</v>
      </c>
      <c r="N247" s="133" t="s">
        <v>296</v>
      </c>
      <c r="O247" s="133" t="s">
        <v>298</v>
      </c>
      <c r="P247" s="133" t="s">
        <v>629</v>
      </c>
      <c r="Q247" s="133" t="s">
        <v>299</v>
      </c>
      <c r="R247" s="133" t="s">
        <v>300</v>
      </c>
      <c r="S247" s="133" t="s">
        <v>301</v>
      </c>
      <c r="T247" s="133" t="s">
        <v>301</v>
      </c>
      <c r="U247" s="1359"/>
      <c r="V247" s="526"/>
    </row>
    <row r="248" spans="1:22" x14ac:dyDescent="0.25">
      <c r="A248" s="1325" t="str">
        <f>B242</f>
        <v>urb.e.5</v>
      </c>
      <c r="B248" s="122">
        <v>1</v>
      </c>
      <c r="C248" s="166"/>
      <c r="D248" s="87"/>
      <c r="E248" s="87"/>
      <c r="F248" s="166"/>
      <c r="G248" s="528"/>
      <c r="H248" s="89"/>
      <c r="I248" s="529"/>
      <c r="J248" s="530"/>
      <c r="K248" s="530"/>
      <c r="L248" s="531"/>
      <c r="M248" s="529"/>
      <c r="N248" s="531"/>
      <c r="O248" s="129"/>
      <c r="P248" s="129"/>
      <c r="Q248" s="529"/>
      <c r="R248" s="529"/>
      <c r="S248" s="529"/>
      <c r="T248" s="529"/>
      <c r="U248" s="532"/>
      <c r="V248" s="406"/>
    </row>
    <row r="249" spans="1:22" x14ac:dyDescent="0.25">
      <c r="A249" s="1325"/>
      <c r="B249" s="123">
        <v>2</v>
      </c>
      <c r="C249" s="84"/>
      <c r="D249" s="74"/>
      <c r="E249" s="74"/>
      <c r="F249" s="84"/>
      <c r="G249" s="533"/>
      <c r="H249" s="84"/>
      <c r="I249" s="534"/>
      <c r="J249" s="535"/>
      <c r="K249" s="535"/>
      <c r="L249" s="536"/>
      <c r="M249" s="534"/>
      <c r="N249" s="536"/>
      <c r="O249" s="120"/>
      <c r="P249" s="120"/>
      <c r="Q249" s="534"/>
      <c r="R249" s="534" t="s">
        <v>302</v>
      </c>
      <c r="S249" s="534"/>
      <c r="T249" s="534"/>
      <c r="U249" s="537"/>
      <c r="V249" s="406"/>
    </row>
    <row r="250" spans="1:22" x14ac:dyDescent="0.25">
      <c r="A250" s="1325"/>
      <c r="B250" s="123">
        <v>3</v>
      </c>
      <c r="C250" s="84"/>
      <c r="D250" s="74"/>
      <c r="E250" s="74"/>
      <c r="F250" s="84"/>
      <c r="G250" s="533"/>
      <c r="H250" s="84"/>
      <c r="I250" s="534"/>
      <c r="J250" s="535"/>
      <c r="K250" s="535"/>
      <c r="L250" s="536"/>
      <c r="M250" s="534"/>
      <c r="N250" s="536"/>
      <c r="O250" s="120"/>
      <c r="P250" s="120"/>
      <c r="Q250" s="534"/>
      <c r="R250" s="534"/>
      <c r="S250" s="534"/>
      <c r="T250" s="534"/>
      <c r="U250" s="537"/>
      <c r="V250" s="406"/>
    </row>
    <row r="251" spans="1:22" x14ac:dyDescent="0.25">
      <c r="A251" s="1325"/>
      <c r="B251" s="123">
        <v>4</v>
      </c>
      <c r="C251" s="84"/>
      <c r="D251" s="74"/>
      <c r="E251" s="74"/>
      <c r="F251" s="84"/>
      <c r="G251" s="533"/>
      <c r="H251" s="84"/>
      <c r="I251" s="534"/>
      <c r="J251" s="535"/>
      <c r="K251" s="535"/>
      <c r="L251" s="536"/>
      <c r="M251" s="534"/>
      <c r="N251" s="536"/>
      <c r="O251" s="120"/>
      <c r="P251" s="120"/>
      <c r="Q251" s="534"/>
      <c r="R251" s="534"/>
      <c r="S251" s="534"/>
      <c r="T251" s="534"/>
      <c r="U251" s="537"/>
      <c r="V251" s="406"/>
    </row>
    <row r="252" spans="1:22" x14ac:dyDescent="0.25">
      <c r="A252" s="1325"/>
      <c r="B252" s="123">
        <v>5</v>
      </c>
      <c r="C252" s="84"/>
      <c r="D252" s="74"/>
      <c r="E252" s="74"/>
      <c r="F252" s="84"/>
      <c r="G252" s="533"/>
      <c r="H252" s="84"/>
      <c r="I252" s="534"/>
      <c r="J252" s="535"/>
      <c r="K252" s="535"/>
      <c r="L252" s="536"/>
      <c r="M252" s="534"/>
      <c r="N252" s="536"/>
      <c r="O252" s="120"/>
      <c r="P252" s="120"/>
      <c r="Q252" s="534"/>
      <c r="R252" s="534"/>
      <c r="S252" s="534"/>
      <c r="T252" s="534"/>
      <c r="U252" s="537"/>
      <c r="V252" s="406"/>
    </row>
    <row r="253" spans="1:22" x14ac:dyDescent="0.25">
      <c r="A253" s="1325"/>
      <c r="B253" s="123">
        <v>6</v>
      </c>
      <c r="C253" s="84"/>
      <c r="D253" s="74"/>
      <c r="E253" s="74"/>
      <c r="F253" s="84"/>
      <c r="G253" s="533"/>
      <c r="H253" s="84"/>
      <c r="I253" s="534"/>
      <c r="J253" s="535"/>
      <c r="K253" s="535"/>
      <c r="L253" s="536"/>
      <c r="M253" s="534"/>
      <c r="N253" s="536"/>
      <c r="O253" s="120"/>
      <c r="P253" s="120"/>
      <c r="Q253" s="534"/>
      <c r="R253" s="534"/>
      <c r="S253" s="534"/>
      <c r="T253" s="534"/>
      <c r="U253" s="537"/>
      <c r="V253" s="406"/>
    </row>
    <row r="254" spans="1:22" x14ac:dyDescent="0.25">
      <c r="A254" s="1325"/>
      <c r="B254" s="123">
        <v>7</v>
      </c>
      <c r="C254" s="84"/>
      <c r="D254" s="74"/>
      <c r="E254" s="74"/>
      <c r="F254" s="84"/>
      <c r="G254" s="533"/>
      <c r="H254" s="84"/>
      <c r="I254" s="534"/>
      <c r="J254" s="535"/>
      <c r="K254" s="535"/>
      <c r="L254" s="536"/>
      <c r="M254" s="534"/>
      <c r="N254" s="536"/>
      <c r="O254" s="120"/>
      <c r="P254" s="120"/>
      <c r="Q254" s="534"/>
      <c r="R254" s="534"/>
      <c r="S254" s="534"/>
      <c r="T254" s="534"/>
      <c r="U254" s="537"/>
      <c r="V254" s="406"/>
    </row>
    <row r="255" spans="1:22" x14ac:dyDescent="0.25">
      <c r="A255" s="1325"/>
      <c r="B255" s="123">
        <v>8</v>
      </c>
      <c r="C255" s="84"/>
      <c r="D255" s="74"/>
      <c r="E255" s="74"/>
      <c r="F255" s="84"/>
      <c r="G255" s="533"/>
      <c r="H255" s="84"/>
      <c r="I255" s="534"/>
      <c r="J255" s="535"/>
      <c r="K255" s="535"/>
      <c r="L255" s="536"/>
      <c r="M255" s="534"/>
      <c r="N255" s="536"/>
      <c r="O255" s="120"/>
      <c r="P255" s="120"/>
      <c r="Q255" s="534"/>
      <c r="R255" s="534"/>
      <c r="S255" s="534"/>
      <c r="T255" s="534"/>
      <c r="U255" s="537"/>
      <c r="V255" s="406"/>
    </row>
    <row r="256" spans="1:22" x14ac:dyDescent="0.25">
      <c r="A256" s="1325"/>
      <c r="B256" s="123">
        <v>9</v>
      </c>
      <c r="C256" s="84"/>
      <c r="D256" s="74"/>
      <c r="E256" s="74"/>
      <c r="F256" s="84"/>
      <c r="G256" s="533"/>
      <c r="H256" s="84"/>
      <c r="I256" s="534"/>
      <c r="J256" s="535"/>
      <c r="K256" s="535"/>
      <c r="L256" s="536"/>
      <c r="M256" s="534"/>
      <c r="N256" s="536"/>
      <c r="O256" s="120"/>
      <c r="P256" s="120"/>
      <c r="Q256" s="534"/>
      <c r="R256" s="534"/>
      <c r="S256" s="534"/>
      <c r="T256" s="534"/>
      <c r="U256" s="537"/>
      <c r="V256" s="406"/>
    </row>
    <row r="257" spans="1:22" ht="15.75" thickBot="1" x14ac:dyDescent="0.3">
      <c r="A257" s="1326"/>
      <c r="B257" s="124">
        <v>10</v>
      </c>
      <c r="C257" s="104"/>
      <c r="D257" s="102"/>
      <c r="E257" s="102"/>
      <c r="F257" s="104"/>
      <c r="G257" s="538"/>
      <c r="H257" s="104"/>
      <c r="I257" s="539"/>
      <c r="J257" s="540"/>
      <c r="K257" s="540"/>
      <c r="L257" s="541"/>
      <c r="M257" s="539"/>
      <c r="N257" s="541"/>
      <c r="O257" s="121"/>
      <c r="P257" s="121"/>
      <c r="Q257" s="539"/>
      <c r="R257" s="539"/>
      <c r="S257" s="539"/>
      <c r="T257" s="539"/>
      <c r="U257" s="542"/>
      <c r="V257" s="406"/>
    </row>
    <row r="258" spans="1:22" ht="25.5" thickBot="1" x14ac:dyDescent="0.3">
      <c r="A258" s="109"/>
      <c r="B258" s="75"/>
      <c r="C258" s="75"/>
      <c r="D258" s="75"/>
      <c r="E258" s="395" t="s">
        <v>303</v>
      </c>
      <c r="F258" s="396">
        <f>COUNTA(F248:F257)</f>
        <v>0</v>
      </c>
      <c r="G258" s="397">
        <f>COUNTA(G248:G257)</f>
        <v>0</v>
      </c>
      <c r="H258" s="613"/>
      <c r="I258" s="523"/>
      <c r="J258" s="615"/>
      <c r="K258" s="615"/>
      <c r="L258" s="616"/>
      <c r="M258" s="1208" t="s">
        <v>440</v>
      </c>
      <c r="N258" s="1209"/>
      <c r="O258" s="654">
        <f>SUM(O248:O257)</f>
        <v>0</v>
      </c>
      <c r="P258" s="655">
        <f>SUM(P248:P257)</f>
        <v>0</v>
      </c>
      <c r="Q258" s="75"/>
      <c r="S258" s="75"/>
      <c r="T258" s="75"/>
      <c r="U258" s="544"/>
      <c r="V258" s="545"/>
    </row>
    <row r="259" spans="1:22" ht="15.75" thickBot="1" x14ac:dyDescent="0.3">
      <c r="A259" s="546"/>
      <c r="B259" s="521"/>
      <c r="C259" s="487"/>
      <c r="D259" s="487"/>
      <c r="E259" s="487"/>
      <c r="F259" s="521"/>
      <c r="G259" s="487"/>
      <c r="H259" s="487"/>
      <c r="I259" s="521"/>
      <c r="J259" s="521"/>
      <c r="K259" s="521"/>
      <c r="L259" s="487"/>
      <c r="M259" s="487"/>
      <c r="N259" s="487"/>
      <c r="O259" s="487"/>
      <c r="P259" s="487"/>
      <c r="Q259" s="487"/>
      <c r="R259" s="487"/>
      <c r="S259" s="487"/>
      <c r="T259" s="547"/>
      <c r="U259" s="487"/>
      <c r="V259" s="493"/>
    </row>
    <row r="260" spans="1:22" ht="15.75" thickBot="1" x14ac:dyDescent="0.3">
      <c r="A260" s="524"/>
      <c r="B260" s="402"/>
      <c r="C260" s="280"/>
      <c r="D260" s="280"/>
      <c r="E260" s="280"/>
      <c r="F260" s="402"/>
      <c r="G260" s="280"/>
      <c r="H260" s="280"/>
      <c r="I260" s="402"/>
      <c r="J260" s="402"/>
      <c r="K260" s="402"/>
      <c r="L260" s="280"/>
      <c r="M260" s="280"/>
      <c r="N260" s="280"/>
      <c r="O260" s="280"/>
      <c r="P260" s="280"/>
      <c r="Q260" s="280"/>
      <c r="R260" s="280"/>
      <c r="S260" s="280"/>
      <c r="T260" s="280"/>
      <c r="U260" s="280"/>
      <c r="V260" s="404"/>
    </row>
    <row r="261" spans="1:22" ht="28.5" thickBot="1" x14ac:dyDescent="0.3">
      <c r="A261" s="128" t="s">
        <v>9</v>
      </c>
      <c r="B261" s="1226" t="s">
        <v>59</v>
      </c>
      <c r="C261" s="1227"/>
      <c r="E261" s="1327" t="s">
        <v>267</v>
      </c>
      <c r="F261" s="1328"/>
      <c r="G261" s="1224">
        <f>VLOOKUP(B261,'Urbano.Piano inv. forn'!$D$93:$H$112,3,FALSE)</f>
        <v>0</v>
      </c>
      <c r="H261" s="1225"/>
      <c r="I261" s="64"/>
      <c r="J261" s="1327" t="s">
        <v>268</v>
      </c>
      <c r="K261" s="1329"/>
      <c r="L261" s="1328"/>
      <c r="M261" s="1224">
        <f>VLOOKUP(B261,'Urbano.Piano inv. forn'!$D$93:$H$112,4,FALSE)</f>
        <v>0</v>
      </c>
      <c r="N261" s="1225"/>
      <c r="P261" s="134" t="s">
        <v>269</v>
      </c>
      <c r="Q261" s="525"/>
      <c r="S261" s="135" t="s">
        <v>270</v>
      </c>
      <c r="T261" s="1017"/>
      <c r="U261" s="1019"/>
      <c r="V261" s="406"/>
    </row>
    <row r="262" spans="1:22" ht="15.75" thickBot="1" x14ac:dyDescent="0.3">
      <c r="A262" s="109"/>
      <c r="B262" s="76"/>
      <c r="C262" s="76"/>
      <c r="E262" s="77"/>
      <c r="F262" s="77"/>
      <c r="G262" s="78"/>
      <c r="H262" s="78"/>
      <c r="I262" s="64"/>
      <c r="J262" s="77"/>
      <c r="K262" s="77"/>
      <c r="L262" s="77"/>
      <c r="M262" s="78"/>
      <c r="N262" s="78"/>
      <c r="P262" s="79"/>
      <c r="S262" s="75"/>
      <c r="T262" s="523"/>
      <c r="V262" s="110"/>
    </row>
    <row r="263" spans="1:22" ht="35.25" customHeight="1" thickBot="1" x14ac:dyDescent="0.3">
      <c r="A263" s="1313" t="s">
        <v>271</v>
      </c>
      <c r="B263" s="1314"/>
      <c r="C263" s="1314"/>
      <c r="D263" s="1315"/>
      <c r="E263" s="1210">
        <f>VLOOKUP(B261,'Urbano.Piano inv. forn'!$D$93:$V$112,17,FALSE)</f>
        <v>0</v>
      </c>
      <c r="F263" s="1258"/>
      <c r="G263" s="1258"/>
      <c r="H263" s="1211"/>
      <c r="I263" s="64"/>
      <c r="J263" s="1316" t="s">
        <v>52</v>
      </c>
      <c r="K263" s="1317"/>
      <c r="L263" s="1318"/>
      <c r="M263" s="1210">
        <f>VLOOKUP(B261,'Urbano.Piano inv. forn'!$D$93:$V$112,19,FALSE)</f>
        <v>0</v>
      </c>
      <c r="N263" s="1211"/>
      <c r="O263" s="98"/>
      <c r="P263" s="135" t="s">
        <v>272</v>
      </c>
      <c r="Q263" s="115">
        <f>M263+E263</f>
        <v>0</v>
      </c>
      <c r="S263" s="135" t="s">
        <v>273</v>
      </c>
      <c r="T263" s="1017"/>
      <c r="U263" s="1019"/>
      <c r="V263" s="110"/>
    </row>
    <row r="264" spans="1:22" ht="15.75" thickBot="1" x14ac:dyDescent="0.3">
      <c r="A264" s="116"/>
      <c r="B264" s="117"/>
      <c r="C264" s="563"/>
      <c r="D264" s="117"/>
      <c r="E264" s="118"/>
      <c r="F264" s="118"/>
      <c r="G264" s="118"/>
      <c r="H264" s="118"/>
      <c r="I264" s="64"/>
      <c r="J264" s="77"/>
      <c r="K264" s="77"/>
      <c r="L264" s="77"/>
      <c r="M264" s="118"/>
      <c r="N264" s="118"/>
      <c r="O264" s="98"/>
      <c r="P264" s="75"/>
      <c r="Q264" s="98"/>
      <c r="S264" s="75"/>
      <c r="T264" s="76"/>
      <c r="U264" s="76"/>
      <c r="V264" s="406"/>
    </row>
    <row r="265" spans="1:22" ht="60" x14ac:dyDescent="0.25">
      <c r="A265" s="1319" t="s">
        <v>274</v>
      </c>
      <c r="B265" s="1321" t="s">
        <v>275</v>
      </c>
      <c r="C265" s="1323" t="s">
        <v>276</v>
      </c>
      <c r="D265" s="130" t="s">
        <v>277</v>
      </c>
      <c r="E265" s="131" t="s">
        <v>278</v>
      </c>
      <c r="F265" s="130" t="s">
        <v>279</v>
      </c>
      <c r="G265" s="130" t="s">
        <v>280</v>
      </c>
      <c r="H265" s="132" t="s">
        <v>241</v>
      </c>
      <c r="I265" s="132" t="s">
        <v>281</v>
      </c>
      <c r="J265" s="132" t="s">
        <v>282</v>
      </c>
      <c r="K265" s="132" t="s">
        <v>636</v>
      </c>
      <c r="L265" s="132" t="s">
        <v>283</v>
      </c>
      <c r="M265" s="132" t="s">
        <v>284</v>
      </c>
      <c r="N265" s="132" t="s">
        <v>285</v>
      </c>
      <c r="O265" s="132" t="s">
        <v>286</v>
      </c>
      <c r="P265" s="132" t="s">
        <v>287</v>
      </c>
      <c r="Q265" s="132" t="s">
        <v>288</v>
      </c>
      <c r="R265" s="132" t="s">
        <v>289</v>
      </c>
      <c r="S265" s="132" t="s">
        <v>290</v>
      </c>
      <c r="T265" s="132" t="s">
        <v>632</v>
      </c>
      <c r="U265" s="1358" t="s">
        <v>291</v>
      </c>
      <c r="V265" s="526"/>
    </row>
    <row r="266" spans="1:22" ht="24.75" thickBot="1" x14ac:dyDescent="0.3">
      <c r="A266" s="1320"/>
      <c r="B266" s="1322"/>
      <c r="C266" s="1324"/>
      <c r="D266" s="133" t="s">
        <v>292</v>
      </c>
      <c r="E266" s="133" t="s">
        <v>293</v>
      </c>
      <c r="F266" s="133" t="s">
        <v>294</v>
      </c>
      <c r="G266" s="133" t="s">
        <v>294</v>
      </c>
      <c r="H266" s="133" t="s">
        <v>250</v>
      </c>
      <c r="I266" s="133" t="s">
        <v>28</v>
      </c>
      <c r="J266" s="133" t="s">
        <v>295</v>
      </c>
      <c r="K266" s="133" t="s">
        <v>296</v>
      </c>
      <c r="L266" s="133" t="s">
        <v>296</v>
      </c>
      <c r="M266" s="133" t="s">
        <v>297</v>
      </c>
      <c r="N266" s="133" t="s">
        <v>296</v>
      </c>
      <c r="O266" s="133" t="s">
        <v>298</v>
      </c>
      <c r="P266" s="133" t="s">
        <v>629</v>
      </c>
      <c r="Q266" s="133" t="s">
        <v>299</v>
      </c>
      <c r="R266" s="133" t="s">
        <v>300</v>
      </c>
      <c r="S266" s="133" t="s">
        <v>301</v>
      </c>
      <c r="T266" s="133" t="s">
        <v>301</v>
      </c>
      <c r="U266" s="1359"/>
      <c r="V266" s="526"/>
    </row>
    <row r="267" spans="1:22" x14ac:dyDescent="0.25">
      <c r="A267" s="1325" t="str">
        <f>B261</f>
        <v>urb.e.5</v>
      </c>
      <c r="B267" s="122">
        <v>1</v>
      </c>
      <c r="C267" s="166"/>
      <c r="D267" s="87"/>
      <c r="E267" s="87"/>
      <c r="F267" s="166"/>
      <c r="G267" s="528"/>
      <c r="H267" s="89"/>
      <c r="I267" s="529"/>
      <c r="J267" s="530"/>
      <c r="K267" s="530"/>
      <c r="L267" s="531"/>
      <c r="M267" s="529"/>
      <c r="N267" s="531"/>
      <c r="O267" s="129"/>
      <c r="P267" s="129"/>
      <c r="Q267" s="529"/>
      <c r="R267" s="529"/>
      <c r="S267" s="529"/>
      <c r="T267" s="529"/>
      <c r="U267" s="532"/>
      <c r="V267" s="406"/>
    </row>
    <row r="268" spans="1:22" x14ac:dyDescent="0.25">
      <c r="A268" s="1325"/>
      <c r="B268" s="123">
        <v>2</v>
      </c>
      <c r="C268" s="84"/>
      <c r="D268" s="74"/>
      <c r="E268" s="74"/>
      <c r="F268" s="84"/>
      <c r="G268" s="533"/>
      <c r="H268" s="84"/>
      <c r="I268" s="534"/>
      <c r="J268" s="535"/>
      <c r="K268" s="535"/>
      <c r="L268" s="536"/>
      <c r="M268" s="534"/>
      <c r="N268" s="536"/>
      <c r="O268" s="120"/>
      <c r="P268" s="120"/>
      <c r="Q268" s="534"/>
      <c r="R268" s="534" t="s">
        <v>302</v>
      </c>
      <c r="S268" s="534"/>
      <c r="T268" s="534"/>
      <c r="U268" s="537"/>
      <c r="V268" s="406"/>
    </row>
    <row r="269" spans="1:22" x14ac:dyDescent="0.25">
      <c r="A269" s="1325"/>
      <c r="B269" s="123">
        <v>3</v>
      </c>
      <c r="C269" s="84"/>
      <c r="D269" s="74"/>
      <c r="E269" s="74"/>
      <c r="F269" s="84"/>
      <c r="G269" s="533"/>
      <c r="H269" s="84"/>
      <c r="I269" s="534"/>
      <c r="J269" s="535"/>
      <c r="K269" s="535"/>
      <c r="L269" s="536"/>
      <c r="M269" s="534"/>
      <c r="N269" s="536"/>
      <c r="O269" s="120"/>
      <c r="P269" s="120"/>
      <c r="Q269" s="534"/>
      <c r="R269" s="534"/>
      <c r="S269" s="534"/>
      <c r="T269" s="534"/>
      <c r="U269" s="537"/>
      <c r="V269" s="406"/>
    </row>
    <row r="270" spans="1:22" x14ac:dyDescent="0.25">
      <c r="A270" s="1325"/>
      <c r="B270" s="123">
        <v>4</v>
      </c>
      <c r="C270" s="84"/>
      <c r="D270" s="74"/>
      <c r="E270" s="74"/>
      <c r="F270" s="84"/>
      <c r="G270" s="533"/>
      <c r="H270" s="84"/>
      <c r="I270" s="534"/>
      <c r="J270" s="535"/>
      <c r="K270" s="535"/>
      <c r="L270" s="536"/>
      <c r="M270" s="534"/>
      <c r="N270" s="536"/>
      <c r="O270" s="120"/>
      <c r="P270" s="120"/>
      <c r="Q270" s="534"/>
      <c r="R270" s="534"/>
      <c r="S270" s="534"/>
      <c r="T270" s="534"/>
      <c r="U270" s="537"/>
      <c r="V270" s="406"/>
    </row>
    <row r="271" spans="1:22" x14ac:dyDescent="0.25">
      <c r="A271" s="1325"/>
      <c r="B271" s="123">
        <v>5</v>
      </c>
      <c r="C271" s="84"/>
      <c r="D271" s="74"/>
      <c r="E271" s="74"/>
      <c r="F271" s="84"/>
      <c r="G271" s="533"/>
      <c r="H271" s="84"/>
      <c r="I271" s="534"/>
      <c r="J271" s="535"/>
      <c r="K271" s="535"/>
      <c r="L271" s="536"/>
      <c r="M271" s="534"/>
      <c r="N271" s="536"/>
      <c r="O271" s="120"/>
      <c r="P271" s="120"/>
      <c r="Q271" s="534"/>
      <c r="R271" s="534"/>
      <c r="S271" s="534"/>
      <c r="T271" s="534"/>
      <c r="U271" s="537"/>
      <c r="V271" s="406"/>
    </row>
    <row r="272" spans="1:22" x14ac:dyDescent="0.25">
      <c r="A272" s="1325"/>
      <c r="B272" s="123">
        <v>6</v>
      </c>
      <c r="C272" s="84"/>
      <c r="D272" s="74"/>
      <c r="E272" s="74"/>
      <c r="F272" s="84"/>
      <c r="G272" s="533"/>
      <c r="H272" s="84"/>
      <c r="I272" s="534"/>
      <c r="J272" s="535"/>
      <c r="K272" s="535"/>
      <c r="L272" s="536"/>
      <c r="M272" s="534"/>
      <c r="N272" s="536"/>
      <c r="O272" s="120"/>
      <c r="P272" s="120"/>
      <c r="Q272" s="534"/>
      <c r="R272" s="534"/>
      <c r="S272" s="534"/>
      <c r="T272" s="534"/>
      <c r="U272" s="537"/>
      <c r="V272" s="406"/>
    </row>
    <row r="273" spans="1:22" x14ac:dyDescent="0.25">
      <c r="A273" s="1325"/>
      <c r="B273" s="123">
        <v>7</v>
      </c>
      <c r="C273" s="84"/>
      <c r="D273" s="74"/>
      <c r="E273" s="74"/>
      <c r="F273" s="84"/>
      <c r="G273" s="533"/>
      <c r="H273" s="84"/>
      <c r="I273" s="534"/>
      <c r="J273" s="535"/>
      <c r="K273" s="535"/>
      <c r="L273" s="536"/>
      <c r="M273" s="534"/>
      <c r="N273" s="536"/>
      <c r="O273" s="120"/>
      <c r="P273" s="120"/>
      <c r="Q273" s="534"/>
      <c r="R273" s="534"/>
      <c r="S273" s="534"/>
      <c r="T273" s="534"/>
      <c r="U273" s="537"/>
      <c r="V273" s="406"/>
    </row>
    <row r="274" spans="1:22" x14ac:dyDescent="0.25">
      <c r="A274" s="1325"/>
      <c r="B274" s="123">
        <v>8</v>
      </c>
      <c r="C274" s="84"/>
      <c r="D274" s="74"/>
      <c r="E274" s="74"/>
      <c r="F274" s="84"/>
      <c r="G274" s="533"/>
      <c r="H274" s="84"/>
      <c r="I274" s="534"/>
      <c r="J274" s="535"/>
      <c r="K274" s="535"/>
      <c r="L274" s="536"/>
      <c r="M274" s="534"/>
      <c r="N274" s="536"/>
      <c r="O274" s="120"/>
      <c r="P274" s="120"/>
      <c r="Q274" s="534"/>
      <c r="R274" s="534"/>
      <c r="S274" s="534"/>
      <c r="T274" s="534"/>
      <c r="U274" s="537"/>
      <c r="V274" s="406"/>
    </row>
    <row r="275" spans="1:22" x14ac:dyDescent="0.25">
      <c r="A275" s="1325"/>
      <c r="B275" s="123">
        <v>9</v>
      </c>
      <c r="C275" s="84"/>
      <c r="D275" s="74"/>
      <c r="E275" s="74"/>
      <c r="F275" s="84"/>
      <c r="G275" s="533"/>
      <c r="H275" s="84"/>
      <c r="I275" s="534"/>
      <c r="J275" s="535"/>
      <c r="K275" s="535"/>
      <c r="L275" s="536"/>
      <c r="M275" s="534"/>
      <c r="N275" s="536"/>
      <c r="O275" s="120"/>
      <c r="P275" s="120"/>
      <c r="Q275" s="534"/>
      <c r="R275" s="534"/>
      <c r="S275" s="534"/>
      <c r="T275" s="534"/>
      <c r="U275" s="537"/>
      <c r="V275" s="406"/>
    </row>
    <row r="276" spans="1:22" ht="15.75" thickBot="1" x14ac:dyDescent="0.3">
      <c r="A276" s="1326"/>
      <c r="B276" s="124">
        <v>10</v>
      </c>
      <c r="C276" s="104"/>
      <c r="D276" s="102"/>
      <c r="E276" s="102"/>
      <c r="F276" s="104"/>
      <c r="G276" s="538"/>
      <c r="H276" s="104"/>
      <c r="I276" s="539"/>
      <c r="J276" s="540"/>
      <c r="K276" s="540"/>
      <c r="L276" s="541"/>
      <c r="M276" s="539"/>
      <c r="N276" s="541"/>
      <c r="O276" s="121"/>
      <c r="P276" s="121"/>
      <c r="Q276" s="539"/>
      <c r="R276" s="539"/>
      <c r="S276" s="539"/>
      <c r="T276" s="539"/>
      <c r="U276" s="542"/>
      <c r="V276" s="406"/>
    </row>
    <row r="277" spans="1:22" ht="25.5" thickBot="1" x14ac:dyDescent="0.3">
      <c r="A277" s="109"/>
      <c r="B277" s="75"/>
      <c r="C277" s="75"/>
      <c r="D277" s="75"/>
      <c r="E277" s="395" t="s">
        <v>303</v>
      </c>
      <c r="F277" s="396">
        <f>COUNTA(F267:F276)</f>
        <v>0</v>
      </c>
      <c r="G277" s="397">
        <f>COUNTA(G267:G276)</f>
        <v>0</v>
      </c>
      <c r="H277" s="613"/>
      <c r="I277" s="523"/>
      <c r="J277" s="615"/>
      <c r="K277" s="615"/>
      <c r="L277" s="616"/>
      <c r="M277" s="1208" t="s">
        <v>440</v>
      </c>
      <c r="N277" s="1209"/>
      <c r="O277" s="654">
        <f>SUM(O267:O276)</f>
        <v>0</v>
      </c>
      <c r="P277" s="655">
        <f>SUM(P267:P276)</f>
        <v>0</v>
      </c>
      <c r="Q277" s="75"/>
      <c r="S277" s="75"/>
      <c r="T277" s="75"/>
      <c r="U277" s="544"/>
      <c r="V277" s="545"/>
    </row>
    <row r="278" spans="1:22" ht="15.75" thickBot="1" x14ac:dyDescent="0.3">
      <c r="A278" s="546"/>
      <c r="B278" s="521"/>
      <c r="C278" s="487"/>
      <c r="D278" s="487"/>
      <c r="E278" s="487"/>
      <c r="F278" s="521"/>
      <c r="G278" s="487"/>
      <c r="H278" s="487"/>
      <c r="I278" s="521"/>
      <c r="J278" s="521"/>
      <c r="K278" s="521"/>
      <c r="L278" s="487"/>
      <c r="M278" s="487"/>
      <c r="N278" s="487"/>
      <c r="O278" s="487"/>
      <c r="P278" s="487"/>
      <c r="Q278" s="487"/>
      <c r="R278" s="487"/>
      <c r="S278" s="487"/>
      <c r="T278" s="547"/>
      <c r="U278" s="487"/>
      <c r="V278" s="493"/>
    </row>
    <row r="279" spans="1:22" ht="15.75" thickBot="1" x14ac:dyDescent="0.3">
      <c r="A279" s="524"/>
      <c r="B279" s="402"/>
      <c r="C279" s="280"/>
      <c r="D279" s="280"/>
      <c r="E279" s="280"/>
      <c r="F279" s="402"/>
      <c r="G279" s="280"/>
      <c r="H279" s="280"/>
      <c r="I279" s="402"/>
      <c r="J279" s="402"/>
      <c r="K279" s="402"/>
      <c r="L279" s="280"/>
      <c r="M279" s="280"/>
      <c r="N279" s="280"/>
      <c r="O279" s="280"/>
      <c r="P279" s="280"/>
      <c r="Q279" s="280"/>
      <c r="R279" s="280"/>
      <c r="S279" s="280"/>
      <c r="T279" s="280"/>
      <c r="U279" s="280"/>
      <c r="V279" s="404"/>
    </row>
    <row r="280" spans="1:22" ht="28.5" thickBot="1" x14ac:dyDescent="0.3">
      <c r="A280" s="128" t="s">
        <v>9</v>
      </c>
      <c r="B280" s="1226" t="s">
        <v>59</v>
      </c>
      <c r="C280" s="1227"/>
      <c r="E280" s="1327" t="s">
        <v>267</v>
      </c>
      <c r="F280" s="1328"/>
      <c r="G280" s="1224">
        <f>VLOOKUP(B280,'Urbano.Piano inv. forn'!$D$93:$H$112,3,FALSE)</f>
        <v>0</v>
      </c>
      <c r="H280" s="1225"/>
      <c r="I280" s="64"/>
      <c r="J280" s="1327" t="s">
        <v>268</v>
      </c>
      <c r="K280" s="1329"/>
      <c r="L280" s="1328"/>
      <c r="M280" s="1224">
        <f>VLOOKUP(B280,'Urbano.Piano inv. forn'!$D$93:$H$112,4,FALSE)</f>
        <v>0</v>
      </c>
      <c r="N280" s="1225"/>
      <c r="P280" s="134" t="s">
        <v>269</v>
      </c>
      <c r="Q280" s="525"/>
      <c r="S280" s="135" t="s">
        <v>270</v>
      </c>
      <c r="T280" s="1017"/>
      <c r="U280" s="1019"/>
      <c r="V280" s="406"/>
    </row>
    <row r="281" spans="1:22" ht="15.75" thickBot="1" x14ac:dyDescent="0.3">
      <c r="A281" s="109"/>
      <c r="B281" s="76"/>
      <c r="C281" s="76"/>
      <c r="E281" s="77"/>
      <c r="F281" s="77"/>
      <c r="G281" s="78"/>
      <c r="H281" s="78"/>
      <c r="I281" s="64"/>
      <c r="J281" s="77"/>
      <c r="K281" s="77"/>
      <c r="L281" s="77"/>
      <c r="M281" s="78"/>
      <c r="N281" s="78"/>
      <c r="P281" s="79"/>
      <c r="S281" s="75"/>
      <c r="T281" s="523"/>
      <c r="V281" s="110"/>
    </row>
    <row r="282" spans="1:22" ht="35.25" customHeight="1" thickBot="1" x14ac:dyDescent="0.3">
      <c r="A282" s="1313" t="s">
        <v>271</v>
      </c>
      <c r="B282" s="1314"/>
      <c r="C282" s="1314"/>
      <c r="D282" s="1315"/>
      <c r="E282" s="1210">
        <f>VLOOKUP(B280,'Urbano.Piano inv. forn'!$D$93:$V$112,17,FALSE)</f>
        <v>0</v>
      </c>
      <c r="F282" s="1258"/>
      <c r="G282" s="1258"/>
      <c r="H282" s="1211"/>
      <c r="I282" s="64"/>
      <c r="J282" s="1316" t="s">
        <v>52</v>
      </c>
      <c r="K282" s="1317"/>
      <c r="L282" s="1318"/>
      <c r="M282" s="1210">
        <f>VLOOKUP(B280,'Urbano.Piano inv. forn'!$D$93:$V$112,19,FALSE)</f>
        <v>0</v>
      </c>
      <c r="N282" s="1211"/>
      <c r="O282" s="98"/>
      <c r="P282" s="135" t="s">
        <v>272</v>
      </c>
      <c r="Q282" s="115">
        <f>M282+E282</f>
        <v>0</v>
      </c>
      <c r="S282" s="135" t="s">
        <v>273</v>
      </c>
      <c r="T282" s="1017"/>
      <c r="U282" s="1019"/>
      <c r="V282" s="110"/>
    </row>
    <row r="283" spans="1:22" ht="15.75" thickBot="1" x14ac:dyDescent="0.3">
      <c r="A283" s="116"/>
      <c r="B283" s="117"/>
      <c r="C283" s="563"/>
      <c r="D283" s="117"/>
      <c r="E283" s="118"/>
      <c r="F283" s="118"/>
      <c r="G283" s="118"/>
      <c r="H283" s="118"/>
      <c r="I283" s="64"/>
      <c r="J283" s="77"/>
      <c r="K283" s="77"/>
      <c r="L283" s="77"/>
      <c r="M283" s="118"/>
      <c r="N283" s="118"/>
      <c r="O283" s="98"/>
      <c r="P283" s="75"/>
      <c r="Q283" s="98"/>
      <c r="S283" s="75"/>
      <c r="T283" s="76"/>
      <c r="U283" s="76"/>
      <c r="V283" s="406"/>
    </row>
    <row r="284" spans="1:22" ht="60" x14ac:dyDescent="0.25">
      <c r="A284" s="1319" t="s">
        <v>274</v>
      </c>
      <c r="B284" s="1321" t="s">
        <v>275</v>
      </c>
      <c r="C284" s="1323" t="s">
        <v>276</v>
      </c>
      <c r="D284" s="130" t="s">
        <v>277</v>
      </c>
      <c r="E284" s="131" t="s">
        <v>278</v>
      </c>
      <c r="F284" s="130" t="s">
        <v>279</v>
      </c>
      <c r="G284" s="130" t="s">
        <v>280</v>
      </c>
      <c r="H284" s="132" t="s">
        <v>241</v>
      </c>
      <c r="I284" s="132" t="s">
        <v>281</v>
      </c>
      <c r="J284" s="132" t="s">
        <v>282</v>
      </c>
      <c r="K284" s="132" t="s">
        <v>636</v>
      </c>
      <c r="L284" s="132" t="s">
        <v>283</v>
      </c>
      <c r="M284" s="132" t="s">
        <v>284</v>
      </c>
      <c r="N284" s="132" t="s">
        <v>285</v>
      </c>
      <c r="O284" s="132" t="s">
        <v>286</v>
      </c>
      <c r="P284" s="132" t="s">
        <v>287</v>
      </c>
      <c r="Q284" s="132" t="s">
        <v>288</v>
      </c>
      <c r="R284" s="132" t="s">
        <v>289</v>
      </c>
      <c r="S284" s="132" t="s">
        <v>290</v>
      </c>
      <c r="T284" s="132" t="s">
        <v>632</v>
      </c>
      <c r="U284" s="1358" t="s">
        <v>291</v>
      </c>
      <c r="V284" s="526"/>
    </row>
    <row r="285" spans="1:22" ht="24.75" thickBot="1" x14ac:dyDescent="0.3">
      <c r="A285" s="1320"/>
      <c r="B285" s="1322"/>
      <c r="C285" s="1324"/>
      <c r="D285" s="133" t="s">
        <v>292</v>
      </c>
      <c r="E285" s="133" t="s">
        <v>293</v>
      </c>
      <c r="F285" s="133" t="s">
        <v>294</v>
      </c>
      <c r="G285" s="133" t="s">
        <v>294</v>
      </c>
      <c r="H285" s="133" t="s">
        <v>250</v>
      </c>
      <c r="I285" s="133" t="s">
        <v>28</v>
      </c>
      <c r="J285" s="133" t="s">
        <v>295</v>
      </c>
      <c r="K285" s="133" t="s">
        <v>296</v>
      </c>
      <c r="L285" s="133" t="s">
        <v>296</v>
      </c>
      <c r="M285" s="133" t="s">
        <v>297</v>
      </c>
      <c r="N285" s="133" t="s">
        <v>296</v>
      </c>
      <c r="O285" s="133" t="s">
        <v>298</v>
      </c>
      <c r="P285" s="133" t="s">
        <v>629</v>
      </c>
      <c r="Q285" s="133" t="s">
        <v>299</v>
      </c>
      <c r="R285" s="133" t="s">
        <v>300</v>
      </c>
      <c r="S285" s="133" t="s">
        <v>301</v>
      </c>
      <c r="T285" s="133" t="s">
        <v>301</v>
      </c>
      <c r="U285" s="1359"/>
      <c r="V285" s="526"/>
    </row>
    <row r="286" spans="1:22" x14ac:dyDescent="0.25">
      <c r="A286" s="1325" t="str">
        <f>B280</f>
        <v>urb.e.5</v>
      </c>
      <c r="B286" s="122">
        <v>1</v>
      </c>
      <c r="C286" s="166"/>
      <c r="D286" s="87"/>
      <c r="E286" s="87"/>
      <c r="F286" s="166"/>
      <c r="G286" s="528"/>
      <c r="H286" s="89"/>
      <c r="I286" s="529"/>
      <c r="J286" s="530"/>
      <c r="K286" s="530"/>
      <c r="L286" s="531"/>
      <c r="M286" s="529"/>
      <c r="N286" s="531"/>
      <c r="O286" s="129"/>
      <c r="P286" s="129"/>
      <c r="Q286" s="529"/>
      <c r="R286" s="529"/>
      <c r="S286" s="529"/>
      <c r="T286" s="529"/>
      <c r="U286" s="532"/>
      <c r="V286" s="406"/>
    </row>
    <row r="287" spans="1:22" x14ac:dyDescent="0.25">
      <c r="A287" s="1325"/>
      <c r="B287" s="123">
        <v>2</v>
      </c>
      <c r="C287" s="84"/>
      <c r="D287" s="74"/>
      <c r="E287" s="74"/>
      <c r="F287" s="84"/>
      <c r="G287" s="533"/>
      <c r="H287" s="84"/>
      <c r="I287" s="534"/>
      <c r="J287" s="535"/>
      <c r="K287" s="535"/>
      <c r="L287" s="536"/>
      <c r="M287" s="534"/>
      <c r="N287" s="536"/>
      <c r="O287" s="120"/>
      <c r="P287" s="120"/>
      <c r="Q287" s="534"/>
      <c r="R287" s="534" t="s">
        <v>302</v>
      </c>
      <c r="S287" s="534"/>
      <c r="T287" s="534"/>
      <c r="U287" s="537"/>
      <c r="V287" s="406"/>
    </row>
    <row r="288" spans="1:22" x14ac:dyDescent="0.25">
      <c r="A288" s="1325"/>
      <c r="B288" s="123">
        <v>3</v>
      </c>
      <c r="C288" s="84"/>
      <c r="D288" s="74"/>
      <c r="E288" s="74"/>
      <c r="F288" s="84"/>
      <c r="G288" s="533"/>
      <c r="H288" s="84"/>
      <c r="I288" s="534"/>
      <c r="J288" s="535"/>
      <c r="K288" s="535"/>
      <c r="L288" s="536"/>
      <c r="M288" s="534"/>
      <c r="N288" s="536"/>
      <c r="O288" s="120"/>
      <c r="P288" s="120"/>
      <c r="Q288" s="534"/>
      <c r="R288" s="534"/>
      <c r="S288" s="534"/>
      <c r="T288" s="534"/>
      <c r="U288" s="537"/>
      <c r="V288" s="406"/>
    </row>
    <row r="289" spans="1:22" x14ac:dyDescent="0.25">
      <c r="A289" s="1325"/>
      <c r="B289" s="123">
        <v>4</v>
      </c>
      <c r="C289" s="84"/>
      <c r="D289" s="74"/>
      <c r="E289" s="74"/>
      <c r="F289" s="84"/>
      <c r="G289" s="533"/>
      <c r="H289" s="84"/>
      <c r="I289" s="534"/>
      <c r="J289" s="535"/>
      <c r="K289" s="535"/>
      <c r="L289" s="536"/>
      <c r="M289" s="534"/>
      <c r="N289" s="536"/>
      <c r="O289" s="120"/>
      <c r="P289" s="120"/>
      <c r="Q289" s="534"/>
      <c r="R289" s="534"/>
      <c r="S289" s="534"/>
      <c r="T289" s="534"/>
      <c r="U289" s="537"/>
      <c r="V289" s="406"/>
    </row>
    <row r="290" spans="1:22" x14ac:dyDescent="0.25">
      <c r="A290" s="1325"/>
      <c r="B290" s="123">
        <v>5</v>
      </c>
      <c r="C290" s="84"/>
      <c r="D290" s="74"/>
      <c r="E290" s="74"/>
      <c r="F290" s="84"/>
      <c r="G290" s="533"/>
      <c r="H290" s="84"/>
      <c r="I290" s="534"/>
      <c r="J290" s="535"/>
      <c r="K290" s="535"/>
      <c r="L290" s="536"/>
      <c r="M290" s="534"/>
      <c r="N290" s="536"/>
      <c r="O290" s="120"/>
      <c r="P290" s="120"/>
      <c r="Q290" s="534"/>
      <c r="R290" s="534"/>
      <c r="S290" s="534"/>
      <c r="T290" s="534"/>
      <c r="U290" s="537"/>
      <c r="V290" s="406"/>
    </row>
    <row r="291" spans="1:22" x14ac:dyDescent="0.25">
      <c r="A291" s="1325"/>
      <c r="B291" s="123">
        <v>6</v>
      </c>
      <c r="C291" s="84"/>
      <c r="D291" s="74"/>
      <c r="E291" s="74"/>
      <c r="F291" s="84"/>
      <c r="G291" s="533"/>
      <c r="H291" s="84"/>
      <c r="I291" s="534"/>
      <c r="J291" s="535"/>
      <c r="K291" s="535"/>
      <c r="L291" s="536"/>
      <c r="M291" s="534"/>
      <c r="N291" s="536"/>
      <c r="O291" s="120"/>
      <c r="P291" s="120"/>
      <c r="Q291" s="534"/>
      <c r="R291" s="534"/>
      <c r="S291" s="534"/>
      <c r="T291" s="534"/>
      <c r="U291" s="537"/>
      <c r="V291" s="406"/>
    </row>
    <row r="292" spans="1:22" x14ac:dyDescent="0.25">
      <c r="A292" s="1325"/>
      <c r="B292" s="123">
        <v>7</v>
      </c>
      <c r="C292" s="84"/>
      <c r="D292" s="74"/>
      <c r="E292" s="74"/>
      <c r="F292" s="84"/>
      <c r="G292" s="533"/>
      <c r="H292" s="84"/>
      <c r="I292" s="534"/>
      <c r="J292" s="535"/>
      <c r="K292" s="535"/>
      <c r="L292" s="536"/>
      <c r="M292" s="534"/>
      <c r="N292" s="536"/>
      <c r="O292" s="120"/>
      <c r="P292" s="120"/>
      <c r="Q292" s="534"/>
      <c r="R292" s="534"/>
      <c r="S292" s="534"/>
      <c r="T292" s="534"/>
      <c r="U292" s="537"/>
      <c r="V292" s="406"/>
    </row>
    <row r="293" spans="1:22" x14ac:dyDescent="0.25">
      <c r="A293" s="1325"/>
      <c r="B293" s="123">
        <v>8</v>
      </c>
      <c r="C293" s="84"/>
      <c r="D293" s="74"/>
      <c r="E293" s="74"/>
      <c r="F293" s="84"/>
      <c r="G293" s="533"/>
      <c r="H293" s="84"/>
      <c r="I293" s="534"/>
      <c r="J293" s="535"/>
      <c r="K293" s="535"/>
      <c r="L293" s="536"/>
      <c r="M293" s="534"/>
      <c r="N293" s="536"/>
      <c r="O293" s="120"/>
      <c r="P293" s="120"/>
      <c r="Q293" s="534"/>
      <c r="R293" s="534"/>
      <c r="S293" s="534"/>
      <c r="T293" s="534"/>
      <c r="U293" s="537"/>
      <c r="V293" s="406"/>
    </row>
    <row r="294" spans="1:22" x14ac:dyDescent="0.25">
      <c r="A294" s="1325"/>
      <c r="B294" s="123">
        <v>9</v>
      </c>
      <c r="C294" s="84"/>
      <c r="D294" s="74"/>
      <c r="E294" s="74"/>
      <c r="F294" s="84"/>
      <c r="G294" s="533"/>
      <c r="H294" s="84"/>
      <c r="I294" s="534"/>
      <c r="J294" s="535"/>
      <c r="K294" s="535"/>
      <c r="L294" s="536"/>
      <c r="M294" s="534"/>
      <c r="N294" s="536"/>
      <c r="O294" s="120"/>
      <c r="P294" s="120"/>
      <c r="Q294" s="534"/>
      <c r="R294" s="534"/>
      <c r="S294" s="534"/>
      <c r="T294" s="534"/>
      <c r="U294" s="537"/>
      <c r="V294" s="406"/>
    </row>
    <row r="295" spans="1:22" ht="15.75" thickBot="1" x14ac:dyDescent="0.3">
      <c r="A295" s="1326"/>
      <c r="B295" s="124">
        <v>10</v>
      </c>
      <c r="C295" s="104"/>
      <c r="D295" s="102"/>
      <c r="E295" s="102"/>
      <c r="F295" s="104"/>
      <c r="G295" s="538"/>
      <c r="H295" s="104"/>
      <c r="I295" s="539"/>
      <c r="J295" s="540"/>
      <c r="K295" s="540"/>
      <c r="L295" s="541"/>
      <c r="M295" s="539"/>
      <c r="N295" s="541"/>
      <c r="O295" s="121"/>
      <c r="P295" s="121"/>
      <c r="Q295" s="539"/>
      <c r="R295" s="539"/>
      <c r="S295" s="539"/>
      <c r="T295" s="539"/>
      <c r="U295" s="542"/>
      <c r="V295" s="406"/>
    </row>
    <row r="296" spans="1:22" ht="25.5" thickBot="1" x14ac:dyDescent="0.3">
      <c r="A296" s="109"/>
      <c r="B296" s="75"/>
      <c r="C296" s="75"/>
      <c r="D296" s="75"/>
      <c r="E296" s="395" t="s">
        <v>303</v>
      </c>
      <c r="F296" s="396">
        <f>COUNTA(F286:F295)</f>
        <v>0</v>
      </c>
      <c r="G296" s="397">
        <f>COUNTA(G286:G295)</f>
        <v>0</v>
      </c>
      <c r="H296" s="613"/>
      <c r="I296" s="523"/>
      <c r="J296" s="615"/>
      <c r="K296" s="615"/>
      <c r="L296" s="616"/>
      <c r="M296" s="1208" t="s">
        <v>440</v>
      </c>
      <c r="N296" s="1209"/>
      <c r="O296" s="654">
        <f>SUM(O286:O295)</f>
        <v>0</v>
      </c>
      <c r="P296" s="655">
        <f>SUM(P286:P295)</f>
        <v>0</v>
      </c>
      <c r="Q296" s="75"/>
      <c r="S296" s="75"/>
      <c r="T296" s="75"/>
      <c r="U296" s="544"/>
      <c r="V296" s="545"/>
    </row>
    <row r="297" spans="1:22" ht="15.75" thickBot="1" x14ac:dyDescent="0.3">
      <c r="A297" s="546"/>
      <c r="B297" s="521"/>
      <c r="C297" s="487"/>
      <c r="D297" s="487"/>
      <c r="E297" s="487"/>
      <c r="F297" s="521"/>
      <c r="G297" s="487"/>
      <c r="H297" s="487"/>
      <c r="I297" s="521"/>
      <c r="J297" s="521"/>
      <c r="K297" s="521"/>
      <c r="L297" s="487"/>
      <c r="M297" s="487"/>
      <c r="N297" s="487"/>
      <c r="O297" s="487"/>
      <c r="P297" s="487"/>
      <c r="Q297" s="487"/>
      <c r="R297" s="487"/>
      <c r="S297" s="487"/>
      <c r="T297" s="547"/>
      <c r="U297" s="487"/>
      <c r="V297" s="493"/>
    </row>
    <row r="298" spans="1:22" ht="15.75" thickBot="1" x14ac:dyDescent="0.3">
      <c r="A298" s="524"/>
      <c r="B298" s="402"/>
      <c r="C298" s="280"/>
      <c r="D298" s="280"/>
      <c r="E298" s="280"/>
      <c r="F298" s="402"/>
      <c r="G298" s="280"/>
      <c r="H298" s="280"/>
      <c r="I298" s="402"/>
      <c r="J298" s="402"/>
      <c r="K298" s="402"/>
      <c r="L298" s="280"/>
      <c r="M298" s="280"/>
      <c r="N298" s="280"/>
      <c r="O298" s="280"/>
      <c r="P298" s="280"/>
      <c r="Q298" s="280"/>
      <c r="R298" s="280"/>
      <c r="S298" s="280"/>
      <c r="T298" s="280"/>
      <c r="U298" s="280"/>
      <c r="V298" s="404"/>
    </row>
    <row r="299" spans="1:22" ht="28.5" thickBot="1" x14ac:dyDescent="0.3">
      <c r="A299" s="128" t="s">
        <v>9</v>
      </c>
      <c r="B299" s="1226" t="s">
        <v>59</v>
      </c>
      <c r="C299" s="1227"/>
      <c r="E299" s="1327" t="s">
        <v>267</v>
      </c>
      <c r="F299" s="1328"/>
      <c r="G299" s="1224">
        <f>VLOOKUP(B299,'Urbano.Piano inv. forn'!$D$93:$H$112,3,FALSE)</f>
        <v>0</v>
      </c>
      <c r="H299" s="1225"/>
      <c r="I299" s="64"/>
      <c r="J299" s="1327" t="s">
        <v>268</v>
      </c>
      <c r="K299" s="1329"/>
      <c r="L299" s="1328"/>
      <c r="M299" s="1224">
        <f>VLOOKUP(B299,'Urbano.Piano inv. forn'!$D$93:$H$112,4,FALSE)</f>
        <v>0</v>
      </c>
      <c r="N299" s="1225"/>
      <c r="P299" s="134" t="s">
        <v>269</v>
      </c>
      <c r="Q299" s="525"/>
      <c r="S299" s="135" t="s">
        <v>270</v>
      </c>
      <c r="T299" s="1017"/>
      <c r="U299" s="1019"/>
      <c r="V299" s="406"/>
    </row>
    <row r="300" spans="1:22" ht="15.75" thickBot="1" x14ac:dyDescent="0.3">
      <c r="A300" s="109"/>
      <c r="B300" s="76"/>
      <c r="C300" s="76"/>
      <c r="E300" s="77"/>
      <c r="F300" s="77"/>
      <c r="G300" s="78"/>
      <c r="H300" s="78"/>
      <c r="I300" s="64"/>
      <c r="J300" s="77"/>
      <c r="K300" s="77"/>
      <c r="L300" s="77"/>
      <c r="M300" s="78"/>
      <c r="N300" s="78"/>
      <c r="P300" s="79"/>
      <c r="S300" s="75"/>
      <c r="T300" s="523"/>
      <c r="V300" s="110"/>
    </row>
    <row r="301" spans="1:22" ht="35.25" customHeight="1" thickBot="1" x14ac:dyDescent="0.3">
      <c r="A301" s="1313" t="s">
        <v>271</v>
      </c>
      <c r="B301" s="1314"/>
      <c r="C301" s="1314"/>
      <c r="D301" s="1315"/>
      <c r="E301" s="1210">
        <f>VLOOKUP(B299,'Urbano.Piano inv. forn'!$D$93:$V$112,17,FALSE)</f>
        <v>0</v>
      </c>
      <c r="F301" s="1258"/>
      <c r="G301" s="1258"/>
      <c r="H301" s="1211"/>
      <c r="I301" s="64"/>
      <c r="J301" s="1316" t="s">
        <v>52</v>
      </c>
      <c r="K301" s="1317"/>
      <c r="L301" s="1318"/>
      <c r="M301" s="1210">
        <f>VLOOKUP(B299,'Urbano.Piano inv. forn'!$D$93:$V$112,19,FALSE)</f>
        <v>0</v>
      </c>
      <c r="N301" s="1211"/>
      <c r="O301" s="98"/>
      <c r="P301" s="135" t="s">
        <v>272</v>
      </c>
      <c r="Q301" s="115">
        <f>M301+E301</f>
        <v>0</v>
      </c>
      <c r="S301" s="135" t="s">
        <v>273</v>
      </c>
      <c r="T301" s="1017"/>
      <c r="U301" s="1019"/>
      <c r="V301" s="110"/>
    </row>
    <row r="302" spans="1:22" ht="15.75" thickBot="1" x14ac:dyDescent="0.3">
      <c r="A302" s="116"/>
      <c r="B302" s="117"/>
      <c r="C302" s="563"/>
      <c r="D302" s="117"/>
      <c r="E302" s="118"/>
      <c r="F302" s="118"/>
      <c r="G302" s="118"/>
      <c r="H302" s="118"/>
      <c r="I302" s="64"/>
      <c r="J302" s="77"/>
      <c r="K302" s="77"/>
      <c r="L302" s="77"/>
      <c r="M302" s="118"/>
      <c r="N302" s="118"/>
      <c r="O302" s="98"/>
      <c r="P302" s="75"/>
      <c r="Q302" s="98"/>
      <c r="S302" s="75"/>
      <c r="T302" s="76"/>
      <c r="U302" s="76"/>
      <c r="V302" s="406"/>
    </row>
    <row r="303" spans="1:22" ht="60" x14ac:dyDescent="0.25">
      <c r="A303" s="1319" t="s">
        <v>274</v>
      </c>
      <c r="B303" s="1321" t="s">
        <v>275</v>
      </c>
      <c r="C303" s="1323" t="s">
        <v>276</v>
      </c>
      <c r="D303" s="130" t="s">
        <v>277</v>
      </c>
      <c r="E303" s="131" t="s">
        <v>278</v>
      </c>
      <c r="F303" s="130" t="s">
        <v>279</v>
      </c>
      <c r="G303" s="130" t="s">
        <v>280</v>
      </c>
      <c r="H303" s="132" t="s">
        <v>241</v>
      </c>
      <c r="I303" s="132" t="s">
        <v>281</v>
      </c>
      <c r="J303" s="132" t="s">
        <v>282</v>
      </c>
      <c r="K303" s="132" t="s">
        <v>636</v>
      </c>
      <c r="L303" s="132" t="s">
        <v>283</v>
      </c>
      <c r="M303" s="132" t="s">
        <v>284</v>
      </c>
      <c r="N303" s="132" t="s">
        <v>285</v>
      </c>
      <c r="O303" s="132" t="s">
        <v>286</v>
      </c>
      <c r="P303" s="132" t="s">
        <v>287</v>
      </c>
      <c r="Q303" s="132" t="s">
        <v>288</v>
      </c>
      <c r="R303" s="132" t="s">
        <v>289</v>
      </c>
      <c r="S303" s="132" t="s">
        <v>290</v>
      </c>
      <c r="T303" s="132" t="s">
        <v>632</v>
      </c>
      <c r="U303" s="1358" t="s">
        <v>291</v>
      </c>
      <c r="V303" s="526"/>
    </row>
    <row r="304" spans="1:22" ht="24.75" thickBot="1" x14ac:dyDescent="0.3">
      <c r="A304" s="1320"/>
      <c r="B304" s="1322"/>
      <c r="C304" s="1324"/>
      <c r="D304" s="133" t="s">
        <v>292</v>
      </c>
      <c r="E304" s="133" t="s">
        <v>293</v>
      </c>
      <c r="F304" s="133" t="s">
        <v>294</v>
      </c>
      <c r="G304" s="133" t="s">
        <v>294</v>
      </c>
      <c r="H304" s="133" t="s">
        <v>250</v>
      </c>
      <c r="I304" s="133" t="s">
        <v>28</v>
      </c>
      <c r="J304" s="133" t="s">
        <v>295</v>
      </c>
      <c r="K304" s="133" t="s">
        <v>296</v>
      </c>
      <c r="L304" s="133" t="s">
        <v>296</v>
      </c>
      <c r="M304" s="133" t="s">
        <v>297</v>
      </c>
      <c r="N304" s="133" t="s">
        <v>296</v>
      </c>
      <c r="O304" s="133" t="s">
        <v>298</v>
      </c>
      <c r="P304" s="133" t="s">
        <v>629</v>
      </c>
      <c r="Q304" s="133" t="s">
        <v>299</v>
      </c>
      <c r="R304" s="133" t="s">
        <v>300</v>
      </c>
      <c r="S304" s="133" t="s">
        <v>301</v>
      </c>
      <c r="T304" s="133" t="s">
        <v>301</v>
      </c>
      <c r="U304" s="1359"/>
      <c r="V304" s="526"/>
    </row>
    <row r="305" spans="1:22" x14ac:dyDescent="0.25">
      <c r="A305" s="1325" t="str">
        <f>B299</f>
        <v>urb.e.5</v>
      </c>
      <c r="B305" s="122">
        <v>1</v>
      </c>
      <c r="C305" s="166"/>
      <c r="D305" s="87"/>
      <c r="E305" s="87"/>
      <c r="F305" s="166"/>
      <c r="G305" s="528"/>
      <c r="H305" s="89"/>
      <c r="I305" s="529"/>
      <c r="J305" s="530"/>
      <c r="K305" s="530"/>
      <c r="L305" s="531"/>
      <c r="M305" s="529"/>
      <c r="N305" s="531"/>
      <c r="O305" s="129"/>
      <c r="P305" s="129"/>
      <c r="Q305" s="529"/>
      <c r="R305" s="529"/>
      <c r="S305" s="529"/>
      <c r="T305" s="529"/>
      <c r="U305" s="532"/>
      <c r="V305" s="406"/>
    </row>
    <row r="306" spans="1:22" x14ac:dyDescent="0.25">
      <c r="A306" s="1325"/>
      <c r="B306" s="123">
        <v>2</v>
      </c>
      <c r="C306" s="84"/>
      <c r="D306" s="74"/>
      <c r="E306" s="74"/>
      <c r="F306" s="84"/>
      <c r="G306" s="533"/>
      <c r="H306" s="84"/>
      <c r="I306" s="534"/>
      <c r="J306" s="535"/>
      <c r="K306" s="535"/>
      <c r="L306" s="536"/>
      <c r="M306" s="534"/>
      <c r="N306" s="536"/>
      <c r="O306" s="120"/>
      <c r="P306" s="120"/>
      <c r="Q306" s="534"/>
      <c r="R306" s="534" t="s">
        <v>302</v>
      </c>
      <c r="S306" s="534"/>
      <c r="T306" s="534"/>
      <c r="U306" s="537"/>
      <c r="V306" s="406"/>
    </row>
    <row r="307" spans="1:22" x14ac:dyDescent="0.25">
      <c r="A307" s="1325"/>
      <c r="B307" s="123">
        <v>3</v>
      </c>
      <c r="C307" s="84"/>
      <c r="D307" s="74"/>
      <c r="E307" s="74"/>
      <c r="F307" s="84"/>
      <c r="G307" s="533"/>
      <c r="H307" s="84"/>
      <c r="I307" s="534"/>
      <c r="J307" s="535"/>
      <c r="K307" s="535"/>
      <c r="L307" s="536"/>
      <c r="M307" s="534"/>
      <c r="N307" s="536"/>
      <c r="O307" s="120"/>
      <c r="P307" s="120"/>
      <c r="Q307" s="534"/>
      <c r="R307" s="534"/>
      <c r="S307" s="534"/>
      <c r="T307" s="534"/>
      <c r="U307" s="537"/>
      <c r="V307" s="406"/>
    </row>
    <row r="308" spans="1:22" x14ac:dyDescent="0.25">
      <c r="A308" s="1325"/>
      <c r="B308" s="123">
        <v>4</v>
      </c>
      <c r="C308" s="84"/>
      <c r="D308" s="74"/>
      <c r="E308" s="74"/>
      <c r="F308" s="84"/>
      <c r="G308" s="533"/>
      <c r="H308" s="84"/>
      <c r="I308" s="534"/>
      <c r="J308" s="535"/>
      <c r="K308" s="535"/>
      <c r="L308" s="536"/>
      <c r="M308" s="534"/>
      <c r="N308" s="536"/>
      <c r="O308" s="120"/>
      <c r="P308" s="120"/>
      <c r="Q308" s="534"/>
      <c r="R308" s="534"/>
      <c r="S308" s="534"/>
      <c r="T308" s="534"/>
      <c r="U308" s="537"/>
      <c r="V308" s="406"/>
    </row>
    <row r="309" spans="1:22" x14ac:dyDescent="0.25">
      <c r="A309" s="1325"/>
      <c r="B309" s="123">
        <v>5</v>
      </c>
      <c r="C309" s="84"/>
      <c r="D309" s="74"/>
      <c r="E309" s="74"/>
      <c r="F309" s="84"/>
      <c r="G309" s="533"/>
      <c r="H309" s="84"/>
      <c r="I309" s="534"/>
      <c r="J309" s="535"/>
      <c r="K309" s="535"/>
      <c r="L309" s="536"/>
      <c r="M309" s="534"/>
      <c r="N309" s="536"/>
      <c r="O309" s="120"/>
      <c r="P309" s="120"/>
      <c r="Q309" s="534"/>
      <c r="R309" s="534"/>
      <c r="S309" s="534"/>
      <c r="T309" s="534"/>
      <c r="U309" s="537"/>
      <c r="V309" s="406"/>
    </row>
    <row r="310" spans="1:22" x14ac:dyDescent="0.25">
      <c r="A310" s="1325"/>
      <c r="B310" s="123">
        <v>6</v>
      </c>
      <c r="C310" s="84"/>
      <c r="D310" s="74"/>
      <c r="E310" s="74"/>
      <c r="F310" s="84"/>
      <c r="G310" s="533"/>
      <c r="H310" s="84"/>
      <c r="I310" s="534"/>
      <c r="J310" s="535"/>
      <c r="K310" s="535"/>
      <c r="L310" s="536"/>
      <c r="M310" s="534"/>
      <c r="N310" s="536"/>
      <c r="O310" s="120"/>
      <c r="P310" s="120"/>
      <c r="Q310" s="534"/>
      <c r="R310" s="534"/>
      <c r="S310" s="534"/>
      <c r="T310" s="534"/>
      <c r="U310" s="537"/>
      <c r="V310" s="406"/>
    </row>
    <row r="311" spans="1:22" x14ac:dyDescent="0.25">
      <c r="A311" s="1325"/>
      <c r="B311" s="123">
        <v>7</v>
      </c>
      <c r="C311" s="84"/>
      <c r="D311" s="74"/>
      <c r="E311" s="74"/>
      <c r="F311" s="84"/>
      <c r="G311" s="533"/>
      <c r="H311" s="84"/>
      <c r="I311" s="534"/>
      <c r="J311" s="535"/>
      <c r="K311" s="535"/>
      <c r="L311" s="536"/>
      <c r="M311" s="534"/>
      <c r="N311" s="536"/>
      <c r="O311" s="120"/>
      <c r="P311" s="120"/>
      <c r="Q311" s="534"/>
      <c r="R311" s="534"/>
      <c r="S311" s="534"/>
      <c r="T311" s="534"/>
      <c r="U311" s="537"/>
      <c r="V311" s="406"/>
    </row>
    <row r="312" spans="1:22" x14ac:dyDescent="0.25">
      <c r="A312" s="1325"/>
      <c r="B312" s="123">
        <v>8</v>
      </c>
      <c r="C312" s="84"/>
      <c r="D312" s="74"/>
      <c r="E312" s="74"/>
      <c r="F312" s="84"/>
      <c r="G312" s="533"/>
      <c r="H312" s="84"/>
      <c r="I312" s="534"/>
      <c r="J312" s="535"/>
      <c r="K312" s="535"/>
      <c r="L312" s="536"/>
      <c r="M312" s="534"/>
      <c r="N312" s="536"/>
      <c r="O312" s="120"/>
      <c r="P312" s="120"/>
      <c r="Q312" s="534"/>
      <c r="R312" s="534"/>
      <c r="S312" s="534"/>
      <c r="T312" s="534"/>
      <c r="U312" s="537"/>
      <c r="V312" s="406"/>
    </row>
    <row r="313" spans="1:22" x14ac:dyDescent="0.25">
      <c r="A313" s="1325"/>
      <c r="B313" s="123">
        <v>9</v>
      </c>
      <c r="C313" s="84"/>
      <c r="D313" s="74"/>
      <c r="E313" s="74"/>
      <c r="F313" s="84"/>
      <c r="G313" s="533"/>
      <c r="H313" s="84"/>
      <c r="I313" s="534"/>
      <c r="J313" s="535"/>
      <c r="K313" s="535"/>
      <c r="L313" s="536"/>
      <c r="M313" s="534"/>
      <c r="N313" s="536"/>
      <c r="O313" s="120"/>
      <c r="P313" s="120"/>
      <c r="Q313" s="534"/>
      <c r="R313" s="534"/>
      <c r="S313" s="534"/>
      <c r="T313" s="534"/>
      <c r="U313" s="537"/>
      <c r="V313" s="406"/>
    </row>
    <row r="314" spans="1:22" ht="15.75" thickBot="1" x14ac:dyDescent="0.3">
      <c r="A314" s="1326"/>
      <c r="B314" s="124">
        <v>10</v>
      </c>
      <c r="C314" s="104"/>
      <c r="D314" s="102"/>
      <c r="E314" s="102"/>
      <c r="F314" s="104"/>
      <c r="G314" s="538"/>
      <c r="H314" s="104"/>
      <c r="I314" s="539"/>
      <c r="J314" s="540"/>
      <c r="K314" s="540"/>
      <c r="L314" s="541"/>
      <c r="M314" s="539"/>
      <c r="N314" s="541"/>
      <c r="O314" s="121"/>
      <c r="P314" s="121"/>
      <c r="Q314" s="539"/>
      <c r="R314" s="539"/>
      <c r="S314" s="539"/>
      <c r="T314" s="539"/>
      <c r="U314" s="542"/>
      <c r="V314" s="406"/>
    </row>
    <row r="315" spans="1:22" ht="25.5" thickBot="1" x14ac:dyDescent="0.3">
      <c r="A315" s="109"/>
      <c r="B315" s="75"/>
      <c r="C315" s="75"/>
      <c r="D315" s="75"/>
      <c r="E315" s="395" t="s">
        <v>303</v>
      </c>
      <c r="F315" s="396">
        <f>COUNTA(F305:F314)</f>
        <v>0</v>
      </c>
      <c r="G315" s="397">
        <f>COUNTA(G305:G314)</f>
        <v>0</v>
      </c>
      <c r="H315" s="613"/>
      <c r="I315" s="523"/>
      <c r="J315" s="615"/>
      <c r="K315" s="615"/>
      <c r="L315" s="616"/>
      <c r="M315" s="1208" t="s">
        <v>440</v>
      </c>
      <c r="N315" s="1209"/>
      <c r="O315" s="654">
        <f>SUM(O305:O314)</f>
        <v>0</v>
      </c>
      <c r="P315" s="655">
        <f>SUM(P305:P314)</f>
        <v>0</v>
      </c>
      <c r="Q315" s="75"/>
      <c r="S315" s="75"/>
      <c r="T315" s="75"/>
      <c r="U315" s="544"/>
      <c r="V315" s="545"/>
    </row>
    <row r="316" spans="1:22" ht="15.75" thickBot="1" x14ac:dyDescent="0.3">
      <c r="A316" s="546"/>
      <c r="B316" s="521"/>
      <c r="C316" s="487"/>
      <c r="D316" s="487"/>
      <c r="E316" s="487"/>
      <c r="F316" s="521"/>
      <c r="G316" s="487"/>
      <c r="H316" s="487"/>
      <c r="I316" s="521"/>
      <c r="J316" s="521"/>
      <c r="K316" s="521"/>
      <c r="L316" s="487"/>
      <c r="M316" s="487"/>
      <c r="N316" s="487"/>
      <c r="O316" s="487"/>
      <c r="P316" s="487"/>
      <c r="Q316" s="487"/>
      <c r="R316" s="487"/>
      <c r="S316" s="487"/>
      <c r="T316" s="547"/>
      <c r="U316" s="487"/>
      <c r="V316" s="493"/>
    </row>
    <row r="317" spans="1:22" ht="15.75" thickBot="1" x14ac:dyDescent="0.3">
      <c r="A317" s="524"/>
      <c r="B317" s="402"/>
      <c r="C317" s="280"/>
      <c r="D317" s="280"/>
      <c r="E317" s="280"/>
      <c r="F317" s="402"/>
      <c r="G317" s="280"/>
      <c r="H317" s="280"/>
      <c r="I317" s="402"/>
      <c r="J317" s="402"/>
      <c r="K317" s="402"/>
      <c r="L317" s="280"/>
      <c r="M317" s="280"/>
      <c r="N317" s="280"/>
      <c r="O317" s="280"/>
      <c r="P317" s="280"/>
      <c r="Q317" s="280"/>
      <c r="R317" s="280"/>
      <c r="S317" s="280"/>
      <c r="T317" s="280"/>
      <c r="U317" s="280"/>
      <c r="V317" s="404"/>
    </row>
    <row r="318" spans="1:22" ht="28.5" thickBot="1" x14ac:dyDescent="0.3">
      <c r="A318" s="128" t="s">
        <v>9</v>
      </c>
      <c r="B318" s="1226" t="s">
        <v>59</v>
      </c>
      <c r="C318" s="1227"/>
      <c r="E318" s="1327" t="s">
        <v>267</v>
      </c>
      <c r="F318" s="1328"/>
      <c r="G318" s="1224">
        <f>VLOOKUP(B318,'Urbano.Piano inv. forn'!$D$93:$H$112,3,FALSE)</f>
        <v>0</v>
      </c>
      <c r="H318" s="1225"/>
      <c r="I318" s="64"/>
      <c r="J318" s="1327" t="s">
        <v>268</v>
      </c>
      <c r="K318" s="1329"/>
      <c r="L318" s="1328"/>
      <c r="M318" s="1224">
        <f>VLOOKUP(B318,'Urbano.Piano inv. forn'!$D$93:$H$112,4,FALSE)</f>
        <v>0</v>
      </c>
      <c r="N318" s="1225"/>
      <c r="P318" s="134" t="s">
        <v>269</v>
      </c>
      <c r="Q318" s="525"/>
      <c r="S318" s="135" t="s">
        <v>270</v>
      </c>
      <c r="T318" s="1017"/>
      <c r="U318" s="1019"/>
      <c r="V318" s="406"/>
    </row>
    <row r="319" spans="1:22" ht="15.75" thickBot="1" x14ac:dyDescent="0.3">
      <c r="A319" s="109"/>
      <c r="B319" s="76"/>
      <c r="C319" s="76"/>
      <c r="E319" s="77"/>
      <c r="F319" s="77"/>
      <c r="G319" s="78"/>
      <c r="H319" s="78"/>
      <c r="I319" s="64"/>
      <c r="J319" s="77"/>
      <c r="K319" s="77"/>
      <c r="L319" s="77"/>
      <c r="M319" s="78"/>
      <c r="N319" s="78"/>
      <c r="P319" s="79"/>
      <c r="S319" s="75"/>
      <c r="T319" s="523"/>
      <c r="V319" s="110"/>
    </row>
    <row r="320" spans="1:22" ht="35.25" customHeight="1" thickBot="1" x14ac:dyDescent="0.3">
      <c r="A320" s="1313" t="s">
        <v>271</v>
      </c>
      <c r="B320" s="1314"/>
      <c r="C320" s="1314"/>
      <c r="D320" s="1315"/>
      <c r="E320" s="1210">
        <f>VLOOKUP(B318,'Urbano.Piano inv. forn'!$D$93:$V$112,17,FALSE)</f>
        <v>0</v>
      </c>
      <c r="F320" s="1258"/>
      <c r="G320" s="1258"/>
      <c r="H320" s="1211"/>
      <c r="I320" s="64"/>
      <c r="J320" s="1316" t="s">
        <v>52</v>
      </c>
      <c r="K320" s="1317"/>
      <c r="L320" s="1318"/>
      <c r="M320" s="1210">
        <f>VLOOKUP(B318,'Urbano.Piano inv. forn'!$D$93:$V$112,19,FALSE)</f>
        <v>0</v>
      </c>
      <c r="N320" s="1211"/>
      <c r="O320" s="98"/>
      <c r="P320" s="135" t="s">
        <v>272</v>
      </c>
      <c r="Q320" s="115">
        <f>M320+E320</f>
        <v>0</v>
      </c>
      <c r="S320" s="135" t="s">
        <v>273</v>
      </c>
      <c r="T320" s="1017"/>
      <c r="U320" s="1019"/>
      <c r="V320" s="110"/>
    </row>
    <row r="321" spans="1:22" ht="15.75" thickBot="1" x14ac:dyDescent="0.3">
      <c r="A321" s="116"/>
      <c r="B321" s="117"/>
      <c r="C321" s="563"/>
      <c r="D321" s="117"/>
      <c r="E321" s="118"/>
      <c r="F321" s="118"/>
      <c r="G321" s="118"/>
      <c r="H321" s="118"/>
      <c r="I321" s="64"/>
      <c r="J321" s="77"/>
      <c r="K321" s="77"/>
      <c r="L321" s="77"/>
      <c r="M321" s="118"/>
      <c r="N321" s="118"/>
      <c r="O321" s="98"/>
      <c r="P321" s="75"/>
      <c r="Q321" s="98"/>
      <c r="S321" s="75"/>
      <c r="T321" s="76"/>
      <c r="U321" s="76"/>
      <c r="V321" s="406"/>
    </row>
    <row r="322" spans="1:22" ht="60" x14ac:dyDescent="0.25">
      <c r="A322" s="1319" t="s">
        <v>274</v>
      </c>
      <c r="B322" s="1321" t="s">
        <v>275</v>
      </c>
      <c r="C322" s="1323" t="s">
        <v>276</v>
      </c>
      <c r="D322" s="130" t="s">
        <v>277</v>
      </c>
      <c r="E322" s="131" t="s">
        <v>278</v>
      </c>
      <c r="F322" s="130" t="s">
        <v>279</v>
      </c>
      <c r="G322" s="130" t="s">
        <v>280</v>
      </c>
      <c r="H322" s="132" t="s">
        <v>241</v>
      </c>
      <c r="I322" s="132" t="s">
        <v>281</v>
      </c>
      <c r="J322" s="132" t="s">
        <v>282</v>
      </c>
      <c r="K322" s="132" t="s">
        <v>636</v>
      </c>
      <c r="L322" s="132" t="s">
        <v>283</v>
      </c>
      <c r="M322" s="132" t="s">
        <v>284</v>
      </c>
      <c r="N322" s="132" t="s">
        <v>285</v>
      </c>
      <c r="O322" s="132" t="s">
        <v>286</v>
      </c>
      <c r="P322" s="132" t="s">
        <v>287</v>
      </c>
      <c r="Q322" s="132" t="s">
        <v>288</v>
      </c>
      <c r="R322" s="132" t="s">
        <v>289</v>
      </c>
      <c r="S322" s="132" t="s">
        <v>290</v>
      </c>
      <c r="T322" s="132" t="s">
        <v>632</v>
      </c>
      <c r="U322" s="1358" t="s">
        <v>291</v>
      </c>
      <c r="V322" s="526"/>
    </row>
    <row r="323" spans="1:22" ht="24.75" thickBot="1" x14ac:dyDescent="0.3">
      <c r="A323" s="1320"/>
      <c r="B323" s="1322"/>
      <c r="C323" s="1324"/>
      <c r="D323" s="133" t="s">
        <v>292</v>
      </c>
      <c r="E323" s="133" t="s">
        <v>293</v>
      </c>
      <c r="F323" s="133" t="s">
        <v>294</v>
      </c>
      <c r="G323" s="133" t="s">
        <v>294</v>
      </c>
      <c r="H323" s="133" t="s">
        <v>250</v>
      </c>
      <c r="I323" s="133" t="s">
        <v>28</v>
      </c>
      <c r="J323" s="133" t="s">
        <v>295</v>
      </c>
      <c r="K323" s="133" t="s">
        <v>296</v>
      </c>
      <c r="L323" s="133" t="s">
        <v>296</v>
      </c>
      <c r="M323" s="133" t="s">
        <v>297</v>
      </c>
      <c r="N323" s="133" t="s">
        <v>296</v>
      </c>
      <c r="O323" s="133" t="s">
        <v>298</v>
      </c>
      <c r="P323" s="133" t="s">
        <v>629</v>
      </c>
      <c r="Q323" s="133" t="s">
        <v>299</v>
      </c>
      <c r="R323" s="133" t="s">
        <v>300</v>
      </c>
      <c r="S323" s="133" t="s">
        <v>301</v>
      </c>
      <c r="T323" s="133" t="s">
        <v>301</v>
      </c>
      <c r="U323" s="1359"/>
      <c r="V323" s="526"/>
    </row>
    <row r="324" spans="1:22" x14ac:dyDescent="0.25">
      <c r="A324" s="1325" t="str">
        <f>B318</f>
        <v>urb.e.5</v>
      </c>
      <c r="B324" s="122">
        <v>1</v>
      </c>
      <c r="C324" s="166"/>
      <c r="D324" s="87"/>
      <c r="E324" s="87"/>
      <c r="F324" s="166"/>
      <c r="G324" s="528"/>
      <c r="H324" s="89"/>
      <c r="I324" s="529"/>
      <c r="J324" s="530"/>
      <c r="K324" s="530"/>
      <c r="L324" s="531"/>
      <c r="M324" s="529"/>
      <c r="N324" s="531"/>
      <c r="O324" s="129"/>
      <c r="P324" s="129"/>
      <c r="Q324" s="529"/>
      <c r="R324" s="529"/>
      <c r="S324" s="529"/>
      <c r="T324" s="529"/>
      <c r="U324" s="532"/>
      <c r="V324" s="406"/>
    </row>
    <row r="325" spans="1:22" x14ac:dyDescent="0.25">
      <c r="A325" s="1325"/>
      <c r="B325" s="123">
        <v>2</v>
      </c>
      <c r="C325" s="84"/>
      <c r="D325" s="74"/>
      <c r="E325" s="74"/>
      <c r="F325" s="84"/>
      <c r="G325" s="533"/>
      <c r="H325" s="84"/>
      <c r="I325" s="534"/>
      <c r="J325" s="535"/>
      <c r="K325" s="535"/>
      <c r="L325" s="536"/>
      <c r="M325" s="534"/>
      <c r="N325" s="536"/>
      <c r="O325" s="120"/>
      <c r="P325" s="120"/>
      <c r="Q325" s="534"/>
      <c r="R325" s="534" t="s">
        <v>302</v>
      </c>
      <c r="S325" s="534"/>
      <c r="T325" s="534"/>
      <c r="U325" s="537"/>
      <c r="V325" s="406"/>
    </row>
    <row r="326" spans="1:22" x14ac:dyDescent="0.25">
      <c r="A326" s="1325"/>
      <c r="B326" s="123">
        <v>3</v>
      </c>
      <c r="C326" s="84"/>
      <c r="D326" s="74"/>
      <c r="E326" s="74"/>
      <c r="F326" s="84"/>
      <c r="G326" s="533"/>
      <c r="H326" s="84"/>
      <c r="I326" s="534"/>
      <c r="J326" s="535"/>
      <c r="K326" s="535"/>
      <c r="L326" s="536"/>
      <c r="M326" s="534"/>
      <c r="N326" s="536"/>
      <c r="O326" s="120"/>
      <c r="P326" s="120"/>
      <c r="Q326" s="534"/>
      <c r="R326" s="534"/>
      <c r="S326" s="534"/>
      <c r="T326" s="534"/>
      <c r="U326" s="537"/>
      <c r="V326" s="406"/>
    </row>
    <row r="327" spans="1:22" x14ac:dyDescent="0.25">
      <c r="A327" s="1325"/>
      <c r="B327" s="123">
        <v>4</v>
      </c>
      <c r="C327" s="84"/>
      <c r="D327" s="74"/>
      <c r="E327" s="74"/>
      <c r="F327" s="84"/>
      <c r="G327" s="533"/>
      <c r="H327" s="84"/>
      <c r="I327" s="534"/>
      <c r="J327" s="535"/>
      <c r="K327" s="535"/>
      <c r="L327" s="536"/>
      <c r="M327" s="534"/>
      <c r="N327" s="536"/>
      <c r="O327" s="120"/>
      <c r="P327" s="120"/>
      <c r="Q327" s="534"/>
      <c r="R327" s="534"/>
      <c r="S327" s="534"/>
      <c r="T327" s="534"/>
      <c r="U327" s="537"/>
      <c r="V327" s="406"/>
    </row>
    <row r="328" spans="1:22" x14ac:dyDescent="0.25">
      <c r="A328" s="1325"/>
      <c r="B328" s="123">
        <v>5</v>
      </c>
      <c r="C328" s="84"/>
      <c r="D328" s="74"/>
      <c r="E328" s="74"/>
      <c r="F328" s="84"/>
      <c r="G328" s="533"/>
      <c r="H328" s="84"/>
      <c r="I328" s="534"/>
      <c r="J328" s="535"/>
      <c r="K328" s="535"/>
      <c r="L328" s="536"/>
      <c r="M328" s="534"/>
      <c r="N328" s="536"/>
      <c r="O328" s="120"/>
      <c r="P328" s="120"/>
      <c r="Q328" s="534"/>
      <c r="R328" s="534"/>
      <c r="S328" s="534"/>
      <c r="T328" s="534"/>
      <c r="U328" s="537"/>
      <c r="V328" s="406"/>
    </row>
    <row r="329" spans="1:22" x14ac:dyDescent="0.25">
      <c r="A329" s="1325"/>
      <c r="B329" s="123">
        <v>6</v>
      </c>
      <c r="C329" s="84"/>
      <c r="D329" s="74"/>
      <c r="E329" s="74"/>
      <c r="F329" s="84"/>
      <c r="G329" s="533"/>
      <c r="H329" s="84"/>
      <c r="I329" s="534"/>
      <c r="J329" s="535"/>
      <c r="K329" s="535"/>
      <c r="L329" s="536"/>
      <c r="M329" s="534"/>
      <c r="N329" s="536"/>
      <c r="O329" s="120"/>
      <c r="P329" s="120"/>
      <c r="Q329" s="534"/>
      <c r="R329" s="534"/>
      <c r="S329" s="534"/>
      <c r="T329" s="534"/>
      <c r="U329" s="537"/>
      <c r="V329" s="406"/>
    </row>
    <row r="330" spans="1:22" x14ac:dyDescent="0.25">
      <c r="A330" s="1325"/>
      <c r="B330" s="123">
        <v>7</v>
      </c>
      <c r="C330" s="84"/>
      <c r="D330" s="74"/>
      <c r="E330" s="74"/>
      <c r="F330" s="84"/>
      <c r="G330" s="533"/>
      <c r="H330" s="84"/>
      <c r="I330" s="534"/>
      <c r="J330" s="535"/>
      <c r="K330" s="535"/>
      <c r="L330" s="536"/>
      <c r="M330" s="534"/>
      <c r="N330" s="536"/>
      <c r="O330" s="120"/>
      <c r="P330" s="120"/>
      <c r="Q330" s="534"/>
      <c r="R330" s="534"/>
      <c r="S330" s="534"/>
      <c r="T330" s="534"/>
      <c r="U330" s="537"/>
      <c r="V330" s="406"/>
    </row>
    <row r="331" spans="1:22" x14ac:dyDescent="0.25">
      <c r="A331" s="1325"/>
      <c r="B331" s="123">
        <v>8</v>
      </c>
      <c r="C331" s="84"/>
      <c r="D331" s="74"/>
      <c r="E331" s="74"/>
      <c r="F331" s="84"/>
      <c r="G331" s="533"/>
      <c r="H331" s="84"/>
      <c r="I331" s="534"/>
      <c r="J331" s="535"/>
      <c r="K331" s="535"/>
      <c r="L331" s="536"/>
      <c r="M331" s="534"/>
      <c r="N331" s="536"/>
      <c r="O331" s="120"/>
      <c r="P331" s="120"/>
      <c r="Q331" s="534"/>
      <c r="R331" s="534"/>
      <c r="S331" s="534"/>
      <c r="T331" s="534"/>
      <c r="U331" s="537"/>
      <c r="V331" s="406"/>
    </row>
    <row r="332" spans="1:22" x14ac:dyDescent="0.25">
      <c r="A332" s="1325"/>
      <c r="B332" s="123">
        <v>9</v>
      </c>
      <c r="C332" s="84"/>
      <c r="D332" s="74"/>
      <c r="E332" s="74"/>
      <c r="F332" s="84"/>
      <c r="G332" s="533"/>
      <c r="H332" s="84"/>
      <c r="I332" s="534"/>
      <c r="J332" s="535"/>
      <c r="K332" s="535"/>
      <c r="L332" s="536"/>
      <c r="M332" s="534"/>
      <c r="N332" s="536"/>
      <c r="O332" s="120"/>
      <c r="P332" s="120"/>
      <c r="Q332" s="534"/>
      <c r="R332" s="534"/>
      <c r="S332" s="534"/>
      <c r="T332" s="534"/>
      <c r="U332" s="537"/>
      <c r="V332" s="406"/>
    </row>
    <row r="333" spans="1:22" ht="15.75" thickBot="1" x14ac:dyDescent="0.3">
      <c r="A333" s="1326"/>
      <c r="B333" s="124">
        <v>10</v>
      </c>
      <c r="C333" s="104"/>
      <c r="D333" s="102"/>
      <c r="E333" s="102"/>
      <c r="F333" s="104"/>
      <c r="G333" s="538"/>
      <c r="H333" s="104"/>
      <c r="I333" s="539"/>
      <c r="J333" s="540"/>
      <c r="K333" s="540"/>
      <c r="L333" s="541"/>
      <c r="M333" s="539"/>
      <c r="N333" s="541"/>
      <c r="O333" s="121"/>
      <c r="P333" s="121"/>
      <c r="Q333" s="539"/>
      <c r="R333" s="539"/>
      <c r="S333" s="539"/>
      <c r="T333" s="539"/>
      <c r="U333" s="542"/>
      <c r="V333" s="406"/>
    </row>
    <row r="334" spans="1:22" ht="25.5" thickBot="1" x14ac:dyDescent="0.3">
      <c r="A334" s="109"/>
      <c r="B334" s="75"/>
      <c r="C334" s="75"/>
      <c r="D334" s="75"/>
      <c r="E334" s="395" t="s">
        <v>303</v>
      </c>
      <c r="F334" s="396">
        <f>COUNTA(F324:F333)</f>
        <v>0</v>
      </c>
      <c r="G334" s="397">
        <f>COUNTA(G324:G333)</f>
        <v>0</v>
      </c>
      <c r="H334" s="613"/>
      <c r="I334" s="523"/>
      <c r="J334" s="615"/>
      <c r="K334" s="615"/>
      <c r="L334" s="616"/>
      <c r="M334" s="1208" t="s">
        <v>440</v>
      </c>
      <c r="N334" s="1209"/>
      <c r="O334" s="654">
        <f>SUM(O324:O333)</f>
        <v>0</v>
      </c>
      <c r="P334" s="655">
        <f>SUM(P324:P333)</f>
        <v>0</v>
      </c>
      <c r="Q334" s="75"/>
      <c r="S334" s="75"/>
      <c r="T334" s="75"/>
      <c r="U334" s="544"/>
      <c r="V334" s="545"/>
    </row>
    <row r="335" spans="1:22" ht="15.75" thickBot="1" x14ac:dyDescent="0.3">
      <c r="A335" s="546"/>
      <c r="B335" s="521"/>
      <c r="C335" s="487"/>
      <c r="D335" s="487"/>
      <c r="E335" s="487"/>
      <c r="F335" s="521"/>
      <c r="G335" s="487"/>
      <c r="H335" s="487"/>
      <c r="I335" s="521"/>
      <c r="J335" s="521"/>
      <c r="K335" s="521"/>
      <c r="L335" s="487"/>
      <c r="M335" s="487"/>
      <c r="N335" s="487"/>
      <c r="O335" s="487"/>
      <c r="P335" s="487"/>
      <c r="Q335" s="487"/>
      <c r="R335" s="487"/>
      <c r="S335" s="487"/>
      <c r="T335" s="547"/>
      <c r="U335" s="487"/>
      <c r="V335" s="493"/>
    </row>
    <row r="336" spans="1:22" ht="15.75" thickBot="1" x14ac:dyDescent="0.3">
      <c r="A336" s="524"/>
      <c r="B336" s="402"/>
      <c r="C336" s="280"/>
      <c r="D336" s="280"/>
      <c r="E336" s="280"/>
      <c r="F336" s="402"/>
      <c r="G336" s="280"/>
      <c r="H336" s="280"/>
      <c r="I336" s="402"/>
      <c r="J336" s="402"/>
      <c r="K336" s="402"/>
      <c r="L336" s="280"/>
      <c r="M336" s="280"/>
      <c r="N336" s="280"/>
      <c r="O336" s="280"/>
      <c r="P336" s="280"/>
      <c r="Q336" s="280"/>
      <c r="R336" s="280"/>
      <c r="S336" s="280"/>
      <c r="T336" s="280"/>
      <c r="U336" s="280"/>
      <c r="V336" s="404"/>
    </row>
    <row r="337" spans="1:22" ht="28.5" thickBot="1" x14ac:dyDescent="0.3">
      <c r="A337" s="128" t="s">
        <v>9</v>
      </c>
      <c r="B337" s="1226" t="s">
        <v>59</v>
      </c>
      <c r="C337" s="1227"/>
      <c r="E337" s="1327" t="s">
        <v>267</v>
      </c>
      <c r="F337" s="1328"/>
      <c r="G337" s="1224">
        <f>VLOOKUP(B337,'Urbano.Piano inv. forn'!$D$93:$H$112,3,FALSE)</f>
        <v>0</v>
      </c>
      <c r="H337" s="1225"/>
      <c r="I337" s="64"/>
      <c r="J337" s="1327" t="s">
        <v>268</v>
      </c>
      <c r="K337" s="1329"/>
      <c r="L337" s="1328"/>
      <c r="M337" s="1224">
        <f>VLOOKUP(B337,'Urbano.Piano inv. forn'!$D$93:$H$112,4,FALSE)</f>
        <v>0</v>
      </c>
      <c r="N337" s="1225"/>
      <c r="P337" s="134" t="s">
        <v>269</v>
      </c>
      <c r="Q337" s="525"/>
      <c r="S337" s="135" t="s">
        <v>270</v>
      </c>
      <c r="T337" s="1017"/>
      <c r="U337" s="1019"/>
      <c r="V337" s="406"/>
    </row>
    <row r="338" spans="1:22" ht="15.75" thickBot="1" x14ac:dyDescent="0.3">
      <c r="A338" s="109"/>
      <c r="B338" s="76"/>
      <c r="C338" s="76"/>
      <c r="E338" s="77"/>
      <c r="F338" s="77"/>
      <c r="G338" s="78"/>
      <c r="H338" s="78"/>
      <c r="I338" s="64"/>
      <c r="J338" s="77"/>
      <c r="K338" s="77"/>
      <c r="L338" s="77"/>
      <c r="M338" s="78"/>
      <c r="N338" s="78"/>
      <c r="P338" s="79"/>
      <c r="S338" s="75"/>
      <c r="T338" s="523"/>
      <c r="V338" s="110"/>
    </row>
    <row r="339" spans="1:22" ht="35.25" customHeight="1" thickBot="1" x14ac:dyDescent="0.3">
      <c r="A339" s="1313" t="s">
        <v>271</v>
      </c>
      <c r="B339" s="1314"/>
      <c r="C339" s="1314"/>
      <c r="D339" s="1315"/>
      <c r="E339" s="1210">
        <f>VLOOKUP(B337,'Urbano.Piano inv. forn'!$D$93:$V$112,17,FALSE)</f>
        <v>0</v>
      </c>
      <c r="F339" s="1258"/>
      <c r="G339" s="1258"/>
      <c r="H339" s="1211"/>
      <c r="I339" s="64"/>
      <c r="J339" s="1316" t="s">
        <v>52</v>
      </c>
      <c r="K339" s="1317"/>
      <c r="L339" s="1318"/>
      <c r="M339" s="1210">
        <f>VLOOKUP(B337,'Urbano.Piano inv. forn'!$D$93:$V$112,19,FALSE)</f>
        <v>0</v>
      </c>
      <c r="N339" s="1211"/>
      <c r="O339" s="98"/>
      <c r="P339" s="135" t="s">
        <v>272</v>
      </c>
      <c r="Q339" s="115">
        <f>M339+E339</f>
        <v>0</v>
      </c>
      <c r="S339" s="135" t="s">
        <v>273</v>
      </c>
      <c r="T339" s="1017"/>
      <c r="U339" s="1019"/>
      <c r="V339" s="110"/>
    </row>
    <row r="340" spans="1:22" ht="15.75" thickBot="1" x14ac:dyDescent="0.3">
      <c r="A340" s="116"/>
      <c r="B340" s="117"/>
      <c r="C340" s="563"/>
      <c r="D340" s="117"/>
      <c r="E340" s="118"/>
      <c r="F340" s="118"/>
      <c r="G340" s="118"/>
      <c r="H340" s="118"/>
      <c r="I340" s="64"/>
      <c r="J340" s="77"/>
      <c r="K340" s="77"/>
      <c r="L340" s="77"/>
      <c r="M340" s="118"/>
      <c r="N340" s="118"/>
      <c r="O340" s="98"/>
      <c r="P340" s="75"/>
      <c r="Q340" s="98"/>
      <c r="S340" s="75"/>
      <c r="T340" s="76"/>
      <c r="U340" s="76"/>
      <c r="V340" s="406"/>
    </row>
    <row r="341" spans="1:22" ht="60" x14ac:dyDescent="0.25">
      <c r="A341" s="1319" t="s">
        <v>274</v>
      </c>
      <c r="B341" s="1321" t="s">
        <v>275</v>
      </c>
      <c r="C341" s="1323" t="s">
        <v>276</v>
      </c>
      <c r="D341" s="130" t="s">
        <v>277</v>
      </c>
      <c r="E341" s="131" t="s">
        <v>278</v>
      </c>
      <c r="F341" s="130" t="s">
        <v>279</v>
      </c>
      <c r="G341" s="130" t="s">
        <v>280</v>
      </c>
      <c r="H341" s="132" t="s">
        <v>241</v>
      </c>
      <c r="I341" s="132" t="s">
        <v>281</v>
      </c>
      <c r="J341" s="132" t="s">
        <v>282</v>
      </c>
      <c r="K341" s="132" t="s">
        <v>636</v>
      </c>
      <c r="L341" s="132" t="s">
        <v>283</v>
      </c>
      <c r="M341" s="132" t="s">
        <v>284</v>
      </c>
      <c r="N341" s="132" t="s">
        <v>285</v>
      </c>
      <c r="O341" s="132" t="s">
        <v>286</v>
      </c>
      <c r="P341" s="132" t="s">
        <v>287</v>
      </c>
      <c r="Q341" s="132" t="s">
        <v>288</v>
      </c>
      <c r="R341" s="132" t="s">
        <v>289</v>
      </c>
      <c r="S341" s="132" t="s">
        <v>290</v>
      </c>
      <c r="T341" s="132" t="s">
        <v>632</v>
      </c>
      <c r="U341" s="1358" t="s">
        <v>291</v>
      </c>
      <c r="V341" s="526"/>
    </row>
    <row r="342" spans="1:22" ht="24.75" thickBot="1" x14ac:dyDescent="0.3">
      <c r="A342" s="1320"/>
      <c r="B342" s="1322"/>
      <c r="C342" s="1324"/>
      <c r="D342" s="133" t="s">
        <v>292</v>
      </c>
      <c r="E342" s="133" t="s">
        <v>293</v>
      </c>
      <c r="F342" s="133" t="s">
        <v>294</v>
      </c>
      <c r="G342" s="133" t="s">
        <v>294</v>
      </c>
      <c r="H342" s="133" t="s">
        <v>250</v>
      </c>
      <c r="I342" s="133" t="s">
        <v>28</v>
      </c>
      <c r="J342" s="133" t="s">
        <v>295</v>
      </c>
      <c r="K342" s="133" t="s">
        <v>296</v>
      </c>
      <c r="L342" s="133" t="s">
        <v>296</v>
      </c>
      <c r="M342" s="133" t="s">
        <v>297</v>
      </c>
      <c r="N342" s="133" t="s">
        <v>296</v>
      </c>
      <c r="O342" s="133" t="s">
        <v>298</v>
      </c>
      <c r="P342" s="133" t="s">
        <v>629</v>
      </c>
      <c r="Q342" s="133" t="s">
        <v>299</v>
      </c>
      <c r="R342" s="133" t="s">
        <v>300</v>
      </c>
      <c r="S342" s="133" t="s">
        <v>301</v>
      </c>
      <c r="T342" s="133" t="s">
        <v>301</v>
      </c>
      <c r="U342" s="1359"/>
      <c r="V342" s="526"/>
    </row>
    <row r="343" spans="1:22" x14ac:dyDescent="0.25">
      <c r="A343" s="1325" t="str">
        <f>B337</f>
        <v>urb.e.5</v>
      </c>
      <c r="B343" s="122">
        <v>1</v>
      </c>
      <c r="C343" s="166"/>
      <c r="D343" s="87"/>
      <c r="E343" s="87"/>
      <c r="F343" s="166"/>
      <c r="G343" s="528"/>
      <c r="H343" s="89"/>
      <c r="I343" s="529"/>
      <c r="J343" s="530"/>
      <c r="K343" s="530"/>
      <c r="L343" s="531"/>
      <c r="M343" s="529"/>
      <c r="N343" s="531"/>
      <c r="O343" s="129"/>
      <c r="P343" s="129"/>
      <c r="Q343" s="529"/>
      <c r="R343" s="529"/>
      <c r="S343" s="529"/>
      <c r="T343" s="529"/>
      <c r="U343" s="532"/>
      <c r="V343" s="406"/>
    </row>
    <row r="344" spans="1:22" x14ac:dyDescent="0.25">
      <c r="A344" s="1325"/>
      <c r="B344" s="123">
        <v>2</v>
      </c>
      <c r="C344" s="84"/>
      <c r="D344" s="74"/>
      <c r="E344" s="74"/>
      <c r="F344" s="84"/>
      <c r="G344" s="533"/>
      <c r="H344" s="84"/>
      <c r="I344" s="534"/>
      <c r="J344" s="535"/>
      <c r="K344" s="535"/>
      <c r="L344" s="536"/>
      <c r="M344" s="534"/>
      <c r="N344" s="536"/>
      <c r="O344" s="120"/>
      <c r="P344" s="120"/>
      <c r="Q344" s="534"/>
      <c r="R344" s="534" t="s">
        <v>302</v>
      </c>
      <c r="S344" s="534"/>
      <c r="T344" s="534"/>
      <c r="U344" s="537"/>
      <c r="V344" s="406"/>
    </row>
    <row r="345" spans="1:22" x14ac:dyDescent="0.25">
      <c r="A345" s="1325"/>
      <c r="B345" s="123">
        <v>3</v>
      </c>
      <c r="C345" s="84"/>
      <c r="D345" s="74"/>
      <c r="E345" s="74"/>
      <c r="F345" s="84"/>
      <c r="G345" s="533"/>
      <c r="H345" s="84"/>
      <c r="I345" s="534"/>
      <c r="J345" s="535"/>
      <c r="K345" s="535"/>
      <c r="L345" s="536"/>
      <c r="M345" s="534"/>
      <c r="N345" s="536"/>
      <c r="O345" s="120"/>
      <c r="P345" s="120"/>
      <c r="Q345" s="534"/>
      <c r="R345" s="534"/>
      <c r="S345" s="534"/>
      <c r="T345" s="534"/>
      <c r="U345" s="537"/>
      <c r="V345" s="406"/>
    </row>
    <row r="346" spans="1:22" x14ac:dyDescent="0.25">
      <c r="A346" s="1325"/>
      <c r="B346" s="123">
        <v>4</v>
      </c>
      <c r="C346" s="84"/>
      <c r="D346" s="74"/>
      <c r="E346" s="74"/>
      <c r="F346" s="84"/>
      <c r="G346" s="533"/>
      <c r="H346" s="84"/>
      <c r="I346" s="534"/>
      <c r="J346" s="535"/>
      <c r="K346" s="535"/>
      <c r="L346" s="536"/>
      <c r="M346" s="534"/>
      <c r="N346" s="536"/>
      <c r="O346" s="120"/>
      <c r="P346" s="120"/>
      <c r="Q346" s="534"/>
      <c r="R346" s="534"/>
      <c r="S346" s="534"/>
      <c r="T346" s="534"/>
      <c r="U346" s="537"/>
      <c r="V346" s="406"/>
    </row>
    <row r="347" spans="1:22" x14ac:dyDescent="0.25">
      <c r="A347" s="1325"/>
      <c r="B347" s="123">
        <v>5</v>
      </c>
      <c r="C347" s="84"/>
      <c r="D347" s="74"/>
      <c r="E347" s="74"/>
      <c r="F347" s="84"/>
      <c r="G347" s="533"/>
      <c r="H347" s="84"/>
      <c r="I347" s="534"/>
      <c r="J347" s="535"/>
      <c r="K347" s="535"/>
      <c r="L347" s="536"/>
      <c r="M347" s="534"/>
      <c r="N347" s="536"/>
      <c r="O347" s="120"/>
      <c r="P347" s="120"/>
      <c r="Q347" s="534"/>
      <c r="R347" s="534"/>
      <c r="S347" s="534"/>
      <c r="T347" s="534"/>
      <c r="U347" s="537"/>
      <c r="V347" s="406"/>
    </row>
    <row r="348" spans="1:22" x14ac:dyDescent="0.25">
      <c r="A348" s="1325"/>
      <c r="B348" s="123">
        <v>6</v>
      </c>
      <c r="C348" s="84"/>
      <c r="D348" s="74"/>
      <c r="E348" s="74"/>
      <c r="F348" s="84"/>
      <c r="G348" s="533"/>
      <c r="H348" s="84"/>
      <c r="I348" s="534"/>
      <c r="J348" s="535"/>
      <c r="K348" s="535"/>
      <c r="L348" s="536"/>
      <c r="M348" s="534"/>
      <c r="N348" s="536"/>
      <c r="O348" s="120"/>
      <c r="P348" s="120"/>
      <c r="Q348" s="534"/>
      <c r="R348" s="534"/>
      <c r="S348" s="534"/>
      <c r="T348" s="534"/>
      <c r="U348" s="537"/>
      <c r="V348" s="406"/>
    </row>
    <row r="349" spans="1:22" x14ac:dyDescent="0.25">
      <c r="A349" s="1325"/>
      <c r="B349" s="123">
        <v>7</v>
      </c>
      <c r="C349" s="84"/>
      <c r="D349" s="74"/>
      <c r="E349" s="74"/>
      <c r="F349" s="84"/>
      <c r="G349" s="533"/>
      <c r="H349" s="84"/>
      <c r="I349" s="534"/>
      <c r="J349" s="535"/>
      <c r="K349" s="535"/>
      <c r="L349" s="536"/>
      <c r="M349" s="534"/>
      <c r="N349" s="536"/>
      <c r="O349" s="120"/>
      <c r="P349" s="120"/>
      <c r="Q349" s="534"/>
      <c r="R349" s="534"/>
      <c r="S349" s="534"/>
      <c r="T349" s="534"/>
      <c r="U349" s="537"/>
      <c r="V349" s="406"/>
    </row>
    <row r="350" spans="1:22" x14ac:dyDescent="0.25">
      <c r="A350" s="1325"/>
      <c r="B350" s="123">
        <v>8</v>
      </c>
      <c r="C350" s="84"/>
      <c r="D350" s="74"/>
      <c r="E350" s="74"/>
      <c r="F350" s="84"/>
      <c r="G350" s="533"/>
      <c r="H350" s="84"/>
      <c r="I350" s="534"/>
      <c r="J350" s="535"/>
      <c r="K350" s="535"/>
      <c r="L350" s="536"/>
      <c r="M350" s="534"/>
      <c r="N350" s="536"/>
      <c r="O350" s="120"/>
      <c r="P350" s="120"/>
      <c r="Q350" s="534"/>
      <c r="R350" s="534"/>
      <c r="S350" s="534"/>
      <c r="T350" s="534"/>
      <c r="U350" s="537"/>
      <c r="V350" s="406"/>
    </row>
    <row r="351" spans="1:22" x14ac:dyDescent="0.25">
      <c r="A351" s="1325"/>
      <c r="B351" s="123">
        <v>9</v>
      </c>
      <c r="C351" s="84"/>
      <c r="D351" s="74"/>
      <c r="E351" s="74"/>
      <c r="F351" s="84"/>
      <c r="G351" s="533"/>
      <c r="H351" s="84"/>
      <c r="I351" s="534"/>
      <c r="J351" s="535"/>
      <c r="K351" s="535"/>
      <c r="L351" s="536"/>
      <c r="M351" s="534"/>
      <c r="N351" s="536"/>
      <c r="O351" s="120"/>
      <c r="P351" s="120"/>
      <c r="Q351" s="534"/>
      <c r="R351" s="534"/>
      <c r="S351" s="534"/>
      <c r="T351" s="534"/>
      <c r="U351" s="537"/>
      <c r="V351" s="406"/>
    </row>
    <row r="352" spans="1:22" ht="15.75" thickBot="1" x14ac:dyDescent="0.3">
      <c r="A352" s="1326"/>
      <c r="B352" s="124">
        <v>10</v>
      </c>
      <c r="C352" s="104"/>
      <c r="D352" s="102"/>
      <c r="E352" s="102"/>
      <c r="F352" s="104"/>
      <c r="G352" s="538"/>
      <c r="H352" s="104"/>
      <c r="I352" s="539"/>
      <c r="J352" s="540"/>
      <c r="K352" s="540"/>
      <c r="L352" s="541"/>
      <c r="M352" s="539"/>
      <c r="N352" s="541"/>
      <c r="O352" s="121"/>
      <c r="P352" s="121"/>
      <c r="Q352" s="539"/>
      <c r="R352" s="539"/>
      <c r="S352" s="539"/>
      <c r="T352" s="539"/>
      <c r="U352" s="542"/>
      <c r="V352" s="406"/>
    </row>
    <row r="353" spans="1:22" ht="25.5" thickBot="1" x14ac:dyDescent="0.3">
      <c r="A353" s="109"/>
      <c r="B353" s="75"/>
      <c r="C353" s="75"/>
      <c r="D353" s="75"/>
      <c r="E353" s="395" t="s">
        <v>303</v>
      </c>
      <c r="F353" s="396">
        <f>COUNTA(F343:F352)</f>
        <v>0</v>
      </c>
      <c r="G353" s="397">
        <f>COUNTA(G343:G352)</f>
        <v>0</v>
      </c>
      <c r="H353" s="613"/>
      <c r="I353" s="523"/>
      <c r="J353" s="615"/>
      <c r="K353" s="615"/>
      <c r="L353" s="616"/>
      <c r="M353" s="1208" t="s">
        <v>440</v>
      </c>
      <c r="N353" s="1209"/>
      <c r="O353" s="654">
        <f>SUM(O343:O352)</f>
        <v>0</v>
      </c>
      <c r="P353" s="655">
        <f>SUM(P343:P352)</f>
        <v>0</v>
      </c>
      <c r="Q353" s="75"/>
      <c r="S353" s="75"/>
      <c r="T353" s="75"/>
      <c r="U353" s="544"/>
      <c r="V353" s="545"/>
    </row>
    <row r="354" spans="1:22" ht="15.75" thickBot="1" x14ac:dyDescent="0.3">
      <c r="A354" s="546"/>
      <c r="B354" s="521"/>
      <c r="C354" s="487"/>
      <c r="D354" s="487"/>
      <c r="E354" s="487"/>
      <c r="F354" s="521"/>
      <c r="G354" s="487"/>
      <c r="H354" s="487"/>
      <c r="I354" s="521"/>
      <c r="J354" s="521"/>
      <c r="K354" s="521"/>
      <c r="L354" s="487"/>
      <c r="M354" s="487"/>
      <c r="N354" s="487"/>
      <c r="O354" s="487"/>
      <c r="P354" s="487"/>
      <c r="Q354" s="487"/>
      <c r="R354" s="487"/>
      <c r="S354" s="487"/>
      <c r="T354" s="547"/>
      <c r="U354" s="487"/>
      <c r="V354" s="493"/>
    </row>
    <row r="355" spans="1:22" ht="15.75" thickBot="1" x14ac:dyDescent="0.3">
      <c r="A355" s="524"/>
      <c r="B355" s="402"/>
      <c r="C355" s="280"/>
      <c r="D355" s="280"/>
      <c r="E355" s="280"/>
      <c r="F355" s="402"/>
      <c r="G355" s="280"/>
      <c r="H355" s="280"/>
      <c r="I355" s="402"/>
      <c r="J355" s="402"/>
      <c r="K355" s="402"/>
      <c r="L355" s="280"/>
      <c r="M355" s="280"/>
      <c r="N355" s="280"/>
      <c r="O355" s="280"/>
      <c r="P355" s="280"/>
      <c r="Q355" s="280"/>
      <c r="R355" s="280"/>
      <c r="S355" s="280"/>
      <c r="T355" s="280"/>
      <c r="U355" s="280"/>
      <c r="V355" s="404"/>
    </row>
    <row r="356" spans="1:22" ht="28.5" thickBot="1" x14ac:dyDescent="0.3">
      <c r="A356" s="128" t="s">
        <v>9</v>
      </c>
      <c r="B356" s="1226" t="s">
        <v>59</v>
      </c>
      <c r="C356" s="1227"/>
      <c r="E356" s="1327" t="s">
        <v>267</v>
      </c>
      <c r="F356" s="1328"/>
      <c r="G356" s="1224">
        <f>VLOOKUP(B356,'Urbano.Piano inv. forn'!$D$93:$H$112,3,FALSE)</f>
        <v>0</v>
      </c>
      <c r="H356" s="1225"/>
      <c r="I356" s="64"/>
      <c r="J356" s="1327" t="s">
        <v>268</v>
      </c>
      <c r="K356" s="1329"/>
      <c r="L356" s="1328"/>
      <c r="M356" s="1224">
        <f>VLOOKUP(B356,'Urbano.Piano inv. forn'!$D$93:$H$112,4,FALSE)</f>
        <v>0</v>
      </c>
      <c r="N356" s="1225"/>
      <c r="P356" s="134" t="s">
        <v>269</v>
      </c>
      <c r="Q356" s="525"/>
      <c r="S356" s="135" t="s">
        <v>270</v>
      </c>
      <c r="T356" s="1017"/>
      <c r="U356" s="1019"/>
      <c r="V356" s="406"/>
    </row>
    <row r="357" spans="1:22" ht="15.75" thickBot="1" x14ac:dyDescent="0.3">
      <c r="A357" s="109"/>
      <c r="B357" s="76"/>
      <c r="C357" s="76"/>
      <c r="E357" s="77"/>
      <c r="F357" s="77"/>
      <c r="G357" s="78"/>
      <c r="H357" s="78"/>
      <c r="I357" s="64"/>
      <c r="J357" s="77"/>
      <c r="K357" s="77"/>
      <c r="L357" s="77"/>
      <c r="M357" s="78"/>
      <c r="N357" s="78"/>
      <c r="P357" s="79"/>
      <c r="S357" s="75"/>
      <c r="T357" s="523"/>
      <c r="V357" s="110"/>
    </row>
    <row r="358" spans="1:22" ht="35.25" customHeight="1" thickBot="1" x14ac:dyDescent="0.3">
      <c r="A358" s="1313" t="s">
        <v>271</v>
      </c>
      <c r="B358" s="1314"/>
      <c r="C358" s="1314"/>
      <c r="D358" s="1315"/>
      <c r="E358" s="1210">
        <f>VLOOKUP(B356,'Urbano.Piano inv. forn'!$D$93:$V$112,17,FALSE)</f>
        <v>0</v>
      </c>
      <c r="F358" s="1258"/>
      <c r="G358" s="1258"/>
      <c r="H358" s="1211"/>
      <c r="I358" s="64"/>
      <c r="J358" s="1316" t="s">
        <v>52</v>
      </c>
      <c r="K358" s="1317"/>
      <c r="L358" s="1318"/>
      <c r="M358" s="1210">
        <f>VLOOKUP(B356,'Urbano.Piano inv. forn'!$D$93:$V$112,19,FALSE)</f>
        <v>0</v>
      </c>
      <c r="N358" s="1211"/>
      <c r="O358" s="98"/>
      <c r="P358" s="135" t="s">
        <v>272</v>
      </c>
      <c r="Q358" s="115">
        <f>M358+E358</f>
        <v>0</v>
      </c>
      <c r="S358" s="135" t="s">
        <v>273</v>
      </c>
      <c r="T358" s="1017"/>
      <c r="U358" s="1019"/>
      <c r="V358" s="110"/>
    </row>
    <row r="359" spans="1:22" ht="15.75" thickBot="1" x14ac:dyDescent="0.3">
      <c r="A359" s="116"/>
      <c r="B359" s="117"/>
      <c r="C359" s="563"/>
      <c r="D359" s="117"/>
      <c r="E359" s="118"/>
      <c r="F359" s="118"/>
      <c r="G359" s="118"/>
      <c r="H359" s="118"/>
      <c r="I359" s="64"/>
      <c r="J359" s="77"/>
      <c r="K359" s="77"/>
      <c r="L359" s="77"/>
      <c r="M359" s="118"/>
      <c r="N359" s="118"/>
      <c r="O359" s="98"/>
      <c r="P359" s="75"/>
      <c r="Q359" s="98"/>
      <c r="S359" s="75"/>
      <c r="T359" s="76"/>
      <c r="U359" s="76"/>
      <c r="V359" s="406"/>
    </row>
    <row r="360" spans="1:22" ht="60" x14ac:dyDescent="0.25">
      <c r="A360" s="1319" t="s">
        <v>274</v>
      </c>
      <c r="B360" s="1321" t="s">
        <v>275</v>
      </c>
      <c r="C360" s="1323" t="s">
        <v>276</v>
      </c>
      <c r="D360" s="130" t="s">
        <v>277</v>
      </c>
      <c r="E360" s="131" t="s">
        <v>278</v>
      </c>
      <c r="F360" s="130" t="s">
        <v>279</v>
      </c>
      <c r="G360" s="130" t="s">
        <v>280</v>
      </c>
      <c r="H360" s="132" t="s">
        <v>241</v>
      </c>
      <c r="I360" s="132" t="s">
        <v>281</v>
      </c>
      <c r="J360" s="132" t="s">
        <v>282</v>
      </c>
      <c r="K360" s="132" t="s">
        <v>636</v>
      </c>
      <c r="L360" s="132" t="s">
        <v>283</v>
      </c>
      <c r="M360" s="132" t="s">
        <v>284</v>
      </c>
      <c r="N360" s="132" t="s">
        <v>285</v>
      </c>
      <c r="O360" s="132" t="s">
        <v>286</v>
      </c>
      <c r="P360" s="132" t="s">
        <v>287</v>
      </c>
      <c r="Q360" s="132" t="s">
        <v>288</v>
      </c>
      <c r="R360" s="132" t="s">
        <v>289</v>
      </c>
      <c r="S360" s="132" t="s">
        <v>290</v>
      </c>
      <c r="T360" s="132" t="s">
        <v>632</v>
      </c>
      <c r="U360" s="1358" t="s">
        <v>291</v>
      </c>
      <c r="V360" s="526"/>
    </row>
    <row r="361" spans="1:22" ht="24.75" thickBot="1" x14ac:dyDescent="0.3">
      <c r="A361" s="1320"/>
      <c r="B361" s="1322"/>
      <c r="C361" s="1324"/>
      <c r="D361" s="133" t="s">
        <v>292</v>
      </c>
      <c r="E361" s="133" t="s">
        <v>293</v>
      </c>
      <c r="F361" s="133" t="s">
        <v>294</v>
      </c>
      <c r="G361" s="133" t="s">
        <v>294</v>
      </c>
      <c r="H361" s="133" t="s">
        <v>250</v>
      </c>
      <c r="I361" s="133" t="s">
        <v>28</v>
      </c>
      <c r="J361" s="133" t="s">
        <v>295</v>
      </c>
      <c r="K361" s="133" t="s">
        <v>296</v>
      </c>
      <c r="L361" s="133" t="s">
        <v>296</v>
      </c>
      <c r="M361" s="133" t="s">
        <v>297</v>
      </c>
      <c r="N361" s="133" t="s">
        <v>296</v>
      </c>
      <c r="O361" s="133" t="s">
        <v>298</v>
      </c>
      <c r="P361" s="133" t="s">
        <v>629</v>
      </c>
      <c r="Q361" s="133" t="s">
        <v>299</v>
      </c>
      <c r="R361" s="133" t="s">
        <v>300</v>
      </c>
      <c r="S361" s="133" t="s">
        <v>301</v>
      </c>
      <c r="T361" s="133" t="s">
        <v>301</v>
      </c>
      <c r="U361" s="1359"/>
      <c r="V361" s="526"/>
    </row>
    <row r="362" spans="1:22" x14ac:dyDescent="0.25">
      <c r="A362" s="1325" t="str">
        <f>B356</f>
        <v>urb.e.5</v>
      </c>
      <c r="B362" s="122">
        <v>1</v>
      </c>
      <c r="C362" s="166"/>
      <c r="D362" s="87"/>
      <c r="E362" s="87"/>
      <c r="F362" s="166"/>
      <c r="G362" s="528"/>
      <c r="H362" s="89"/>
      <c r="I362" s="529"/>
      <c r="J362" s="530"/>
      <c r="K362" s="530"/>
      <c r="L362" s="531"/>
      <c r="M362" s="529"/>
      <c r="N362" s="531"/>
      <c r="O362" s="129"/>
      <c r="P362" s="129"/>
      <c r="Q362" s="529"/>
      <c r="R362" s="529"/>
      <c r="S362" s="529"/>
      <c r="T362" s="529"/>
      <c r="U362" s="532"/>
      <c r="V362" s="406"/>
    </row>
    <row r="363" spans="1:22" x14ac:dyDescent="0.25">
      <c r="A363" s="1325"/>
      <c r="B363" s="123">
        <v>2</v>
      </c>
      <c r="C363" s="84"/>
      <c r="D363" s="74"/>
      <c r="E363" s="74"/>
      <c r="F363" s="84"/>
      <c r="G363" s="533"/>
      <c r="H363" s="84"/>
      <c r="I363" s="534"/>
      <c r="J363" s="535"/>
      <c r="K363" s="535"/>
      <c r="L363" s="536"/>
      <c r="M363" s="534"/>
      <c r="N363" s="536"/>
      <c r="O363" s="120"/>
      <c r="P363" s="120"/>
      <c r="Q363" s="534"/>
      <c r="R363" s="534" t="s">
        <v>302</v>
      </c>
      <c r="S363" s="534"/>
      <c r="T363" s="534"/>
      <c r="U363" s="537"/>
      <c r="V363" s="406"/>
    </row>
    <row r="364" spans="1:22" x14ac:dyDescent="0.25">
      <c r="A364" s="1325"/>
      <c r="B364" s="123">
        <v>3</v>
      </c>
      <c r="C364" s="84"/>
      <c r="D364" s="74"/>
      <c r="E364" s="74"/>
      <c r="F364" s="84"/>
      <c r="G364" s="533"/>
      <c r="H364" s="84"/>
      <c r="I364" s="534"/>
      <c r="J364" s="535"/>
      <c r="K364" s="535"/>
      <c r="L364" s="536"/>
      <c r="M364" s="534"/>
      <c r="N364" s="536"/>
      <c r="O364" s="120"/>
      <c r="P364" s="120"/>
      <c r="Q364" s="534"/>
      <c r="R364" s="534"/>
      <c r="S364" s="534"/>
      <c r="T364" s="534"/>
      <c r="U364" s="537"/>
      <c r="V364" s="406"/>
    </row>
    <row r="365" spans="1:22" x14ac:dyDescent="0.25">
      <c r="A365" s="1325"/>
      <c r="B365" s="123">
        <v>4</v>
      </c>
      <c r="C365" s="84"/>
      <c r="D365" s="74"/>
      <c r="E365" s="74"/>
      <c r="F365" s="84"/>
      <c r="G365" s="533"/>
      <c r="H365" s="84"/>
      <c r="I365" s="534"/>
      <c r="J365" s="535"/>
      <c r="K365" s="535"/>
      <c r="L365" s="536"/>
      <c r="M365" s="534"/>
      <c r="N365" s="536"/>
      <c r="O365" s="120"/>
      <c r="P365" s="120"/>
      <c r="Q365" s="534"/>
      <c r="R365" s="534"/>
      <c r="S365" s="534"/>
      <c r="T365" s="534"/>
      <c r="U365" s="537"/>
      <c r="V365" s="406"/>
    </row>
    <row r="366" spans="1:22" x14ac:dyDescent="0.25">
      <c r="A366" s="1325"/>
      <c r="B366" s="123">
        <v>5</v>
      </c>
      <c r="C366" s="84"/>
      <c r="D366" s="74"/>
      <c r="E366" s="74"/>
      <c r="F366" s="84"/>
      <c r="G366" s="533"/>
      <c r="H366" s="84"/>
      <c r="I366" s="534"/>
      <c r="J366" s="535"/>
      <c r="K366" s="535"/>
      <c r="L366" s="536"/>
      <c r="M366" s="534"/>
      <c r="N366" s="536"/>
      <c r="O366" s="120"/>
      <c r="P366" s="120"/>
      <c r="Q366" s="534"/>
      <c r="R366" s="534"/>
      <c r="S366" s="534"/>
      <c r="T366" s="534"/>
      <c r="U366" s="537"/>
      <c r="V366" s="406"/>
    </row>
    <row r="367" spans="1:22" x14ac:dyDescent="0.25">
      <c r="A367" s="1325"/>
      <c r="B367" s="123">
        <v>6</v>
      </c>
      <c r="C367" s="84"/>
      <c r="D367" s="74"/>
      <c r="E367" s="74"/>
      <c r="F367" s="84"/>
      <c r="G367" s="533"/>
      <c r="H367" s="84"/>
      <c r="I367" s="534"/>
      <c r="J367" s="535"/>
      <c r="K367" s="535"/>
      <c r="L367" s="536"/>
      <c r="M367" s="534"/>
      <c r="N367" s="536"/>
      <c r="O367" s="120"/>
      <c r="P367" s="120"/>
      <c r="Q367" s="534"/>
      <c r="R367" s="534"/>
      <c r="S367" s="534"/>
      <c r="T367" s="534"/>
      <c r="U367" s="537"/>
      <c r="V367" s="406"/>
    </row>
    <row r="368" spans="1:22" x14ac:dyDescent="0.25">
      <c r="A368" s="1325"/>
      <c r="B368" s="123">
        <v>7</v>
      </c>
      <c r="C368" s="84"/>
      <c r="D368" s="74"/>
      <c r="E368" s="74"/>
      <c r="F368" s="84"/>
      <c r="G368" s="533"/>
      <c r="H368" s="84"/>
      <c r="I368" s="534"/>
      <c r="J368" s="535"/>
      <c r="K368" s="535"/>
      <c r="L368" s="536"/>
      <c r="M368" s="534"/>
      <c r="N368" s="536"/>
      <c r="O368" s="120"/>
      <c r="P368" s="120"/>
      <c r="Q368" s="534"/>
      <c r="R368" s="534"/>
      <c r="S368" s="534"/>
      <c r="T368" s="534"/>
      <c r="U368" s="537"/>
      <c r="V368" s="406"/>
    </row>
    <row r="369" spans="1:22" x14ac:dyDescent="0.25">
      <c r="A369" s="1325"/>
      <c r="B369" s="123">
        <v>8</v>
      </c>
      <c r="C369" s="84"/>
      <c r="D369" s="74"/>
      <c r="E369" s="74"/>
      <c r="F369" s="84"/>
      <c r="G369" s="533"/>
      <c r="H369" s="84"/>
      <c r="I369" s="534"/>
      <c r="J369" s="535"/>
      <c r="K369" s="535"/>
      <c r="L369" s="536"/>
      <c r="M369" s="534"/>
      <c r="N369" s="536"/>
      <c r="O369" s="120"/>
      <c r="P369" s="120"/>
      <c r="Q369" s="534"/>
      <c r="R369" s="534"/>
      <c r="S369" s="534"/>
      <c r="T369" s="534"/>
      <c r="U369" s="537"/>
      <c r="V369" s="406"/>
    </row>
    <row r="370" spans="1:22" x14ac:dyDescent="0.25">
      <c r="A370" s="1325"/>
      <c r="B370" s="123">
        <v>9</v>
      </c>
      <c r="C370" s="84"/>
      <c r="D370" s="74"/>
      <c r="E370" s="74"/>
      <c r="F370" s="84"/>
      <c r="G370" s="533"/>
      <c r="H370" s="84"/>
      <c r="I370" s="534"/>
      <c r="J370" s="535"/>
      <c r="K370" s="535"/>
      <c r="L370" s="536"/>
      <c r="M370" s="534"/>
      <c r="N370" s="536"/>
      <c r="O370" s="120"/>
      <c r="P370" s="120"/>
      <c r="Q370" s="534"/>
      <c r="R370" s="534"/>
      <c r="S370" s="534"/>
      <c r="T370" s="534"/>
      <c r="U370" s="537"/>
      <c r="V370" s="406"/>
    </row>
    <row r="371" spans="1:22" ht="15.75" thickBot="1" x14ac:dyDescent="0.3">
      <c r="A371" s="1326"/>
      <c r="B371" s="124">
        <v>10</v>
      </c>
      <c r="C371" s="104"/>
      <c r="D371" s="102"/>
      <c r="E371" s="102"/>
      <c r="F371" s="104"/>
      <c r="G371" s="538"/>
      <c r="H371" s="104"/>
      <c r="I371" s="539"/>
      <c r="J371" s="540"/>
      <c r="K371" s="540"/>
      <c r="L371" s="541"/>
      <c r="M371" s="539"/>
      <c r="N371" s="541"/>
      <c r="O371" s="121"/>
      <c r="P371" s="121"/>
      <c r="Q371" s="539"/>
      <c r="R371" s="539"/>
      <c r="S371" s="539"/>
      <c r="T371" s="539"/>
      <c r="U371" s="542"/>
      <c r="V371" s="406"/>
    </row>
    <row r="372" spans="1:22" ht="25.5" thickBot="1" x14ac:dyDescent="0.3">
      <c r="A372" s="109"/>
      <c r="B372" s="75"/>
      <c r="C372" s="75"/>
      <c r="D372" s="75"/>
      <c r="E372" s="395" t="s">
        <v>303</v>
      </c>
      <c r="F372" s="396">
        <f>COUNTA(F362:F371)</f>
        <v>0</v>
      </c>
      <c r="G372" s="397">
        <f>COUNTA(G362:G371)</f>
        <v>0</v>
      </c>
      <c r="H372" s="613"/>
      <c r="I372" s="523"/>
      <c r="J372" s="615"/>
      <c r="K372" s="615"/>
      <c r="L372" s="616"/>
      <c r="M372" s="1208" t="s">
        <v>440</v>
      </c>
      <c r="N372" s="1209"/>
      <c r="O372" s="654">
        <f>SUM(O362:O371)</f>
        <v>0</v>
      </c>
      <c r="P372" s="655">
        <f>SUM(P362:P371)</f>
        <v>0</v>
      </c>
      <c r="Q372" s="75"/>
      <c r="S372" s="75"/>
      <c r="T372" s="75"/>
      <c r="U372" s="544"/>
      <c r="V372" s="545"/>
    </row>
    <row r="373" spans="1:22" ht="15.75" thickBot="1" x14ac:dyDescent="0.3">
      <c r="A373" s="546"/>
      <c r="B373" s="521"/>
      <c r="C373" s="487"/>
      <c r="D373" s="487"/>
      <c r="E373" s="487"/>
      <c r="F373" s="521"/>
      <c r="G373" s="487"/>
      <c r="H373" s="487"/>
      <c r="I373" s="521"/>
      <c r="J373" s="521"/>
      <c r="K373" s="521"/>
      <c r="L373" s="487"/>
      <c r="M373" s="487"/>
      <c r="N373" s="487"/>
      <c r="O373" s="487"/>
      <c r="P373" s="487"/>
      <c r="Q373" s="487"/>
      <c r="R373" s="487"/>
      <c r="S373" s="487"/>
      <c r="T373" s="547"/>
      <c r="U373" s="487"/>
      <c r="V373" s="493"/>
    </row>
  </sheetData>
  <sheetProtection algorithmName="SHA-512" hashValue="yMdzx9GgDIQ6lNUFVDTsrXQ1CjfluoFo5tQ8TNdT4RbTx4dLe5nAbmbKMFtpiOpPefDqIO3zvjc7W1CpxaKskw==" saltValue="0jNUJNomMn1GFzntzQsmvA==" spinCount="100000" sheet="1" objects="1" scenarios="1"/>
  <mergeCells count="337">
    <mergeCell ref="A362:A371"/>
    <mergeCell ref="M372:N372"/>
    <mergeCell ref="A358:D358"/>
    <mergeCell ref="E358:H358"/>
    <mergeCell ref="J358:L358"/>
    <mergeCell ref="M358:N358"/>
    <mergeCell ref="T358:U358"/>
    <mergeCell ref="A360:A361"/>
    <mergeCell ref="B360:B361"/>
    <mergeCell ref="C360:C361"/>
    <mergeCell ref="U360:U361"/>
    <mergeCell ref="A341:A342"/>
    <mergeCell ref="B341:B342"/>
    <mergeCell ref="C341:C342"/>
    <mergeCell ref="U341:U342"/>
    <mergeCell ref="A343:A352"/>
    <mergeCell ref="M353:N353"/>
    <mergeCell ref="B356:C356"/>
    <mergeCell ref="E356:F356"/>
    <mergeCell ref="G356:H356"/>
    <mergeCell ref="J356:L356"/>
    <mergeCell ref="M356:N356"/>
    <mergeCell ref="T356:U356"/>
    <mergeCell ref="A324:A333"/>
    <mergeCell ref="M334:N334"/>
    <mergeCell ref="B337:C337"/>
    <mergeCell ref="E337:F337"/>
    <mergeCell ref="G337:H337"/>
    <mergeCell ref="J337:L337"/>
    <mergeCell ref="M337:N337"/>
    <mergeCell ref="T337:U337"/>
    <mergeCell ref="A339:D339"/>
    <mergeCell ref="E339:H339"/>
    <mergeCell ref="J339:L339"/>
    <mergeCell ref="M339:N339"/>
    <mergeCell ref="T339:U339"/>
    <mergeCell ref="A320:D320"/>
    <mergeCell ref="E320:H320"/>
    <mergeCell ref="J320:L320"/>
    <mergeCell ref="M320:N320"/>
    <mergeCell ref="T320:U320"/>
    <mergeCell ref="A322:A323"/>
    <mergeCell ref="B322:B323"/>
    <mergeCell ref="C322:C323"/>
    <mergeCell ref="U322:U323"/>
    <mergeCell ref="A303:A304"/>
    <mergeCell ref="B303:B304"/>
    <mergeCell ref="C303:C304"/>
    <mergeCell ref="U303:U304"/>
    <mergeCell ref="A305:A314"/>
    <mergeCell ref="M315:N315"/>
    <mergeCell ref="B318:C318"/>
    <mergeCell ref="E318:F318"/>
    <mergeCell ref="G318:H318"/>
    <mergeCell ref="J318:L318"/>
    <mergeCell ref="M318:N318"/>
    <mergeCell ref="T318:U318"/>
    <mergeCell ref="A286:A295"/>
    <mergeCell ref="M296:N296"/>
    <mergeCell ref="B299:C299"/>
    <mergeCell ref="E299:F299"/>
    <mergeCell ref="G299:H299"/>
    <mergeCell ref="J299:L299"/>
    <mergeCell ref="M299:N299"/>
    <mergeCell ref="T299:U299"/>
    <mergeCell ref="A301:D301"/>
    <mergeCell ref="E301:H301"/>
    <mergeCell ref="J301:L301"/>
    <mergeCell ref="M301:N301"/>
    <mergeCell ref="T301:U301"/>
    <mergeCell ref="A282:D282"/>
    <mergeCell ref="E282:H282"/>
    <mergeCell ref="J282:L282"/>
    <mergeCell ref="M282:N282"/>
    <mergeCell ref="T282:U282"/>
    <mergeCell ref="A284:A285"/>
    <mergeCell ref="B284:B285"/>
    <mergeCell ref="C284:C285"/>
    <mergeCell ref="U284:U285"/>
    <mergeCell ref="A265:A266"/>
    <mergeCell ref="B265:B266"/>
    <mergeCell ref="C265:C266"/>
    <mergeCell ref="U265:U266"/>
    <mergeCell ref="A267:A276"/>
    <mergeCell ref="M277:N277"/>
    <mergeCell ref="B280:C280"/>
    <mergeCell ref="E280:F280"/>
    <mergeCell ref="G280:H280"/>
    <mergeCell ref="J280:L280"/>
    <mergeCell ref="M280:N280"/>
    <mergeCell ref="T280:U280"/>
    <mergeCell ref="A248:A257"/>
    <mergeCell ref="M258:N258"/>
    <mergeCell ref="B261:C261"/>
    <mergeCell ref="E261:F261"/>
    <mergeCell ref="G261:H261"/>
    <mergeCell ref="J261:L261"/>
    <mergeCell ref="M261:N261"/>
    <mergeCell ref="T261:U261"/>
    <mergeCell ref="A263:D263"/>
    <mergeCell ref="E263:H263"/>
    <mergeCell ref="J263:L263"/>
    <mergeCell ref="M263:N263"/>
    <mergeCell ref="T263:U263"/>
    <mergeCell ref="A244:D244"/>
    <mergeCell ref="E244:H244"/>
    <mergeCell ref="J244:L244"/>
    <mergeCell ref="M244:N244"/>
    <mergeCell ref="T244:U244"/>
    <mergeCell ref="A246:A247"/>
    <mergeCell ref="B246:B247"/>
    <mergeCell ref="C246:C247"/>
    <mergeCell ref="U246:U247"/>
    <mergeCell ref="A227:A228"/>
    <mergeCell ref="B227:B228"/>
    <mergeCell ref="C227:C228"/>
    <mergeCell ref="U227:U228"/>
    <mergeCell ref="A229:A238"/>
    <mergeCell ref="M239:N239"/>
    <mergeCell ref="B242:C242"/>
    <mergeCell ref="E242:F242"/>
    <mergeCell ref="G242:H242"/>
    <mergeCell ref="J242:L242"/>
    <mergeCell ref="M242:N242"/>
    <mergeCell ref="T242:U242"/>
    <mergeCell ref="B223:C223"/>
    <mergeCell ref="E223:F223"/>
    <mergeCell ref="G223:H223"/>
    <mergeCell ref="J223:L223"/>
    <mergeCell ref="M223:N223"/>
    <mergeCell ref="T223:U223"/>
    <mergeCell ref="A225:D225"/>
    <mergeCell ref="E225:H225"/>
    <mergeCell ref="J225:L225"/>
    <mergeCell ref="M225:N225"/>
    <mergeCell ref="T225:U225"/>
    <mergeCell ref="U208:U209"/>
    <mergeCell ref="U18:U19"/>
    <mergeCell ref="M6:O6"/>
    <mergeCell ref="P6:U6"/>
    <mergeCell ref="A3:U3"/>
    <mergeCell ref="A1:U1"/>
    <mergeCell ref="U37:U38"/>
    <mergeCell ref="U56:U57"/>
    <mergeCell ref="U75:U76"/>
    <mergeCell ref="U94:U95"/>
    <mergeCell ref="U113:U114"/>
    <mergeCell ref="U132:U133"/>
    <mergeCell ref="U151:U152"/>
    <mergeCell ref="U170:U171"/>
    <mergeCell ref="U189:U190"/>
    <mergeCell ref="A208:A209"/>
    <mergeCell ref="B208:B209"/>
    <mergeCell ref="C208:C209"/>
    <mergeCell ref="T204:U204"/>
    <mergeCell ref="M206:N206"/>
    <mergeCell ref="T206:U206"/>
    <mergeCell ref="A189:A190"/>
    <mergeCell ref="B189:B190"/>
    <mergeCell ref="C189:C190"/>
    <mergeCell ref="A210:A219"/>
    <mergeCell ref="J10:O10"/>
    <mergeCell ref="J11:O11"/>
    <mergeCell ref="G204:H204"/>
    <mergeCell ref="J204:L204"/>
    <mergeCell ref="M204:N204"/>
    <mergeCell ref="G185:H185"/>
    <mergeCell ref="J185:L185"/>
    <mergeCell ref="M185:N185"/>
    <mergeCell ref="G166:H166"/>
    <mergeCell ref="J166:L166"/>
    <mergeCell ref="M166:N166"/>
    <mergeCell ref="G147:H147"/>
    <mergeCell ref="J147:L147"/>
    <mergeCell ref="M147:N147"/>
    <mergeCell ref="G128:H128"/>
    <mergeCell ref="J128:L128"/>
    <mergeCell ref="M128:N128"/>
    <mergeCell ref="G109:H109"/>
    <mergeCell ref="J109:L109"/>
    <mergeCell ref="M109:N109"/>
    <mergeCell ref="A206:D206"/>
    <mergeCell ref="E206:H206"/>
    <mergeCell ref="J206:L206"/>
    <mergeCell ref="A191:A200"/>
    <mergeCell ref="B204:C204"/>
    <mergeCell ref="E204:F204"/>
    <mergeCell ref="T185:U185"/>
    <mergeCell ref="A187:D187"/>
    <mergeCell ref="E187:H187"/>
    <mergeCell ref="J187:L187"/>
    <mergeCell ref="M187:N187"/>
    <mergeCell ref="T187:U187"/>
    <mergeCell ref="M201:N201"/>
    <mergeCell ref="A170:A171"/>
    <mergeCell ref="B170:B171"/>
    <mergeCell ref="C170:C171"/>
    <mergeCell ref="A172:A181"/>
    <mergeCell ref="B185:C185"/>
    <mergeCell ref="E185:F185"/>
    <mergeCell ref="T166:U166"/>
    <mergeCell ref="A168:D168"/>
    <mergeCell ref="E168:H168"/>
    <mergeCell ref="J168:L168"/>
    <mergeCell ref="M168:N168"/>
    <mergeCell ref="T168:U168"/>
    <mergeCell ref="M182:N182"/>
    <mergeCell ref="A151:A152"/>
    <mergeCell ref="B151:B152"/>
    <mergeCell ref="C151:C152"/>
    <mergeCell ref="A153:A162"/>
    <mergeCell ref="B166:C166"/>
    <mergeCell ref="E166:F166"/>
    <mergeCell ref="T147:U147"/>
    <mergeCell ref="A149:D149"/>
    <mergeCell ref="E149:H149"/>
    <mergeCell ref="J149:L149"/>
    <mergeCell ref="M149:N149"/>
    <mergeCell ref="T149:U149"/>
    <mergeCell ref="M163:N163"/>
    <mergeCell ref="A132:A133"/>
    <mergeCell ref="B132:B133"/>
    <mergeCell ref="C132:C133"/>
    <mergeCell ref="A134:A143"/>
    <mergeCell ref="B147:C147"/>
    <mergeCell ref="E147:F147"/>
    <mergeCell ref="T128:U128"/>
    <mergeCell ref="A130:D130"/>
    <mergeCell ref="E130:H130"/>
    <mergeCell ref="J130:L130"/>
    <mergeCell ref="M130:N130"/>
    <mergeCell ref="T130:U130"/>
    <mergeCell ref="M144:N144"/>
    <mergeCell ref="A113:A114"/>
    <mergeCell ref="B113:B114"/>
    <mergeCell ref="C113:C114"/>
    <mergeCell ref="A115:A124"/>
    <mergeCell ref="B128:C128"/>
    <mergeCell ref="E128:F128"/>
    <mergeCell ref="T90:U90"/>
    <mergeCell ref="A92:D92"/>
    <mergeCell ref="E92:H92"/>
    <mergeCell ref="J92:L92"/>
    <mergeCell ref="M92:N92"/>
    <mergeCell ref="T92:U92"/>
    <mergeCell ref="T109:U109"/>
    <mergeCell ref="A111:D111"/>
    <mergeCell ref="E111:H111"/>
    <mergeCell ref="J111:L111"/>
    <mergeCell ref="M111:N111"/>
    <mergeCell ref="T111:U111"/>
    <mergeCell ref="A94:A95"/>
    <mergeCell ref="B94:B95"/>
    <mergeCell ref="C94:C95"/>
    <mergeCell ref="A96:A105"/>
    <mergeCell ref="B109:C109"/>
    <mergeCell ref="E109:F109"/>
    <mergeCell ref="A77:A86"/>
    <mergeCell ref="B90:C90"/>
    <mergeCell ref="E90:F90"/>
    <mergeCell ref="G71:H71"/>
    <mergeCell ref="J71:L71"/>
    <mergeCell ref="M71:N71"/>
    <mergeCell ref="G90:H90"/>
    <mergeCell ref="J90:L90"/>
    <mergeCell ref="M90:N90"/>
    <mergeCell ref="T52:U52"/>
    <mergeCell ref="A54:D54"/>
    <mergeCell ref="E54:H54"/>
    <mergeCell ref="J54:L54"/>
    <mergeCell ref="M54:N54"/>
    <mergeCell ref="T54:U54"/>
    <mergeCell ref="T71:U71"/>
    <mergeCell ref="A73:D73"/>
    <mergeCell ref="E73:H73"/>
    <mergeCell ref="J73:L73"/>
    <mergeCell ref="M73:N73"/>
    <mergeCell ref="T73:U73"/>
    <mergeCell ref="A56:A57"/>
    <mergeCell ref="B56:B57"/>
    <mergeCell ref="C56:C57"/>
    <mergeCell ref="A58:A67"/>
    <mergeCell ref="B71:C71"/>
    <mergeCell ref="E71:F71"/>
    <mergeCell ref="T33:U33"/>
    <mergeCell ref="A35:D35"/>
    <mergeCell ref="E35:H35"/>
    <mergeCell ref="J35:L35"/>
    <mergeCell ref="M35:N35"/>
    <mergeCell ref="T35:U35"/>
    <mergeCell ref="A18:A19"/>
    <mergeCell ref="B18:B19"/>
    <mergeCell ref="C18:C19"/>
    <mergeCell ref="A20:A29"/>
    <mergeCell ref="B33:C33"/>
    <mergeCell ref="E33:F33"/>
    <mergeCell ref="M30:N30"/>
    <mergeCell ref="G33:H33"/>
    <mergeCell ref="J33:L33"/>
    <mergeCell ref="M33:N33"/>
    <mergeCell ref="T16:U16"/>
    <mergeCell ref="A10:D11"/>
    <mergeCell ref="E10:H11"/>
    <mergeCell ref="P10:Q11"/>
    <mergeCell ref="A8:U8"/>
    <mergeCell ref="B14:C14"/>
    <mergeCell ref="E14:F14"/>
    <mergeCell ref="G14:H14"/>
    <mergeCell ref="J14:L14"/>
    <mergeCell ref="M14:N14"/>
    <mergeCell ref="T14:U14"/>
    <mergeCell ref="S10:T11"/>
    <mergeCell ref="U10:U11"/>
    <mergeCell ref="A6:D6"/>
    <mergeCell ref="E6:J6"/>
    <mergeCell ref="A16:D16"/>
    <mergeCell ref="E16:H16"/>
    <mergeCell ref="J16:L16"/>
    <mergeCell ref="M16:N16"/>
    <mergeCell ref="M220:N220"/>
    <mergeCell ref="M49:N49"/>
    <mergeCell ref="M68:N68"/>
    <mergeCell ref="M87:N87"/>
    <mergeCell ref="M106:N106"/>
    <mergeCell ref="M125:N125"/>
    <mergeCell ref="A37:A38"/>
    <mergeCell ref="B37:B38"/>
    <mergeCell ref="C37:C38"/>
    <mergeCell ref="A39:A48"/>
    <mergeCell ref="B52:C52"/>
    <mergeCell ref="E52:F52"/>
    <mergeCell ref="G52:H52"/>
    <mergeCell ref="J52:L52"/>
    <mergeCell ref="M52:N52"/>
    <mergeCell ref="A75:A76"/>
    <mergeCell ref="B75:B76"/>
    <mergeCell ref="C75:C76"/>
  </mergeCells>
  <dataValidations xWindow="926" yWindow="562" count="12">
    <dataValidation type="list" allowBlank="1" showInputMessage="1" showErrorMessage="1" sqref="S134:T143 S153:T162 S172:T181 S191:T200 S210:T219 S115:T124 S96:T105 S77:T86 S58:T67 S39:T48 S20:T29 S229:T238 S248:T257 S267:T276 S286:T295 S305:T314 S324:T333 S343:T352 S362:T371" xr:uid="{00000000-0002-0000-0700-000000000000}">
      <formula1>"si,"</formula1>
    </dataValidation>
    <dataValidation type="list" allowBlank="1" showInputMessage="1" showErrorMessage="1" sqref="E20:E30 E191:E201 E39:E49 E58:E68 E77:E87 E96:E106 E115:E125 E134:E144 E153:E163 E172:E182 E210:E220 E229:E239 E248:E258 E267:E277 E286:E296 E305:E315 E324:E334 E343:E353 E362:E372" xr:uid="{00000000-0002-0000-0700-000001000000}">
      <formula1>"urbano,suburbano"</formula1>
    </dataValidation>
    <dataValidation allowBlank="1" showInputMessage="1" showErrorMessage="1" prompt="Inserire il riferimento corretto da piano di investimento (es.m1,e.1. ecc.)_x000a_" sqref="A18:A19 A189:A190 A37:A38 A56:A57 A75:A76 A94:A95 A113:A114 A132:A133 A151:A152 A170:A171 A208:A209 A227:A228 A246:A247 A265:A266 A284:A285 A303:A304 A322:A323 A341:A342 A360:A361" xr:uid="{00000000-0002-0000-0700-000002000000}"/>
    <dataValidation type="list" allowBlank="1" showInputMessage="1" showErrorMessage="1" sqref="B34:C34 B53:C53 B72:C72 B91:C91 B110:C110 B129:C129 B148:C148 B167:C167 B186:C186 B205:C205 B15:C15 B224:C224 B243:C243 B262:C262 B281:C281 B300:C300 B319:C319 B338:C338 B357:C357" xr:uid="{00000000-0002-0000-0700-000003000000}">
      <formula1>$D$18:$D$37</formula1>
    </dataValidation>
    <dataValidation type="list" allowBlank="1" showInputMessage="1" showErrorMessage="1" sqref="H115:H124 H96:H105 H77:H86 H58:H67 H39:H48 H20:H29 H134:H143 H153:H162 H172:H181 H191:H200 H210:H219 H229:H238 H248:H257 H267:H276 H286:H295 H305:H314 H324:H333 H343:H352 H362:H371" xr:uid="{00000000-0002-0000-0700-000004000000}">
      <formula1>"elettrico,"</formula1>
    </dataValidation>
    <dataValidation type="list" allowBlank="1" showInputMessage="1" showErrorMessage="1" sqref="I20:I29 I39:I48 I58:I67 I77:I86 I96:I105 I115:I124 I134:I143 I153:I162 I172:I181 I191:I200 I210:I219 I229:I238 I248:I257 I267:I276 I286:I295 I305:I314 I324:I333 I343:I352 I362:I371" xr:uid="{00000000-0002-0000-0700-000005000000}">
      <formula1>"classe I, classe A"</formula1>
    </dataValidation>
    <dataValidation type="list" allowBlank="1" showInputMessage="1" showErrorMessage="1" sqref="I49 I30 I68 I87 I106 I125 I144 I163 I182 I201 I220 I239 I258 I277 I296 I315 I334 I353 I372" xr:uid="{8E2CA574-3111-45A9-913C-6298A2877F56}">
      <formula1>"classe I,classe A"</formula1>
    </dataValidation>
    <dataValidation type="list" allowBlank="1" showInputMessage="1" showErrorMessage="1" sqref="H49 H30 H68 H87 H106 H125 H144 H163 H182 H201 H220 H239 H258 H277 H296 H315 H334 H353 H372" xr:uid="{07406C1B-64C7-43FD-B971-BA3AB66EF84A}">
      <mc:AlternateContent xmlns:x12ac="http://schemas.microsoft.com/office/spreadsheetml/2011/1/ac" xmlns:mc="http://schemas.openxmlformats.org/markup-compatibility/2006">
        <mc:Choice Requires="x12ac">
          <x12ac:list>GNC,"GNL, Ibrido (met/ele)"</x12ac:list>
        </mc:Choice>
        <mc:Fallback>
          <formula1>"GNC,GNL, Ibrido (met/ele)"</formula1>
        </mc:Fallback>
      </mc:AlternateContent>
    </dataValidation>
    <dataValidation type="date" operator="lessThanOrEqual" allowBlank="1" showInputMessage="1" showErrorMessage="1" errorTitle="Attenzione OGV non compatibile" error="OGV successiva al 31/12/2028 (art 2 c. 5 D.D. n° 152/2025)" promptTitle="Attenzione:" prompt="OGV entro il 31/12/2028" sqref="Q204 Q33 Q52 Q71 Q90 Q109 Q128 Q147 Q166 Q185 Q223 Q242 Q261 Q280 Q299 Q318 Q337 Q356" xr:uid="{A616A981-F494-49F2-AA30-08750E7CBAC3}">
      <formula1>47118</formula1>
    </dataValidation>
    <dataValidation type="date" operator="lessThanOrEqual" allowBlank="1" showInputMessage="1" showErrorMessage="1" errorTitle="attenzione OGV non compatibile" error="OGV successiva al 31/12/2028 (art 2 c. 5 D.D. n° 152/2025)" promptTitle="Attenzione:" prompt="OGV entro il 31/12/2028" sqref="Q14" xr:uid="{DBC08686-7E7F-46FC-BD2B-A16B31B90A25}">
      <formula1>47118</formula1>
    </dataValidation>
    <dataValidation allowBlank="1" showInputMessage="1" showErrorMessage="1" prompt="Scegliere la Città Metropolitana beneficiaria dal menù a tendina_x000a__x000a_" sqref="K6" xr:uid="{BC6EE969-93E6-465D-B606-C84E0B5D9CB0}"/>
    <dataValidation type="date" operator="greaterThanOrEqual" allowBlank="1" showInputMessage="1" showErrorMessage="1" errorTitle="Data non corretta" error="Immatricolazione non compatibile perchè precedente al 01/01/2024 (art 3 c.6 D.D. 152/2025)" sqref="K20:K29 K39:K48 K58:K67 K77:K86 K96:K105 K115:K124 K134:K143 K153:K162 K172:K181 K191:K200 K210:K219 K229:K238 K248:K257 K267:K276 K286:K295 K305:K314 K324:K333 K343:K352 K362:K371" xr:uid="{18494A2E-96B0-4987-A117-CCF89A3B0E3A}">
      <formula1>45292</formula1>
    </dataValidation>
  </dataValidations>
  <pageMargins left="0.7" right="0.7" top="0.75" bottom="0.75" header="0.3" footer="0.3"/>
  <pageSetup paperSize="8" scale="55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926" yWindow="562" count="2">
        <x14:dataValidation type="list" allowBlank="1" showInputMessage="1" showErrorMessage="1" prompt="Scegliere la Città Metropolitana beneficiaria dal menù a tendina_x000a__x000a_" xr:uid="{00000000-0002-0000-0700-000011000000}">
          <x14:formula1>
            <xm:f>'DATI EROGAZIONI'!$A$2:$A$15</xm:f>
          </x14:formula1>
          <xm:sqref>E6:J6</xm:sqref>
        </x14:dataValidation>
        <x14:dataValidation type="list" allowBlank="1" showInputMessage="1" showErrorMessage="1" prompt="Inserire OGV corrispondente al Piano di investimento esecutivo" xr:uid="{00000000-0002-0000-0700-000006000000}">
          <x14:formula1>
            <xm:f>'Urbano.Piano inv. forn'!$D$93:$D$112</xm:f>
          </x14:formula1>
          <xm:sqref>B33:C33 B204:C204 B185:C185 B166:C166 B147:C147 B128:C128 B109:C109 B90:C90 B71:C71 B52:C52 B14:C14 B223:C223 B242:C242 B261:C261 B280:C280 B299:C299 B318:C318 B337:C337 B356:C356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37842-9449-4C1E-AA23-46AE28A5E175}">
  <sheetPr>
    <tabColor rgb="FF99FFCC"/>
    <pageSetUpPr fitToPage="1"/>
  </sheetPr>
  <dimension ref="A1:Y392"/>
  <sheetViews>
    <sheetView topLeftCell="A368" zoomScale="77" zoomScaleNormal="77" workbookViewId="0">
      <selection activeCell="I385" sqref="I385"/>
    </sheetView>
  </sheetViews>
  <sheetFormatPr defaultColWidth="8.7109375" defaultRowHeight="15" x14ac:dyDescent="0.25"/>
  <cols>
    <col min="1" max="1" width="14.7109375" style="75" customWidth="1"/>
    <col min="2" max="2" width="8" style="503" customWidth="1"/>
    <col min="3" max="3" width="25.140625" style="64" customWidth="1"/>
    <col min="4" max="4" width="11.42578125" style="64" customWidth="1"/>
    <col min="5" max="5" width="17.5703125" style="64" customWidth="1"/>
    <col min="6" max="6" width="16.5703125" style="503" customWidth="1"/>
    <col min="7" max="7" width="22.42578125" style="64" customWidth="1"/>
    <col min="8" max="8" width="15.85546875" style="64" customWidth="1"/>
    <col min="9" max="9" width="14.28515625" style="503" customWidth="1"/>
    <col min="10" max="10" width="24.140625" style="503" customWidth="1"/>
    <col min="11" max="11" width="19.42578125" style="503" customWidth="1"/>
    <col min="12" max="12" width="12.28515625" style="64" customWidth="1"/>
    <col min="13" max="13" width="15.85546875" style="64" customWidth="1"/>
    <col min="14" max="14" width="16.28515625" style="64" customWidth="1"/>
    <col min="15" max="15" width="19.5703125" style="64" customWidth="1"/>
    <col min="16" max="16" width="24.5703125" style="64" customWidth="1"/>
    <col min="17" max="17" width="17.85546875" style="64" customWidth="1"/>
    <col min="18" max="18" width="21.140625" style="64" bestFit="1" customWidth="1"/>
    <col min="19" max="19" width="15.7109375" style="64" customWidth="1"/>
    <col min="20" max="20" width="13.42578125" style="550" customWidth="1"/>
    <col min="21" max="21" width="28.85546875" style="550" customWidth="1"/>
    <col min="22" max="22" width="8" style="64" customWidth="1"/>
    <col min="23" max="23" width="18.7109375" style="64" customWidth="1"/>
    <col min="24" max="24" width="12.85546875" style="64" bestFit="1" customWidth="1"/>
    <col min="25" max="25" width="15.140625" style="64" bestFit="1" customWidth="1"/>
    <col min="26" max="26" width="15.140625" style="64" customWidth="1"/>
    <col min="27" max="27" width="15.7109375" style="64" customWidth="1"/>
    <col min="28" max="16384" width="8.7109375" style="64"/>
  </cols>
  <sheetData>
    <row r="1" spans="1:25" ht="21" thickBot="1" x14ac:dyDescent="0.3">
      <c r="A1" s="1268" t="s">
        <v>0</v>
      </c>
      <c r="B1" s="1269"/>
      <c r="C1" s="1269"/>
      <c r="D1" s="1269"/>
      <c r="E1" s="1269"/>
      <c r="F1" s="1269"/>
      <c r="G1" s="1269"/>
      <c r="H1" s="1269"/>
      <c r="I1" s="1269"/>
      <c r="J1" s="1269"/>
      <c r="K1" s="1269"/>
      <c r="L1" s="1269"/>
      <c r="M1" s="1269"/>
      <c r="N1" s="1269"/>
      <c r="O1" s="1269"/>
      <c r="P1" s="1269"/>
      <c r="Q1" s="1269"/>
      <c r="R1" s="1269"/>
      <c r="S1" s="1269"/>
      <c r="T1" s="1269"/>
      <c r="U1" s="1270"/>
      <c r="V1" s="65"/>
      <c r="W1" s="65"/>
      <c r="X1" s="65"/>
      <c r="Y1" s="65"/>
    </row>
    <row r="2" spans="1:25" ht="13.5" customHeight="1" thickBot="1" x14ac:dyDescent="0.3">
      <c r="A2" s="407"/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548"/>
      <c r="U2" s="548"/>
      <c r="V2" s="407"/>
      <c r="W2" s="407"/>
      <c r="X2" s="407"/>
      <c r="Y2" s="407"/>
    </row>
    <row r="3" spans="1:25" ht="18.75" thickBot="1" x14ac:dyDescent="0.3">
      <c r="A3" s="1212" t="s">
        <v>261</v>
      </c>
      <c r="B3" s="1213"/>
      <c r="C3" s="1213"/>
      <c r="D3" s="1213"/>
      <c r="E3" s="1213"/>
      <c r="F3" s="1213"/>
      <c r="G3" s="1213"/>
      <c r="H3" s="1213"/>
      <c r="I3" s="1213"/>
      <c r="J3" s="1213"/>
      <c r="K3" s="1213"/>
      <c r="L3" s="1213"/>
      <c r="M3" s="1213"/>
      <c r="N3" s="1213"/>
      <c r="O3" s="1213"/>
      <c r="P3" s="1213"/>
      <c r="Q3" s="1213"/>
      <c r="R3" s="1213"/>
      <c r="S3" s="1213"/>
      <c r="T3" s="1213"/>
      <c r="U3" s="1214"/>
      <c r="V3" s="66"/>
      <c r="W3" s="66"/>
      <c r="X3" s="66"/>
      <c r="Y3" s="66"/>
    </row>
    <row r="4" spans="1:25" ht="10.5" customHeight="1" x14ac:dyDescent="0.25">
      <c r="A4" s="64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25"/>
      <c r="U4" s="25"/>
      <c r="V4" s="40"/>
      <c r="W4" s="40"/>
      <c r="X4" s="40"/>
      <c r="Y4" s="40"/>
    </row>
    <row r="5" spans="1:25" ht="6" customHeight="1" thickBot="1" x14ac:dyDescent="0.3">
      <c r="A5" s="64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549"/>
      <c r="U5" s="549"/>
      <c r="V5" s="26"/>
      <c r="W5" s="26"/>
      <c r="X5" s="26"/>
      <c r="Y5" s="26"/>
    </row>
    <row r="6" spans="1:25" ht="26.25" customHeight="1" thickBot="1" x14ac:dyDescent="0.3">
      <c r="A6" s="976" t="s">
        <v>262</v>
      </c>
      <c r="B6" s="977"/>
      <c r="C6" s="977"/>
      <c r="D6" s="978"/>
      <c r="E6" s="974" t="s">
        <v>394</v>
      </c>
      <c r="F6" s="975"/>
      <c r="G6" s="975"/>
      <c r="H6" s="975"/>
      <c r="I6" s="975"/>
      <c r="J6" s="1220"/>
      <c r="K6" s="686"/>
      <c r="M6" s="1266" t="s">
        <v>4</v>
      </c>
      <c r="N6" s="1267"/>
      <c r="O6" s="1267"/>
      <c r="P6" s="1244"/>
      <c r="Q6" s="1245"/>
      <c r="R6" s="1245"/>
      <c r="S6" s="1245"/>
      <c r="T6" s="1245"/>
      <c r="U6" s="1246"/>
      <c r="V6" s="285"/>
      <c r="W6" s="285"/>
      <c r="X6" s="285"/>
      <c r="Y6" s="285"/>
    </row>
    <row r="7" spans="1:25" ht="15.75" thickBot="1" x14ac:dyDescent="0.3"/>
    <row r="8" spans="1:25" ht="26.25" customHeight="1" thickBot="1" x14ac:dyDescent="0.3">
      <c r="A8" s="1028" t="s">
        <v>634</v>
      </c>
      <c r="B8" s="1029"/>
      <c r="C8" s="1029"/>
      <c r="D8" s="1029"/>
      <c r="E8" s="1029"/>
      <c r="F8" s="1029"/>
      <c r="G8" s="1029"/>
      <c r="H8" s="1029"/>
      <c r="I8" s="1029"/>
      <c r="J8" s="1029"/>
      <c r="K8" s="1029"/>
      <c r="L8" s="1029"/>
      <c r="M8" s="1029"/>
      <c r="N8" s="1029"/>
      <c r="O8" s="1029"/>
      <c r="P8" s="1029"/>
      <c r="Q8" s="1029"/>
      <c r="R8" s="1029"/>
      <c r="S8" s="1029"/>
      <c r="T8" s="1029"/>
      <c r="U8" s="1342"/>
      <c r="V8" s="241"/>
    </row>
    <row r="9" spans="1:25" ht="15.75" thickBot="1" x14ac:dyDescent="0.3"/>
    <row r="10" spans="1:25" x14ac:dyDescent="0.25">
      <c r="A10" s="1330" t="s">
        <v>635</v>
      </c>
      <c r="B10" s="1331"/>
      <c r="C10" s="1331"/>
      <c r="D10" s="1332"/>
      <c r="E10" s="1234">
        <f>O30+O49+O68+O87+O106+O125+O144+O163+O182+O201+O22+O220+O239+O258+O277+O296+O315+O334+O353+O372+O391</f>
        <v>0</v>
      </c>
      <c r="F10" s="1216"/>
      <c r="G10" s="1216"/>
      <c r="H10" s="1217"/>
      <c r="I10" s="64"/>
      <c r="J10" s="1319" t="s">
        <v>265</v>
      </c>
      <c r="K10" s="1354"/>
      <c r="L10" s="1321"/>
      <c r="M10" s="1321"/>
      <c r="N10" s="1321"/>
      <c r="O10" s="1360"/>
      <c r="P10" s="1216">
        <f>P30+P49+P68+P87+P106+P125+P144+P163+P182+P201+P220+P239+P258+P277+P296+P315+P334+P353+P372+P391</f>
        <v>0</v>
      </c>
      <c r="Q10" s="1217"/>
      <c r="S10" s="1361" t="s">
        <v>266</v>
      </c>
      <c r="T10" s="1362"/>
      <c r="U10" s="1251">
        <f>F30+F49+F68+F87+F106+F125+F144+F163+F182+F201+F220+F239+F258+F277+F296+F315+F334+F353+F372+F391</f>
        <v>0</v>
      </c>
      <c r="V10" s="75"/>
      <c r="W10" s="523"/>
    </row>
    <row r="11" spans="1:25" ht="15.75" thickBot="1" x14ac:dyDescent="0.3">
      <c r="A11" s="1333"/>
      <c r="B11" s="1334"/>
      <c r="C11" s="1334"/>
      <c r="D11" s="1335"/>
      <c r="E11" s="1235"/>
      <c r="F11" s="1218"/>
      <c r="G11" s="1218"/>
      <c r="H11" s="1219"/>
      <c r="I11" s="64"/>
      <c r="J11" s="1355" t="s">
        <v>629</v>
      </c>
      <c r="K11" s="1356"/>
      <c r="L11" s="1357"/>
      <c r="M11" s="1357"/>
      <c r="N11" s="1357"/>
      <c r="O11" s="1365"/>
      <c r="P11" s="1218"/>
      <c r="Q11" s="1219"/>
      <c r="S11" s="1363"/>
      <c r="T11" s="1364"/>
      <c r="U11" s="1252"/>
      <c r="V11" s="75"/>
      <c r="W11" s="523"/>
    </row>
    <row r="12" spans="1:25" ht="15.75" thickBot="1" x14ac:dyDescent="0.3"/>
    <row r="13" spans="1:25" ht="15.75" thickBot="1" x14ac:dyDescent="0.3">
      <c r="A13" s="524"/>
      <c r="B13" s="402"/>
      <c r="C13" s="280"/>
      <c r="D13" s="280"/>
      <c r="E13" s="280"/>
      <c r="F13" s="402"/>
      <c r="G13" s="280"/>
      <c r="H13" s="280"/>
      <c r="I13" s="402"/>
      <c r="J13" s="402"/>
      <c r="K13" s="402"/>
      <c r="L13" s="280"/>
      <c r="M13" s="280"/>
      <c r="N13" s="280"/>
      <c r="O13" s="280"/>
      <c r="P13" s="280"/>
      <c r="Q13" s="280"/>
      <c r="R13" s="280"/>
      <c r="S13" s="280"/>
      <c r="T13" s="551"/>
      <c r="U13" s="551"/>
      <c r="V13" s="404"/>
    </row>
    <row r="14" spans="1:25" ht="28.5" thickBot="1" x14ac:dyDescent="0.3">
      <c r="A14" s="128" t="s">
        <v>9</v>
      </c>
      <c r="B14" s="1226" t="s">
        <v>587</v>
      </c>
      <c r="C14" s="1227"/>
      <c r="E14" s="1327" t="s">
        <v>267</v>
      </c>
      <c r="F14" s="1328"/>
      <c r="G14" s="1224">
        <f>VLOOKUP(B14,'EXTRAUrbano.Piano inv. forn '!$D$93:$AB$112,3,FALSE)</f>
        <v>0</v>
      </c>
      <c r="H14" s="1225"/>
      <c r="I14" s="64"/>
      <c r="J14" s="1327" t="s">
        <v>268</v>
      </c>
      <c r="K14" s="1329"/>
      <c r="L14" s="1328"/>
      <c r="M14" s="1224">
        <f>VLOOKUP(B14,'EXTRAUrbano.Piano inv. forn '!$D$93:$AB$112,4,FALSE)</f>
        <v>0</v>
      </c>
      <c r="N14" s="1225"/>
      <c r="P14" s="134" t="s">
        <v>269</v>
      </c>
      <c r="Q14" s="525"/>
      <c r="S14" s="135" t="s">
        <v>270</v>
      </c>
      <c r="T14" s="1253"/>
      <c r="U14" s="1254"/>
      <c r="V14" s="406"/>
    </row>
    <row r="15" spans="1:25" ht="13.5" customHeight="1" thickBot="1" x14ac:dyDescent="0.3">
      <c r="A15" s="109"/>
      <c r="B15" s="76"/>
      <c r="C15" s="76"/>
      <c r="E15" s="77"/>
      <c r="F15" s="77"/>
      <c r="G15" s="78"/>
      <c r="H15" s="78"/>
      <c r="I15" s="64"/>
      <c r="J15" s="77"/>
      <c r="K15" s="77"/>
      <c r="L15" s="77"/>
      <c r="M15" s="78"/>
      <c r="N15" s="78"/>
      <c r="P15" s="79"/>
      <c r="S15" s="75"/>
      <c r="T15" s="552"/>
      <c r="V15" s="110"/>
      <c r="W15" s="523"/>
    </row>
    <row r="16" spans="1:25" ht="33.75" customHeight="1" thickBot="1" x14ac:dyDescent="0.3">
      <c r="A16" s="1313" t="s">
        <v>271</v>
      </c>
      <c r="B16" s="1314"/>
      <c r="C16" s="1314"/>
      <c r="D16" s="1315"/>
      <c r="E16" s="1210">
        <f>VLOOKUP(B14,'EXTRAUrbano.Piano inv. forn '!$D$93:$AB112,17,FALSE)</f>
        <v>0</v>
      </c>
      <c r="F16" s="1258"/>
      <c r="G16" s="1258"/>
      <c r="H16" s="1211"/>
      <c r="I16" s="64"/>
      <c r="J16" s="1316" t="s">
        <v>52</v>
      </c>
      <c r="K16" s="1317"/>
      <c r="L16" s="1318"/>
      <c r="M16" s="1210">
        <f>VLOOKUP(B14,'EXTRAUrbano.Piano inv. forn '!$D$93:$AB$112,19,FALSE)</f>
        <v>0</v>
      </c>
      <c r="N16" s="1211"/>
      <c r="O16" s="98"/>
      <c r="P16" s="669" t="s">
        <v>272</v>
      </c>
      <c r="Q16" s="115">
        <f>M16+E16</f>
        <v>0</v>
      </c>
      <c r="S16" s="135" t="s">
        <v>273</v>
      </c>
      <c r="T16" s="1253"/>
      <c r="U16" s="1254"/>
      <c r="V16" s="110"/>
      <c r="W16" s="523"/>
    </row>
    <row r="17" spans="1:23" ht="33.75" customHeight="1" thickBot="1" x14ac:dyDescent="0.3">
      <c r="A17" s="116"/>
      <c r="B17" s="117"/>
      <c r="C17" s="563"/>
      <c r="D17" s="117"/>
      <c r="E17" s="118"/>
      <c r="F17" s="118"/>
      <c r="G17" s="118"/>
      <c r="H17" s="118"/>
      <c r="I17" s="64"/>
      <c r="J17" s="77"/>
      <c r="K17" s="77"/>
      <c r="L17" s="77"/>
      <c r="M17" s="118"/>
      <c r="N17" s="118"/>
      <c r="O17" s="98"/>
      <c r="P17" s="75"/>
      <c r="Q17" s="98"/>
      <c r="S17" s="75"/>
      <c r="T17" s="553"/>
      <c r="U17" s="553"/>
      <c r="V17" s="110"/>
      <c r="W17" s="523"/>
    </row>
    <row r="18" spans="1:23" s="147" customFormat="1" ht="72" customHeight="1" x14ac:dyDescent="0.25">
      <c r="A18" s="1319" t="s">
        <v>274</v>
      </c>
      <c r="B18" s="1321" t="s">
        <v>275</v>
      </c>
      <c r="C18" s="1323" t="s">
        <v>276</v>
      </c>
      <c r="D18" s="130" t="s">
        <v>277</v>
      </c>
      <c r="E18" s="131" t="s">
        <v>278</v>
      </c>
      <c r="F18" s="130" t="s">
        <v>279</v>
      </c>
      <c r="G18" s="130" t="s">
        <v>280</v>
      </c>
      <c r="H18" s="132" t="s">
        <v>241</v>
      </c>
      <c r="I18" s="132" t="s">
        <v>281</v>
      </c>
      <c r="J18" s="132" t="s">
        <v>282</v>
      </c>
      <c r="K18" s="132" t="s">
        <v>636</v>
      </c>
      <c r="L18" s="132" t="s">
        <v>283</v>
      </c>
      <c r="M18" s="132" t="s">
        <v>284</v>
      </c>
      <c r="N18" s="132" t="s">
        <v>285</v>
      </c>
      <c r="O18" s="132" t="s">
        <v>286</v>
      </c>
      <c r="P18" s="132" t="s">
        <v>287</v>
      </c>
      <c r="Q18" s="132" t="s">
        <v>288</v>
      </c>
      <c r="R18" s="132" t="s">
        <v>289</v>
      </c>
      <c r="S18" s="132" t="s">
        <v>290</v>
      </c>
      <c r="T18" s="132" t="s">
        <v>632</v>
      </c>
      <c r="U18" s="670" t="s">
        <v>291</v>
      </c>
      <c r="V18" s="526"/>
    </row>
    <row r="19" spans="1:23" s="147" customFormat="1" ht="28.5" customHeight="1" thickBot="1" x14ac:dyDescent="0.3">
      <c r="A19" s="1320"/>
      <c r="B19" s="1322"/>
      <c r="C19" s="1324"/>
      <c r="D19" s="133" t="s">
        <v>292</v>
      </c>
      <c r="E19" s="133" t="s">
        <v>305</v>
      </c>
      <c r="F19" s="133" t="s">
        <v>294</v>
      </c>
      <c r="G19" s="133" t="s">
        <v>294</v>
      </c>
      <c r="H19" s="133" t="s">
        <v>633</v>
      </c>
      <c r="I19" s="133" t="s">
        <v>674</v>
      </c>
      <c r="J19" s="133" t="s">
        <v>295</v>
      </c>
      <c r="K19" s="133" t="s">
        <v>296</v>
      </c>
      <c r="L19" s="133" t="s">
        <v>296</v>
      </c>
      <c r="M19" s="133" t="s">
        <v>297</v>
      </c>
      <c r="N19" s="133" t="s">
        <v>296</v>
      </c>
      <c r="O19" s="133" t="s">
        <v>298</v>
      </c>
      <c r="P19" s="133" t="s">
        <v>629</v>
      </c>
      <c r="Q19" s="133" t="s">
        <v>299</v>
      </c>
      <c r="R19" s="133" t="s">
        <v>300</v>
      </c>
      <c r="S19" s="133" t="s">
        <v>301</v>
      </c>
      <c r="T19" s="133" t="s">
        <v>301</v>
      </c>
      <c r="U19" s="671"/>
      <c r="V19" s="526"/>
    </row>
    <row r="20" spans="1:23" ht="15" customHeight="1" x14ac:dyDescent="0.25">
      <c r="A20" s="1325" t="str">
        <f>B14</f>
        <v>extra-urb.e.5</v>
      </c>
      <c r="B20" s="122">
        <v>1</v>
      </c>
      <c r="C20" s="166"/>
      <c r="D20" s="87"/>
      <c r="E20" s="87"/>
      <c r="F20" s="166"/>
      <c r="G20" s="528"/>
      <c r="H20" s="89"/>
      <c r="I20" s="529"/>
      <c r="J20" s="530"/>
      <c r="K20" s="530"/>
      <c r="L20" s="531"/>
      <c r="M20" s="529"/>
      <c r="N20" s="531"/>
      <c r="O20" s="129"/>
      <c r="P20" s="129"/>
      <c r="Q20" s="529"/>
      <c r="R20" s="529"/>
      <c r="S20" s="529"/>
      <c r="T20" s="554"/>
      <c r="U20" s="555"/>
      <c r="V20" s="406"/>
    </row>
    <row r="21" spans="1:23" x14ac:dyDescent="0.25">
      <c r="A21" s="1325"/>
      <c r="B21" s="123">
        <v>2</v>
      </c>
      <c r="C21" s="84"/>
      <c r="D21" s="74"/>
      <c r="E21" s="74"/>
      <c r="F21" s="84"/>
      <c r="G21" s="533"/>
      <c r="H21" s="84"/>
      <c r="I21" s="534"/>
      <c r="J21" s="535"/>
      <c r="K21" s="535"/>
      <c r="L21" s="536"/>
      <c r="M21" s="534"/>
      <c r="N21" s="536"/>
      <c r="O21" s="120"/>
      <c r="P21" s="120"/>
      <c r="Q21" s="534"/>
      <c r="R21" s="534" t="s">
        <v>302</v>
      </c>
      <c r="S21" s="534"/>
      <c r="T21" s="556"/>
      <c r="U21" s="557"/>
      <c r="V21" s="406"/>
    </row>
    <row r="22" spans="1:23" x14ac:dyDescent="0.25">
      <c r="A22" s="1325"/>
      <c r="B22" s="123">
        <v>3</v>
      </c>
      <c r="C22" s="84"/>
      <c r="D22" s="74"/>
      <c r="E22" s="74"/>
      <c r="F22" s="84"/>
      <c r="G22" s="533"/>
      <c r="H22" s="84"/>
      <c r="I22" s="534"/>
      <c r="J22" s="535"/>
      <c r="K22" s="535"/>
      <c r="L22" s="536"/>
      <c r="M22" s="534"/>
      <c r="N22" s="536"/>
      <c r="O22" s="120"/>
      <c r="P22" s="120"/>
      <c r="Q22" s="534"/>
      <c r="R22" s="534"/>
      <c r="S22" s="534"/>
      <c r="T22" s="556"/>
      <c r="U22" s="557"/>
      <c r="V22" s="406"/>
    </row>
    <row r="23" spans="1:23" x14ac:dyDescent="0.25">
      <c r="A23" s="1325"/>
      <c r="B23" s="123">
        <v>4</v>
      </c>
      <c r="C23" s="84"/>
      <c r="D23" s="74"/>
      <c r="E23" s="74"/>
      <c r="F23" s="84"/>
      <c r="G23" s="533"/>
      <c r="H23" s="84"/>
      <c r="I23" s="534"/>
      <c r="J23" s="535"/>
      <c r="K23" s="535"/>
      <c r="L23" s="536"/>
      <c r="M23" s="534"/>
      <c r="N23" s="536"/>
      <c r="O23" s="120"/>
      <c r="P23" s="120"/>
      <c r="Q23" s="534"/>
      <c r="R23" s="534"/>
      <c r="S23" s="534"/>
      <c r="T23" s="556"/>
      <c r="U23" s="557"/>
      <c r="V23" s="406"/>
    </row>
    <row r="24" spans="1:23" x14ac:dyDescent="0.25">
      <c r="A24" s="1325"/>
      <c r="B24" s="123">
        <v>5</v>
      </c>
      <c r="C24" s="84"/>
      <c r="D24" s="74"/>
      <c r="E24" s="74"/>
      <c r="F24" s="84"/>
      <c r="G24" s="533"/>
      <c r="H24" s="84"/>
      <c r="I24" s="534"/>
      <c r="J24" s="535"/>
      <c r="K24" s="535"/>
      <c r="L24" s="536"/>
      <c r="M24" s="534"/>
      <c r="N24" s="536"/>
      <c r="O24" s="120"/>
      <c r="P24" s="120"/>
      <c r="Q24" s="534"/>
      <c r="R24" s="534"/>
      <c r="S24" s="534"/>
      <c r="T24" s="556"/>
      <c r="U24" s="557"/>
      <c r="V24" s="406"/>
    </row>
    <row r="25" spans="1:23" x14ac:dyDescent="0.25">
      <c r="A25" s="1325"/>
      <c r="B25" s="123">
        <v>6</v>
      </c>
      <c r="C25" s="84"/>
      <c r="D25" s="74"/>
      <c r="E25" s="74"/>
      <c r="F25" s="84"/>
      <c r="G25" s="533"/>
      <c r="H25" s="84"/>
      <c r="I25" s="534"/>
      <c r="J25" s="535"/>
      <c r="K25" s="535"/>
      <c r="L25" s="536"/>
      <c r="M25" s="534"/>
      <c r="N25" s="536"/>
      <c r="O25" s="120"/>
      <c r="P25" s="120"/>
      <c r="Q25" s="534"/>
      <c r="R25" s="534"/>
      <c r="S25" s="534"/>
      <c r="T25" s="556"/>
      <c r="U25" s="557"/>
      <c r="V25" s="406"/>
    </row>
    <row r="26" spans="1:23" x14ac:dyDescent="0.25">
      <c r="A26" s="1325"/>
      <c r="B26" s="123">
        <v>7</v>
      </c>
      <c r="C26" s="84"/>
      <c r="D26" s="74"/>
      <c r="E26" s="74"/>
      <c r="F26" s="84"/>
      <c r="G26" s="533"/>
      <c r="H26" s="84"/>
      <c r="I26" s="534"/>
      <c r="J26" s="535"/>
      <c r="K26" s="535"/>
      <c r="L26" s="536"/>
      <c r="M26" s="534"/>
      <c r="N26" s="536"/>
      <c r="O26" s="120"/>
      <c r="P26" s="120"/>
      <c r="Q26" s="534"/>
      <c r="R26" s="534"/>
      <c r="S26" s="534"/>
      <c r="T26" s="556"/>
      <c r="U26" s="557"/>
      <c r="V26" s="406"/>
    </row>
    <row r="27" spans="1:23" x14ac:dyDescent="0.25">
      <c r="A27" s="1325"/>
      <c r="B27" s="123">
        <v>8</v>
      </c>
      <c r="C27" s="84"/>
      <c r="D27" s="74"/>
      <c r="E27" s="74"/>
      <c r="F27" s="84"/>
      <c r="G27" s="533"/>
      <c r="H27" s="84"/>
      <c r="I27" s="534"/>
      <c r="J27" s="535"/>
      <c r="K27" s="535"/>
      <c r="L27" s="536"/>
      <c r="M27" s="534"/>
      <c r="N27" s="536"/>
      <c r="O27" s="120"/>
      <c r="P27" s="120"/>
      <c r="Q27" s="534"/>
      <c r="R27" s="534"/>
      <c r="S27" s="534"/>
      <c r="T27" s="556"/>
      <c r="U27" s="557"/>
      <c r="V27" s="406"/>
    </row>
    <row r="28" spans="1:23" x14ac:dyDescent="0.25">
      <c r="A28" s="1325"/>
      <c r="B28" s="123">
        <v>9</v>
      </c>
      <c r="C28" s="84"/>
      <c r="D28" s="74"/>
      <c r="E28" s="74"/>
      <c r="F28" s="84"/>
      <c r="G28" s="533"/>
      <c r="H28" s="84"/>
      <c r="I28" s="534"/>
      <c r="J28" s="535"/>
      <c r="K28" s="535"/>
      <c r="L28" s="536"/>
      <c r="M28" s="534"/>
      <c r="N28" s="536"/>
      <c r="O28" s="120"/>
      <c r="P28" s="120"/>
      <c r="Q28" s="534"/>
      <c r="R28" s="534"/>
      <c r="S28" s="534"/>
      <c r="T28" s="556"/>
      <c r="U28" s="557"/>
      <c r="V28" s="406"/>
    </row>
    <row r="29" spans="1:23" ht="15.75" thickBot="1" x14ac:dyDescent="0.3">
      <c r="A29" s="1326"/>
      <c r="B29" s="124">
        <v>10</v>
      </c>
      <c r="C29" s="104"/>
      <c r="D29" s="102"/>
      <c r="E29" s="102"/>
      <c r="F29" s="104"/>
      <c r="G29" s="538"/>
      <c r="H29" s="104"/>
      <c r="I29" s="539"/>
      <c r="J29" s="540"/>
      <c r="K29" s="540"/>
      <c r="L29" s="541"/>
      <c r="M29" s="539"/>
      <c r="N29" s="541"/>
      <c r="O29" s="121"/>
      <c r="P29" s="121"/>
      <c r="Q29" s="539"/>
      <c r="R29" s="539"/>
      <c r="S29" s="539"/>
      <c r="T29" s="558"/>
      <c r="U29" s="559"/>
      <c r="V29" s="406"/>
    </row>
    <row r="30" spans="1:23" ht="25.5" thickBot="1" x14ac:dyDescent="0.3">
      <c r="A30" s="612"/>
      <c r="C30" s="613"/>
      <c r="D30" s="614"/>
      <c r="E30" s="395" t="s">
        <v>303</v>
      </c>
      <c r="F30" s="396">
        <f>COUNTA(F20:F29)</f>
        <v>0</v>
      </c>
      <c r="G30" s="397">
        <f>COUNTA(G20:G29)</f>
        <v>0</v>
      </c>
      <c r="H30" s="613"/>
      <c r="I30" s="523"/>
      <c r="J30" s="615"/>
      <c r="K30" s="615"/>
      <c r="L30" s="616"/>
      <c r="M30" s="1208" t="s">
        <v>440</v>
      </c>
      <c r="N30" s="1209"/>
      <c r="O30" s="654">
        <f>SUM(O20:O29)</f>
        <v>0</v>
      </c>
      <c r="P30" s="655">
        <f>SUM(P20:P29)</f>
        <v>0</v>
      </c>
      <c r="Q30" s="523"/>
      <c r="S30" s="75"/>
      <c r="T30" s="79"/>
      <c r="U30" s="560"/>
      <c r="V30" s="545"/>
      <c r="W30" s="544"/>
    </row>
    <row r="31" spans="1:23" ht="15.75" thickBot="1" x14ac:dyDescent="0.3">
      <c r="A31" s="546"/>
      <c r="B31" s="521"/>
      <c r="C31" s="487"/>
      <c r="D31" s="487"/>
      <c r="E31" s="487"/>
      <c r="F31" s="521"/>
      <c r="G31" s="487"/>
      <c r="H31" s="487"/>
      <c r="I31" s="521"/>
      <c r="J31" s="521"/>
      <c r="K31" s="521"/>
      <c r="L31" s="487"/>
      <c r="M31" s="487"/>
      <c r="N31" s="487"/>
      <c r="O31" s="487"/>
      <c r="P31" s="487"/>
      <c r="Q31" s="487"/>
      <c r="R31" s="487"/>
      <c r="S31" s="487"/>
      <c r="T31" s="561"/>
      <c r="U31" s="562"/>
      <c r="V31" s="493"/>
    </row>
    <row r="32" spans="1:23" ht="15.75" thickBot="1" x14ac:dyDescent="0.3">
      <c r="A32" s="524"/>
      <c r="B32" s="402"/>
      <c r="C32" s="280"/>
      <c r="D32" s="280"/>
      <c r="E32" s="280"/>
      <c r="F32" s="402"/>
      <c r="G32" s="280"/>
      <c r="H32" s="280"/>
      <c r="I32" s="402"/>
      <c r="J32" s="402"/>
      <c r="K32" s="402"/>
      <c r="L32" s="280"/>
      <c r="M32" s="280"/>
      <c r="N32" s="280"/>
      <c r="O32" s="280"/>
      <c r="P32" s="280"/>
      <c r="Q32" s="280"/>
      <c r="R32" s="280"/>
      <c r="S32" s="280"/>
      <c r="T32" s="551"/>
      <c r="U32" s="551"/>
      <c r="V32" s="404"/>
    </row>
    <row r="33" spans="1:23" ht="28.5" thickBot="1" x14ac:dyDescent="0.3">
      <c r="A33" s="128" t="s">
        <v>9</v>
      </c>
      <c r="B33" s="1226" t="s">
        <v>587</v>
      </c>
      <c r="C33" s="1227"/>
      <c r="E33" s="1327" t="s">
        <v>267</v>
      </c>
      <c r="F33" s="1328"/>
      <c r="G33" s="1224">
        <f>VLOOKUP(B33,'EXTRAUrbano.Piano inv. forn '!$D$93:$AB$112,3,FALSE)</f>
        <v>0</v>
      </c>
      <c r="H33" s="1225"/>
      <c r="I33" s="64"/>
      <c r="J33" s="1327" t="s">
        <v>268</v>
      </c>
      <c r="K33" s="1329"/>
      <c r="L33" s="1328"/>
      <c r="M33" s="1224">
        <f>VLOOKUP(B33,'EXTRAUrbano.Piano inv. forn '!$D$93:$AB$112,4,FALSE)</f>
        <v>0</v>
      </c>
      <c r="N33" s="1225"/>
      <c r="P33" s="134" t="s">
        <v>269</v>
      </c>
      <c r="Q33" s="525"/>
      <c r="S33" s="135" t="s">
        <v>270</v>
      </c>
      <c r="T33" s="1253"/>
      <c r="U33" s="1254"/>
      <c r="V33" s="406"/>
    </row>
    <row r="34" spans="1:23" ht="13.5" customHeight="1" thickBot="1" x14ac:dyDescent="0.3">
      <c r="A34" s="109"/>
      <c r="B34" s="76"/>
      <c r="C34" s="76"/>
      <c r="E34" s="77"/>
      <c r="F34" s="77"/>
      <c r="G34" s="78"/>
      <c r="H34" s="78"/>
      <c r="I34" s="64"/>
      <c r="J34" s="77"/>
      <c r="K34" s="77"/>
      <c r="L34" s="77"/>
      <c r="M34" s="78"/>
      <c r="N34" s="78"/>
      <c r="P34" s="79"/>
      <c r="S34" s="75"/>
      <c r="T34" s="552"/>
      <c r="V34" s="110"/>
      <c r="W34" s="523"/>
    </row>
    <row r="35" spans="1:23" ht="33.75" customHeight="1" thickBot="1" x14ac:dyDescent="0.3">
      <c r="A35" s="1313" t="s">
        <v>271</v>
      </c>
      <c r="B35" s="1314"/>
      <c r="C35" s="1314"/>
      <c r="D35" s="1315"/>
      <c r="E35" s="1210">
        <f>VLOOKUP(B33,'EXTRAUrbano.Piano inv. forn '!$D$93:$AB131,17,FALSE)</f>
        <v>0</v>
      </c>
      <c r="F35" s="1258"/>
      <c r="G35" s="1258"/>
      <c r="H35" s="1211"/>
      <c r="I35" s="64"/>
      <c r="J35" s="1316" t="s">
        <v>52</v>
      </c>
      <c r="K35" s="1317"/>
      <c r="L35" s="1318"/>
      <c r="M35" s="1210">
        <f>VLOOKUP(B33,'EXTRAUrbano.Piano inv. forn '!$D$93:$AB$112,19,FALSE)</f>
        <v>0</v>
      </c>
      <c r="N35" s="1211"/>
      <c r="O35" s="98"/>
      <c r="P35" s="669" t="s">
        <v>272</v>
      </c>
      <c r="Q35" s="115">
        <f>M35+E35</f>
        <v>0</v>
      </c>
      <c r="S35" s="135" t="s">
        <v>273</v>
      </c>
      <c r="T35" s="1253"/>
      <c r="U35" s="1254"/>
      <c r="V35" s="110"/>
      <c r="W35" s="523"/>
    </row>
    <row r="36" spans="1:23" ht="33.75" customHeight="1" thickBot="1" x14ac:dyDescent="0.3">
      <c r="A36" s="116"/>
      <c r="B36" s="117"/>
      <c r="C36" s="563"/>
      <c r="D36" s="117"/>
      <c r="E36" s="118"/>
      <c r="F36" s="118"/>
      <c r="G36" s="118"/>
      <c r="H36" s="118"/>
      <c r="I36" s="64"/>
      <c r="J36" s="77"/>
      <c r="K36" s="77"/>
      <c r="L36" s="77"/>
      <c r="M36" s="118"/>
      <c r="N36" s="118"/>
      <c r="O36" s="98"/>
      <c r="P36" s="75"/>
      <c r="Q36" s="98"/>
      <c r="S36" s="75"/>
      <c r="T36" s="553"/>
      <c r="U36" s="553"/>
      <c r="V36" s="110"/>
      <c r="W36" s="523"/>
    </row>
    <row r="37" spans="1:23" s="147" customFormat="1" ht="72" customHeight="1" x14ac:dyDescent="0.25">
      <c r="A37" s="1319" t="s">
        <v>274</v>
      </c>
      <c r="B37" s="1321" t="s">
        <v>275</v>
      </c>
      <c r="C37" s="1323" t="s">
        <v>276</v>
      </c>
      <c r="D37" s="130" t="s">
        <v>277</v>
      </c>
      <c r="E37" s="131" t="s">
        <v>278</v>
      </c>
      <c r="F37" s="130" t="s">
        <v>279</v>
      </c>
      <c r="G37" s="130" t="s">
        <v>280</v>
      </c>
      <c r="H37" s="132" t="s">
        <v>241</v>
      </c>
      <c r="I37" s="132" t="s">
        <v>281</v>
      </c>
      <c r="J37" s="132" t="s">
        <v>282</v>
      </c>
      <c r="K37" s="132" t="s">
        <v>636</v>
      </c>
      <c r="L37" s="132" t="s">
        <v>283</v>
      </c>
      <c r="M37" s="132" t="s">
        <v>284</v>
      </c>
      <c r="N37" s="132" t="s">
        <v>285</v>
      </c>
      <c r="O37" s="132" t="s">
        <v>286</v>
      </c>
      <c r="P37" s="132" t="s">
        <v>287</v>
      </c>
      <c r="Q37" s="132" t="s">
        <v>288</v>
      </c>
      <c r="R37" s="132" t="s">
        <v>289</v>
      </c>
      <c r="S37" s="132" t="s">
        <v>290</v>
      </c>
      <c r="T37" s="132" t="s">
        <v>632</v>
      </c>
      <c r="U37" s="670" t="s">
        <v>291</v>
      </c>
      <c r="V37" s="526"/>
    </row>
    <row r="38" spans="1:23" s="147" customFormat="1" ht="28.5" customHeight="1" thickBot="1" x14ac:dyDescent="0.3">
      <c r="A38" s="1320"/>
      <c r="B38" s="1322"/>
      <c r="C38" s="1324"/>
      <c r="D38" s="133" t="s">
        <v>292</v>
      </c>
      <c r="E38" s="133" t="s">
        <v>305</v>
      </c>
      <c r="F38" s="133" t="s">
        <v>294</v>
      </c>
      <c r="G38" s="133" t="s">
        <v>294</v>
      </c>
      <c r="H38" s="133" t="s">
        <v>633</v>
      </c>
      <c r="I38" s="133" t="s">
        <v>674</v>
      </c>
      <c r="J38" s="133" t="s">
        <v>295</v>
      </c>
      <c r="K38" s="133" t="s">
        <v>296</v>
      </c>
      <c r="L38" s="133" t="s">
        <v>296</v>
      </c>
      <c r="M38" s="133" t="s">
        <v>297</v>
      </c>
      <c r="N38" s="133" t="s">
        <v>296</v>
      </c>
      <c r="O38" s="133" t="s">
        <v>298</v>
      </c>
      <c r="P38" s="133" t="s">
        <v>629</v>
      </c>
      <c r="Q38" s="133" t="s">
        <v>299</v>
      </c>
      <c r="R38" s="133" t="s">
        <v>300</v>
      </c>
      <c r="S38" s="133" t="s">
        <v>301</v>
      </c>
      <c r="T38" s="133" t="s">
        <v>301</v>
      </c>
      <c r="U38" s="671"/>
      <c r="V38" s="526"/>
    </row>
    <row r="39" spans="1:23" ht="15" customHeight="1" x14ac:dyDescent="0.25">
      <c r="A39" s="1325" t="str">
        <f>B33</f>
        <v>extra-urb.e.5</v>
      </c>
      <c r="B39" s="122">
        <v>1</v>
      </c>
      <c r="C39" s="166"/>
      <c r="D39" s="87"/>
      <c r="E39" s="87"/>
      <c r="F39" s="166"/>
      <c r="G39" s="528"/>
      <c r="H39" s="89"/>
      <c r="I39" s="529"/>
      <c r="J39" s="530"/>
      <c r="K39" s="530"/>
      <c r="L39" s="531"/>
      <c r="M39" s="529"/>
      <c r="N39" s="531"/>
      <c r="O39" s="129"/>
      <c r="P39" s="129"/>
      <c r="Q39" s="529"/>
      <c r="R39" s="529"/>
      <c r="S39" s="529"/>
      <c r="T39" s="554"/>
      <c r="U39" s="555"/>
      <c r="V39" s="406"/>
    </row>
    <row r="40" spans="1:23" x14ac:dyDescent="0.25">
      <c r="A40" s="1325"/>
      <c r="B40" s="123">
        <v>2</v>
      </c>
      <c r="C40" s="84"/>
      <c r="D40" s="74"/>
      <c r="E40" s="74"/>
      <c r="F40" s="84"/>
      <c r="G40" s="533"/>
      <c r="H40" s="84"/>
      <c r="I40" s="534"/>
      <c r="J40" s="535"/>
      <c r="K40" s="535"/>
      <c r="L40" s="536"/>
      <c r="M40" s="534"/>
      <c r="N40" s="536"/>
      <c r="O40" s="120"/>
      <c r="P40" s="120"/>
      <c r="Q40" s="534"/>
      <c r="R40" s="534" t="s">
        <v>302</v>
      </c>
      <c r="S40" s="534"/>
      <c r="T40" s="556"/>
      <c r="U40" s="557"/>
      <c r="V40" s="406"/>
    </row>
    <row r="41" spans="1:23" x14ac:dyDescent="0.25">
      <c r="A41" s="1325"/>
      <c r="B41" s="123">
        <v>3</v>
      </c>
      <c r="C41" s="84"/>
      <c r="D41" s="74"/>
      <c r="E41" s="74"/>
      <c r="F41" s="84"/>
      <c r="G41" s="533"/>
      <c r="H41" s="84"/>
      <c r="I41" s="534"/>
      <c r="J41" s="535"/>
      <c r="K41" s="535"/>
      <c r="L41" s="536"/>
      <c r="M41" s="534"/>
      <c r="N41" s="536"/>
      <c r="O41" s="120"/>
      <c r="P41" s="120"/>
      <c r="Q41" s="534"/>
      <c r="R41" s="534"/>
      <c r="S41" s="534"/>
      <c r="T41" s="556"/>
      <c r="U41" s="557"/>
      <c r="V41" s="406"/>
    </row>
    <row r="42" spans="1:23" x14ac:dyDescent="0.25">
      <c r="A42" s="1325"/>
      <c r="B42" s="123">
        <v>4</v>
      </c>
      <c r="C42" s="84"/>
      <c r="D42" s="74"/>
      <c r="E42" s="74"/>
      <c r="F42" s="84"/>
      <c r="G42" s="533"/>
      <c r="H42" s="84"/>
      <c r="I42" s="534"/>
      <c r="J42" s="535"/>
      <c r="K42" s="535"/>
      <c r="L42" s="536"/>
      <c r="M42" s="534"/>
      <c r="N42" s="536"/>
      <c r="O42" s="120"/>
      <c r="P42" s="120"/>
      <c r="Q42" s="534"/>
      <c r="R42" s="534"/>
      <c r="S42" s="534"/>
      <c r="T42" s="556"/>
      <c r="U42" s="557"/>
      <c r="V42" s="406"/>
    </row>
    <row r="43" spans="1:23" x14ac:dyDescent="0.25">
      <c r="A43" s="1325"/>
      <c r="B43" s="123">
        <v>5</v>
      </c>
      <c r="C43" s="84"/>
      <c r="D43" s="74"/>
      <c r="E43" s="74"/>
      <c r="F43" s="84"/>
      <c r="G43" s="533"/>
      <c r="H43" s="84"/>
      <c r="I43" s="534"/>
      <c r="J43" s="535"/>
      <c r="K43" s="535"/>
      <c r="L43" s="536"/>
      <c r="M43" s="534"/>
      <c r="N43" s="536"/>
      <c r="O43" s="120"/>
      <c r="P43" s="120"/>
      <c r="Q43" s="534"/>
      <c r="R43" s="534"/>
      <c r="S43" s="534"/>
      <c r="T43" s="556"/>
      <c r="U43" s="557"/>
      <c r="V43" s="406"/>
    </row>
    <row r="44" spans="1:23" x14ac:dyDescent="0.25">
      <c r="A44" s="1325"/>
      <c r="B44" s="123">
        <v>6</v>
      </c>
      <c r="C44" s="84"/>
      <c r="D44" s="74"/>
      <c r="E44" s="74"/>
      <c r="F44" s="84"/>
      <c r="G44" s="533"/>
      <c r="H44" s="84"/>
      <c r="I44" s="534"/>
      <c r="J44" s="535"/>
      <c r="K44" s="535"/>
      <c r="L44" s="536"/>
      <c r="M44" s="534"/>
      <c r="N44" s="536"/>
      <c r="O44" s="120"/>
      <c r="P44" s="120"/>
      <c r="Q44" s="534"/>
      <c r="R44" s="534"/>
      <c r="S44" s="534"/>
      <c r="T44" s="556"/>
      <c r="U44" s="557"/>
      <c r="V44" s="406"/>
    </row>
    <row r="45" spans="1:23" x14ac:dyDescent="0.25">
      <c r="A45" s="1325"/>
      <c r="B45" s="123">
        <v>7</v>
      </c>
      <c r="C45" s="84"/>
      <c r="D45" s="74"/>
      <c r="E45" s="74"/>
      <c r="F45" s="84"/>
      <c r="G45" s="533"/>
      <c r="H45" s="84"/>
      <c r="I45" s="534"/>
      <c r="J45" s="535"/>
      <c r="K45" s="535"/>
      <c r="L45" s="536"/>
      <c r="M45" s="534"/>
      <c r="N45" s="536"/>
      <c r="O45" s="120"/>
      <c r="P45" s="120"/>
      <c r="Q45" s="534"/>
      <c r="R45" s="534"/>
      <c r="S45" s="534"/>
      <c r="T45" s="556"/>
      <c r="U45" s="557"/>
      <c r="V45" s="406"/>
    </row>
    <row r="46" spans="1:23" x14ac:dyDescent="0.25">
      <c r="A46" s="1325"/>
      <c r="B46" s="123">
        <v>8</v>
      </c>
      <c r="C46" s="84"/>
      <c r="D46" s="74"/>
      <c r="E46" s="74"/>
      <c r="F46" s="84"/>
      <c r="G46" s="533"/>
      <c r="H46" s="84"/>
      <c r="I46" s="534"/>
      <c r="J46" s="535"/>
      <c r="K46" s="535"/>
      <c r="L46" s="536"/>
      <c r="M46" s="534"/>
      <c r="N46" s="536"/>
      <c r="O46" s="120"/>
      <c r="P46" s="120"/>
      <c r="Q46" s="534"/>
      <c r="R46" s="534"/>
      <c r="S46" s="534"/>
      <c r="T46" s="556"/>
      <c r="U46" s="557"/>
      <c r="V46" s="406"/>
    </row>
    <row r="47" spans="1:23" x14ac:dyDescent="0.25">
      <c r="A47" s="1325"/>
      <c r="B47" s="123">
        <v>9</v>
      </c>
      <c r="C47" s="84"/>
      <c r="D47" s="74"/>
      <c r="E47" s="74"/>
      <c r="F47" s="84"/>
      <c r="G47" s="533"/>
      <c r="H47" s="84"/>
      <c r="I47" s="534"/>
      <c r="J47" s="535"/>
      <c r="K47" s="535"/>
      <c r="L47" s="536"/>
      <c r="M47" s="534"/>
      <c r="N47" s="536"/>
      <c r="O47" s="120"/>
      <c r="P47" s="120"/>
      <c r="Q47" s="534"/>
      <c r="R47" s="534"/>
      <c r="S47" s="534"/>
      <c r="T47" s="556"/>
      <c r="U47" s="557"/>
      <c r="V47" s="406"/>
    </row>
    <row r="48" spans="1:23" ht="15.75" thickBot="1" x14ac:dyDescent="0.3">
      <c r="A48" s="1326"/>
      <c r="B48" s="124">
        <v>10</v>
      </c>
      <c r="C48" s="104"/>
      <c r="D48" s="102"/>
      <c r="E48" s="102"/>
      <c r="F48" s="104"/>
      <c r="G48" s="538"/>
      <c r="H48" s="104"/>
      <c r="I48" s="539"/>
      <c r="J48" s="540"/>
      <c r="K48" s="540"/>
      <c r="L48" s="541"/>
      <c r="M48" s="539"/>
      <c r="N48" s="541"/>
      <c r="O48" s="121"/>
      <c r="P48" s="121"/>
      <c r="Q48" s="539"/>
      <c r="R48" s="539"/>
      <c r="S48" s="539"/>
      <c r="T48" s="558"/>
      <c r="U48" s="559"/>
      <c r="V48" s="406"/>
    </row>
    <row r="49" spans="1:23" ht="25.5" thickBot="1" x14ac:dyDescent="0.3">
      <c r="A49" s="612"/>
      <c r="C49" s="613"/>
      <c r="D49" s="614"/>
      <c r="E49" s="395" t="s">
        <v>303</v>
      </c>
      <c r="F49" s="396">
        <f>COUNTA(F39:F48)</f>
        <v>0</v>
      </c>
      <c r="G49" s="397">
        <f>COUNTA(G39:G48)</f>
        <v>0</v>
      </c>
      <c r="H49" s="613"/>
      <c r="I49" s="523"/>
      <c r="J49" s="615"/>
      <c r="K49" s="615"/>
      <c r="L49" s="616"/>
      <c r="M49" s="1208" t="s">
        <v>440</v>
      </c>
      <c r="N49" s="1209"/>
      <c r="O49" s="654">
        <f>SUM(O39:O48)</f>
        <v>0</v>
      </c>
      <c r="P49" s="655">
        <f>SUM(P39:P48)</f>
        <v>0</v>
      </c>
      <c r="Q49" s="523"/>
      <c r="S49" s="75"/>
      <c r="T49" s="79"/>
      <c r="U49" s="560"/>
      <c r="V49" s="545"/>
      <c r="W49" s="544"/>
    </row>
    <row r="50" spans="1:23" ht="15.75" thickBot="1" x14ac:dyDescent="0.3">
      <c r="A50" s="546"/>
      <c r="B50" s="521"/>
      <c r="C50" s="487"/>
      <c r="D50" s="487"/>
      <c r="E50" s="487"/>
      <c r="F50" s="521"/>
      <c r="G50" s="487"/>
      <c r="H50" s="487"/>
      <c r="I50" s="521"/>
      <c r="J50" s="521"/>
      <c r="K50" s="521"/>
      <c r="L50" s="487"/>
      <c r="M50" s="487"/>
      <c r="N50" s="487"/>
      <c r="O50" s="487"/>
      <c r="P50" s="487"/>
      <c r="Q50" s="487"/>
      <c r="R50" s="487"/>
      <c r="S50" s="487"/>
      <c r="T50" s="561"/>
      <c r="U50" s="562"/>
      <c r="V50" s="493"/>
    </row>
    <row r="51" spans="1:23" ht="15.75" thickBot="1" x14ac:dyDescent="0.3">
      <c r="A51" s="524"/>
      <c r="B51" s="402"/>
      <c r="C51" s="280"/>
      <c r="D51" s="280"/>
      <c r="E51" s="280"/>
      <c r="F51" s="402"/>
      <c r="G51" s="280"/>
      <c r="H51" s="280"/>
      <c r="I51" s="402"/>
      <c r="J51" s="402"/>
      <c r="K51" s="402"/>
      <c r="L51" s="280"/>
      <c r="M51" s="280"/>
      <c r="N51" s="280"/>
      <c r="O51" s="280"/>
      <c r="P51" s="280"/>
      <c r="Q51" s="280"/>
      <c r="R51" s="280"/>
      <c r="S51" s="280"/>
      <c r="T51" s="551"/>
      <c r="U51" s="551"/>
      <c r="V51" s="404"/>
    </row>
    <row r="52" spans="1:23" ht="28.5" thickBot="1" x14ac:dyDescent="0.3">
      <c r="A52" s="128" t="s">
        <v>9</v>
      </c>
      <c r="B52" s="1226" t="s">
        <v>587</v>
      </c>
      <c r="C52" s="1227"/>
      <c r="E52" s="1327" t="s">
        <v>267</v>
      </c>
      <c r="F52" s="1328"/>
      <c r="G52" s="1224">
        <f>VLOOKUP(B52,'EXTRAUrbano.Piano inv. forn '!$D$93:$AB$112,3,FALSE)</f>
        <v>0</v>
      </c>
      <c r="H52" s="1225"/>
      <c r="I52" s="64"/>
      <c r="J52" s="1327" t="s">
        <v>268</v>
      </c>
      <c r="K52" s="1329"/>
      <c r="L52" s="1328"/>
      <c r="M52" s="1224">
        <f>VLOOKUP(B52,'EXTRAUrbano.Piano inv. forn '!$D$93:$AB$112,4,FALSE)</f>
        <v>0</v>
      </c>
      <c r="N52" s="1225"/>
      <c r="P52" s="134" t="s">
        <v>269</v>
      </c>
      <c r="Q52" s="525"/>
      <c r="S52" s="135" t="s">
        <v>270</v>
      </c>
      <c r="T52" s="1253"/>
      <c r="U52" s="1254"/>
      <c r="V52" s="406"/>
    </row>
    <row r="53" spans="1:23" ht="13.5" customHeight="1" thickBot="1" x14ac:dyDescent="0.3">
      <c r="A53" s="109"/>
      <c r="B53" s="76"/>
      <c r="C53" s="76"/>
      <c r="E53" s="77"/>
      <c r="F53" s="77"/>
      <c r="G53" s="78"/>
      <c r="H53" s="78"/>
      <c r="I53" s="64"/>
      <c r="J53" s="77"/>
      <c r="K53" s="77"/>
      <c r="L53" s="77"/>
      <c r="M53" s="78"/>
      <c r="N53" s="78"/>
      <c r="P53" s="79"/>
      <c r="S53" s="75"/>
      <c r="T53" s="552"/>
      <c r="V53" s="110"/>
      <c r="W53" s="523"/>
    </row>
    <row r="54" spans="1:23" ht="33.75" customHeight="1" thickBot="1" x14ac:dyDescent="0.3">
      <c r="A54" s="1313" t="s">
        <v>271</v>
      </c>
      <c r="B54" s="1314"/>
      <c r="C54" s="1314"/>
      <c r="D54" s="1315"/>
      <c r="E54" s="1210">
        <f>VLOOKUP(B52,'EXTRAUrbano.Piano inv. forn '!$D$93:$AB150,17,FALSE)</f>
        <v>0</v>
      </c>
      <c r="F54" s="1258"/>
      <c r="G54" s="1258"/>
      <c r="H54" s="1211"/>
      <c r="I54" s="64"/>
      <c r="J54" s="1316" t="s">
        <v>52</v>
      </c>
      <c r="K54" s="1317"/>
      <c r="L54" s="1318"/>
      <c r="M54" s="1210">
        <f>VLOOKUP(B52,'EXTRAUrbano.Piano inv. forn '!$D$93:$AB$112,19,FALSE)</f>
        <v>0</v>
      </c>
      <c r="N54" s="1211"/>
      <c r="O54" s="98"/>
      <c r="P54" s="669" t="s">
        <v>272</v>
      </c>
      <c r="Q54" s="115">
        <f>M54+E54</f>
        <v>0</v>
      </c>
      <c r="S54" s="135" t="s">
        <v>273</v>
      </c>
      <c r="T54" s="1253"/>
      <c r="U54" s="1254"/>
      <c r="V54" s="110"/>
      <c r="W54" s="523"/>
    </row>
    <row r="55" spans="1:23" ht="33.75" customHeight="1" thickBot="1" x14ac:dyDescent="0.3">
      <c r="A55" s="116"/>
      <c r="B55" s="117"/>
      <c r="C55" s="563"/>
      <c r="D55" s="117"/>
      <c r="E55" s="118"/>
      <c r="F55" s="118"/>
      <c r="G55" s="118"/>
      <c r="H55" s="118"/>
      <c r="I55" s="64"/>
      <c r="J55" s="77"/>
      <c r="K55" s="77"/>
      <c r="L55" s="77"/>
      <c r="M55" s="118"/>
      <c r="N55" s="118"/>
      <c r="O55" s="98"/>
      <c r="P55" s="75"/>
      <c r="Q55" s="98"/>
      <c r="S55" s="75"/>
      <c r="T55" s="553"/>
      <c r="U55" s="553"/>
      <c r="V55" s="110"/>
      <c r="W55" s="523"/>
    </row>
    <row r="56" spans="1:23" s="147" customFormat="1" ht="72" customHeight="1" x14ac:dyDescent="0.25">
      <c r="A56" s="1319" t="s">
        <v>274</v>
      </c>
      <c r="B56" s="1321" t="s">
        <v>275</v>
      </c>
      <c r="C56" s="1323" t="s">
        <v>276</v>
      </c>
      <c r="D56" s="130" t="s">
        <v>277</v>
      </c>
      <c r="E56" s="131" t="s">
        <v>278</v>
      </c>
      <c r="F56" s="130" t="s">
        <v>279</v>
      </c>
      <c r="G56" s="130" t="s">
        <v>280</v>
      </c>
      <c r="H56" s="132" t="s">
        <v>241</v>
      </c>
      <c r="I56" s="132" t="s">
        <v>281</v>
      </c>
      <c r="J56" s="132" t="s">
        <v>282</v>
      </c>
      <c r="K56" s="132" t="s">
        <v>636</v>
      </c>
      <c r="L56" s="132" t="s">
        <v>283</v>
      </c>
      <c r="M56" s="132" t="s">
        <v>284</v>
      </c>
      <c r="N56" s="132" t="s">
        <v>285</v>
      </c>
      <c r="O56" s="132" t="s">
        <v>286</v>
      </c>
      <c r="P56" s="132" t="s">
        <v>287</v>
      </c>
      <c r="Q56" s="132" t="s">
        <v>288</v>
      </c>
      <c r="R56" s="132" t="s">
        <v>289</v>
      </c>
      <c r="S56" s="132" t="s">
        <v>290</v>
      </c>
      <c r="T56" s="132" t="s">
        <v>632</v>
      </c>
      <c r="U56" s="670" t="s">
        <v>291</v>
      </c>
      <c r="V56" s="526"/>
    </row>
    <row r="57" spans="1:23" s="147" customFormat="1" ht="28.5" customHeight="1" thickBot="1" x14ac:dyDescent="0.3">
      <c r="A57" s="1320"/>
      <c r="B57" s="1322"/>
      <c r="C57" s="1324"/>
      <c r="D57" s="133" t="s">
        <v>292</v>
      </c>
      <c r="E57" s="133" t="s">
        <v>305</v>
      </c>
      <c r="F57" s="133" t="s">
        <v>294</v>
      </c>
      <c r="G57" s="133" t="s">
        <v>294</v>
      </c>
      <c r="H57" s="133" t="s">
        <v>633</v>
      </c>
      <c r="I57" s="133" t="s">
        <v>674</v>
      </c>
      <c r="J57" s="133" t="s">
        <v>295</v>
      </c>
      <c r="K57" s="133" t="s">
        <v>296</v>
      </c>
      <c r="L57" s="133" t="s">
        <v>296</v>
      </c>
      <c r="M57" s="133" t="s">
        <v>297</v>
      </c>
      <c r="N57" s="133" t="s">
        <v>296</v>
      </c>
      <c r="O57" s="133" t="s">
        <v>298</v>
      </c>
      <c r="P57" s="133" t="s">
        <v>629</v>
      </c>
      <c r="Q57" s="133" t="s">
        <v>299</v>
      </c>
      <c r="R57" s="133" t="s">
        <v>300</v>
      </c>
      <c r="S57" s="133" t="s">
        <v>301</v>
      </c>
      <c r="T57" s="133" t="s">
        <v>301</v>
      </c>
      <c r="U57" s="671"/>
      <c r="V57" s="526"/>
    </row>
    <row r="58" spans="1:23" ht="15" customHeight="1" x14ac:dyDescent="0.25">
      <c r="A58" s="1325" t="str">
        <f>B52</f>
        <v>extra-urb.e.5</v>
      </c>
      <c r="B58" s="122">
        <v>1</v>
      </c>
      <c r="C58" s="166"/>
      <c r="D58" s="87"/>
      <c r="E58" s="87"/>
      <c r="F58" s="166"/>
      <c r="G58" s="528"/>
      <c r="H58" s="89"/>
      <c r="I58" s="529"/>
      <c r="J58" s="530"/>
      <c r="K58" s="530"/>
      <c r="L58" s="531"/>
      <c r="M58" s="529"/>
      <c r="N58" s="531"/>
      <c r="O58" s="129"/>
      <c r="P58" s="129"/>
      <c r="Q58" s="529"/>
      <c r="R58" s="529"/>
      <c r="S58" s="529"/>
      <c r="T58" s="554"/>
      <c r="U58" s="555"/>
      <c r="V58" s="406"/>
    </row>
    <row r="59" spans="1:23" x14ac:dyDescent="0.25">
      <c r="A59" s="1325"/>
      <c r="B59" s="123">
        <v>2</v>
      </c>
      <c r="C59" s="84"/>
      <c r="D59" s="74"/>
      <c r="E59" s="74"/>
      <c r="F59" s="84"/>
      <c r="G59" s="533"/>
      <c r="H59" s="84"/>
      <c r="I59" s="534"/>
      <c r="J59" s="535"/>
      <c r="K59" s="535"/>
      <c r="L59" s="536"/>
      <c r="M59" s="534"/>
      <c r="N59" s="536"/>
      <c r="O59" s="120"/>
      <c r="P59" s="120"/>
      <c r="Q59" s="534"/>
      <c r="R59" s="534" t="s">
        <v>302</v>
      </c>
      <c r="S59" s="534"/>
      <c r="T59" s="556"/>
      <c r="U59" s="557"/>
      <c r="V59" s="406"/>
    </row>
    <row r="60" spans="1:23" x14ac:dyDescent="0.25">
      <c r="A60" s="1325"/>
      <c r="B60" s="123">
        <v>3</v>
      </c>
      <c r="C60" s="84"/>
      <c r="D60" s="74"/>
      <c r="E60" s="74"/>
      <c r="F60" s="84"/>
      <c r="G60" s="533"/>
      <c r="H60" s="84"/>
      <c r="I60" s="534"/>
      <c r="J60" s="535"/>
      <c r="K60" s="535"/>
      <c r="L60" s="536"/>
      <c r="M60" s="534"/>
      <c r="N60" s="536"/>
      <c r="O60" s="120"/>
      <c r="P60" s="120"/>
      <c r="Q60" s="534"/>
      <c r="R60" s="534"/>
      <c r="S60" s="534"/>
      <c r="T60" s="556"/>
      <c r="U60" s="557"/>
      <c r="V60" s="406"/>
    </row>
    <row r="61" spans="1:23" x14ac:dyDescent="0.25">
      <c r="A61" s="1325"/>
      <c r="B61" s="123">
        <v>4</v>
      </c>
      <c r="C61" s="84"/>
      <c r="D61" s="74"/>
      <c r="E61" s="74"/>
      <c r="F61" s="84"/>
      <c r="G61" s="533"/>
      <c r="H61" s="84"/>
      <c r="I61" s="534"/>
      <c r="J61" s="535"/>
      <c r="K61" s="535"/>
      <c r="L61" s="536"/>
      <c r="M61" s="534"/>
      <c r="N61" s="536"/>
      <c r="O61" s="120"/>
      <c r="P61" s="120"/>
      <c r="Q61" s="534"/>
      <c r="R61" s="534"/>
      <c r="S61" s="534"/>
      <c r="T61" s="556"/>
      <c r="U61" s="557"/>
      <c r="V61" s="406"/>
    </row>
    <row r="62" spans="1:23" x14ac:dyDescent="0.25">
      <c r="A62" s="1325"/>
      <c r="B62" s="123">
        <v>5</v>
      </c>
      <c r="C62" s="84"/>
      <c r="D62" s="74"/>
      <c r="E62" s="74"/>
      <c r="F62" s="84"/>
      <c r="G62" s="533"/>
      <c r="H62" s="84"/>
      <c r="I62" s="534"/>
      <c r="J62" s="535"/>
      <c r="K62" s="535"/>
      <c r="L62" s="536"/>
      <c r="M62" s="534"/>
      <c r="N62" s="536"/>
      <c r="O62" s="120"/>
      <c r="P62" s="120"/>
      <c r="Q62" s="534"/>
      <c r="R62" s="534"/>
      <c r="S62" s="534"/>
      <c r="T62" s="556"/>
      <c r="U62" s="557"/>
      <c r="V62" s="406"/>
    </row>
    <row r="63" spans="1:23" x14ac:dyDescent="0.25">
      <c r="A63" s="1325"/>
      <c r="B63" s="123">
        <v>6</v>
      </c>
      <c r="C63" s="84"/>
      <c r="D63" s="74"/>
      <c r="E63" s="74"/>
      <c r="F63" s="84"/>
      <c r="G63" s="533"/>
      <c r="H63" s="84"/>
      <c r="I63" s="534"/>
      <c r="J63" s="535"/>
      <c r="K63" s="535"/>
      <c r="L63" s="536"/>
      <c r="M63" s="534"/>
      <c r="N63" s="536"/>
      <c r="O63" s="120"/>
      <c r="P63" s="120"/>
      <c r="Q63" s="534"/>
      <c r="R63" s="534"/>
      <c r="S63" s="534"/>
      <c r="T63" s="556"/>
      <c r="U63" s="557"/>
      <c r="V63" s="406"/>
    </row>
    <row r="64" spans="1:23" x14ac:dyDescent="0.25">
      <c r="A64" s="1325"/>
      <c r="B64" s="123">
        <v>7</v>
      </c>
      <c r="C64" s="84"/>
      <c r="D64" s="74"/>
      <c r="E64" s="74"/>
      <c r="F64" s="84"/>
      <c r="G64" s="533"/>
      <c r="H64" s="84"/>
      <c r="I64" s="534"/>
      <c r="J64" s="535"/>
      <c r="K64" s="535"/>
      <c r="L64" s="536"/>
      <c r="M64" s="534"/>
      <c r="N64" s="536"/>
      <c r="O64" s="120"/>
      <c r="P64" s="120"/>
      <c r="Q64" s="534"/>
      <c r="R64" s="534"/>
      <c r="S64" s="534"/>
      <c r="T64" s="556"/>
      <c r="U64" s="557"/>
      <c r="V64" s="406"/>
    </row>
    <row r="65" spans="1:23" x14ac:dyDescent="0.25">
      <c r="A65" s="1325"/>
      <c r="B65" s="123">
        <v>8</v>
      </c>
      <c r="C65" s="84"/>
      <c r="D65" s="74"/>
      <c r="E65" s="74"/>
      <c r="F65" s="84"/>
      <c r="G65" s="533"/>
      <c r="H65" s="84"/>
      <c r="I65" s="534"/>
      <c r="J65" s="535"/>
      <c r="K65" s="535"/>
      <c r="L65" s="536"/>
      <c r="M65" s="534"/>
      <c r="N65" s="536"/>
      <c r="O65" s="120"/>
      <c r="P65" s="120"/>
      <c r="Q65" s="534"/>
      <c r="R65" s="534"/>
      <c r="S65" s="534"/>
      <c r="T65" s="556"/>
      <c r="U65" s="557"/>
      <c r="V65" s="406"/>
    </row>
    <row r="66" spans="1:23" x14ac:dyDescent="0.25">
      <c r="A66" s="1325"/>
      <c r="B66" s="123">
        <v>9</v>
      </c>
      <c r="C66" s="84"/>
      <c r="D66" s="74"/>
      <c r="E66" s="74"/>
      <c r="F66" s="84"/>
      <c r="G66" s="533"/>
      <c r="H66" s="84"/>
      <c r="I66" s="534"/>
      <c r="J66" s="535"/>
      <c r="K66" s="535"/>
      <c r="L66" s="536"/>
      <c r="M66" s="534"/>
      <c r="N66" s="536"/>
      <c r="O66" s="120"/>
      <c r="P66" s="120"/>
      <c r="Q66" s="534"/>
      <c r="R66" s="534"/>
      <c r="S66" s="534"/>
      <c r="T66" s="556"/>
      <c r="U66" s="557"/>
      <c r="V66" s="406"/>
    </row>
    <row r="67" spans="1:23" ht="15.75" thickBot="1" x14ac:dyDescent="0.3">
      <c r="A67" s="1326"/>
      <c r="B67" s="124">
        <v>10</v>
      </c>
      <c r="C67" s="104"/>
      <c r="D67" s="102"/>
      <c r="E67" s="102"/>
      <c r="F67" s="104"/>
      <c r="G67" s="538"/>
      <c r="H67" s="104"/>
      <c r="I67" s="539"/>
      <c r="J67" s="540"/>
      <c r="K67" s="540"/>
      <c r="L67" s="541"/>
      <c r="M67" s="539"/>
      <c r="N67" s="541"/>
      <c r="O67" s="121"/>
      <c r="P67" s="121"/>
      <c r="Q67" s="539"/>
      <c r="R67" s="539"/>
      <c r="S67" s="539"/>
      <c r="T67" s="558"/>
      <c r="U67" s="559"/>
      <c r="V67" s="406"/>
    </row>
    <row r="68" spans="1:23" ht="25.5" thickBot="1" x14ac:dyDescent="0.3">
      <c r="A68" s="612"/>
      <c r="C68" s="613"/>
      <c r="D68" s="614"/>
      <c r="E68" s="395" t="s">
        <v>303</v>
      </c>
      <c r="F68" s="396">
        <f>COUNTA(F58:F67)</f>
        <v>0</v>
      </c>
      <c r="G68" s="397">
        <f>COUNTA(G58:G67)</f>
        <v>0</v>
      </c>
      <c r="H68" s="613"/>
      <c r="I68" s="523"/>
      <c r="J68" s="615"/>
      <c r="K68" s="615"/>
      <c r="L68" s="616"/>
      <c r="M68" s="1208" t="s">
        <v>440</v>
      </c>
      <c r="N68" s="1209"/>
      <c r="O68" s="654">
        <f>SUM(O58:O67)</f>
        <v>0</v>
      </c>
      <c r="P68" s="655">
        <f>SUM(P58:P67)</f>
        <v>0</v>
      </c>
      <c r="Q68" s="523"/>
      <c r="S68" s="75"/>
      <c r="T68" s="79"/>
      <c r="U68" s="560"/>
      <c r="V68" s="545"/>
      <c r="W68" s="544"/>
    </row>
    <row r="69" spans="1:23" ht="15.75" thickBot="1" x14ac:dyDescent="0.3">
      <c r="A69" s="546"/>
      <c r="B69" s="521"/>
      <c r="C69" s="487"/>
      <c r="D69" s="487"/>
      <c r="E69" s="487"/>
      <c r="F69" s="521"/>
      <c r="G69" s="487"/>
      <c r="H69" s="487"/>
      <c r="I69" s="521"/>
      <c r="J69" s="521"/>
      <c r="K69" s="521"/>
      <c r="L69" s="487"/>
      <c r="M69" s="487"/>
      <c r="N69" s="487"/>
      <c r="O69" s="487"/>
      <c r="P69" s="487"/>
      <c r="Q69" s="487"/>
      <c r="R69" s="487"/>
      <c r="S69" s="487"/>
      <c r="T69" s="561"/>
      <c r="U69" s="562"/>
      <c r="V69" s="493"/>
    </row>
    <row r="70" spans="1:23" ht="15.75" thickBot="1" x14ac:dyDescent="0.3">
      <c r="A70" s="524"/>
      <c r="B70" s="402"/>
      <c r="C70" s="280"/>
      <c r="D70" s="280"/>
      <c r="E70" s="280"/>
      <c r="F70" s="402"/>
      <c r="G70" s="280"/>
      <c r="H70" s="280"/>
      <c r="I70" s="402"/>
      <c r="J70" s="402"/>
      <c r="K70" s="402"/>
      <c r="L70" s="280"/>
      <c r="M70" s="280"/>
      <c r="N70" s="280"/>
      <c r="O70" s="280"/>
      <c r="P70" s="280"/>
      <c r="Q70" s="280"/>
      <c r="R70" s="280"/>
      <c r="S70" s="280"/>
      <c r="T70" s="551"/>
      <c r="U70" s="551"/>
      <c r="V70" s="404"/>
    </row>
    <row r="71" spans="1:23" ht="28.5" thickBot="1" x14ac:dyDescent="0.3">
      <c r="A71" s="128" t="s">
        <v>9</v>
      </c>
      <c r="B71" s="1226" t="s">
        <v>587</v>
      </c>
      <c r="C71" s="1227"/>
      <c r="E71" s="1327" t="s">
        <v>267</v>
      </c>
      <c r="F71" s="1328"/>
      <c r="G71" s="1224">
        <f>VLOOKUP(B71,'EXTRAUrbano.Piano inv. forn '!$D$93:$AB$112,3,FALSE)</f>
        <v>0</v>
      </c>
      <c r="H71" s="1225"/>
      <c r="I71" s="64"/>
      <c r="J71" s="1327" t="s">
        <v>268</v>
      </c>
      <c r="K71" s="1329"/>
      <c r="L71" s="1328"/>
      <c r="M71" s="1224">
        <f>VLOOKUP(B71,'EXTRAUrbano.Piano inv. forn '!$D$93:$AB$112,4,FALSE)</f>
        <v>0</v>
      </c>
      <c r="N71" s="1225"/>
      <c r="P71" s="134" t="s">
        <v>269</v>
      </c>
      <c r="Q71" s="525"/>
      <c r="S71" s="135" t="s">
        <v>270</v>
      </c>
      <c r="T71" s="1253"/>
      <c r="U71" s="1254"/>
      <c r="V71" s="406"/>
    </row>
    <row r="72" spans="1:23" ht="13.5" customHeight="1" thickBot="1" x14ac:dyDescent="0.3">
      <c r="A72" s="109"/>
      <c r="B72" s="76"/>
      <c r="C72" s="76"/>
      <c r="E72" s="77"/>
      <c r="F72" s="77"/>
      <c r="G72" s="78"/>
      <c r="H72" s="78"/>
      <c r="I72" s="64"/>
      <c r="J72" s="77"/>
      <c r="K72" s="77"/>
      <c r="L72" s="77"/>
      <c r="M72" s="78"/>
      <c r="N72" s="78"/>
      <c r="P72" s="79"/>
      <c r="S72" s="75"/>
      <c r="T72" s="552"/>
      <c r="V72" s="110"/>
      <c r="W72" s="523"/>
    </row>
    <row r="73" spans="1:23" ht="33.75" customHeight="1" thickBot="1" x14ac:dyDescent="0.3">
      <c r="A73" s="1313" t="s">
        <v>271</v>
      </c>
      <c r="B73" s="1314"/>
      <c r="C73" s="1314"/>
      <c r="D73" s="1315"/>
      <c r="E73" s="1210">
        <f>VLOOKUP(B71,'EXTRAUrbano.Piano inv. forn '!$D$93:$AB169,17,FALSE)</f>
        <v>0</v>
      </c>
      <c r="F73" s="1258"/>
      <c r="G73" s="1258"/>
      <c r="H73" s="1211"/>
      <c r="I73" s="64"/>
      <c r="J73" s="1316" t="s">
        <v>52</v>
      </c>
      <c r="K73" s="1317"/>
      <c r="L73" s="1318"/>
      <c r="M73" s="1210">
        <f>VLOOKUP(B71,'EXTRAUrbano.Piano inv. forn '!$D$93:$AB$112,19,FALSE)</f>
        <v>0</v>
      </c>
      <c r="N73" s="1211"/>
      <c r="O73" s="98"/>
      <c r="P73" s="669" t="s">
        <v>272</v>
      </c>
      <c r="Q73" s="115">
        <f>M73+E73</f>
        <v>0</v>
      </c>
      <c r="S73" s="135" t="s">
        <v>273</v>
      </c>
      <c r="T73" s="1253"/>
      <c r="U73" s="1254"/>
      <c r="V73" s="110"/>
      <c r="W73" s="523"/>
    </row>
    <row r="74" spans="1:23" ht="33.75" customHeight="1" thickBot="1" x14ac:dyDescent="0.3">
      <c r="A74" s="116"/>
      <c r="B74" s="117"/>
      <c r="C74" s="563"/>
      <c r="D74" s="117"/>
      <c r="E74" s="118"/>
      <c r="F74" s="118"/>
      <c r="G74" s="118"/>
      <c r="H74" s="118"/>
      <c r="I74" s="64"/>
      <c r="J74" s="77"/>
      <c r="K74" s="77"/>
      <c r="L74" s="77"/>
      <c r="M74" s="118"/>
      <c r="N74" s="118"/>
      <c r="O74" s="98"/>
      <c r="P74" s="75"/>
      <c r="Q74" s="98"/>
      <c r="S74" s="75"/>
      <c r="T74" s="553"/>
      <c r="U74" s="553"/>
      <c r="V74" s="110"/>
      <c r="W74" s="523"/>
    </row>
    <row r="75" spans="1:23" s="147" customFormat="1" ht="72" customHeight="1" x14ac:dyDescent="0.25">
      <c r="A75" s="1319" t="s">
        <v>274</v>
      </c>
      <c r="B75" s="1321" t="s">
        <v>275</v>
      </c>
      <c r="C75" s="1323" t="s">
        <v>276</v>
      </c>
      <c r="D75" s="130" t="s">
        <v>277</v>
      </c>
      <c r="E75" s="131" t="s">
        <v>278</v>
      </c>
      <c r="F75" s="130" t="s">
        <v>279</v>
      </c>
      <c r="G75" s="130" t="s">
        <v>280</v>
      </c>
      <c r="H75" s="132" t="s">
        <v>241</v>
      </c>
      <c r="I75" s="132" t="s">
        <v>281</v>
      </c>
      <c r="J75" s="132" t="s">
        <v>282</v>
      </c>
      <c r="K75" s="132" t="s">
        <v>636</v>
      </c>
      <c r="L75" s="132" t="s">
        <v>283</v>
      </c>
      <c r="M75" s="132" t="s">
        <v>284</v>
      </c>
      <c r="N75" s="132" t="s">
        <v>285</v>
      </c>
      <c r="O75" s="132" t="s">
        <v>286</v>
      </c>
      <c r="P75" s="132" t="s">
        <v>287</v>
      </c>
      <c r="Q75" s="132" t="s">
        <v>288</v>
      </c>
      <c r="R75" s="132" t="s">
        <v>289</v>
      </c>
      <c r="S75" s="132" t="s">
        <v>290</v>
      </c>
      <c r="T75" s="132" t="s">
        <v>632</v>
      </c>
      <c r="U75" s="670" t="s">
        <v>291</v>
      </c>
      <c r="V75" s="526"/>
    </row>
    <row r="76" spans="1:23" s="147" customFormat="1" ht="28.5" customHeight="1" thickBot="1" x14ac:dyDescent="0.3">
      <c r="A76" s="1320"/>
      <c r="B76" s="1322"/>
      <c r="C76" s="1324"/>
      <c r="D76" s="133" t="s">
        <v>292</v>
      </c>
      <c r="E76" s="133" t="s">
        <v>305</v>
      </c>
      <c r="F76" s="133" t="s">
        <v>294</v>
      </c>
      <c r="G76" s="133" t="s">
        <v>294</v>
      </c>
      <c r="H76" s="133" t="s">
        <v>633</v>
      </c>
      <c r="I76" s="133" t="s">
        <v>674</v>
      </c>
      <c r="J76" s="133" t="s">
        <v>295</v>
      </c>
      <c r="K76" s="133" t="s">
        <v>296</v>
      </c>
      <c r="L76" s="133" t="s">
        <v>296</v>
      </c>
      <c r="M76" s="133" t="s">
        <v>297</v>
      </c>
      <c r="N76" s="133" t="s">
        <v>296</v>
      </c>
      <c r="O76" s="133" t="s">
        <v>298</v>
      </c>
      <c r="P76" s="133" t="s">
        <v>629</v>
      </c>
      <c r="Q76" s="133" t="s">
        <v>299</v>
      </c>
      <c r="R76" s="133" t="s">
        <v>300</v>
      </c>
      <c r="S76" s="133" t="s">
        <v>301</v>
      </c>
      <c r="T76" s="133" t="s">
        <v>301</v>
      </c>
      <c r="U76" s="671"/>
      <c r="V76" s="526"/>
    </row>
    <row r="77" spans="1:23" ht="15" customHeight="1" x14ac:dyDescent="0.25">
      <c r="A77" s="1325" t="str">
        <f>B71</f>
        <v>extra-urb.e.5</v>
      </c>
      <c r="B77" s="122">
        <v>1</v>
      </c>
      <c r="C77" s="166"/>
      <c r="D77" s="87"/>
      <c r="E77" s="87"/>
      <c r="F77" s="166"/>
      <c r="G77" s="528"/>
      <c r="H77" s="89"/>
      <c r="I77" s="529"/>
      <c r="J77" s="530"/>
      <c r="K77" s="530"/>
      <c r="L77" s="531"/>
      <c r="M77" s="529"/>
      <c r="N77" s="531"/>
      <c r="O77" s="129"/>
      <c r="P77" s="129"/>
      <c r="Q77" s="529"/>
      <c r="R77" s="529"/>
      <c r="S77" s="529"/>
      <c r="T77" s="554"/>
      <c r="U77" s="555"/>
      <c r="V77" s="406"/>
    </row>
    <row r="78" spans="1:23" x14ac:dyDescent="0.25">
      <c r="A78" s="1325"/>
      <c r="B78" s="123">
        <v>2</v>
      </c>
      <c r="C78" s="84"/>
      <c r="D78" s="74"/>
      <c r="E78" s="74"/>
      <c r="F78" s="84"/>
      <c r="G78" s="533"/>
      <c r="H78" s="84"/>
      <c r="I78" s="534"/>
      <c r="J78" s="535"/>
      <c r="K78" s="535"/>
      <c r="L78" s="536"/>
      <c r="M78" s="534"/>
      <c r="N78" s="536"/>
      <c r="O78" s="120"/>
      <c r="P78" s="120"/>
      <c r="Q78" s="534"/>
      <c r="R78" s="534" t="s">
        <v>302</v>
      </c>
      <c r="S78" s="534"/>
      <c r="T78" s="556"/>
      <c r="U78" s="557"/>
      <c r="V78" s="406"/>
    </row>
    <row r="79" spans="1:23" x14ac:dyDescent="0.25">
      <c r="A79" s="1325"/>
      <c r="B79" s="123">
        <v>3</v>
      </c>
      <c r="C79" s="84"/>
      <c r="D79" s="74"/>
      <c r="E79" s="74"/>
      <c r="F79" s="84"/>
      <c r="G79" s="533"/>
      <c r="H79" s="84"/>
      <c r="I79" s="534"/>
      <c r="J79" s="535"/>
      <c r="K79" s="535"/>
      <c r="L79" s="536"/>
      <c r="M79" s="534"/>
      <c r="N79" s="536"/>
      <c r="O79" s="120"/>
      <c r="P79" s="120"/>
      <c r="Q79" s="534"/>
      <c r="R79" s="534"/>
      <c r="S79" s="534"/>
      <c r="T79" s="556"/>
      <c r="U79" s="557"/>
      <c r="V79" s="406"/>
    </row>
    <row r="80" spans="1:23" x14ac:dyDescent="0.25">
      <c r="A80" s="1325"/>
      <c r="B80" s="123">
        <v>4</v>
      </c>
      <c r="C80" s="84"/>
      <c r="D80" s="74"/>
      <c r="E80" s="74"/>
      <c r="F80" s="84"/>
      <c r="G80" s="533"/>
      <c r="H80" s="84"/>
      <c r="I80" s="534"/>
      <c r="J80" s="535"/>
      <c r="K80" s="535"/>
      <c r="L80" s="536"/>
      <c r="M80" s="534"/>
      <c r="N80" s="536"/>
      <c r="O80" s="120"/>
      <c r="P80" s="120"/>
      <c r="Q80" s="534"/>
      <c r="R80" s="534"/>
      <c r="S80" s="534"/>
      <c r="T80" s="556"/>
      <c r="U80" s="557"/>
      <c r="V80" s="406"/>
    </row>
    <row r="81" spans="1:23" x14ac:dyDescent="0.25">
      <c r="A81" s="1325"/>
      <c r="B81" s="123">
        <v>5</v>
      </c>
      <c r="C81" s="84"/>
      <c r="D81" s="74"/>
      <c r="E81" s="74"/>
      <c r="F81" s="84"/>
      <c r="G81" s="533"/>
      <c r="H81" s="84"/>
      <c r="I81" s="534"/>
      <c r="J81" s="535"/>
      <c r="K81" s="535"/>
      <c r="L81" s="536"/>
      <c r="M81" s="534"/>
      <c r="N81" s="536"/>
      <c r="O81" s="120"/>
      <c r="P81" s="120"/>
      <c r="Q81" s="534"/>
      <c r="R81" s="534"/>
      <c r="S81" s="534"/>
      <c r="T81" s="556"/>
      <c r="U81" s="557"/>
      <c r="V81" s="406"/>
    </row>
    <row r="82" spans="1:23" x14ac:dyDescent="0.25">
      <c r="A82" s="1325"/>
      <c r="B82" s="123">
        <v>6</v>
      </c>
      <c r="C82" s="84"/>
      <c r="D82" s="74"/>
      <c r="E82" s="74"/>
      <c r="F82" s="84"/>
      <c r="G82" s="533"/>
      <c r="H82" s="84"/>
      <c r="I82" s="534"/>
      <c r="J82" s="535"/>
      <c r="K82" s="535"/>
      <c r="L82" s="536"/>
      <c r="M82" s="534"/>
      <c r="N82" s="536"/>
      <c r="O82" s="120"/>
      <c r="P82" s="120"/>
      <c r="Q82" s="534"/>
      <c r="R82" s="534"/>
      <c r="S82" s="534"/>
      <c r="T82" s="556"/>
      <c r="U82" s="557"/>
      <c r="V82" s="406"/>
    </row>
    <row r="83" spans="1:23" x14ac:dyDescent="0.25">
      <c r="A83" s="1325"/>
      <c r="B83" s="123">
        <v>7</v>
      </c>
      <c r="C83" s="84"/>
      <c r="D83" s="74"/>
      <c r="E83" s="74"/>
      <c r="F83" s="84"/>
      <c r="G83" s="533"/>
      <c r="H83" s="84"/>
      <c r="I83" s="534"/>
      <c r="J83" s="535"/>
      <c r="K83" s="535"/>
      <c r="L83" s="536"/>
      <c r="M83" s="534"/>
      <c r="N83" s="536"/>
      <c r="O83" s="120"/>
      <c r="P83" s="120"/>
      <c r="Q83" s="534"/>
      <c r="R83" s="534"/>
      <c r="S83" s="534"/>
      <c r="T83" s="556"/>
      <c r="U83" s="557"/>
      <c r="V83" s="406"/>
    </row>
    <row r="84" spans="1:23" x14ac:dyDescent="0.25">
      <c r="A84" s="1325"/>
      <c r="B84" s="123">
        <v>8</v>
      </c>
      <c r="C84" s="84"/>
      <c r="D84" s="74"/>
      <c r="E84" s="74"/>
      <c r="F84" s="84"/>
      <c r="G84" s="533"/>
      <c r="H84" s="84"/>
      <c r="I84" s="534"/>
      <c r="J84" s="535"/>
      <c r="K84" s="535"/>
      <c r="L84" s="536"/>
      <c r="M84" s="534"/>
      <c r="N84" s="536"/>
      <c r="O84" s="120"/>
      <c r="P84" s="120"/>
      <c r="Q84" s="534"/>
      <c r="R84" s="534"/>
      <c r="S84" s="534"/>
      <c r="T84" s="556"/>
      <c r="U84" s="557"/>
      <c r="V84" s="406"/>
    </row>
    <row r="85" spans="1:23" x14ac:dyDescent="0.25">
      <c r="A85" s="1325"/>
      <c r="B85" s="123">
        <v>9</v>
      </c>
      <c r="C85" s="84"/>
      <c r="D85" s="74"/>
      <c r="E85" s="74"/>
      <c r="F85" s="84"/>
      <c r="G85" s="533"/>
      <c r="H85" s="84"/>
      <c r="I85" s="534"/>
      <c r="J85" s="535"/>
      <c r="K85" s="535"/>
      <c r="L85" s="536"/>
      <c r="M85" s="534"/>
      <c r="N85" s="536"/>
      <c r="O85" s="120"/>
      <c r="P85" s="120"/>
      <c r="Q85" s="534"/>
      <c r="R85" s="534"/>
      <c r="S85" s="534"/>
      <c r="T85" s="556"/>
      <c r="U85" s="557"/>
      <c r="V85" s="406"/>
    </row>
    <row r="86" spans="1:23" ht="15.75" thickBot="1" x14ac:dyDescent="0.3">
      <c r="A86" s="1326"/>
      <c r="B86" s="124">
        <v>10</v>
      </c>
      <c r="C86" s="104"/>
      <c r="D86" s="102"/>
      <c r="E86" s="102"/>
      <c r="F86" s="104"/>
      <c r="G86" s="538"/>
      <c r="H86" s="104"/>
      <c r="I86" s="539"/>
      <c r="J86" s="540"/>
      <c r="K86" s="540"/>
      <c r="L86" s="541"/>
      <c r="M86" s="539"/>
      <c r="N86" s="541"/>
      <c r="O86" s="121"/>
      <c r="P86" s="121"/>
      <c r="Q86" s="539"/>
      <c r="R86" s="539"/>
      <c r="S86" s="539"/>
      <c r="T86" s="558"/>
      <c r="U86" s="559"/>
      <c r="V86" s="406"/>
    </row>
    <row r="87" spans="1:23" ht="25.5" thickBot="1" x14ac:dyDescent="0.3">
      <c r="A87" s="612"/>
      <c r="C87" s="613"/>
      <c r="D87" s="614"/>
      <c r="E87" s="395" t="s">
        <v>303</v>
      </c>
      <c r="F87" s="396">
        <f>COUNTA(F77:F86)</f>
        <v>0</v>
      </c>
      <c r="G87" s="397">
        <f>COUNTA(G77:G86)</f>
        <v>0</v>
      </c>
      <c r="H87" s="613"/>
      <c r="I87" s="523"/>
      <c r="J87" s="615"/>
      <c r="K87" s="615"/>
      <c r="L87" s="616"/>
      <c r="M87" s="1208" t="s">
        <v>440</v>
      </c>
      <c r="N87" s="1209"/>
      <c r="O87" s="654">
        <f>SUM(O77:O86)</f>
        <v>0</v>
      </c>
      <c r="P87" s="655">
        <f>SUM(P77:P86)</f>
        <v>0</v>
      </c>
      <c r="Q87" s="523"/>
      <c r="S87" s="75"/>
      <c r="T87" s="79"/>
      <c r="U87" s="560"/>
      <c r="V87" s="545"/>
      <c r="W87" s="544"/>
    </row>
    <row r="88" spans="1:23" ht="15.75" thickBot="1" x14ac:dyDescent="0.3">
      <c r="A88" s="546"/>
      <c r="B88" s="521"/>
      <c r="C88" s="487"/>
      <c r="D88" s="487"/>
      <c r="E88" s="487"/>
      <c r="F88" s="521"/>
      <c r="G88" s="487"/>
      <c r="H88" s="487"/>
      <c r="I88" s="521"/>
      <c r="J88" s="521"/>
      <c r="K88" s="521"/>
      <c r="L88" s="487"/>
      <c r="M88" s="487"/>
      <c r="N88" s="487"/>
      <c r="O88" s="487"/>
      <c r="P88" s="487"/>
      <c r="Q88" s="487"/>
      <c r="R88" s="487"/>
      <c r="S88" s="487"/>
      <c r="T88" s="561"/>
      <c r="U88" s="562"/>
      <c r="V88" s="493"/>
    </row>
    <row r="89" spans="1:23" ht="15.75" thickBot="1" x14ac:dyDescent="0.3">
      <c r="A89" s="524"/>
      <c r="B89" s="402"/>
      <c r="C89" s="280"/>
      <c r="D89" s="280"/>
      <c r="E89" s="280"/>
      <c r="F89" s="402"/>
      <c r="G89" s="280"/>
      <c r="H89" s="280"/>
      <c r="I89" s="402"/>
      <c r="J89" s="402"/>
      <c r="K89" s="402"/>
      <c r="L89" s="280"/>
      <c r="M89" s="280"/>
      <c r="N89" s="280"/>
      <c r="O89" s="280"/>
      <c r="P89" s="280"/>
      <c r="Q89" s="280"/>
      <c r="R89" s="280"/>
      <c r="S89" s="280"/>
      <c r="T89" s="551"/>
      <c r="U89" s="551"/>
      <c r="V89" s="404"/>
    </row>
    <row r="90" spans="1:23" ht="28.5" thickBot="1" x14ac:dyDescent="0.3">
      <c r="A90" s="128" t="s">
        <v>9</v>
      </c>
      <c r="B90" s="1226" t="s">
        <v>587</v>
      </c>
      <c r="C90" s="1227"/>
      <c r="E90" s="1327" t="s">
        <v>267</v>
      </c>
      <c r="F90" s="1328"/>
      <c r="G90" s="1224">
        <f>VLOOKUP(B90,'EXTRAUrbano.Piano inv. forn '!$D$93:$AB$112,3,FALSE)</f>
        <v>0</v>
      </c>
      <c r="H90" s="1225"/>
      <c r="I90" s="64"/>
      <c r="J90" s="1327" t="s">
        <v>268</v>
      </c>
      <c r="K90" s="1329"/>
      <c r="L90" s="1328"/>
      <c r="M90" s="1224">
        <f>VLOOKUP(B90,'EXTRAUrbano.Piano inv. forn '!$D$93:$AB$112,4,FALSE)</f>
        <v>0</v>
      </c>
      <c r="N90" s="1225"/>
      <c r="P90" s="134" t="s">
        <v>269</v>
      </c>
      <c r="Q90" s="525"/>
      <c r="S90" s="135" t="s">
        <v>270</v>
      </c>
      <c r="T90" s="1253"/>
      <c r="U90" s="1254"/>
      <c r="V90" s="406"/>
    </row>
    <row r="91" spans="1:23" ht="13.5" customHeight="1" thickBot="1" x14ac:dyDescent="0.3">
      <c r="A91" s="109"/>
      <c r="B91" s="76"/>
      <c r="C91" s="76"/>
      <c r="E91" s="77"/>
      <c r="F91" s="77"/>
      <c r="G91" s="78"/>
      <c r="H91" s="78"/>
      <c r="I91" s="64"/>
      <c r="J91" s="77"/>
      <c r="K91" s="77"/>
      <c r="L91" s="77"/>
      <c r="M91" s="78"/>
      <c r="N91" s="78"/>
      <c r="P91" s="79"/>
      <c r="S91" s="75"/>
      <c r="T91" s="552"/>
      <c r="V91" s="110"/>
      <c r="W91" s="523"/>
    </row>
    <row r="92" spans="1:23" ht="33.75" customHeight="1" thickBot="1" x14ac:dyDescent="0.3">
      <c r="A92" s="1313" t="s">
        <v>271</v>
      </c>
      <c r="B92" s="1314"/>
      <c r="C92" s="1314"/>
      <c r="D92" s="1315"/>
      <c r="E92" s="1210">
        <f>VLOOKUP(B90,'EXTRAUrbano.Piano inv. forn '!$D$93:$AB188,17,FALSE)</f>
        <v>0</v>
      </c>
      <c r="F92" s="1258"/>
      <c r="G92" s="1258"/>
      <c r="H92" s="1211"/>
      <c r="I92" s="64"/>
      <c r="J92" s="1316" t="s">
        <v>52</v>
      </c>
      <c r="K92" s="1317"/>
      <c r="L92" s="1318"/>
      <c r="M92" s="1210">
        <f>VLOOKUP(B90,'EXTRAUrbano.Piano inv. forn '!$D$93:$AB$112,19,FALSE)</f>
        <v>0</v>
      </c>
      <c r="N92" s="1211"/>
      <c r="O92" s="98"/>
      <c r="P92" s="669" t="s">
        <v>272</v>
      </c>
      <c r="Q92" s="115">
        <f>M92+E92</f>
        <v>0</v>
      </c>
      <c r="S92" s="135" t="s">
        <v>273</v>
      </c>
      <c r="T92" s="1253"/>
      <c r="U92" s="1254"/>
      <c r="V92" s="110"/>
      <c r="W92" s="523"/>
    </row>
    <row r="93" spans="1:23" ht="33.75" customHeight="1" thickBot="1" x14ac:dyDescent="0.3">
      <c r="A93" s="116"/>
      <c r="B93" s="117"/>
      <c r="C93" s="563"/>
      <c r="D93" s="117"/>
      <c r="E93" s="118"/>
      <c r="F93" s="118"/>
      <c r="G93" s="118"/>
      <c r="H93" s="118"/>
      <c r="I93" s="64"/>
      <c r="J93" s="77"/>
      <c r="K93" s="77"/>
      <c r="L93" s="77"/>
      <c r="M93" s="118"/>
      <c r="N93" s="118"/>
      <c r="O93" s="98"/>
      <c r="P93" s="75"/>
      <c r="Q93" s="98"/>
      <c r="S93" s="75"/>
      <c r="T93" s="553"/>
      <c r="U93" s="553"/>
      <c r="V93" s="110"/>
      <c r="W93" s="523"/>
    </row>
    <row r="94" spans="1:23" s="147" customFormat="1" ht="72" customHeight="1" x14ac:dyDescent="0.25">
      <c r="A94" s="1319" t="s">
        <v>274</v>
      </c>
      <c r="B94" s="1321" t="s">
        <v>275</v>
      </c>
      <c r="C94" s="1323" t="s">
        <v>276</v>
      </c>
      <c r="D94" s="130" t="s">
        <v>277</v>
      </c>
      <c r="E94" s="131" t="s">
        <v>278</v>
      </c>
      <c r="F94" s="130" t="s">
        <v>279</v>
      </c>
      <c r="G94" s="130" t="s">
        <v>280</v>
      </c>
      <c r="H94" s="132" t="s">
        <v>241</v>
      </c>
      <c r="I94" s="132" t="s">
        <v>281</v>
      </c>
      <c r="J94" s="132" t="s">
        <v>282</v>
      </c>
      <c r="K94" s="132" t="s">
        <v>636</v>
      </c>
      <c r="L94" s="132" t="s">
        <v>283</v>
      </c>
      <c r="M94" s="132" t="s">
        <v>284</v>
      </c>
      <c r="N94" s="132" t="s">
        <v>285</v>
      </c>
      <c r="O94" s="132" t="s">
        <v>286</v>
      </c>
      <c r="P94" s="132" t="s">
        <v>287</v>
      </c>
      <c r="Q94" s="132" t="s">
        <v>288</v>
      </c>
      <c r="R94" s="132" t="s">
        <v>289</v>
      </c>
      <c r="S94" s="132" t="s">
        <v>290</v>
      </c>
      <c r="T94" s="132" t="s">
        <v>632</v>
      </c>
      <c r="U94" s="670" t="s">
        <v>291</v>
      </c>
      <c r="V94" s="526"/>
    </row>
    <row r="95" spans="1:23" s="147" customFormat="1" ht="28.5" customHeight="1" thickBot="1" x14ac:dyDescent="0.3">
      <c r="A95" s="1320"/>
      <c r="B95" s="1322"/>
      <c r="C95" s="1324"/>
      <c r="D95" s="133" t="s">
        <v>292</v>
      </c>
      <c r="E95" s="133" t="s">
        <v>305</v>
      </c>
      <c r="F95" s="133" t="s">
        <v>294</v>
      </c>
      <c r="G95" s="133" t="s">
        <v>294</v>
      </c>
      <c r="H95" s="133" t="s">
        <v>633</v>
      </c>
      <c r="I95" s="133" t="s">
        <v>674</v>
      </c>
      <c r="J95" s="133" t="s">
        <v>295</v>
      </c>
      <c r="K95" s="133" t="s">
        <v>296</v>
      </c>
      <c r="L95" s="133" t="s">
        <v>296</v>
      </c>
      <c r="M95" s="133" t="s">
        <v>297</v>
      </c>
      <c r="N95" s="133" t="s">
        <v>296</v>
      </c>
      <c r="O95" s="133" t="s">
        <v>298</v>
      </c>
      <c r="P95" s="133" t="s">
        <v>629</v>
      </c>
      <c r="Q95" s="133" t="s">
        <v>299</v>
      </c>
      <c r="R95" s="133" t="s">
        <v>300</v>
      </c>
      <c r="S95" s="133" t="s">
        <v>301</v>
      </c>
      <c r="T95" s="133" t="s">
        <v>301</v>
      </c>
      <c r="U95" s="671"/>
      <c r="V95" s="526"/>
    </row>
    <row r="96" spans="1:23" ht="15" customHeight="1" x14ac:dyDescent="0.25">
      <c r="A96" s="1325" t="str">
        <f>B90</f>
        <v>extra-urb.e.5</v>
      </c>
      <c r="B96" s="122">
        <v>1</v>
      </c>
      <c r="C96" s="166"/>
      <c r="D96" s="87"/>
      <c r="E96" s="87"/>
      <c r="F96" s="166"/>
      <c r="G96" s="528"/>
      <c r="H96" s="89"/>
      <c r="I96" s="529"/>
      <c r="J96" s="530"/>
      <c r="K96" s="530"/>
      <c r="L96" s="531"/>
      <c r="M96" s="529"/>
      <c r="N96" s="531"/>
      <c r="O96" s="129"/>
      <c r="P96" s="129"/>
      <c r="Q96" s="529"/>
      <c r="R96" s="529"/>
      <c r="S96" s="529"/>
      <c r="T96" s="554"/>
      <c r="U96" s="555"/>
      <c r="V96" s="406"/>
    </row>
    <row r="97" spans="1:23" x14ac:dyDescent="0.25">
      <c r="A97" s="1325"/>
      <c r="B97" s="123">
        <v>2</v>
      </c>
      <c r="C97" s="84"/>
      <c r="D97" s="74"/>
      <c r="E97" s="74"/>
      <c r="F97" s="84"/>
      <c r="G97" s="533"/>
      <c r="H97" s="84"/>
      <c r="I97" s="534"/>
      <c r="J97" s="535"/>
      <c r="K97" s="535"/>
      <c r="L97" s="536"/>
      <c r="M97" s="534"/>
      <c r="N97" s="536"/>
      <c r="O97" s="120"/>
      <c r="P97" s="120"/>
      <c r="Q97" s="534"/>
      <c r="R97" s="534" t="s">
        <v>302</v>
      </c>
      <c r="S97" s="534"/>
      <c r="T97" s="556"/>
      <c r="U97" s="557"/>
      <c r="V97" s="406"/>
    </row>
    <row r="98" spans="1:23" x14ac:dyDescent="0.25">
      <c r="A98" s="1325"/>
      <c r="B98" s="123">
        <v>3</v>
      </c>
      <c r="C98" s="84"/>
      <c r="D98" s="74"/>
      <c r="E98" s="74"/>
      <c r="F98" s="84"/>
      <c r="G98" s="533"/>
      <c r="H98" s="84"/>
      <c r="I98" s="534"/>
      <c r="J98" s="535"/>
      <c r="K98" s="535"/>
      <c r="L98" s="536"/>
      <c r="M98" s="534"/>
      <c r="N98" s="536"/>
      <c r="O98" s="120"/>
      <c r="P98" s="120"/>
      <c r="Q98" s="534"/>
      <c r="R98" s="534"/>
      <c r="S98" s="534"/>
      <c r="T98" s="556"/>
      <c r="U98" s="557"/>
      <c r="V98" s="406"/>
    </row>
    <row r="99" spans="1:23" x14ac:dyDescent="0.25">
      <c r="A99" s="1325"/>
      <c r="B99" s="123">
        <v>4</v>
      </c>
      <c r="C99" s="84"/>
      <c r="D99" s="74"/>
      <c r="E99" s="74"/>
      <c r="F99" s="84"/>
      <c r="G99" s="533"/>
      <c r="H99" s="84"/>
      <c r="I99" s="534"/>
      <c r="J99" s="535"/>
      <c r="K99" s="535"/>
      <c r="L99" s="536"/>
      <c r="M99" s="534"/>
      <c r="N99" s="536"/>
      <c r="O99" s="120"/>
      <c r="P99" s="120"/>
      <c r="Q99" s="534"/>
      <c r="R99" s="534"/>
      <c r="S99" s="534"/>
      <c r="T99" s="556"/>
      <c r="U99" s="557"/>
      <c r="V99" s="406"/>
    </row>
    <row r="100" spans="1:23" x14ac:dyDescent="0.25">
      <c r="A100" s="1325"/>
      <c r="B100" s="123">
        <v>5</v>
      </c>
      <c r="C100" s="84"/>
      <c r="D100" s="74"/>
      <c r="E100" s="74"/>
      <c r="F100" s="84"/>
      <c r="G100" s="533"/>
      <c r="H100" s="84"/>
      <c r="I100" s="534"/>
      <c r="J100" s="535"/>
      <c r="K100" s="535"/>
      <c r="L100" s="536"/>
      <c r="M100" s="534"/>
      <c r="N100" s="536"/>
      <c r="O100" s="120"/>
      <c r="P100" s="120"/>
      <c r="Q100" s="534"/>
      <c r="R100" s="534"/>
      <c r="S100" s="534"/>
      <c r="T100" s="556"/>
      <c r="U100" s="557"/>
      <c r="V100" s="406"/>
    </row>
    <row r="101" spans="1:23" x14ac:dyDescent="0.25">
      <c r="A101" s="1325"/>
      <c r="B101" s="123">
        <v>6</v>
      </c>
      <c r="C101" s="84"/>
      <c r="D101" s="74"/>
      <c r="E101" s="74"/>
      <c r="F101" s="84"/>
      <c r="G101" s="533"/>
      <c r="H101" s="84"/>
      <c r="I101" s="534"/>
      <c r="J101" s="535"/>
      <c r="K101" s="535"/>
      <c r="L101" s="536"/>
      <c r="M101" s="534"/>
      <c r="N101" s="536"/>
      <c r="O101" s="120"/>
      <c r="P101" s="120"/>
      <c r="Q101" s="534"/>
      <c r="R101" s="534"/>
      <c r="S101" s="534"/>
      <c r="T101" s="556"/>
      <c r="U101" s="557"/>
      <c r="V101" s="406"/>
    </row>
    <row r="102" spans="1:23" x14ac:dyDescent="0.25">
      <c r="A102" s="1325"/>
      <c r="B102" s="123">
        <v>7</v>
      </c>
      <c r="C102" s="84"/>
      <c r="D102" s="74"/>
      <c r="E102" s="74"/>
      <c r="F102" s="84"/>
      <c r="G102" s="533"/>
      <c r="H102" s="84"/>
      <c r="I102" s="534"/>
      <c r="J102" s="535"/>
      <c r="K102" s="535"/>
      <c r="L102" s="536"/>
      <c r="M102" s="534"/>
      <c r="N102" s="536"/>
      <c r="O102" s="120"/>
      <c r="P102" s="120"/>
      <c r="Q102" s="534"/>
      <c r="R102" s="534"/>
      <c r="S102" s="534"/>
      <c r="T102" s="556"/>
      <c r="U102" s="557"/>
      <c r="V102" s="406"/>
    </row>
    <row r="103" spans="1:23" x14ac:dyDescent="0.25">
      <c r="A103" s="1325"/>
      <c r="B103" s="123">
        <v>8</v>
      </c>
      <c r="C103" s="84"/>
      <c r="D103" s="74"/>
      <c r="E103" s="74"/>
      <c r="F103" s="84"/>
      <c r="G103" s="533"/>
      <c r="H103" s="84"/>
      <c r="I103" s="534"/>
      <c r="J103" s="535"/>
      <c r="K103" s="535"/>
      <c r="L103" s="536"/>
      <c r="M103" s="534"/>
      <c r="N103" s="536"/>
      <c r="O103" s="120"/>
      <c r="P103" s="120"/>
      <c r="Q103" s="534"/>
      <c r="R103" s="534"/>
      <c r="S103" s="534"/>
      <c r="T103" s="556"/>
      <c r="U103" s="557"/>
      <c r="V103" s="406"/>
    </row>
    <row r="104" spans="1:23" x14ac:dyDescent="0.25">
      <c r="A104" s="1325"/>
      <c r="B104" s="123">
        <v>9</v>
      </c>
      <c r="C104" s="84"/>
      <c r="D104" s="74"/>
      <c r="E104" s="74"/>
      <c r="F104" s="84"/>
      <c r="G104" s="533"/>
      <c r="H104" s="84"/>
      <c r="I104" s="534"/>
      <c r="J104" s="535"/>
      <c r="K104" s="535"/>
      <c r="L104" s="536"/>
      <c r="M104" s="534"/>
      <c r="N104" s="536"/>
      <c r="O104" s="120"/>
      <c r="P104" s="120"/>
      <c r="Q104" s="534"/>
      <c r="R104" s="534"/>
      <c r="S104" s="534"/>
      <c r="T104" s="556"/>
      <c r="U104" s="557"/>
      <c r="V104" s="406"/>
    </row>
    <row r="105" spans="1:23" ht="15.75" thickBot="1" x14ac:dyDescent="0.3">
      <c r="A105" s="1326"/>
      <c r="B105" s="124">
        <v>10</v>
      </c>
      <c r="C105" s="104"/>
      <c r="D105" s="102"/>
      <c r="E105" s="102"/>
      <c r="F105" s="104"/>
      <c r="G105" s="538"/>
      <c r="H105" s="104"/>
      <c r="I105" s="539"/>
      <c r="J105" s="540"/>
      <c r="K105" s="540"/>
      <c r="L105" s="541"/>
      <c r="M105" s="539"/>
      <c r="N105" s="541"/>
      <c r="O105" s="121"/>
      <c r="P105" s="121"/>
      <c r="Q105" s="539"/>
      <c r="R105" s="539"/>
      <c r="S105" s="539"/>
      <c r="T105" s="558"/>
      <c r="U105" s="559"/>
      <c r="V105" s="406"/>
    </row>
    <row r="106" spans="1:23" ht="25.5" thickBot="1" x14ac:dyDescent="0.3">
      <c r="A106" s="612"/>
      <c r="C106" s="613"/>
      <c r="D106" s="614"/>
      <c r="E106" s="395" t="s">
        <v>303</v>
      </c>
      <c r="F106" s="396">
        <f>COUNTA(F96:F105)</f>
        <v>0</v>
      </c>
      <c r="G106" s="397">
        <f>COUNTA(G96:G105)</f>
        <v>0</v>
      </c>
      <c r="H106" s="613"/>
      <c r="I106" s="523"/>
      <c r="J106" s="615"/>
      <c r="K106" s="615"/>
      <c r="L106" s="616"/>
      <c r="M106" s="1208" t="s">
        <v>440</v>
      </c>
      <c r="N106" s="1209"/>
      <c r="O106" s="654">
        <f>SUM(O96:O105)</f>
        <v>0</v>
      </c>
      <c r="P106" s="655">
        <f>SUM(P96:P105)</f>
        <v>0</v>
      </c>
      <c r="Q106" s="523"/>
      <c r="S106" s="75"/>
      <c r="T106" s="79"/>
      <c r="U106" s="560"/>
      <c r="V106" s="545"/>
      <c r="W106" s="544"/>
    </row>
    <row r="107" spans="1:23" ht="15.75" thickBot="1" x14ac:dyDescent="0.3">
      <c r="A107" s="546"/>
      <c r="B107" s="521"/>
      <c r="C107" s="487"/>
      <c r="D107" s="487"/>
      <c r="E107" s="487"/>
      <c r="F107" s="521"/>
      <c r="G107" s="487"/>
      <c r="H107" s="487"/>
      <c r="I107" s="521"/>
      <c r="J107" s="521"/>
      <c r="K107" s="521"/>
      <c r="L107" s="487"/>
      <c r="M107" s="487"/>
      <c r="N107" s="487"/>
      <c r="O107" s="487"/>
      <c r="P107" s="487"/>
      <c r="Q107" s="487"/>
      <c r="R107" s="487"/>
      <c r="S107" s="487"/>
      <c r="T107" s="561"/>
      <c r="U107" s="562"/>
      <c r="V107" s="493"/>
    </row>
    <row r="108" spans="1:23" ht="15.75" thickBot="1" x14ac:dyDescent="0.3">
      <c r="A108" s="524"/>
      <c r="B108" s="402"/>
      <c r="C108" s="280"/>
      <c r="D108" s="280"/>
      <c r="E108" s="280"/>
      <c r="F108" s="402"/>
      <c r="G108" s="280"/>
      <c r="H108" s="280"/>
      <c r="I108" s="402"/>
      <c r="J108" s="402"/>
      <c r="K108" s="402"/>
      <c r="L108" s="280"/>
      <c r="M108" s="280"/>
      <c r="N108" s="280"/>
      <c r="O108" s="280"/>
      <c r="P108" s="280"/>
      <c r="Q108" s="280"/>
      <c r="R108" s="280"/>
      <c r="S108" s="280"/>
      <c r="T108" s="551"/>
      <c r="U108" s="551"/>
      <c r="V108" s="404"/>
    </row>
    <row r="109" spans="1:23" ht="28.5" thickBot="1" x14ac:dyDescent="0.3">
      <c r="A109" s="128" t="s">
        <v>9</v>
      </c>
      <c r="B109" s="1226" t="s">
        <v>587</v>
      </c>
      <c r="C109" s="1227"/>
      <c r="E109" s="1327" t="s">
        <v>267</v>
      </c>
      <c r="F109" s="1328"/>
      <c r="G109" s="1224">
        <f>VLOOKUP(B109,'EXTRAUrbano.Piano inv. forn '!$D$93:$AB$112,3,FALSE)</f>
        <v>0</v>
      </c>
      <c r="H109" s="1225"/>
      <c r="I109" s="64"/>
      <c r="J109" s="1327" t="s">
        <v>268</v>
      </c>
      <c r="K109" s="1329"/>
      <c r="L109" s="1328"/>
      <c r="M109" s="1224">
        <f>VLOOKUP(B109,'EXTRAUrbano.Piano inv. forn '!$D$93:$AB$112,4,FALSE)</f>
        <v>0</v>
      </c>
      <c r="N109" s="1225"/>
      <c r="P109" s="134" t="s">
        <v>269</v>
      </c>
      <c r="Q109" s="525"/>
      <c r="S109" s="135" t="s">
        <v>270</v>
      </c>
      <c r="T109" s="1253"/>
      <c r="U109" s="1254"/>
      <c r="V109" s="406"/>
    </row>
    <row r="110" spans="1:23" ht="13.5" customHeight="1" thickBot="1" x14ac:dyDescent="0.3">
      <c r="A110" s="109"/>
      <c r="B110" s="76"/>
      <c r="C110" s="76"/>
      <c r="E110" s="77"/>
      <c r="F110" s="77"/>
      <c r="G110" s="78"/>
      <c r="H110" s="78"/>
      <c r="I110" s="64"/>
      <c r="J110" s="77"/>
      <c r="K110" s="77"/>
      <c r="L110" s="77"/>
      <c r="M110" s="78"/>
      <c r="N110" s="78"/>
      <c r="P110" s="79"/>
      <c r="S110" s="75"/>
      <c r="T110" s="552"/>
      <c r="V110" s="110"/>
      <c r="W110" s="523"/>
    </row>
    <row r="111" spans="1:23" ht="33.75" customHeight="1" thickBot="1" x14ac:dyDescent="0.3">
      <c r="A111" s="1313" t="s">
        <v>271</v>
      </c>
      <c r="B111" s="1314"/>
      <c r="C111" s="1314"/>
      <c r="D111" s="1315"/>
      <c r="E111" s="1210">
        <f>VLOOKUP(B109,'EXTRAUrbano.Piano inv. forn '!$D$93:$AB190,17,FALSE)</f>
        <v>0</v>
      </c>
      <c r="F111" s="1258"/>
      <c r="G111" s="1258"/>
      <c r="H111" s="1211"/>
      <c r="I111" s="64"/>
      <c r="J111" s="1316" t="s">
        <v>52</v>
      </c>
      <c r="K111" s="1317"/>
      <c r="L111" s="1318"/>
      <c r="M111" s="1210">
        <f>VLOOKUP(B109,'EXTRAUrbano.Piano inv. forn '!$D$93:$AB$112,19,FALSE)</f>
        <v>0</v>
      </c>
      <c r="N111" s="1211"/>
      <c r="O111" s="98"/>
      <c r="P111" s="669" t="s">
        <v>272</v>
      </c>
      <c r="Q111" s="115">
        <f>M111+E111</f>
        <v>0</v>
      </c>
      <c r="S111" s="135" t="s">
        <v>273</v>
      </c>
      <c r="T111" s="1253"/>
      <c r="U111" s="1254"/>
      <c r="V111" s="110"/>
      <c r="W111" s="523"/>
    </row>
    <row r="112" spans="1:23" ht="33.75" customHeight="1" thickBot="1" x14ac:dyDescent="0.3">
      <c r="A112" s="116"/>
      <c r="B112" s="117"/>
      <c r="C112" s="563"/>
      <c r="D112" s="117"/>
      <c r="E112" s="118"/>
      <c r="F112" s="118"/>
      <c r="G112" s="118"/>
      <c r="H112" s="118"/>
      <c r="I112" s="64"/>
      <c r="J112" s="77"/>
      <c r="K112" s="77"/>
      <c r="L112" s="77"/>
      <c r="M112" s="118"/>
      <c r="N112" s="118"/>
      <c r="O112" s="98"/>
      <c r="P112" s="75"/>
      <c r="Q112" s="98"/>
      <c r="S112" s="75"/>
      <c r="T112" s="553"/>
      <c r="U112" s="553"/>
      <c r="V112" s="110"/>
      <c r="W112" s="523"/>
    </row>
    <row r="113" spans="1:23" s="147" customFormat="1" ht="72" customHeight="1" x14ac:dyDescent="0.25">
      <c r="A113" s="1319" t="s">
        <v>274</v>
      </c>
      <c r="B113" s="1321" t="s">
        <v>275</v>
      </c>
      <c r="C113" s="1323" t="s">
        <v>276</v>
      </c>
      <c r="D113" s="130" t="s">
        <v>277</v>
      </c>
      <c r="E113" s="131" t="s">
        <v>278</v>
      </c>
      <c r="F113" s="130" t="s">
        <v>279</v>
      </c>
      <c r="G113" s="130" t="s">
        <v>280</v>
      </c>
      <c r="H113" s="132" t="s">
        <v>241</v>
      </c>
      <c r="I113" s="132" t="s">
        <v>281</v>
      </c>
      <c r="J113" s="132" t="s">
        <v>282</v>
      </c>
      <c r="K113" s="132" t="s">
        <v>636</v>
      </c>
      <c r="L113" s="132" t="s">
        <v>283</v>
      </c>
      <c r="M113" s="132" t="s">
        <v>284</v>
      </c>
      <c r="N113" s="132" t="s">
        <v>285</v>
      </c>
      <c r="O113" s="132" t="s">
        <v>286</v>
      </c>
      <c r="P113" s="132" t="s">
        <v>287</v>
      </c>
      <c r="Q113" s="132" t="s">
        <v>288</v>
      </c>
      <c r="R113" s="132" t="s">
        <v>289</v>
      </c>
      <c r="S113" s="132" t="s">
        <v>290</v>
      </c>
      <c r="T113" s="132" t="s">
        <v>632</v>
      </c>
      <c r="U113" s="670" t="s">
        <v>291</v>
      </c>
      <c r="V113" s="526"/>
    </row>
    <row r="114" spans="1:23" s="147" customFormat="1" ht="28.5" customHeight="1" thickBot="1" x14ac:dyDescent="0.3">
      <c r="A114" s="1320"/>
      <c r="B114" s="1322"/>
      <c r="C114" s="1324"/>
      <c r="D114" s="133" t="s">
        <v>292</v>
      </c>
      <c r="E114" s="133" t="s">
        <v>305</v>
      </c>
      <c r="F114" s="133" t="s">
        <v>294</v>
      </c>
      <c r="G114" s="133" t="s">
        <v>294</v>
      </c>
      <c r="H114" s="133" t="s">
        <v>633</v>
      </c>
      <c r="I114" s="133" t="s">
        <v>674</v>
      </c>
      <c r="J114" s="133" t="s">
        <v>295</v>
      </c>
      <c r="K114" s="133" t="s">
        <v>296</v>
      </c>
      <c r="L114" s="133" t="s">
        <v>296</v>
      </c>
      <c r="M114" s="133" t="s">
        <v>297</v>
      </c>
      <c r="N114" s="133" t="s">
        <v>296</v>
      </c>
      <c r="O114" s="133" t="s">
        <v>298</v>
      </c>
      <c r="P114" s="133" t="s">
        <v>629</v>
      </c>
      <c r="Q114" s="133" t="s">
        <v>299</v>
      </c>
      <c r="R114" s="133" t="s">
        <v>300</v>
      </c>
      <c r="S114" s="133" t="s">
        <v>301</v>
      </c>
      <c r="T114" s="133" t="s">
        <v>301</v>
      </c>
      <c r="U114" s="671"/>
      <c r="V114" s="526"/>
    </row>
    <row r="115" spans="1:23" ht="15" customHeight="1" x14ac:dyDescent="0.25">
      <c r="A115" s="1325" t="str">
        <f>B109</f>
        <v>extra-urb.e.5</v>
      </c>
      <c r="B115" s="122">
        <v>1</v>
      </c>
      <c r="C115" s="166"/>
      <c r="D115" s="87"/>
      <c r="E115" s="87"/>
      <c r="F115" s="166"/>
      <c r="G115" s="528"/>
      <c r="H115" s="89"/>
      <c r="I115" s="529"/>
      <c r="J115" s="530"/>
      <c r="K115" s="530"/>
      <c r="L115" s="531"/>
      <c r="M115" s="529"/>
      <c r="N115" s="531"/>
      <c r="O115" s="129"/>
      <c r="P115" s="129"/>
      <c r="Q115" s="529"/>
      <c r="R115" s="529"/>
      <c r="S115" s="529"/>
      <c r="T115" s="554"/>
      <c r="U115" s="555"/>
      <c r="V115" s="406"/>
    </row>
    <row r="116" spans="1:23" x14ac:dyDescent="0.25">
      <c r="A116" s="1325"/>
      <c r="B116" s="123">
        <v>2</v>
      </c>
      <c r="C116" s="84"/>
      <c r="D116" s="74"/>
      <c r="E116" s="74"/>
      <c r="F116" s="84"/>
      <c r="G116" s="533"/>
      <c r="H116" s="84"/>
      <c r="I116" s="534"/>
      <c r="J116" s="535"/>
      <c r="K116" s="535"/>
      <c r="L116" s="536"/>
      <c r="M116" s="534"/>
      <c r="N116" s="536"/>
      <c r="O116" s="120"/>
      <c r="P116" s="120"/>
      <c r="Q116" s="534"/>
      <c r="R116" s="534" t="s">
        <v>302</v>
      </c>
      <c r="S116" s="534"/>
      <c r="T116" s="556"/>
      <c r="U116" s="557"/>
      <c r="V116" s="406"/>
    </row>
    <row r="117" spans="1:23" x14ac:dyDescent="0.25">
      <c r="A117" s="1325"/>
      <c r="B117" s="123">
        <v>3</v>
      </c>
      <c r="C117" s="84"/>
      <c r="D117" s="74"/>
      <c r="E117" s="74"/>
      <c r="F117" s="84"/>
      <c r="G117" s="533"/>
      <c r="H117" s="84"/>
      <c r="I117" s="534"/>
      <c r="J117" s="535"/>
      <c r="K117" s="535"/>
      <c r="L117" s="536"/>
      <c r="M117" s="534"/>
      <c r="N117" s="536"/>
      <c r="O117" s="120"/>
      <c r="P117" s="120"/>
      <c r="Q117" s="534"/>
      <c r="R117" s="534"/>
      <c r="S117" s="534"/>
      <c r="T117" s="556"/>
      <c r="U117" s="557"/>
      <c r="V117" s="406"/>
    </row>
    <row r="118" spans="1:23" x14ac:dyDescent="0.25">
      <c r="A118" s="1325"/>
      <c r="B118" s="123">
        <v>4</v>
      </c>
      <c r="C118" s="84"/>
      <c r="D118" s="74"/>
      <c r="E118" s="74"/>
      <c r="F118" s="84"/>
      <c r="G118" s="533"/>
      <c r="H118" s="84"/>
      <c r="I118" s="534"/>
      <c r="J118" s="535"/>
      <c r="K118" s="535"/>
      <c r="L118" s="536"/>
      <c r="M118" s="534"/>
      <c r="N118" s="536"/>
      <c r="O118" s="120"/>
      <c r="P118" s="120"/>
      <c r="Q118" s="534"/>
      <c r="R118" s="534"/>
      <c r="S118" s="534"/>
      <c r="T118" s="556"/>
      <c r="U118" s="557"/>
      <c r="V118" s="406"/>
    </row>
    <row r="119" spans="1:23" x14ac:dyDescent="0.25">
      <c r="A119" s="1325"/>
      <c r="B119" s="123">
        <v>5</v>
      </c>
      <c r="C119" s="84"/>
      <c r="D119" s="74"/>
      <c r="E119" s="74"/>
      <c r="F119" s="84"/>
      <c r="G119" s="533"/>
      <c r="H119" s="84"/>
      <c r="I119" s="534"/>
      <c r="J119" s="535"/>
      <c r="K119" s="535"/>
      <c r="L119" s="536"/>
      <c r="M119" s="534"/>
      <c r="N119" s="536"/>
      <c r="O119" s="120"/>
      <c r="P119" s="120"/>
      <c r="Q119" s="534"/>
      <c r="R119" s="534"/>
      <c r="S119" s="534"/>
      <c r="T119" s="556"/>
      <c r="U119" s="557"/>
      <c r="V119" s="406"/>
    </row>
    <row r="120" spans="1:23" x14ac:dyDescent="0.25">
      <c r="A120" s="1325"/>
      <c r="B120" s="123">
        <v>6</v>
      </c>
      <c r="C120" s="84"/>
      <c r="D120" s="74"/>
      <c r="E120" s="74"/>
      <c r="F120" s="84"/>
      <c r="G120" s="533"/>
      <c r="H120" s="84"/>
      <c r="I120" s="534"/>
      <c r="J120" s="535"/>
      <c r="K120" s="535"/>
      <c r="L120" s="536"/>
      <c r="M120" s="534"/>
      <c r="N120" s="536"/>
      <c r="O120" s="120"/>
      <c r="P120" s="120"/>
      <c r="Q120" s="534"/>
      <c r="R120" s="534"/>
      <c r="S120" s="534"/>
      <c r="T120" s="556"/>
      <c r="U120" s="557"/>
      <c r="V120" s="406"/>
    </row>
    <row r="121" spans="1:23" x14ac:dyDescent="0.25">
      <c r="A121" s="1325"/>
      <c r="B121" s="123">
        <v>7</v>
      </c>
      <c r="C121" s="84"/>
      <c r="D121" s="74"/>
      <c r="E121" s="74"/>
      <c r="F121" s="84"/>
      <c r="G121" s="533"/>
      <c r="H121" s="84"/>
      <c r="I121" s="534"/>
      <c r="J121" s="535"/>
      <c r="K121" s="535"/>
      <c r="L121" s="536"/>
      <c r="M121" s="534"/>
      <c r="N121" s="536"/>
      <c r="O121" s="120"/>
      <c r="P121" s="120"/>
      <c r="Q121" s="534"/>
      <c r="R121" s="534"/>
      <c r="S121" s="534"/>
      <c r="T121" s="556"/>
      <c r="U121" s="557"/>
      <c r="V121" s="406"/>
    </row>
    <row r="122" spans="1:23" x14ac:dyDescent="0.25">
      <c r="A122" s="1325"/>
      <c r="B122" s="123">
        <v>8</v>
      </c>
      <c r="C122" s="84"/>
      <c r="D122" s="74"/>
      <c r="E122" s="74"/>
      <c r="F122" s="84"/>
      <c r="G122" s="533"/>
      <c r="H122" s="84"/>
      <c r="I122" s="534"/>
      <c r="J122" s="535"/>
      <c r="K122" s="535"/>
      <c r="L122" s="536"/>
      <c r="M122" s="534"/>
      <c r="N122" s="536"/>
      <c r="O122" s="120"/>
      <c r="P122" s="120"/>
      <c r="Q122" s="534"/>
      <c r="R122" s="534"/>
      <c r="S122" s="534"/>
      <c r="T122" s="556"/>
      <c r="U122" s="557"/>
      <c r="V122" s="406"/>
    </row>
    <row r="123" spans="1:23" x14ac:dyDescent="0.25">
      <c r="A123" s="1325"/>
      <c r="B123" s="123">
        <v>9</v>
      </c>
      <c r="C123" s="84"/>
      <c r="D123" s="74"/>
      <c r="E123" s="74"/>
      <c r="F123" s="84"/>
      <c r="G123" s="533"/>
      <c r="H123" s="84"/>
      <c r="I123" s="534"/>
      <c r="J123" s="535"/>
      <c r="K123" s="535"/>
      <c r="L123" s="536"/>
      <c r="M123" s="534"/>
      <c r="N123" s="536"/>
      <c r="O123" s="120"/>
      <c r="P123" s="120"/>
      <c r="Q123" s="534"/>
      <c r="R123" s="534"/>
      <c r="S123" s="534"/>
      <c r="T123" s="556"/>
      <c r="U123" s="557"/>
      <c r="V123" s="406"/>
    </row>
    <row r="124" spans="1:23" ht="15.75" thickBot="1" x14ac:dyDescent="0.3">
      <c r="A124" s="1326"/>
      <c r="B124" s="124">
        <v>10</v>
      </c>
      <c r="C124" s="104"/>
      <c r="D124" s="102"/>
      <c r="E124" s="102"/>
      <c r="F124" s="104"/>
      <c r="G124" s="538"/>
      <c r="H124" s="104"/>
      <c r="I124" s="539"/>
      <c r="J124" s="540"/>
      <c r="K124" s="540"/>
      <c r="L124" s="541"/>
      <c r="M124" s="539"/>
      <c r="N124" s="541"/>
      <c r="O124" s="121"/>
      <c r="P124" s="121"/>
      <c r="Q124" s="539"/>
      <c r="R124" s="539"/>
      <c r="S124" s="539"/>
      <c r="T124" s="558"/>
      <c r="U124" s="559"/>
      <c r="V124" s="406"/>
    </row>
    <row r="125" spans="1:23" ht="25.5" thickBot="1" x14ac:dyDescent="0.3">
      <c r="A125" s="612"/>
      <c r="C125" s="613"/>
      <c r="D125" s="614"/>
      <c r="E125" s="395" t="s">
        <v>303</v>
      </c>
      <c r="F125" s="396">
        <f>COUNTA(F115:F124)</f>
        <v>0</v>
      </c>
      <c r="G125" s="397">
        <f>COUNTA(G115:G124)</f>
        <v>0</v>
      </c>
      <c r="H125" s="613"/>
      <c r="I125" s="523"/>
      <c r="J125" s="615"/>
      <c r="K125" s="615"/>
      <c r="L125" s="616"/>
      <c r="M125" s="1208" t="s">
        <v>440</v>
      </c>
      <c r="N125" s="1209"/>
      <c r="O125" s="654">
        <f>SUM(O115:O124)</f>
        <v>0</v>
      </c>
      <c r="P125" s="655">
        <f>SUM(P115:P124)</f>
        <v>0</v>
      </c>
      <c r="Q125" s="523"/>
      <c r="S125" s="75"/>
      <c r="T125" s="79"/>
      <c r="U125" s="560"/>
      <c r="V125" s="545"/>
      <c r="W125" s="544"/>
    </row>
    <row r="126" spans="1:23" ht="15.75" thickBot="1" x14ac:dyDescent="0.3">
      <c r="A126" s="546"/>
      <c r="B126" s="521"/>
      <c r="C126" s="487"/>
      <c r="D126" s="487"/>
      <c r="E126" s="487"/>
      <c r="F126" s="521"/>
      <c r="G126" s="487"/>
      <c r="H126" s="487"/>
      <c r="I126" s="521"/>
      <c r="J126" s="521"/>
      <c r="K126" s="521"/>
      <c r="L126" s="487"/>
      <c r="M126" s="487"/>
      <c r="N126" s="487"/>
      <c r="O126" s="487"/>
      <c r="P126" s="487"/>
      <c r="Q126" s="487"/>
      <c r="R126" s="487"/>
      <c r="S126" s="487"/>
      <c r="T126" s="561"/>
      <c r="U126" s="562"/>
      <c r="V126" s="493"/>
    </row>
    <row r="127" spans="1:23" ht="15.75" thickBot="1" x14ac:dyDescent="0.3">
      <c r="A127" s="524"/>
      <c r="B127" s="402"/>
      <c r="C127" s="280"/>
      <c r="D127" s="280"/>
      <c r="E127" s="280"/>
      <c r="F127" s="402"/>
      <c r="G127" s="280"/>
      <c r="H127" s="280"/>
      <c r="I127" s="402"/>
      <c r="J127" s="402"/>
      <c r="K127" s="402"/>
      <c r="L127" s="280"/>
      <c r="M127" s="280"/>
      <c r="N127" s="280"/>
      <c r="O127" s="280"/>
      <c r="P127" s="280"/>
      <c r="Q127" s="280"/>
      <c r="R127" s="280"/>
      <c r="S127" s="280"/>
      <c r="T127" s="551"/>
      <c r="U127" s="551"/>
      <c r="V127" s="404"/>
    </row>
    <row r="128" spans="1:23" ht="28.5" thickBot="1" x14ac:dyDescent="0.3">
      <c r="A128" s="128" t="s">
        <v>9</v>
      </c>
      <c r="B128" s="1226" t="s">
        <v>587</v>
      </c>
      <c r="C128" s="1227"/>
      <c r="E128" s="1327" t="s">
        <v>267</v>
      </c>
      <c r="F128" s="1328"/>
      <c r="G128" s="1224">
        <f>VLOOKUP(B128,'EXTRAUrbano.Piano inv. forn '!$D$93:$AB$112,3,FALSE)</f>
        <v>0</v>
      </c>
      <c r="H128" s="1225"/>
      <c r="I128" s="64"/>
      <c r="J128" s="1327" t="s">
        <v>268</v>
      </c>
      <c r="K128" s="1329"/>
      <c r="L128" s="1328"/>
      <c r="M128" s="1224">
        <f>VLOOKUP(B128,'EXTRAUrbano.Piano inv. forn '!$D$93:$AB$112,4,FALSE)</f>
        <v>0</v>
      </c>
      <c r="N128" s="1225"/>
      <c r="P128" s="134" t="s">
        <v>269</v>
      </c>
      <c r="Q128" s="525"/>
      <c r="S128" s="135" t="s">
        <v>270</v>
      </c>
      <c r="T128" s="1253"/>
      <c r="U128" s="1254"/>
      <c r="V128" s="406"/>
    </row>
    <row r="129" spans="1:23" ht="13.5" customHeight="1" thickBot="1" x14ac:dyDescent="0.3">
      <c r="A129" s="109"/>
      <c r="B129" s="76"/>
      <c r="C129" s="76"/>
      <c r="E129" s="77"/>
      <c r="F129" s="77"/>
      <c r="G129" s="78"/>
      <c r="H129" s="78"/>
      <c r="I129" s="64"/>
      <c r="J129" s="77"/>
      <c r="K129" s="77"/>
      <c r="L129" s="77"/>
      <c r="M129" s="78"/>
      <c r="N129" s="78"/>
      <c r="P129" s="79"/>
      <c r="S129" s="75"/>
      <c r="T129" s="552"/>
      <c r="V129" s="110"/>
      <c r="W129" s="523"/>
    </row>
    <row r="130" spans="1:23" ht="33.75" customHeight="1" thickBot="1" x14ac:dyDescent="0.3">
      <c r="A130" s="1313" t="s">
        <v>271</v>
      </c>
      <c r="B130" s="1314"/>
      <c r="C130" s="1314"/>
      <c r="D130" s="1315"/>
      <c r="E130" s="1210">
        <f>VLOOKUP(B128,'EXTRAUrbano.Piano inv. forn '!$D$93:$AB208,17,FALSE)</f>
        <v>0</v>
      </c>
      <c r="F130" s="1258"/>
      <c r="G130" s="1258"/>
      <c r="H130" s="1211"/>
      <c r="I130" s="64"/>
      <c r="J130" s="1316" t="s">
        <v>52</v>
      </c>
      <c r="K130" s="1317"/>
      <c r="L130" s="1318"/>
      <c r="M130" s="1210">
        <f>VLOOKUP(B128,'EXTRAUrbano.Piano inv. forn '!$D$93:$AB$112,19,FALSE)</f>
        <v>0</v>
      </c>
      <c r="N130" s="1211"/>
      <c r="O130" s="98"/>
      <c r="P130" s="669" t="s">
        <v>272</v>
      </c>
      <c r="Q130" s="115">
        <f>M130+E130</f>
        <v>0</v>
      </c>
      <c r="S130" s="135" t="s">
        <v>273</v>
      </c>
      <c r="T130" s="1253"/>
      <c r="U130" s="1254"/>
      <c r="V130" s="110"/>
      <c r="W130" s="523"/>
    </row>
    <row r="131" spans="1:23" ht="33.75" customHeight="1" thickBot="1" x14ac:dyDescent="0.3">
      <c r="A131" s="116"/>
      <c r="B131" s="117"/>
      <c r="C131" s="563"/>
      <c r="D131" s="117"/>
      <c r="E131" s="118"/>
      <c r="F131" s="118"/>
      <c r="G131" s="118"/>
      <c r="H131" s="118"/>
      <c r="I131" s="64"/>
      <c r="J131" s="77"/>
      <c r="K131" s="77"/>
      <c r="L131" s="77"/>
      <c r="M131" s="118"/>
      <c r="N131" s="118"/>
      <c r="O131" s="98"/>
      <c r="P131" s="75"/>
      <c r="Q131" s="98"/>
      <c r="S131" s="75"/>
      <c r="T131" s="553"/>
      <c r="U131" s="553"/>
      <c r="V131" s="110"/>
      <c r="W131" s="523"/>
    </row>
    <row r="132" spans="1:23" s="147" customFormat="1" ht="72" customHeight="1" x14ac:dyDescent="0.25">
      <c r="A132" s="1319" t="s">
        <v>274</v>
      </c>
      <c r="B132" s="1321" t="s">
        <v>275</v>
      </c>
      <c r="C132" s="1323" t="s">
        <v>276</v>
      </c>
      <c r="D132" s="130" t="s">
        <v>277</v>
      </c>
      <c r="E132" s="131" t="s">
        <v>278</v>
      </c>
      <c r="F132" s="130" t="s">
        <v>279</v>
      </c>
      <c r="G132" s="130" t="s">
        <v>280</v>
      </c>
      <c r="H132" s="132" t="s">
        <v>241</v>
      </c>
      <c r="I132" s="132" t="s">
        <v>281</v>
      </c>
      <c r="J132" s="132" t="s">
        <v>282</v>
      </c>
      <c r="K132" s="132" t="s">
        <v>636</v>
      </c>
      <c r="L132" s="132" t="s">
        <v>283</v>
      </c>
      <c r="M132" s="132" t="s">
        <v>284</v>
      </c>
      <c r="N132" s="132" t="s">
        <v>285</v>
      </c>
      <c r="O132" s="132" t="s">
        <v>286</v>
      </c>
      <c r="P132" s="132" t="s">
        <v>287</v>
      </c>
      <c r="Q132" s="132" t="s">
        <v>288</v>
      </c>
      <c r="R132" s="132" t="s">
        <v>289</v>
      </c>
      <c r="S132" s="132" t="s">
        <v>290</v>
      </c>
      <c r="T132" s="132" t="s">
        <v>632</v>
      </c>
      <c r="U132" s="670" t="s">
        <v>291</v>
      </c>
      <c r="V132" s="526"/>
    </row>
    <row r="133" spans="1:23" s="147" customFormat="1" ht="28.5" customHeight="1" thickBot="1" x14ac:dyDescent="0.3">
      <c r="A133" s="1320"/>
      <c r="B133" s="1322"/>
      <c r="C133" s="1324"/>
      <c r="D133" s="133" t="s">
        <v>292</v>
      </c>
      <c r="E133" s="133" t="s">
        <v>305</v>
      </c>
      <c r="F133" s="133" t="s">
        <v>294</v>
      </c>
      <c r="G133" s="133" t="s">
        <v>294</v>
      </c>
      <c r="H133" s="133" t="s">
        <v>633</v>
      </c>
      <c r="I133" s="133" t="s">
        <v>674</v>
      </c>
      <c r="J133" s="133" t="s">
        <v>295</v>
      </c>
      <c r="K133" s="133" t="s">
        <v>296</v>
      </c>
      <c r="L133" s="133" t="s">
        <v>296</v>
      </c>
      <c r="M133" s="133" t="s">
        <v>297</v>
      </c>
      <c r="N133" s="133" t="s">
        <v>296</v>
      </c>
      <c r="O133" s="133" t="s">
        <v>298</v>
      </c>
      <c r="P133" s="133" t="s">
        <v>629</v>
      </c>
      <c r="Q133" s="133" t="s">
        <v>299</v>
      </c>
      <c r="R133" s="133" t="s">
        <v>300</v>
      </c>
      <c r="S133" s="133" t="s">
        <v>301</v>
      </c>
      <c r="T133" s="133" t="s">
        <v>301</v>
      </c>
      <c r="U133" s="671"/>
      <c r="V133" s="526"/>
    </row>
    <row r="134" spans="1:23" ht="15" customHeight="1" x14ac:dyDescent="0.25">
      <c r="A134" s="1325" t="str">
        <f>B128</f>
        <v>extra-urb.e.5</v>
      </c>
      <c r="B134" s="122">
        <v>1</v>
      </c>
      <c r="C134" s="166"/>
      <c r="D134" s="87"/>
      <c r="E134" s="87"/>
      <c r="F134" s="166"/>
      <c r="G134" s="528"/>
      <c r="H134" s="89"/>
      <c r="I134" s="529"/>
      <c r="J134" s="530"/>
      <c r="K134" s="530"/>
      <c r="L134" s="531"/>
      <c r="M134" s="529"/>
      <c r="N134" s="531"/>
      <c r="O134" s="129"/>
      <c r="P134" s="129"/>
      <c r="Q134" s="529"/>
      <c r="R134" s="529"/>
      <c r="S134" s="529"/>
      <c r="T134" s="554"/>
      <c r="U134" s="555"/>
      <c r="V134" s="406"/>
    </row>
    <row r="135" spans="1:23" x14ac:dyDescent="0.25">
      <c r="A135" s="1325"/>
      <c r="B135" s="123">
        <v>2</v>
      </c>
      <c r="C135" s="84"/>
      <c r="D135" s="74"/>
      <c r="E135" s="74"/>
      <c r="F135" s="84"/>
      <c r="G135" s="533"/>
      <c r="H135" s="84"/>
      <c r="I135" s="534"/>
      <c r="J135" s="535"/>
      <c r="K135" s="535"/>
      <c r="L135" s="536"/>
      <c r="M135" s="534"/>
      <c r="N135" s="536"/>
      <c r="O135" s="120"/>
      <c r="P135" s="120"/>
      <c r="Q135" s="534"/>
      <c r="R135" s="534" t="s">
        <v>302</v>
      </c>
      <c r="S135" s="534"/>
      <c r="T135" s="556"/>
      <c r="U135" s="557"/>
      <c r="V135" s="406"/>
    </row>
    <row r="136" spans="1:23" x14ac:dyDescent="0.25">
      <c r="A136" s="1325"/>
      <c r="B136" s="123">
        <v>3</v>
      </c>
      <c r="C136" s="84"/>
      <c r="D136" s="74"/>
      <c r="E136" s="74"/>
      <c r="F136" s="84"/>
      <c r="G136" s="533"/>
      <c r="H136" s="84"/>
      <c r="I136" s="534"/>
      <c r="J136" s="535"/>
      <c r="K136" s="535"/>
      <c r="L136" s="536"/>
      <c r="M136" s="534"/>
      <c r="N136" s="536"/>
      <c r="O136" s="120"/>
      <c r="P136" s="120"/>
      <c r="Q136" s="534"/>
      <c r="R136" s="534"/>
      <c r="S136" s="534"/>
      <c r="T136" s="556"/>
      <c r="U136" s="557"/>
      <c r="V136" s="406"/>
    </row>
    <row r="137" spans="1:23" x14ac:dyDescent="0.25">
      <c r="A137" s="1325"/>
      <c r="B137" s="123">
        <v>4</v>
      </c>
      <c r="C137" s="84"/>
      <c r="D137" s="74"/>
      <c r="E137" s="74"/>
      <c r="F137" s="84"/>
      <c r="G137" s="533"/>
      <c r="H137" s="84"/>
      <c r="I137" s="534"/>
      <c r="J137" s="535"/>
      <c r="K137" s="535"/>
      <c r="L137" s="536"/>
      <c r="M137" s="534"/>
      <c r="N137" s="536"/>
      <c r="O137" s="120"/>
      <c r="P137" s="120"/>
      <c r="Q137" s="534"/>
      <c r="R137" s="534"/>
      <c r="S137" s="534"/>
      <c r="T137" s="556"/>
      <c r="U137" s="557"/>
      <c r="V137" s="406"/>
    </row>
    <row r="138" spans="1:23" x14ac:dyDescent="0.25">
      <c r="A138" s="1325"/>
      <c r="B138" s="123">
        <v>5</v>
      </c>
      <c r="C138" s="84"/>
      <c r="D138" s="74"/>
      <c r="E138" s="74"/>
      <c r="F138" s="84"/>
      <c r="G138" s="533"/>
      <c r="H138" s="84"/>
      <c r="I138" s="534"/>
      <c r="J138" s="535"/>
      <c r="K138" s="535"/>
      <c r="L138" s="536"/>
      <c r="M138" s="534"/>
      <c r="N138" s="536"/>
      <c r="O138" s="120"/>
      <c r="P138" s="120"/>
      <c r="Q138" s="534"/>
      <c r="R138" s="534"/>
      <c r="S138" s="534"/>
      <c r="T138" s="556"/>
      <c r="U138" s="557"/>
      <c r="V138" s="406"/>
    </row>
    <row r="139" spans="1:23" x14ac:dyDescent="0.25">
      <c r="A139" s="1325"/>
      <c r="B139" s="123">
        <v>6</v>
      </c>
      <c r="C139" s="84"/>
      <c r="D139" s="74"/>
      <c r="E139" s="74"/>
      <c r="F139" s="84"/>
      <c r="G139" s="533"/>
      <c r="H139" s="84"/>
      <c r="I139" s="534"/>
      <c r="J139" s="535"/>
      <c r="K139" s="535"/>
      <c r="L139" s="536"/>
      <c r="M139" s="534"/>
      <c r="N139" s="536"/>
      <c r="O139" s="120"/>
      <c r="P139" s="120"/>
      <c r="Q139" s="534"/>
      <c r="R139" s="534"/>
      <c r="S139" s="534"/>
      <c r="T139" s="556"/>
      <c r="U139" s="557"/>
      <c r="V139" s="406"/>
    </row>
    <row r="140" spans="1:23" x14ac:dyDescent="0.25">
      <c r="A140" s="1325"/>
      <c r="B140" s="123">
        <v>7</v>
      </c>
      <c r="C140" s="84"/>
      <c r="D140" s="74"/>
      <c r="E140" s="74"/>
      <c r="F140" s="84"/>
      <c r="G140" s="533"/>
      <c r="H140" s="84"/>
      <c r="I140" s="534"/>
      <c r="J140" s="535"/>
      <c r="K140" s="535"/>
      <c r="L140" s="536"/>
      <c r="M140" s="534"/>
      <c r="N140" s="536"/>
      <c r="O140" s="120"/>
      <c r="P140" s="120"/>
      <c r="Q140" s="534"/>
      <c r="R140" s="534"/>
      <c r="S140" s="534"/>
      <c r="T140" s="556"/>
      <c r="U140" s="557"/>
      <c r="V140" s="406"/>
    </row>
    <row r="141" spans="1:23" x14ac:dyDescent="0.25">
      <c r="A141" s="1325"/>
      <c r="B141" s="123">
        <v>8</v>
      </c>
      <c r="C141" s="84"/>
      <c r="D141" s="74"/>
      <c r="E141" s="74"/>
      <c r="F141" s="84"/>
      <c r="G141" s="533"/>
      <c r="H141" s="84"/>
      <c r="I141" s="534"/>
      <c r="J141" s="535"/>
      <c r="K141" s="535"/>
      <c r="L141" s="536"/>
      <c r="M141" s="534"/>
      <c r="N141" s="536"/>
      <c r="O141" s="120"/>
      <c r="P141" s="120"/>
      <c r="Q141" s="534"/>
      <c r="R141" s="534"/>
      <c r="S141" s="534"/>
      <c r="T141" s="556"/>
      <c r="U141" s="557"/>
      <c r="V141" s="406"/>
    </row>
    <row r="142" spans="1:23" x14ac:dyDescent="0.25">
      <c r="A142" s="1325"/>
      <c r="B142" s="123">
        <v>9</v>
      </c>
      <c r="C142" s="84"/>
      <c r="D142" s="74"/>
      <c r="E142" s="74"/>
      <c r="F142" s="84"/>
      <c r="G142" s="533"/>
      <c r="H142" s="84"/>
      <c r="I142" s="534"/>
      <c r="J142" s="535"/>
      <c r="K142" s="535"/>
      <c r="L142" s="536"/>
      <c r="M142" s="534"/>
      <c r="N142" s="536"/>
      <c r="O142" s="120"/>
      <c r="P142" s="120"/>
      <c r="Q142" s="534"/>
      <c r="R142" s="534"/>
      <c r="S142" s="534"/>
      <c r="T142" s="556"/>
      <c r="U142" s="557"/>
      <c r="V142" s="406"/>
    </row>
    <row r="143" spans="1:23" ht="15.75" thickBot="1" x14ac:dyDescent="0.3">
      <c r="A143" s="1326"/>
      <c r="B143" s="124">
        <v>10</v>
      </c>
      <c r="C143" s="104"/>
      <c r="D143" s="102"/>
      <c r="E143" s="102"/>
      <c r="F143" s="104"/>
      <c r="G143" s="538"/>
      <c r="H143" s="104"/>
      <c r="I143" s="539"/>
      <c r="J143" s="540"/>
      <c r="K143" s="540"/>
      <c r="L143" s="541"/>
      <c r="M143" s="539"/>
      <c r="N143" s="541"/>
      <c r="O143" s="121"/>
      <c r="P143" s="121"/>
      <c r="Q143" s="539"/>
      <c r="R143" s="539"/>
      <c r="S143" s="539"/>
      <c r="T143" s="558"/>
      <c r="U143" s="559"/>
      <c r="V143" s="406"/>
    </row>
    <row r="144" spans="1:23" ht="25.5" thickBot="1" x14ac:dyDescent="0.3">
      <c r="A144" s="612"/>
      <c r="C144" s="613"/>
      <c r="D144" s="614"/>
      <c r="E144" s="395" t="s">
        <v>303</v>
      </c>
      <c r="F144" s="396">
        <f>COUNTA(F134:F143)</f>
        <v>0</v>
      </c>
      <c r="G144" s="397">
        <f>COUNTA(G134:G143)</f>
        <v>0</v>
      </c>
      <c r="H144" s="613"/>
      <c r="I144" s="523"/>
      <c r="J144" s="615"/>
      <c r="K144" s="615"/>
      <c r="L144" s="616"/>
      <c r="M144" s="1208" t="s">
        <v>440</v>
      </c>
      <c r="N144" s="1209"/>
      <c r="O144" s="654">
        <f>SUM(O134:O143)</f>
        <v>0</v>
      </c>
      <c r="P144" s="655">
        <f>SUM(P134:P143)</f>
        <v>0</v>
      </c>
      <c r="Q144" s="523"/>
      <c r="S144" s="75"/>
      <c r="T144" s="79"/>
      <c r="U144" s="560"/>
      <c r="V144" s="545"/>
      <c r="W144" s="544"/>
    </row>
    <row r="145" spans="1:23" ht="15.75" thickBot="1" x14ac:dyDescent="0.3">
      <c r="A145" s="546"/>
      <c r="B145" s="521"/>
      <c r="C145" s="487"/>
      <c r="D145" s="487"/>
      <c r="E145" s="487"/>
      <c r="F145" s="521"/>
      <c r="G145" s="487"/>
      <c r="H145" s="487"/>
      <c r="I145" s="521"/>
      <c r="J145" s="521"/>
      <c r="K145" s="521"/>
      <c r="L145" s="487"/>
      <c r="M145" s="487"/>
      <c r="N145" s="487"/>
      <c r="O145" s="487"/>
      <c r="P145" s="487"/>
      <c r="Q145" s="487"/>
      <c r="R145" s="487"/>
      <c r="S145" s="487"/>
      <c r="T145" s="561"/>
      <c r="U145" s="562"/>
      <c r="V145" s="493"/>
    </row>
    <row r="146" spans="1:23" ht="15.75" thickBot="1" x14ac:dyDescent="0.3">
      <c r="A146" s="524"/>
      <c r="B146" s="402"/>
      <c r="C146" s="280"/>
      <c r="D146" s="280"/>
      <c r="E146" s="280"/>
      <c r="F146" s="402"/>
      <c r="G146" s="280"/>
      <c r="H146" s="280"/>
      <c r="I146" s="402"/>
      <c r="J146" s="402"/>
      <c r="K146" s="402"/>
      <c r="L146" s="280"/>
      <c r="M146" s="280"/>
      <c r="N146" s="280"/>
      <c r="O146" s="280"/>
      <c r="P146" s="280"/>
      <c r="Q146" s="280"/>
      <c r="R146" s="280"/>
      <c r="S146" s="280"/>
      <c r="T146" s="551"/>
      <c r="U146" s="551"/>
      <c r="V146" s="404"/>
    </row>
    <row r="147" spans="1:23" ht="28.5" thickBot="1" x14ac:dyDescent="0.3">
      <c r="A147" s="128" t="s">
        <v>9</v>
      </c>
      <c r="B147" s="1226" t="s">
        <v>587</v>
      </c>
      <c r="C147" s="1227"/>
      <c r="E147" s="1327" t="s">
        <v>267</v>
      </c>
      <c r="F147" s="1328"/>
      <c r="G147" s="1224">
        <f>VLOOKUP(B147,'EXTRAUrbano.Piano inv. forn '!$D$93:$AB$112,3,FALSE)</f>
        <v>0</v>
      </c>
      <c r="H147" s="1225"/>
      <c r="I147" s="64"/>
      <c r="J147" s="1327" t="s">
        <v>268</v>
      </c>
      <c r="K147" s="1329"/>
      <c r="L147" s="1328"/>
      <c r="M147" s="1224">
        <f>VLOOKUP(B147,'EXTRAUrbano.Piano inv. forn '!$D$93:$AB$112,4,FALSE)</f>
        <v>0</v>
      </c>
      <c r="N147" s="1225"/>
      <c r="P147" s="134" t="s">
        <v>269</v>
      </c>
      <c r="Q147" s="525"/>
      <c r="S147" s="135" t="s">
        <v>270</v>
      </c>
      <c r="T147" s="1253"/>
      <c r="U147" s="1254"/>
      <c r="V147" s="406"/>
    </row>
    <row r="148" spans="1:23" ht="13.5" customHeight="1" thickBot="1" x14ac:dyDescent="0.3">
      <c r="A148" s="109"/>
      <c r="B148" s="76"/>
      <c r="C148" s="76"/>
      <c r="E148" s="77"/>
      <c r="F148" s="77"/>
      <c r="G148" s="78"/>
      <c r="H148" s="78"/>
      <c r="I148" s="64"/>
      <c r="J148" s="77"/>
      <c r="K148" s="77"/>
      <c r="L148" s="77"/>
      <c r="M148" s="78"/>
      <c r="N148" s="78"/>
      <c r="P148" s="79"/>
      <c r="S148" s="75"/>
      <c r="T148" s="552"/>
      <c r="V148" s="110"/>
      <c r="W148" s="523"/>
    </row>
    <row r="149" spans="1:23" ht="33.75" customHeight="1" thickBot="1" x14ac:dyDescent="0.3">
      <c r="A149" s="1313" t="s">
        <v>271</v>
      </c>
      <c r="B149" s="1314"/>
      <c r="C149" s="1314"/>
      <c r="D149" s="1315"/>
      <c r="E149" s="1210">
        <f>VLOOKUP(B147,'EXTRAUrbano.Piano inv. forn '!$D$93:$AB227,17,FALSE)</f>
        <v>0</v>
      </c>
      <c r="F149" s="1258"/>
      <c r="G149" s="1258"/>
      <c r="H149" s="1211"/>
      <c r="I149" s="64"/>
      <c r="J149" s="1316" t="s">
        <v>52</v>
      </c>
      <c r="K149" s="1317"/>
      <c r="L149" s="1318"/>
      <c r="M149" s="1210">
        <f>VLOOKUP(B147,'EXTRAUrbano.Piano inv. forn '!$D$93:$AB$112,19,FALSE)</f>
        <v>0</v>
      </c>
      <c r="N149" s="1211"/>
      <c r="O149" s="98"/>
      <c r="P149" s="669" t="s">
        <v>272</v>
      </c>
      <c r="Q149" s="115">
        <f>M149+E149</f>
        <v>0</v>
      </c>
      <c r="S149" s="135" t="s">
        <v>273</v>
      </c>
      <c r="T149" s="1253"/>
      <c r="U149" s="1254"/>
      <c r="V149" s="110"/>
      <c r="W149" s="523"/>
    </row>
    <row r="150" spans="1:23" ht="33.75" customHeight="1" thickBot="1" x14ac:dyDescent="0.3">
      <c r="A150" s="116"/>
      <c r="B150" s="117"/>
      <c r="C150" s="563"/>
      <c r="D150" s="117"/>
      <c r="E150" s="118"/>
      <c r="F150" s="118"/>
      <c r="G150" s="118"/>
      <c r="H150" s="118"/>
      <c r="I150" s="64"/>
      <c r="J150" s="77"/>
      <c r="K150" s="77"/>
      <c r="L150" s="77"/>
      <c r="M150" s="118"/>
      <c r="N150" s="118"/>
      <c r="O150" s="98"/>
      <c r="P150" s="75"/>
      <c r="Q150" s="98"/>
      <c r="S150" s="75"/>
      <c r="T150" s="553"/>
      <c r="U150" s="553"/>
      <c r="V150" s="110"/>
      <c r="W150" s="523"/>
    </row>
    <row r="151" spans="1:23" s="147" customFormat="1" ht="72" customHeight="1" x14ac:dyDescent="0.25">
      <c r="A151" s="1319" t="s">
        <v>274</v>
      </c>
      <c r="B151" s="1321" t="s">
        <v>275</v>
      </c>
      <c r="C151" s="1323" t="s">
        <v>276</v>
      </c>
      <c r="D151" s="130" t="s">
        <v>277</v>
      </c>
      <c r="E151" s="131" t="s">
        <v>278</v>
      </c>
      <c r="F151" s="130" t="s">
        <v>279</v>
      </c>
      <c r="G151" s="130" t="s">
        <v>280</v>
      </c>
      <c r="H151" s="132" t="s">
        <v>241</v>
      </c>
      <c r="I151" s="132" t="s">
        <v>281</v>
      </c>
      <c r="J151" s="132" t="s">
        <v>282</v>
      </c>
      <c r="K151" s="132" t="s">
        <v>636</v>
      </c>
      <c r="L151" s="132" t="s">
        <v>283</v>
      </c>
      <c r="M151" s="132" t="s">
        <v>284</v>
      </c>
      <c r="N151" s="132" t="s">
        <v>285</v>
      </c>
      <c r="O151" s="132" t="s">
        <v>286</v>
      </c>
      <c r="P151" s="132" t="s">
        <v>287</v>
      </c>
      <c r="Q151" s="132" t="s">
        <v>288</v>
      </c>
      <c r="R151" s="132" t="s">
        <v>289</v>
      </c>
      <c r="S151" s="132" t="s">
        <v>290</v>
      </c>
      <c r="T151" s="132" t="s">
        <v>632</v>
      </c>
      <c r="U151" s="670" t="s">
        <v>291</v>
      </c>
      <c r="V151" s="526"/>
    </row>
    <row r="152" spans="1:23" s="147" customFormat="1" ht="28.5" customHeight="1" thickBot="1" x14ac:dyDescent="0.3">
      <c r="A152" s="1320"/>
      <c r="B152" s="1322"/>
      <c r="C152" s="1324"/>
      <c r="D152" s="133" t="s">
        <v>292</v>
      </c>
      <c r="E152" s="133" t="s">
        <v>305</v>
      </c>
      <c r="F152" s="133" t="s">
        <v>294</v>
      </c>
      <c r="G152" s="133" t="s">
        <v>294</v>
      </c>
      <c r="H152" s="133" t="s">
        <v>633</v>
      </c>
      <c r="I152" s="133" t="s">
        <v>674</v>
      </c>
      <c r="J152" s="133" t="s">
        <v>295</v>
      </c>
      <c r="K152" s="133" t="s">
        <v>296</v>
      </c>
      <c r="L152" s="133" t="s">
        <v>296</v>
      </c>
      <c r="M152" s="133" t="s">
        <v>297</v>
      </c>
      <c r="N152" s="133" t="s">
        <v>296</v>
      </c>
      <c r="O152" s="133" t="s">
        <v>298</v>
      </c>
      <c r="P152" s="133" t="s">
        <v>629</v>
      </c>
      <c r="Q152" s="133" t="s">
        <v>299</v>
      </c>
      <c r="R152" s="133" t="s">
        <v>300</v>
      </c>
      <c r="S152" s="133" t="s">
        <v>301</v>
      </c>
      <c r="T152" s="133" t="s">
        <v>301</v>
      </c>
      <c r="U152" s="671"/>
      <c r="V152" s="526"/>
    </row>
    <row r="153" spans="1:23" ht="15" customHeight="1" x14ac:dyDescent="0.25">
      <c r="A153" s="1325" t="str">
        <f>B147</f>
        <v>extra-urb.e.5</v>
      </c>
      <c r="B153" s="122">
        <v>1</v>
      </c>
      <c r="C153" s="166"/>
      <c r="D153" s="87"/>
      <c r="E153" s="87"/>
      <c r="F153" s="166"/>
      <c r="G153" s="528"/>
      <c r="H153" s="89"/>
      <c r="I153" s="529"/>
      <c r="J153" s="530"/>
      <c r="K153" s="530"/>
      <c r="L153" s="531"/>
      <c r="M153" s="529"/>
      <c r="N153" s="531"/>
      <c r="O153" s="129"/>
      <c r="P153" s="129"/>
      <c r="Q153" s="529"/>
      <c r="R153" s="529"/>
      <c r="S153" s="529"/>
      <c r="T153" s="554"/>
      <c r="U153" s="555"/>
      <c r="V153" s="406"/>
    </row>
    <row r="154" spans="1:23" x14ac:dyDescent="0.25">
      <c r="A154" s="1325"/>
      <c r="B154" s="123">
        <v>2</v>
      </c>
      <c r="C154" s="84"/>
      <c r="D154" s="74"/>
      <c r="E154" s="74"/>
      <c r="F154" s="84"/>
      <c r="G154" s="533"/>
      <c r="H154" s="84"/>
      <c r="I154" s="534"/>
      <c r="J154" s="535"/>
      <c r="K154" s="535"/>
      <c r="L154" s="536"/>
      <c r="M154" s="534"/>
      <c r="N154" s="536"/>
      <c r="O154" s="120"/>
      <c r="P154" s="120"/>
      <c r="Q154" s="534"/>
      <c r="R154" s="534" t="s">
        <v>302</v>
      </c>
      <c r="S154" s="534"/>
      <c r="T154" s="556"/>
      <c r="U154" s="557"/>
      <c r="V154" s="406"/>
    </row>
    <row r="155" spans="1:23" x14ac:dyDescent="0.25">
      <c r="A155" s="1325"/>
      <c r="B155" s="123">
        <v>3</v>
      </c>
      <c r="C155" s="84"/>
      <c r="D155" s="74"/>
      <c r="E155" s="74"/>
      <c r="F155" s="84"/>
      <c r="G155" s="533"/>
      <c r="H155" s="84"/>
      <c r="I155" s="534"/>
      <c r="J155" s="535"/>
      <c r="K155" s="535"/>
      <c r="L155" s="536"/>
      <c r="M155" s="534"/>
      <c r="N155" s="536"/>
      <c r="O155" s="120"/>
      <c r="P155" s="120"/>
      <c r="Q155" s="534"/>
      <c r="R155" s="534"/>
      <c r="S155" s="534"/>
      <c r="T155" s="556"/>
      <c r="U155" s="557"/>
      <c r="V155" s="406"/>
    </row>
    <row r="156" spans="1:23" x14ac:dyDescent="0.25">
      <c r="A156" s="1325"/>
      <c r="B156" s="123">
        <v>4</v>
      </c>
      <c r="C156" s="84"/>
      <c r="D156" s="74"/>
      <c r="E156" s="74"/>
      <c r="F156" s="84"/>
      <c r="G156" s="533"/>
      <c r="H156" s="84"/>
      <c r="I156" s="534"/>
      <c r="J156" s="535"/>
      <c r="K156" s="535"/>
      <c r="L156" s="536"/>
      <c r="M156" s="534"/>
      <c r="N156" s="536"/>
      <c r="O156" s="120"/>
      <c r="P156" s="120"/>
      <c r="Q156" s="534"/>
      <c r="R156" s="534"/>
      <c r="S156" s="534"/>
      <c r="T156" s="556"/>
      <c r="U156" s="557"/>
      <c r="V156" s="406"/>
    </row>
    <row r="157" spans="1:23" x14ac:dyDescent="0.25">
      <c r="A157" s="1325"/>
      <c r="B157" s="123">
        <v>5</v>
      </c>
      <c r="C157" s="84"/>
      <c r="D157" s="74"/>
      <c r="E157" s="74"/>
      <c r="F157" s="84"/>
      <c r="G157" s="533"/>
      <c r="H157" s="84"/>
      <c r="I157" s="534"/>
      <c r="J157" s="535"/>
      <c r="K157" s="535"/>
      <c r="L157" s="536"/>
      <c r="M157" s="534"/>
      <c r="N157" s="536"/>
      <c r="O157" s="120"/>
      <c r="P157" s="120"/>
      <c r="Q157" s="534"/>
      <c r="R157" s="534"/>
      <c r="S157" s="534"/>
      <c r="T157" s="556"/>
      <c r="U157" s="557"/>
      <c r="V157" s="406"/>
    </row>
    <row r="158" spans="1:23" x14ac:dyDescent="0.25">
      <c r="A158" s="1325"/>
      <c r="B158" s="123">
        <v>6</v>
      </c>
      <c r="C158" s="84"/>
      <c r="D158" s="74"/>
      <c r="E158" s="74"/>
      <c r="F158" s="84"/>
      <c r="G158" s="533"/>
      <c r="H158" s="84"/>
      <c r="I158" s="534"/>
      <c r="J158" s="535"/>
      <c r="K158" s="535"/>
      <c r="L158" s="536"/>
      <c r="M158" s="534"/>
      <c r="N158" s="536"/>
      <c r="O158" s="120"/>
      <c r="P158" s="120"/>
      <c r="Q158" s="534"/>
      <c r="R158" s="534"/>
      <c r="S158" s="534"/>
      <c r="T158" s="556"/>
      <c r="U158" s="557"/>
      <c r="V158" s="406"/>
    </row>
    <row r="159" spans="1:23" x14ac:dyDescent="0.25">
      <c r="A159" s="1325"/>
      <c r="B159" s="123">
        <v>7</v>
      </c>
      <c r="C159" s="84"/>
      <c r="D159" s="74"/>
      <c r="E159" s="74"/>
      <c r="F159" s="84"/>
      <c r="G159" s="533"/>
      <c r="H159" s="84"/>
      <c r="I159" s="534"/>
      <c r="J159" s="535"/>
      <c r="K159" s="535"/>
      <c r="L159" s="536"/>
      <c r="M159" s="534"/>
      <c r="N159" s="536"/>
      <c r="O159" s="120"/>
      <c r="P159" s="120"/>
      <c r="Q159" s="534"/>
      <c r="R159" s="534"/>
      <c r="S159" s="534"/>
      <c r="T159" s="556"/>
      <c r="U159" s="557"/>
      <c r="V159" s="406"/>
    </row>
    <row r="160" spans="1:23" x14ac:dyDescent="0.25">
      <c r="A160" s="1325"/>
      <c r="B160" s="123">
        <v>8</v>
      </c>
      <c r="C160" s="84"/>
      <c r="D160" s="74"/>
      <c r="E160" s="74"/>
      <c r="F160" s="84"/>
      <c r="G160" s="533"/>
      <c r="H160" s="84"/>
      <c r="I160" s="534"/>
      <c r="J160" s="535"/>
      <c r="K160" s="535"/>
      <c r="L160" s="536"/>
      <c r="M160" s="534"/>
      <c r="N160" s="536"/>
      <c r="O160" s="120"/>
      <c r="P160" s="120"/>
      <c r="Q160" s="534"/>
      <c r="R160" s="534"/>
      <c r="S160" s="534"/>
      <c r="T160" s="556"/>
      <c r="U160" s="557"/>
      <c r="V160" s="406"/>
    </row>
    <row r="161" spans="1:23" x14ac:dyDescent="0.25">
      <c r="A161" s="1325"/>
      <c r="B161" s="123">
        <v>9</v>
      </c>
      <c r="C161" s="84"/>
      <c r="D161" s="74"/>
      <c r="E161" s="74"/>
      <c r="F161" s="84"/>
      <c r="G161" s="533"/>
      <c r="H161" s="84"/>
      <c r="I161" s="534"/>
      <c r="J161" s="535"/>
      <c r="K161" s="535"/>
      <c r="L161" s="536"/>
      <c r="M161" s="534"/>
      <c r="N161" s="536"/>
      <c r="O161" s="120"/>
      <c r="P161" s="120"/>
      <c r="Q161" s="534"/>
      <c r="R161" s="534"/>
      <c r="S161" s="534"/>
      <c r="T161" s="556"/>
      <c r="U161" s="557"/>
      <c r="V161" s="406"/>
    </row>
    <row r="162" spans="1:23" ht="15.75" thickBot="1" x14ac:dyDescent="0.3">
      <c r="A162" s="1326"/>
      <c r="B162" s="124">
        <v>10</v>
      </c>
      <c r="C162" s="104"/>
      <c r="D162" s="102"/>
      <c r="E162" s="102"/>
      <c r="F162" s="104"/>
      <c r="G162" s="538"/>
      <c r="H162" s="104"/>
      <c r="I162" s="539"/>
      <c r="J162" s="540"/>
      <c r="K162" s="540"/>
      <c r="L162" s="541"/>
      <c r="M162" s="539"/>
      <c r="N162" s="541"/>
      <c r="O162" s="121"/>
      <c r="P162" s="121"/>
      <c r="Q162" s="539"/>
      <c r="R162" s="539"/>
      <c r="S162" s="539"/>
      <c r="T162" s="558"/>
      <c r="U162" s="559"/>
      <c r="V162" s="406"/>
    </row>
    <row r="163" spans="1:23" ht="25.5" thickBot="1" x14ac:dyDescent="0.3">
      <c r="A163" s="612"/>
      <c r="C163" s="613"/>
      <c r="D163" s="614"/>
      <c r="E163" s="395" t="s">
        <v>303</v>
      </c>
      <c r="F163" s="396">
        <f>COUNTA(F153:F162)</f>
        <v>0</v>
      </c>
      <c r="G163" s="397">
        <f>COUNTA(G153:G162)</f>
        <v>0</v>
      </c>
      <c r="H163" s="613"/>
      <c r="I163" s="523"/>
      <c r="J163" s="615"/>
      <c r="K163" s="615"/>
      <c r="L163" s="616"/>
      <c r="M163" s="1208" t="s">
        <v>440</v>
      </c>
      <c r="N163" s="1209"/>
      <c r="O163" s="654">
        <f>SUM(O153:O162)</f>
        <v>0</v>
      </c>
      <c r="P163" s="655">
        <f>SUM(P153:P162)</f>
        <v>0</v>
      </c>
      <c r="Q163" s="523"/>
      <c r="S163" s="75"/>
      <c r="T163" s="79"/>
      <c r="U163" s="560"/>
      <c r="V163" s="545"/>
      <c r="W163" s="544"/>
    </row>
    <row r="164" spans="1:23" ht="15.75" thickBot="1" x14ac:dyDescent="0.3">
      <c r="A164" s="546"/>
      <c r="B164" s="521"/>
      <c r="C164" s="487"/>
      <c r="D164" s="487"/>
      <c r="E164" s="487"/>
      <c r="F164" s="521"/>
      <c r="G164" s="487"/>
      <c r="H164" s="487"/>
      <c r="I164" s="521"/>
      <c r="J164" s="521"/>
      <c r="K164" s="521"/>
      <c r="L164" s="487"/>
      <c r="M164" s="487"/>
      <c r="N164" s="487"/>
      <c r="O164" s="487"/>
      <c r="P164" s="487"/>
      <c r="Q164" s="487"/>
      <c r="R164" s="487"/>
      <c r="S164" s="487"/>
      <c r="T164" s="561"/>
      <c r="U164" s="562"/>
      <c r="V164" s="493"/>
    </row>
    <row r="165" spans="1:23" ht="15.75" thickBot="1" x14ac:dyDescent="0.3">
      <c r="A165" s="524"/>
      <c r="B165" s="402"/>
      <c r="C165" s="280"/>
      <c r="D165" s="280"/>
      <c r="E165" s="280"/>
      <c r="F165" s="402"/>
      <c r="G165" s="280"/>
      <c r="H165" s="280"/>
      <c r="I165" s="402"/>
      <c r="J165" s="402"/>
      <c r="K165" s="402"/>
      <c r="L165" s="280"/>
      <c r="M165" s="280"/>
      <c r="N165" s="280"/>
      <c r="O165" s="280"/>
      <c r="P165" s="280"/>
      <c r="Q165" s="280"/>
      <c r="R165" s="280"/>
      <c r="S165" s="280"/>
      <c r="T165" s="551"/>
      <c r="U165" s="551"/>
      <c r="V165" s="404"/>
    </row>
    <row r="166" spans="1:23" ht="28.5" thickBot="1" x14ac:dyDescent="0.3">
      <c r="A166" s="128" t="s">
        <v>9</v>
      </c>
      <c r="B166" s="1226" t="s">
        <v>587</v>
      </c>
      <c r="C166" s="1227"/>
      <c r="E166" s="1327" t="s">
        <v>267</v>
      </c>
      <c r="F166" s="1328"/>
      <c r="G166" s="1224">
        <f>VLOOKUP(B166,'EXTRAUrbano.Piano inv. forn '!$D$93:$AB$112,3,FALSE)</f>
        <v>0</v>
      </c>
      <c r="H166" s="1225"/>
      <c r="I166" s="64"/>
      <c r="J166" s="1327" t="s">
        <v>268</v>
      </c>
      <c r="K166" s="1329"/>
      <c r="L166" s="1328"/>
      <c r="M166" s="1224">
        <f>VLOOKUP(B166,'EXTRAUrbano.Piano inv. forn '!$D$93:$AB$112,4,FALSE)</f>
        <v>0</v>
      </c>
      <c r="N166" s="1225"/>
      <c r="P166" s="134" t="s">
        <v>269</v>
      </c>
      <c r="Q166" s="525"/>
      <c r="S166" s="135" t="s">
        <v>270</v>
      </c>
      <c r="T166" s="1253"/>
      <c r="U166" s="1254"/>
      <c r="V166" s="406"/>
    </row>
    <row r="167" spans="1:23" ht="13.5" customHeight="1" thickBot="1" x14ac:dyDescent="0.3">
      <c r="A167" s="109"/>
      <c r="B167" s="76"/>
      <c r="C167" s="76"/>
      <c r="E167" s="77"/>
      <c r="F167" s="77"/>
      <c r="G167" s="78"/>
      <c r="H167" s="78"/>
      <c r="I167" s="64"/>
      <c r="J167" s="77"/>
      <c r="K167" s="77"/>
      <c r="L167" s="77"/>
      <c r="M167" s="78"/>
      <c r="N167" s="78"/>
      <c r="P167" s="79"/>
      <c r="S167" s="75"/>
      <c r="T167" s="552"/>
      <c r="V167" s="110"/>
      <c r="W167" s="523"/>
    </row>
    <row r="168" spans="1:23" ht="33.75" customHeight="1" thickBot="1" x14ac:dyDescent="0.3">
      <c r="A168" s="1313" t="s">
        <v>271</v>
      </c>
      <c r="B168" s="1314"/>
      <c r="C168" s="1314"/>
      <c r="D168" s="1315"/>
      <c r="E168" s="1210">
        <f>VLOOKUP(B166,'EXTRAUrbano.Piano inv. forn '!$D$93:$AB246,17,FALSE)</f>
        <v>0</v>
      </c>
      <c r="F168" s="1258"/>
      <c r="G168" s="1258"/>
      <c r="H168" s="1211"/>
      <c r="I168" s="64"/>
      <c r="J168" s="1316" t="s">
        <v>52</v>
      </c>
      <c r="K168" s="1317"/>
      <c r="L168" s="1318"/>
      <c r="M168" s="1210">
        <f>VLOOKUP(B166,'EXTRAUrbano.Piano inv. forn '!$D$93:$AB$112,19,FALSE)</f>
        <v>0</v>
      </c>
      <c r="N168" s="1211"/>
      <c r="O168" s="98"/>
      <c r="P168" s="669" t="s">
        <v>272</v>
      </c>
      <c r="Q168" s="115">
        <f>M168+E168</f>
        <v>0</v>
      </c>
      <c r="S168" s="135" t="s">
        <v>273</v>
      </c>
      <c r="T168" s="1253"/>
      <c r="U168" s="1254"/>
      <c r="V168" s="110"/>
      <c r="W168" s="523"/>
    </row>
    <row r="169" spans="1:23" ht="33.75" customHeight="1" thickBot="1" x14ac:dyDescent="0.3">
      <c r="A169" s="116"/>
      <c r="B169" s="117"/>
      <c r="C169" s="563"/>
      <c r="D169" s="117"/>
      <c r="E169" s="118"/>
      <c r="F169" s="118"/>
      <c r="G169" s="118"/>
      <c r="H169" s="118"/>
      <c r="I169" s="64"/>
      <c r="J169" s="77"/>
      <c r="K169" s="77"/>
      <c r="L169" s="77"/>
      <c r="M169" s="118"/>
      <c r="N169" s="118"/>
      <c r="O169" s="98"/>
      <c r="P169" s="75"/>
      <c r="Q169" s="98"/>
      <c r="S169" s="75"/>
      <c r="T169" s="553"/>
      <c r="U169" s="553"/>
      <c r="V169" s="110"/>
      <c r="W169" s="523"/>
    </row>
    <row r="170" spans="1:23" s="147" customFormat="1" ht="72" customHeight="1" x14ac:dyDescent="0.25">
      <c r="A170" s="1319" t="s">
        <v>274</v>
      </c>
      <c r="B170" s="1321" t="s">
        <v>275</v>
      </c>
      <c r="C170" s="1323" t="s">
        <v>276</v>
      </c>
      <c r="D170" s="130" t="s">
        <v>277</v>
      </c>
      <c r="E170" s="131" t="s">
        <v>278</v>
      </c>
      <c r="F170" s="130" t="s">
        <v>279</v>
      </c>
      <c r="G170" s="130" t="s">
        <v>280</v>
      </c>
      <c r="H170" s="132" t="s">
        <v>241</v>
      </c>
      <c r="I170" s="132" t="s">
        <v>281</v>
      </c>
      <c r="J170" s="132" t="s">
        <v>282</v>
      </c>
      <c r="K170" s="132" t="s">
        <v>636</v>
      </c>
      <c r="L170" s="132" t="s">
        <v>283</v>
      </c>
      <c r="M170" s="132" t="s">
        <v>284</v>
      </c>
      <c r="N170" s="132" t="s">
        <v>285</v>
      </c>
      <c r="O170" s="132" t="s">
        <v>286</v>
      </c>
      <c r="P170" s="132" t="s">
        <v>287</v>
      </c>
      <c r="Q170" s="132" t="s">
        <v>288</v>
      </c>
      <c r="R170" s="132" t="s">
        <v>289</v>
      </c>
      <c r="S170" s="132" t="s">
        <v>290</v>
      </c>
      <c r="T170" s="132" t="s">
        <v>632</v>
      </c>
      <c r="U170" s="670" t="s">
        <v>291</v>
      </c>
      <c r="V170" s="526"/>
    </row>
    <row r="171" spans="1:23" s="147" customFormat="1" ht="28.5" customHeight="1" thickBot="1" x14ac:dyDescent="0.3">
      <c r="A171" s="1320"/>
      <c r="B171" s="1322"/>
      <c r="C171" s="1324"/>
      <c r="D171" s="133" t="s">
        <v>292</v>
      </c>
      <c r="E171" s="133" t="s">
        <v>305</v>
      </c>
      <c r="F171" s="133" t="s">
        <v>294</v>
      </c>
      <c r="G171" s="133" t="s">
        <v>294</v>
      </c>
      <c r="H171" s="133" t="s">
        <v>633</v>
      </c>
      <c r="I171" s="133" t="s">
        <v>674</v>
      </c>
      <c r="J171" s="133" t="s">
        <v>295</v>
      </c>
      <c r="K171" s="133" t="s">
        <v>296</v>
      </c>
      <c r="L171" s="133" t="s">
        <v>296</v>
      </c>
      <c r="M171" s="133" t="s">
        <v>297</v>
      </c>
      <c r="N171" s="133" t="s">
        <v>296</v>
      </c>
      <c r="O171" s="133" t="s">
        <v>298</v>
      </c>
      <c r="P171" s="133" t="s">
        <v>629</v>
      </c>
      <c r="Q171" s="133" t="s">
        <v>299</v>
      </c>
      <c r="R171" s="133" t="s">
        <v>300</v>
      </c>
      <c r="S171" s="133" t="s">
        <v>301</v>
      </c>
      <c r="T171" s="133" t="s">
        <v>301</v>
      </c>
      <c r="U171" s="671"/>
      <c r="V171" s="526"/>
    </row>
    <row r="172" spans="1:23" ht="15" customHeight="1" x14ac:dyDescent="0.25">
      <c r="A172" s="1325" t="str">
        <f>B166</f>
        <v>extra-urb.e.5</v>
      </c>
      <c r="B172" s="122">
        <v>1</v>
      </c>
      <c r="C172" s="166"/>
      <c r="D172" s="87"/>
      <c r="E172" s="87"/>
      <c r="F172" s="166"/>
      <c r="G172" s="528"/>
      <c r="H172" s="89"/>
      <c r="I172" s="529"/>
      <c r="J172" s="530"/>
      <c r="K172" s="530"/>
      <c r="L172" s="531"/>
      <c r="M172" s="529"/>
      <c r="N172" s="531"/>
      <c r="O172" s="129"/>
      <c r="P172" s="129"/>
      <c r="Q172" s="529"/>
      <c r="R172" s="529"/>
      <c r="S172" s="529"/>
      <c r="T172" s="554"/>
      <c r="U172" s="555"/>
      <c r="V172" s="406"/>
    </row>
    <row r="173" spans="1:23" x14ac:dyDescent="0.25">
      <c r="A173" s="1325"/>
      <c r="B173" s="123">
        <v>2</v>
      </c>
      <c r="C173" s="84"/>
      <c r="D173" s="74"/>
      <c r="E173" s="74"/>
      <c r="F173" s="84"/>
      <c r="G173" s="533"/>
      <c r="H173" s="84"/>
      <c r="I173" s="534"/>
      <c r="J173" s="535"/>
      <c r="K173" s="535"/>
      <c r="L173" s="536"/>
      <c r="M173" s="534"/>
      <c r="N173" s="536"/>
      <c r="O173" s="120"/>
      <c r="P173" s="120"/>
      <c r="Q173" s="534"/>
      <c r="R173" s="534" t="s">
        <v>302</v>
      </c>
      <c r="S173" s="534"/>
      <c r="T173" s="556"/>
      <c r="U173" s="557"/>
      <c r="V173" s="406"/>
    </row>
    <row r="174" spans="1:23" x14ac:dyDescent="0.25">
      <c r="A174" s="1325"/>
      <c r="B174" s="123">
        <v>3</v>
      </c>
      <c r="C174" s="84"/>
      <c r="D174" s="74"/>
      <c r="E174" s="74"/>
      <c r="F174" s="84"/>
      <c r="G174" s="533"/>
      <c r="H174" s="84"/>
      <c r="I174" s="534"/>
      <c r="J174" s="535"/>
      <c r="K174" s="535"/>
      <c r="L174" s="536"/>
      <c r="M174" s="534"/>
      <c r="N174" s="536"/>
      <c r="O174" s="120"/>
      <c r="P174" s="120"/>
      <c r="Q174" s="534"/>
      <c r="R174" s="534"/>
      <c r="S174" s="534"/>
      <c r="T174" s="556"/>
      <c r="U174" s="557"/>
      <c r="V174" s="406"/>
    </row>
    <row r="175" spans="1:23" x14ac:dyDescent="0.25">
      <c r="A175" s="1325"/>
      <c r="B175" s="123">
        <v>4</v>
      </c>
      <c r="C175" s="84"/>
      <c r="D175" s="74"/>
      <c r="E175" s="74"/>
      <c r="F175" s="84"/>
      <c r="G175" s="533"/>
      <c r="H175" s="84"/>
      <c r="I175" s="534"/>
      <c r="J175" s="535"/>
      <c r="K175" s="535"/>
      <c r="L175" s="536"/>
      <c r="M175" s="534"/>
      <c r="N175" s="536"/>
      <c r="O175" s="120"/>
      <c r="P175" s="120"/>
      <c r="Q175" s="534"/>
      <c r="R175" s="534"/>
      <c r="S175" s="534"/>
      <c r="T175" s="556"/>
      <c r="U175" s="557"/>
      <c r="V175" s="406"/>
    </row>
    <row r="176" spans="1:23" x14ac:dyDescent="0.25">
      <c r="A176" s="1325"/>
      <c r="B176" s="123">
        <v>5</v>
      </c>
      <c r="C176" s="84"/>
      <c r="D176" s="74"/>
      <c r="E176" s="74"/>
      <c r="F176" s="84"/>
      <c r="G176" s="533"/>
      <c r="H176" s="84"/>
      <c r="I176" s="534"/>
      <c r="J176" s="535"/>
      <c r="K176" s="535"/>
      <c r="L176" s="536"/>
      <c r="M176" s="534"/>
      <c r="N176" s="536"/>
      <c r="O176" s="120"/>
      <c r="P176" s="120"/>
      <c r="Q176" s="534"/>
      <c r="R176" s="534"/>
      <c r="S176" s="534"/>
      <c r="T176" s="556"/>
      <c r="U176" s="557"/>
      <c r="V176" s="406"/>
    </row>
    <row r="177" spans="1:23" x14ac:dyDescent="0.25">
      <c r="A177" s="1325"/>
      <c r="B177" s="123">
        <v>6</v>
      </c>
      <c r="C177" s="84"/>
      <c r="D177" s="74"/>
      <c r="E177" s="74"/>
      <c r="F177" s="84"/>
      <c r="G177" s="533"/>
      <c r="H177" s="84"/>
      <c r="I177" s="534"/>
      <c r="J177" s="535"/>
      <c r="K177" s="535"/>
      <c r="L177" s="536"/>
      <c r="M177" s="534"/>
      <c r="N177" s="536"/>
      <c r="O177" s="120"/>
      <c r="P177" s="120"/>
      <c r="Q177" s="534"/>
      <c r="R177" s="534"/>
      <c r="S177" s="534"/>
      <c r="T177" s="556"/>
      <c r="U177" s="557"/>
      <c r="V177" s="406"/>
    </row>
    <row r="178" spans="1:23" x14ac:dyDescent="0.25">
      <c r="A178" s="1325"/>
      <c r="B178" s="123">
        <v>7</v>
      </c>
      <c r="C178" s="84"/>
      <c r="D178" s="74"/>
      <c r="E178" s="74"/>
      <c r="F178" s="84"/>
      <c r="G178" s="533"/>
      <c r="H178" s="84"/>
      <c r="I178" s="534"/>
      <c r="J178" s="535"/>
      <c r="K178" s="535"/>
      <c r="L178" s="536"/>
      <c r="M178" s="534"/>
      <c r="N178" s="536"/>
      <c r="O178" s="120"/>
      <c r="P178" s="120"/>
      <c r="Q178" s="534"/>
      <c r="R178" s="534"/>
      <c r="S178" s="534"/>
      <c r="T178" s="556"/>
      <c r="U178" s="557"/>
      <c r="V178" s="406"/>
    </row>
    <row r="179" spans="1:23" x14ac:dyDescent="0.25">
      <c r="A179" s="1325"/>
      <c r="B179" s="123">
        <v>8</v>
      </c>
      <c r="C179" s="84"/>
      <c r="D179" s="74"/>
      <c r="E179" s="74"/>
      <c r="F179" s="84"/>
      <c r="G179" s="533"/>
      <c r="H179" s="84"/>
      <c r="I179" s="534"/>
      <c r="J179" s="535"/>
      <c r="K179" s="535"/>
      <c r="L179" s="536"/>
      <c r="M179" s="534"/>
      <c r="N179" s="536"/>
      <c r="O179" s="120"/>
      <c r="P179" s="120"/>
      <c r="Q179" s="534"/>
      <c r="R179" s="534"/>
      <c r="S179" s="534"/>
      <c r="T179" s="556"/>
      <c r="U179" s="557"/>
      <c r="V179" s="406"/>
    </row>
    <row r="180" spans="1:23" x14ac:dyDescent="0.25">
      <c r="A180" s="1325"/>
      <c r="B180" s="123">
        <v>9</v>
      </c>
      <c r="C180" s="84"/>
      <c r="D180" s="74"/>
      <c r="E180" s="74"/>
      <c r="F180" s="84"/>
      <c r="G180" s="533"/>
      <c r="H180" s="84"/>
      <c r="I180" s="534"/>
      <c r="J180" s="535"/>
      <c r="K180" s="535"/>
      <c r="L180" s="536"/>
      <c r="M180" s="534"/>
      <c r="N180" s="536"/>
      <c r="O180" s="120"/>
      <c r="P180" s="120"/>
      <c r="Q180" s="534"/>
      <c r="R180" s="534"/>
      <c r="S180" s="534"/>
      <c r="T180" s="556"/>
      <c r="U180" s="557"/>
      <c r="V180" s="406"/>
    </row>
    <row r="181" spans="1:23" ht="15.75" thickBot="1" x14ac:dyDescent="0.3">
      <c r="A181" s="1326"/>
      <c r="B181" s="124">
        <v>10</v>
      </c>
      <c r="C181" s="104"/>
      <c r="D181" s="102"/>
      <c r="E181" s="102"/>
      <c r="F181" s="104"/>
      <c r="G181" s="538"/>
      <c r="H181" s="104"/>
      <c r="I181" s="539"/>
      <c r="J181" s="540"/>
      <c r="K181" s="540"/>
      <c r="L181" s="541"/>
      <c r="M181" s="539"/>
      <c r="N181" s="541"/>
      <c r="O181" s="121"/>
      <c r="P181" s="121"/>
      <c r="Q181" s="539"/>
      <c r="R181" s="539"/>
      <c r="S181" s="539"/>
      <c r="T181" s="558"/>
      <c r="U181" s="559"/>
      <c r="V181" s="406"/>
    </row>
    <row r="182" spans="1:23" ht="25.5" thickBot="1" x14ac:dyDescent="0.3">
      <c r="A182" s="612"/>
      <c r="C182" s="613"/>
      <c r="D182" s="614"/>
      <c r="E182" s="395" t="s">
        <v>303</v>
      </c>
      <c r="F182" s="396">
        <f>COUNTA(F172:F181)</f>
        <v>0</v>
      </c>
      <c r="G182" s="397">
        <f>COUNTA(G172:G181)</f>
        <v>0</v>
      </c>
      <c r="H182" s="613"/>
      <c r="I182" s="523"/>
      <c r="J182" s="615"/>
      <c r="K182" s="615"/>
      <c r="L182" s="616"/>
      <c r="M182" s="1208" t="s">
        <v>440</v>
      </c>
      <c r="N182" s="1209"/>
      <c r="O182" s="654">
        <f>SUM(O172:O181)</f>
        <v>0</v>
      </c>
      <c r="P182" s="655">
        <f>SUM(P172:P181)</f>
        <v>0</v>
      </c>
      <c r="Q182" s="523"/>
      <c r="S182" s="75"/>
      <c r="T182" s="79"/>
      <c r="U182" s="560"/>
      <c r="V182" s="545"/>
      <c r="W182" s="544"/>
    </row>
    <row r="183" spans="1:23" ht="15.75" thickBot="1" x14ac:dyDescent="0.3">
      <c r="A183" s="546"/>
      <c r="B183" s="521"/>
      <c r="C183" s="487"/>
      <c r="D183" s="487"/>
      <c r="E183" s="487"/>
      <c r="F183" s="521"/>
      <c r="G183" s="487"/>
      <c r="H183" s="487"/>
      <c r="I183" s="521"/>
      <c r="J183" s="521"/>
      <c r="K183" s="521"/>
      <c r="L183" s="487"/>
      <c r="M183" s="487"/>
      <c r="N183" s="487"/>
      <c r="O183" s="487"/>
      <c r="P183" s="487"/>
      <c r="Q183" s="487"/>
      <c r="R183" s="487"/>
      <c r="S183" s="487"/>
      <c r="T183" s="561"/>
      <c r="U183" s="562"/>
      <c r="V183" s="493"/>
    </row>
    <row r="184" spans="1:23" ht="15.75" thickBot="1" x14ac:dyDescent="0.3">
      <c r="A184" s="524"/>
      <c r="B184" s="402"/>
      <c r="C184" s="280"/>
      <c r="D184" s="280"/>
      <c r="E184" s="280"/>
      <c r="F184" s="402"/>
      <c r="G184" s="280"/>
      <c r="H184" s="280"/>
      <c r="I184" s="402"/>
      <c r="J184" s="402"/>
      <c r="K184" s="402"/>
      <c r="L184" s="280"/>
      <c r="M184" s="280"/>
      <c r="N184" s="280"/>
      <c r="O184" s="280"/>
      <c r="P184" s="280"/>
      <c r="Q184" s="280"/>
      <c r="R184" s="280"/>
      <c r="S184" s="280"/>
      <c r="T184" s="551"/>
      <c r="U184" s="551"/>
      <c r="V184" s="404"/>
    </row>
    <row r="185" spans="1:23" ht="28.5" thickBot="1" x14ac:dyDescent="0.3">
      <c r="A185" s="128" t="s">
        <v>9</v>
      </c>
      <c r="B185" s="1226" t="s">
        <v>587</v>
      </c>
      <c r="C185" s="1227"/>
      <c r="E185" s="1327" t="s">
        <v>267</v>
      </c>
      <c r="F185" s="1328"/>
      <c r="G185" s="1224">
        <f>VLOOKUP(B185,'EXTRAUrbano.Piano inv. forn '!$D$93:$AB$112,3,FALSE)</f>
        <v>0</v>
      </c>
      <c r="H185" s="1225"/>
      <c r="I185" s="64"/>
      <c r="J185" s="1327" t="s">
        <v>268</v>
      </c>
      <c r="K185" s="1329"/>
      <c r="L185" s="1328"/>
      <c r="M185" s="1224">
        <f>VLOOKUP(B185,'EXTRAUrbano.Piano inv. forn '!$D$93:$AB$112,4,FALSE)</f>
        <v>0</v>
      </c>
      <c r="N185" s="1225"/>
      <c r="P185" s="134" t="s">
        <v>269</v>
      </c>
      <c r="Q185" s="525"/>
      <c r="S185" s="135" t="s">
        <v>270</v>
      </c>
      <c r="T185" s="1253"/>
      <c r="U185" s="1254"/>
      <c r="V185" s="406"/>
    </row>
    <row r="186" spans="1:23" ht="13.5" customHeight="1" thickBot="1" x14ac:dyDescent="0.3">
      <c r="A186" s="109"/>
      <c r="B186" s="76"/>
      <c r="C186" s="76"/>
      <c r="E186" s="77"/>
      <c r="F186" s="77"/>
      <c r="G186" s="78"/>
      <c r="H186" s="78"/>
      <c r="I186" s="64"/>
      <c r="J186" s="77"/>
      <c r="K186" s="77"/>
      <c r="L186" s="77"/>
      <c r="M186" s="78"/>
      <c r="N186" s="78"/>
      <c r="P186" s="79"/>
      <c r="S186" s="75"/>
      <c r="T186" s="552"/>
      <c r="V186" s="110"/>
      <c r="W186" s="523"/>
    </row>
    <row r="187" spans="1:23" ht="33.75" customHeight="1" thickBot="1" x14ac:dyDescent="0.3">
      <c r="A187" s="1313" t="s">
        <v>271</v>
      </c>
      <c r="B187" s="1314"/>
      <c r="C187" s="1314"/>
      <c r="D187" s="1315"/>
      <c r="E187" s="1210">
        <f>VLOOKUP(B185,'EXTRAUrbano.Piano inv. forn '!$D$93:$AB265,17,FALSE)</f>
        <v>0</v>
      </c>
      <c r="F187" s="1258"/>
      <c r="G187" s="1258"/>
      <c r="H187" s="1211"/>
      <c r="I187" s="64"/>
      <c r="J187" s="1316" t="s">
        <v>52</v>
      </c>
      <c r="K187" s="1317"/>
      <c r="L187" s="1318"/>
      <c r="M187" s="1210">
        <f>VLOOKUP(B185,'EXTRAUrbano.Piano inv. forn '!$D$93:$AB$112,19,FALSE)</f>
        <v>0</v>
      </c>
      <c r="N187" s="1211"/>
      <c r="O187" s="98"/>
      <c r="P187" s="669" t="s">
        <v>272</v>
      </c>
      <c r="Q187" s="115">
        <f>M187+E187</f>
        <v>0</v>
      </c>
      <c r="S187" s="135" t="s">
        <v>273</v>
      </c>
      <c r="T187" s="1253"/>
      <c r="U187" s="1254"/>
      <c r="V187" s="110"/>
      <c r="W187" s="523"/>
    </row>
    <row r="188" spans="1:23" ht="33.75" customHeight="1" thickBot="1" x14ac:dyDescent="0.3">
      <c r="A188" s="116"/>
      <c r="B188" s="117"/>
      <c r="C188" s="563"/>
      <c r="D188" s="117"/>
      <c r="E188" s="118"/>
      <c r="F188" s="118"/>
      <c r="G188" s="118"/>
      <c r="H188" s="118"/>
      <c r="I188" s="64"/>
      <c r="J188" s="77"/>
      <c r="K188" s="77"/>
      <c r="L188" s="77"/>
      <c r="M188" s="118"/>
      <c r="N188" s="118"/>
      <c r="O188" s="98"/>
      <c r="P188" s="75"/>
      <c r="Q188" s="98"/>
      <c r="S188" s="75"/>
      <c r="T188" s="553"/>
      <c r="U188" s="553"/>
      <c r="V188" s="110"/>
      <c r="W188" s="523"/>
    </row>
    <row r="189" spans="1:23" s="147" customFormat="1" ht="72" customHeight="1" x14ac:dyDescent="0.25">
      <c r="A189" s="1319" t="s">
        <v>274</v>
      </c>
      <c r="B189" s="1321" t="s">
        <v>275</v>
      </c>
      <c r="C189" s="1323" t="s">
        <v>276</v>
      </c>
      <c r="D189" s="130" t="s">
        <v>277</v>
      </c>
      <c r="E189" s="131" t="s">
        <v>278</v>
      </c>
      <c r="F189" s="130" t="s">
        <v>279</v>
      </c>
      <c r="G189" s="130" t="s">
        <v>280</v>
      </c>
      <c r="H189" s="132" t="s">
        <v>241</v>
      </c>
      <c r="I189" s="132" t="s">
        <v>281</v>
      </c>
      <c r="J189" s="132" t="s">
        <v>282</v>
      </c>
      <c r="K189" s="132" t="s">
        <v>636</v>
      </c>
      <c r="L189" s="132" t="s">
        <v>283</v>
      </c>
      <c r="M189" s="132" t="s">
        <v>284</v>
      </c>
      <c r="N189" s="132" t="s">
        <v>285</v>
      </c>
      <c r="O189" s="132" t="s">
        <v>286</v>
      </c>
      <c r="P189" s="132" t="s">
        <v>287</v>
      </c>
      <c r="Q189" s="132" t="s">
        <v>288</v>
      </c>
      <c r="R189" s="132" t="s">
        <v>289</v>
      </c>
      <c r="S189" s="132" t="s">
        <v>290</v>
      </c>
      <c r="T189" s="132" t="s">
        <v>632</v>
      </c>
      <c r="U189" s="670" t="s">
        <v>291</v>
      </c>
      <c r="V189" s="526"/>
    </row>
    <row r="190" spans="1:23" s="147" customFormat="1" ht="28.5" customHeight="1" thickBot="1" x14ac:dyDescent="0.3">
      <c r="A190" s="1320"/>
      <c r="B190" s="1322"/>
      <c r="C190" s="1324"/>
      <c r="D190" s="133" t="s">
        <v>292</v>
      </c>
      <c r="E190" s="133" t="s">
        <v>305</v>
      </c>
      <c r="F190" s="133" t="s">
        <v>294</v>
      </c>
      <c r="G190" s="133" t="s">
        <v>294</v>
      </c>
      <c r="H190" s="133" t="s">
        <v>633</v>
      </c>
      <c r="I190" s="133" t="s">
        <v>674</v>
      </c>
      <c r="J190" s="133" t="s">
        <v>295</v>
      </c>
      <c r="K190" s="133" t="s">
        <v>296</v>
      </c>
      <c r="L190" s="133" t="s">
        <v>296</v>
      </c>
      <c r="M190" s="133" t="s">
        <v>297</v>
      </c>
      <c r="N190" s="133" t="s">
        <v>296</v>
      </c>
      <c r="O190" s="133" t="s">
        <v>298</v>
      </c>
      <c r="P190" s="133" t="s">
        <v>629</v>
      </c>
      <c r="Q190" s="133" t="s">
        <v>299</v>
      </c>
      <c r="R190" s="133" t="s">
        <v>300</v>
      </c>
      <c r="S190" s="133" t="s">
        <v>301</v>
      </c>
      <c r="T190" s="133" t="s">
        <v>301</v>
      </c>
      <c r="U190" s="671"/>
      <c r="V190" s="526"/>
    </row>
    <row r="191" spans="1:23" ht="15" customHeight="1" x14ac:dyDescent="0.25">
      <c r="A191" s="1325" t="str">
        <f>B185</f>
        <v>extra-urb.e.5</v>
      </c>
      <c r="B191" s="122">
        <v>1</v>
      </c>
      <c r="C191" s="166"/>
      <c r="D191" s="87"/>
      <c r="E191" s="87"/>
      <c r="F191" s="166"/>
      <c r="G191" s="528"/>
      <c r="H191" s="89"/>
      <c r="I191" s="529"/>
      <c r="J191" s="530"/>
      <c r="K191" s="530"/>
      <c r="L191" s="531"/>
      <c r="M191" s="529"/>
      <c r="N191" s="531"/>
      <c r="O191" s="129"/>
      <c r="P191" s="129"/>
      <c r="Q191" s="529"/>
      <c r="R191" s="529"/>
      <c r="S191" s="529"/>
      <c r="T191" s="554"/>
      <c r="U191" s="555"/>
      <c r="V191" s="406"/>
    </row>
    <row r="192" spans="1:23" x14ac:dyDescent="0.25">
      <c r="A192" s="1325"/>
      <c r="B192" s="123">
        <v>2</v>
      </c>
      <c r="C192" s="84"/>
      <c r="D192" s="74"/>
      <c r="E192" s="74"/>
      <c r="F192" s="84"/>
      <c r="G192" s="533"/>
      <c r="H192" s="84"/>
      <c r="I192" s="534"/>
      <c r="J192" s="535"/>
      <c r="K192" s="535"/>
      <c r="L192" s="536"/>
      <c r="M192" s="534"/>
      <c r="N192" s="536"/>
      <c r="O192" s="120"/>
      <c r="P192" s="120"/>
      <c r="Q192" s="534"/>
      <c r="R192" s="534" t="s">
        <v>302</v>
      </c>
      <c r="S192" s="534"/>
      <c r="T192" s="556"/>
      <c r="U192" s="557"/>
      <c r="V192" s="406"/>
    </row>
    <row r="193" spans="1:23" x14ac:dyDescent="0.25">
      <c r="A193" s="1325"/>
      <c r="B193" s="123">
        <v>3</v>
      </c>
      <c r="C193" s="84"/>
      <c r="D193" s="74"/>
      <c r="E193" s="74"/>
      <c r="F193" s="84"/>
      <c r="G193" s="533"/>
      <c r="H193" s="84"/>
      <c r="I193" s="534"/>
      <c r="J193" s="535"/>
      <c r="K193" s="535"/>
      <c r="L193" s="536"/>
      <c r="M193" s="534"/>
      <c r="N193" s="536"/>
      <c r="O193" s="120"/>
      <c r="P193" s="120"/>
      <c r="Q193" s="534"/>
      <c r="R193" s="534"/>
      <c r="S193" s="534"/>
      <c r="T193" s="556"/>
      <c r="U193" s="557"/>
      <c r="V193" s="406"/>
    </row>
    <row r="194" spans="1:23" x14ac:dyDescent="0.25">
      <c r="A194" s="1325"/>
      <c r="B194" s="123">
        <v>4</v>
      </c>
      <c r="C194" s="84"/>
      <c r="D194" s="74"/>
      <c r="E194" s="74"/>
      <c r="F194" s="84"/>
      <c r="G194" s="533"/>
      <c r="H194" s="84"/>
      <c r="I194" s="534"/>
      <c r="J194" s="535"/>
      <c r="K194" s="535"/>
      <c r="L194" s="536"/>
      <c r="M194" s="534"/>
      <c r="N194" s="536"/>
      <c r="O194" s="120"/>
      <c r="P194" s="120"/>
      <c r="Q194" s="534"/>
      <c r="R194" s="534"/>
      <c r="S194" s="534"/>
      <c r="T194" s="556"/>
      <c r="U194" s="557"/>
      <c r="V194" s="406"/>
    </row>
    <row r="195" spans="1:23" x14ac:dyDescent="0.25">
      <c r="A195" s="1325"/>
      <c r="B195" s="123">
        <v>5</v>
      </c>
      <c r="C195" s="84"/>
      <c r="D195" s="74"/>
      <c r="E195" s="74"/>
      <c r="F195" s="84"/>
      <c r="G195" s="533"/>
      <c r="H195" s="84"/>
      <c r="I195" s="534"/>
      <c r="J195" s="535"/>
      <c r="K195" s="535"/>
      <c r="L195" s="536"/>
      <c r="M195" s="534"/>
      <c r="N195" s="536"/>
      <c r="O195" s="120"/>
      <c r="P195" s="120"/>
      <c r="Q195" s="534"/>
      <c r="R195" s="534"/>
      <c r="S195" s="534"/>
      <c r="T195" s="556"/>
      <c r="U195" s="557"/>
      <c r="V195" s="406"/>
    </row>
    <row r="196" spans="1:23" x14ac:dyDescent="0.25">
      <c r="A196" s="1325"/>
      <c r="B196" s="123">
        <v>6</v>
      </c>
      <c r="C196" s="84"/>
      <c r="D196" s="74"/>
      <c r="E196" s="74"/>
      <c r="F196" s="84"/>
      <c r="G196" s="533"/>
      <c r="H196" s="84"/>
      <c r="I196" s="534"/>
      <c r="J196" s="535"/>
      <c r="K196" s="535"/>
      <c r="L196" s="536"/>
      <c r="M196" s="534"/>
      <c r="N196" s="536"/>
      <c r="O196" s="120"/>
      <c r="P196" s="120"/>
      <c r="Q196" s="534"/>
      <c r="R196" s="534"/>
      <c r="S196" s="534"/>
      <c r="T196" s="556"/>
      <c r="U196" s="557"/>
      <c r="V196" s="406"/>
    </row>
    <row r="197" spans="1:23" x14ac:dyDescent="0.25">
      <c r="A197" s="1325"/>
      <c r="B197" s="123">
        <v>7</v>
      </c>
      <c r="C197" s="84"/>
      <c r="D197" s="74"/>
      <c r="E197" s="74"/>
      <c r="F197" s="84"/>
      <c r="G197" s="533"/>
      <c r="H197" s="84"/>
      <c r="I197" s="534"/>
      <c r="J197" s="535"/>
      <c r="K197" s="535"/>
      <c r="L197" s="536"/>
      <c r="M197" s="534"/>
      <c r="N197" s="536"/>
      <c r="O197" s="120"/>
      <c r="P197" s="120"/>
      <c r="Q197" s="534"/>
      <c r="R197" s="534"/>
      <c r="S197" s="534"/>
      <c r="T197" s="556"/>
      <c r="U197" s="557"/>
      <c r="V197" s="406"/>
    </row>
    <row r="198" spans="1:23" x14ac:dyDescent="0.25">
      <c r="A198" s="1325"/>
      <c r="B198" s="123">
        <v>8</v>
      </c>
      <c r="C198" s="84"/>
      <c r="D198" s="74"/>
      <c r="E198" s="74"/>
      <c r="F198" s="84"/>
      <c r="G198" s="533"/>
      <c r="H198" s="84"/>
      <c r="I198" s="534"/>
      <c r="J198" s="535"/>
      <c r="K198" s="535"/>
      <c r="L198" s="536"/>
      <c r="M198" s="534"/>
      <c r="N198" s="536"/>
      <c r="O198" s="120"/>
      <c r="P198" s="120"/>
      <c r="Q198" s="534"/>
      <c r="R198" s="534"/>
      <c r="S198" s="534"/>
      <c r="T198" s="556"/>
      <c r="U198" s="557"/>
      <c r="V198" s="406"/>
    </row>
    <row r="199" spans="1:23" x14ac:dyDescent="0.25">
      <c r="A199" s="1325"/>
      <c r="B199" s="123">
        <v>9</v>
      </c>
      <c r="C199" s="84"/>
      <c r="D199" s="74"/>
      <c r="E199" s="74"/>
      <c r="F199" s="84"/>
      <c r="G199" s="533"/>
      <c r="H199" s="84"/>
      <c r="I199" s="534"/>
      <c r="J199" s="535"/>
      <c r="K199" s="535"/>
      <c r="L199" s="536"/>
      <c r="M199" s="534"/>
      <c r="N199" s="536"/>
      <c r="O199" s="120"/>
      <c r="P199" s="120"/>
      <c r="Q199" s="534"/>
      <c r="R199" s="534"/>
      <c r="S199" s="534"/>
      <c r="T199" s="556"/>
      <c r="U199" s="557"/>
      <c r="V199" s="406"/>
    </row>
    <row r="200" spans="1:23" ht="15.75" thickBot="1" x14ac:dyDescent="0.3">
      <c r="A200" s="1326"/>
      <c r="B200" s="124">
        <v>10</v>
      </c>
      <c r="C200" s="104"/>
      <c r="D200" s="102"/>
      <c r="E200" s="102"/>
      <c r="F200" s="104"/>
      <c r="G200" s="538"/>
      <c r="H200" s="104"/>
      <c r="I200" s="539"/>
      <c r="J200" s="540"/>
      <c r="K200" s="540"/>
      <c r="L200" s="541"/>
      <c r="M200" s="539"/>
      <c r="N200" s="541"/>
      <c r="O200" s="121"/>
      <c r="P200" s="121"/>
      <c r="Q200" s="539"/>
      <c r="R200" s="539"/>
      <c r="S200" s="539"/>
      <c r="T200" s="558"/>
      <c r="U200" s="559"/>
      <c r="V200" s="406"/>
    </row>
    <row r="201" spans="1:23" ht="25.5" thickBot="1" x14ac:dyDescent="0.3">
      <c r="A201" s="612"/>
      <c r="C201" s="613"/>
      <c r="D201" s="614"/>
      <c r="E201" s="395" t="s">
        <v>303</v>
      </c>
      <c r="F201" s="396">
        <f>COUNTA(F191:F200)</f>
        <v>0</v>
      </c>
      <c r="G201" s="397">
        <f>COUNTA(G191:G200)</f>
        <v>0</v>
      </c>
      <c r="H201" s="613"/>
      <c r="I201" s="523"/>
      <c r="J201" s="615"/>
      <c r="K201" s="615"/>
      <c r="L201" s="616"/>
      <c r="M201" s="1208" t="s">
        <v>440</v>
      </c>
      <c r="N201" s="1209"/>
      <c r="O201" s="654">
        <f>SUM(O191:O200)</f>
        <v>0</v>
      </c>
      <c r="P201" s="655">
        <f>SUM(P191:P200)</f>
        <v>0</v>
      </c>
      <c r="Q201" s="523"/>
      <c r="S201" s="75"/>
      <c r="T201" s="79"/>
      <c r="U201" s="560"/>
      <c r="V201" s="545"/>
      <c r="W201" s="544"/>
    </row>
    <row r="202" spans="1:23" ht="15.75" thickBot="1" x14ac:dyDescent="0.3">
      <c r="A202" s="546"/>
      <c r="B202" s="521"/>
      <c r="C202" s="487"/>
      <c r="D202" s="487"/>
      <c r="E202" s="487"/>
      <c r="F202" s="521"/>
      <c r="G202" s="487"/>
      <c r="H202" s="487"/>
      <c r="I202" s="521"/>
      <c r="J202" s="521"/>
      <c r="K202" s="521"/>
      <c r="L202" s="487"/>
      <c r="M202" s="487"/>
      <c r="N202" s="487"/>
      <c r="O202" s="487"/>
      <c r="P202" s="487"/>
      <c r="Q202" s="487"/>
      <c r="R202" s="487"/>
      <c r="S202" s="487"/>
      <c r="T202" s="561"/>
      <c r="U202" s="562"/>
      <c r="V202" s="493"/>
    </row>
    <row r="203" spans="1:23" ht="15.75" thickBot="1" x14ac:dyDescent="0.3">
      <c r="A203" s="524"/>
      <c r="B203" s="402"/>
      <c r="C203" s="280"/>
      <c r="D203" s="280"/>
      <c r="E203" s="280"/>
      <c r="F203" s="402"/>
      <c r="G203" s="280"/>
      <c r="H203" s="280"/>
      <c r="I203" s="402"/>
      <c r="J203" s="402"/>
      <c r="K203" s="402"/>
      <c r="L203" s="280"/>
      <c r="M203" s="280"/>
      <c r="N203" s="280"/>
      <c r="O203" s="280"/>
      <c r="P203" s="280"/>
      <c r="Q203" s="280"/>
      <c r="R203" s="280"/>
      <c r="S203" s="280"/>
      <c r="T203" s="551"/>
      <c r="U203" s="551"/>
      <c r="V203" s="404"/>
    </row>
    <row r="204" spans="1:23" ht="28.5" thickBot="1" x14ac:dyDescent="0.3">
      <c r="A204" s="128" t="s">
        <v>9</v>
      </c>
      <c r="B204" s="1226" t="s">
        <v>587</v>
      </c>
      <c r="C204" s="1227"/>
      <c r="E204" s="1327" t="s">
        <v>267</v>
      </c>
      <c r="F204" s="1328"/>
      <c r="G204" s="1224">
        <f>VLOOKUP(B204,'EXTRAUrbano.Piano inv. forn '!$D$93:$AB$112,3,FALSE)</f>
        <v>0</v>
      </c>
      <c r="H204" s="1225"/>
      <c r="I204" s="64"/>
      <c r="J204" s="1327" t="s">
        <v>268</v>
      </c>
      <c r="K204" s="1329"/>
      <c r="L204" s="1328"/>
      <c r="M204" s="1224">
        <f>VLOOKUP(B204,'EXTRAUrbano.Piano inv. forn '!$D$93:$AB$112,4,FALSE)</f>
        <v>0</v>
      </c>
      <c r="N204" s="1225"/>
      <c r="P204" s="134" t="s">
        <v>269</v>
      </c>
      <c r="Q204" s="525"/>
      <c r="S204" s="135" t="s">
        <v>270</v>
      </c>
      <c r="T204" s="1253"/>
      <c r="U204" s="1254"/>
      <c r="V204" s="406"/>
    </row>
    <row r="205" spans="1:23" ht="13.5" customHeight="1" thickBot="1" x14ac:dyDescent="0.3">
      <c r="A205" s="109"/>
      <c r="B205" s="76"/>
      <c r="C205" s="76"/>
      <c r="E205" s="77"/>
      <c r="F205" s="77"/>
      <c r="G205" s="78"/>
      <c r="H205" s="78"/>
      <c r="I205" s="64"/>
      <c r="J205" s="77"/>
      <c r="K205" s="77"/>
      <c r="L205" s="77"/>
      <c r="M205" s="78"/>
      <c r="N205" s="78"/>
      <c r="P205" s="79"/>
      <c r="S205" s="75"/>
      <c r="T205" s="552"/>
      <c r="V205" s="110"/>
      <c r="W205" s="523"/>
    </row>
    <row r="206" spans="1:23" ht="33.75" customHeight="1" thickBot="1" x14ac:dyDescent="0.3">
      <c r="A206" s="1313" t="s">
        <v>271</v>
      </c>
      <c r="B206" s="1314"/>
      <c r="C206" s="1314"/>
      <c r="D206" s="1315"/>
      <c r="E206" s="1210">
        <f>VLOOKUP(B204,'EXTRAUrbano.Piano inv. forn '!$D$93:$AB284,17,FALSE)</f>
        <v>0</v>
      </c>
      <c r="F206" s="1258"/>
      <c r="G206" s="1258"/>
      <c r="H206" s="1211"/>
      <c r="I206" s="64"/>
      <c r="J206" s="1316" t="s">
        <v>52</v>
      </c>
      <c r="K206" s="1317"/>
      <c r="L206" s="1318"/>
      <c r="M206" s="1210">
        <f>VLOOKUP(B204,'EXTRAUrbano.Piano inv. forn '!$D$93:$AB$112,19,FALSE)</f>
        <v>0</v>
      </c>
      <c r="N206" s="1211"/>
      <c r="O206" s="98"/>
      <c r="P206" s="669" t="s">
        <v>272</v>
      </c>
      <c r="Q206" s="115">
        <f>M206+E206</f>
        <v>0</v>
      </c>
      <c r="S206" s="135" t="s">
        <v>273</v>
      </c>
      <c r="T206" s="1253"/>
      <c r="U206" s="1254"/>
      <c r="V206" s="110"/>
      <c r="W206" s="523"/>
    </row>
    <row r="207" spans="1:23" ht="33.75" customHeight="1" thickBot="1" x14ac:dyDescent="0.3">
      <c r="A207" s="116"/>
      <c r="B207" s="117"/>
      <c r="C207" s="563"/>
      <c r="D207" s="117"/>
      <c r="E207" s="118"/>
      <c r="F207" s="118"/>
      <c r="G207" s="118"/>
      <c r="H207" s="118"/>
      <c r="I207" s="64"/>
      <c r="J207" s="77"/>
      <c r="K207" s="77"/>
      <c r="L207" s="77"/>
      <c r="M207" s="118"/>
      <c r="N207" s="118"/>
      <c r="O207" s="98"/>
      <c r="P207" s="75"/>
      <c r="Q207" s="98"/>
      <c r="S207" s="75"/>
      <c r="T207" s="553"/>
      <c r="U207" s="553"/>
      <c r="V207" s="110"/>
      <c r="W207" s="523"/>
    </row>
    <row r="208" spans="1:23" s="147" customFormat="1" ht="72" customHeight="1" x14ac:dyDescent="0.25">
      <c r="A208" s="1319" t="s">
        <v>274</v>
      </c>
      <c r="B208" s="1321" t="s">
        <v>275</v>
      </c>
      <c r="C208" s="1323" t="s">
        <v>276</v>
      </c>
      <c r="D208" s="130" t="s">
        <v>277</v>
      </c>
      <c r="E208" s="131" t="s">
        <v>278</v>
      </c>
      <c r="F208" s="130" t="s">
        <v>279</v>
      </c>
      <c r="G208" s="130" t="s">
        <v>280</v>
      </c>
      <c r="H208" s="132" t="s">
        <v>241</v>
      </c>
      <c r="I208" s="132" t="s">
        <v>281</v>
      </c>
      <c r="J208" s="132" t="s">
        <v>282</v>
      </c>
      <c r="K208" s="132" t="s">
        <v>636</v>
      </c>
      <c r="L208" s="132" t="s">
        <v>283</v>
      </c>
      <c r="M208" s="132" t="s">
        <v>284</v>
      </c>
      <c r="N208" s="132" t="s">
        <v>285</v>
      </c>
      <c r="O208" s="132" t="s">
        <v>286</v>
      </c>
      <c r="P208" s="132" t="s">
        <v>287</v>
      </c>
      <c r="Q208" s="132" t="s">
        <v>288</v>
      </c>
      <c r="R208" s="132" t="s">
        <v>289</v>
      </c>
      <c r="S208" s="132" t="s">
        <v>290</v>
      </c>
      <c r="T208" s="132" t="s">
        <v>632</v>
      </c>
      <c r="U208" s="670" t="s">
        <v>291</v>
      </c>
      <c r="V208" s="526"/>
    </row>
    <row r="209" spans="1:23" s="147" customFormat="1" ht="28.5" customHeight="1" thickBot="1" x14ac:dyDescent="0.3">
      <c r="A209" s="1320"/>
      <c r="B209" s="1322"/>
      <c r="C209" s="1324"/>
      <c r="D209" s="133" t="s">
        <v>292</v>
      </c>
      <c r="E209" s="133" t="s">
        <v>305</v>
      </c>
      <c r="F209" s="133" t="s">
        <v>294</v>
      </c>
      <c r="G209" s="133" t="s">
        <v>294</v>
      </c>
      <c r="H209" s="133" t="s">
        <v>633</v>
      </c>
      <c r="I209" s="133" t="s">
        <v>674</v>
      </c>
      <c r="J209" s="133" t="s">
        <v>295</v>
      </c>
      <c r="K209" s="133" t="s">
        <v>296</v>
      </c>
      <c r="L209" s="133" t="s">
        <v>296</v>
      </c>
      <c r="M209" s="133" t="s">
        <v>297</v>
      </c>
      <c r="N209" s="133" t="s">
        <v>296</v>
      </c>
      <c r="O209" s="133" t="s">
        <v>298</v>
      </c>
      <c r="P209" s="133" t="s">
        <v>629</v>
      </c>
      <c r="Q209" s="133" t="s">
        <v>299</v>
      </c>
      <c r="R209" s="133" t="s">
        <v>300</v>
      </c>
      <c r="S209" s="133" t="s">
        <v>301</v>
      </c>
      <c r="T209" s="133" t="s">
        <v>301</v>
      </c>
      <c r="U209" s="671"/>
      <c r="V209" s="526"/>
    </row>
    <row r="210" spans="1:23" ht="15" customHeight="1" x14ac:dyDescent="0.25">
      <c r="A210" s="1325" t="str">
        <f>B204</f>
        <v>extra-urb.e.5</v>
      </c>
      <c r="B210" s="122">
        <v>1</v>
      </c>
      <c r="C210" s="166"/>
      <c r="D210" s="87"/>
      <c r="E210" s="87"/>
      <c r="F210" s="166"/>
      <c r="G210" s="528"/>
      <c r="H210" s="89"/>
      <c r="I210" s="529"/>
      <c r="J210" s="530"/>
      <c r="K210" s="530"/>
      <c r="L210" s="531"/>
      <c r="M210" s="529"/>
      <c r="N210" s="531"/>
      <c r="O210" s="129"/>
      <c r="P210" s="129"/>
      <c r="Q210" s="529"/>
      <c r="R210" s="529"/>
      <c r="S210" s="529"/>
      <c r="T210" s="554"/>
      <c r="U210" s="555"/>
      <c r="V210" s="406"/>
    </row>
    <row r="211" spans="1:23" x14ac:dyDescent="0.25">
      <c r="A211" s="1325"/>
      <c r="B211" s="123">
        <v>2</v>
      </c>
      <c r="C211" s="84"/>
      <c r="D211" s="74"/>
      <c r="E211" s="74"/>
      <c r="F211" s="84"/>
      <c r="G211" s="533"/>
      <c r="H211" s="84"/>
      <c r="I211" s="534"/>
      <c r="J211" s="535"/>
      <c r="K211" s="535"/>
      <c r="L211" s="536"/>
      <c r="M211" s="534"/>
      <c r="N211" s="536"/>
      <c r="O211" s="120"/>
      <c r="P211" s="120"/>
      <c r="Q211" s="534"/>
      <c r="R211" s="534" t="s">
        <v>302</v>
      </c>
      <c r="S211" s="534"/>
      <c r="T211" s="556"/>
      <c r="U211" s="557"/>
      <c r="V211" s="406"/>
    </row>
    <row r="212" spans="1:23" x14ac:dyDescent="0.25">
      <c r="A212" s="1325"/>
      <c r="B212" s="123">
        <v>3</v>
      </c>
      <c r="C212" s="84"/>
      <c r="D212" s="74"/>
      <c r="E212" s="74"/>
      <c r="F212" s="84"/>
      <c r="G212" s="533"/>
      <c r="H212" s="84"/>
      <c r="I212" s="534"/>
      <c r="J212" s="535"/>
      <c r="K212" s="535"/>
      <c r="L212" s="536"/>
      <c r="M212" s="534"/>
      <c r="N212" s="536"/>
      <c r="O212" s="120"/>
      <c r="P212" s="120"/>
      <c r="Q212" s="534"/>
      <c r="R212" s="534"/>
      <c r="S212" s="534"/>
      <c r="T212" s="556"/>
      <c r="U212" s="557"/>
      <c r="V212" s="406"/>
    </row>
    <row r="213" spans="1:23" x14ac:dyDescent="0.25">
      <c r="A213" s="1325"/>
      <c r="B213" s="123">
        <v>4</v>
      </c>
      <c r="C213" s="84"/>
      <c r="D213" s="74"/>
      <c r="E213" s="74"/>
      <c r="F213" s="84"/>
      <c r="G213" s="533"/>
      <c r="H213" s="84"/>
      <c r="I213" s="534"/>
      <c r="J213" s="535"/>
      <c r="K213" s="535"/>
      <c r="L213" s="536"/>
      <c r="M213" s="534"/>
      <c r="N213" s="536"/>
      <c r="O213" s="120"/>
      <c r="P213" s="120"/>
      <c r="Q213" s="534"/>
      <c r="R213" s="534"/>
      <c r="S213" s="534"/>
      <c r="T213" s="556"/>
      <c r="U213" s="557"/>
      <c r="V213" s="406"/>
    </row>
    <row r="214" spans="1:23" x14ac:dyDescent="0.25">
      <c r="A214" s="1325"/>
      <c r="B214" s="123">
        <v>5</v>
      </c>
      <c r="C214" s="84"/>
      <c r="D214" s="74"/>
      <c r="E214" s="74"/>
      <c r="F214" s="84"/>
      <c r="G214" s="533"/>
      <c r="H214" s="84"/>
      <c r="I214" s="534"/>
      <c r="J214" s="535"/>
      <c r="K214" s="535"/>
      <c r="L214" s="536"/>
      <c r="M214" s="534"/>
      <c r="N214" s="536"/>
      <c r="O214" s="120"/>
      <c r="P214" s="120"/>
      <c r="Q214" s="534"/>
      <c r="R214" s="534"/>
      <c r="S214" s="534"/>
      <c r="T214" s="556"/>
      <c r="U214" s="557"/>
      <c r="V214" s="406"/>
    </row>
    <row r="215" spans="1:23" x14ac:dyDescent="0.25">
      <c r="A215" s="1325"/>
      <c r="B215" s="123">
        <v>6</v>
      </c>
      <c r="C215" s="84"/>
      <c r="D215" s="74"/>
      <c r="E215" s="74"/>
      <c r="F215" s="84"/>
      <c r="G215" s="533"/>
      <c r="H215" s="84"/>
      <c r="I215" s="534"/>
      <c r="J215" s="535"/>
      <c r="K215" s="535"/>
      <c r="L215" s="536"/>
      <c r="M215" s="534"/>
      <c r="N215" s="536"/>
      <c r="O215" s="120"/>
      <c r="P215" s="120"/>
      <c r="Q215" s="534"/>
      <c r="R215" s="534"/>
      <c r="S215" s="534"/>
      <c r="T215" s="556"/>
      <c r="U215" s="557"/>
      <c r="V215" s="406"/>
    </row>
    <row r="216" spans="1:23" x14ac:dyDescent="0.25">
      <c r="A216" s="1325"/>
      <c r="B216" s="123">
        <v>7</v>
      </c>
      <c r="C216" s="84"/>
      <c r="D216" s="74"/>
      <c r="E216" s="74"/>
      <c r="F216" s="84"/>
      <c r="G216" s="533"/>
      <c r="H216" s="84"/>
      <c r="I216" s="534"/>
      <c r="J216" s="535"/>
      <c r="K216" s="535"/>
      <c r="L216" s="536"/>
      <c r="M216" s="534"/>
      <c r="N216" s="536"/>
      <c r="O216" s="120"/>
      <c r="P216" s="120"/>
      <c r="Q216" s="534"/>
      <c r="R216" s="534"/>
      <c r="S216" s="534"/>
      <c r="T216" s="556"/>
      <c r="U216" s="557"/>
      <c r="V216" s="406"/>
    </row>
    <row r="217" spans="1:23" x14ac:dyDescent="0.25">
      <c r="A217" s="1325"/>
      <c r="B217" s="123">
        <v>8</v>
      </c>
      <c r="C217" s="84"/>
      <c r="D217" s="74"/>
      <c r="E217" s="74"/>
      <c r="F217" s="84"/>
      <c r="G217" s="533"/>
      <c r="H217" s="84"/>
      <c r="I217" s="534"/>
      <c r="J217" s="535"/>
      <c r="K217" s="535"/>
      <c r="L217" s="536"/>
      <c r="M217" s="534"/>
      <c r="N217" s="536"/>
      <c r="O217" s="120"/>
      <c r="P217" s="120"/>
      <c r="Q217" s="534"/>
      <c r="R217" s="534"/>
      <c r="S217" s="534"/>
      <c r="T217" s="556"/>
      <c r="U217" s="557"/>
      <c r="V217" s="406"/>
    </row>
    <row r="218" spans="1:23" x14ac:dyDescent="0.25">
      <c r="A218" s="1325"/>
      <c r="B218" s="123">
        <v>9</v>
      </c>
      <c r="C218" s="84"/>
      <c r="D218" s="74"/>
      <c r="E218" s="74"/>
      <c r="F218" s="84"/>
      <c r="G218" s="533"/>
      <c r="H218" s="84"/>
      <c r="I218" s="534"/>
      <c r="J218" s="535"/>
      <c r="K218" s="535"/>
      <c r="L218" s="536"/>
      <c r="M218" s="534"/>
      <c r="N218" s="536"/>
      <c r="O218" s="120"/>
      <c r="P218" s="120"/>
      <c r="Q218" s="534"/>
      <c r="R218" s="534"/>
      <c r="S218" s="534"/>
      <c r="T218" s="556"/>
      <c r="U218" s="557"/>
      <c r="V218" s="406"/>
    </row>
    <row r="219" spans="1:23" ht="15.75" thickBot="1" x14ac:dyDescent="0.3">
      <c r="A219" s="1326"/>
      <c r="B219" s="124">
        <v>10</v>
      </c>
      <c r="C219" s="104"/>
      <c r="D219" s="102"/>
      <c r="E219" s="102"/>
      <c r="F219" s="104"/>
      <c r="G219" s="538"/>
      <c r="H219" s="104"/>
      <c r="I219" s="539"/>
      <c r="J219" s="540"/>
      <c r="K219" s="540"/>
      <c r="L219" s="541"/>
      <c r="M219" s="539"/>
      <c r="N219" s="541"/>
      <c r="O219" s="121"/>
      <c r="P219" s="121"/>
      <c r="Q219" s="539"/>
      <c r="R219" s="539"/>
      <c r="S219" s="539"/>
      <c r="T219" s="558"/>
      <c r="U219" s="559"/>
      <c r="V219" s="406"/>
    </row>
    <row r="220" spans="1:23" ht="25.5" thickBot="1" x14ac:dyDescent="0.3">
      <c r="A220" s="612"/>
      <c r="C220" s="613"/>
      <c r="D220" s="614"/>
      <c r="E220" s="395" t="s">
        <v>303</v>
      </c>
      <c r="F220" s="396">
        <f>COUNTA(F210:F219)</f>
        <v>0</v>
      </c>
      <c r="G220" s="397">
        <f>COUNTA(G210:G219)</f>
        <v>0</v>
      </c>
      <c r="H220" s="613"/>
      <c r="I220" s="523"/>
      <c r="J220" s="615"/>
      <c r="K220" s="615"/>
      <c r="L220" s="616"/>
      <c r="M220" s="1208" t="s">
        <v>440</v>
      </c>
      <c r="N220" s="1209"/>
      <c r="O220" s="654">
        <f>SUM(O210:O219)</f>
        <v>0</v>
      </c>
      <c r="P220" s="655">
        <f>SUM(P210:P219)</f>
        <v>0</v>
      </c>
      <c r="Q220" s="523"/>
      <c r="S220" s="75"/>
      <c r="T220" s="79"/>
      <c r="U220" s="560"/>
      <c r="V220" s="545"/>
      <c r="W220" s="544"/>
    </row>
    <row r="221" spans="1:23" ht="15.75" thickBot="1" x14ac:dyDescent="0.3">
      <c r="A221" s="546"/>
      <c r="B221" s="521"/>
      <c r="C221" s="487"/>
      <c r="D221" s="487"/>
      <c r="E221" s="487"/>
      <c r="F221" s="521"/>
      <c r="G221" s="487"/>
      <c r="H221" s="487"/>
      <c r="I221" s="521"/>
      <c r="J221" s="521"/>
      <c r="K221" s="521"/>
      <c r="L221" s="487"/>
      <c r="M221" s="487"/>
      <c r="N221" s="487"/>
      <c r="O221" s="487"/>
      <c r="P221" s="487"/>
      <c r="Q221" s="487"/>
      <c r="R221" s="487"/>
      <c r="S221" s="487"/>
      <c r="T221" s="561"/>
      <c r="U221" s="562"/>
      <c r="V221" s="493"/>
    </row>
    <row r="222" spans="1:23" ht="15.75" thickBot="1" x14ac:dyDescent="0.3">
      <c r="A222" s="524"/>
      <c r="B222" s="402"/>
      <c r="C222" s="280"/>
      <c r="D222" s="280"/>
      <c r="E222" s="280"/>
      <c r="F222" s="402"/>
      <c r="G222" s="280"/>
      <c r="H222" s="280"/>
      <c r="I222" s="402"/>
      <c r="J222" s="402"/>
      <c r="K222" s="402"/>
      <c r="L222" s="280"/>
      <c r="M222" s="280"/>
      <c r="N222" s="280"/>
      <c r="O222" s="280"/>
      <c r="P222" s="280"/>
      <c r="Q222" s="280"/>
      <c r="R222" s="280"/>
      <c r="S222" s="280"/>
      <c r="T222" s="551"/>
      <c r="U222" s="551"/>
      <c r="V222" s="404"/>
    </row>
    <row r="223" spans="1:23" ht="28.5" thickBot="1" x14ac:dyDescent="0.3">
      <c r="A223" s="128" t="s">
        <v>9</v>
      </c>
      <c r="B223" s="1226" t="s">
        <v>587</v>
      </c>
      <c r="C223" s="1227"/>
      <c r="E223" s="1327" t="s">
        <v>267</v>
      </c>
      <c r="F223" s="1328"/>
      <c r="G223" s="1224">
        <f>VLOOKUP(B223,'EXTRAUrbano.Piano inv. forn '!$D$93:$AB$112,3,FALSE)</f>
        <v>0</v>
      </c>
      <c r="H223" s="1225"/>
      <c r="I223" s="64"/>
      <c r="J223" s="1327" t="s">
        <v>268</v>
      </c>
      <c r="K223" s="1329"/>
      <c r="L223" s="1328"/>
      <c r="M223" s="1224">
        <f>VLOOKUP(B223,'EXTRAUrbano.Piano inv. forn '!$D$93:$AB$112,4,FALSE)</f>
        <v>0</v>
      </c>
      <c r="N223" s="1225"/>
      <c r="P223" s="134" t="s">
        <v>269</v>
      </c>
      <c r="Q223" s="525"/>
      <c r="S223" s="135" t="s">
        <v>270</v>
      </c>
      <c r="T223" s="1253"/>
      <c r="U223" s="1254"/>
      <c r="V223" s="406"/>
    </row>
    <row r="224" spans="1:23" ht="13.5" customHeight="1" thickBot="1" x14ac:dyDescent="0.3">
      <c r="A224" s="109"/>
      <c r="B224" s="76"/>
      <c r="C224" s="76"/>
      <c r="E224" s="77"/>
      <c r="F224" s="77"/>
      <c r="G224" s="78"/>
      <c r="H224" s="78"/>
      <c r="I224" s="64"/>
      <c r="J224" s="77"/>
      <c r="K224" s="77"/>
      <c r="L224" s="77"/>
      <c r="M224" s="78"/>
      <c r="N224" s="78"/>
      <c r="P224" s="79"/>
      <c r="S224" s="75"/>
      <c r="T224" s="552"/>
      <c r="V224" s="110"/>
      <c r="W224" s="523"/>
    </row>
    <row r="225" spans="1:23" ht="33.75" customHeight="1" thickBot="1" x14ac:dyDescent="0.3">
      <c r="A225" s="1313" t="s">
        <v>271</v>
      </c>
      <c r="B225" s="1314"/>
      <c r="C225" s="1314"/>
      <c r="D225" s="1315"/>
      <c r="E225" s="1210">
        <f>VLOOKUP(B223,'EXTRAUrbano.Piano inv. forn '!$D$93:$AB303,17,FALSE)</f>
        <v>0</v>
      </c>
      <c r="F225" s="1258"/>
      <c r="G225" s="1258"/>
      <c r="H225" s="1211"/>
      <c r="I225" s="64"/>
      <c r="J225" s="1316" t="s">
        <v>52</v>
      </c>
      <c r="K225" s="1317"/>
      <c r="L225" s="1318"/>
      <c r="M225" s="1210">
        <f>VLOOKUP(B223,'EXTRAUrbano.Piano inv. forn '!$D$93:$AB$112,19,FALSE)</f>
        <v>0</v>
      </c>
      <c r="N225" s="1211"/>
      <c r="O225" s="98"/>
      <c r="P225" s="669" t="s">
        <v>272</v>
      </c>
      <c r="Q225" s="115">
        <f>M225+E225</f>
        <v>0</v>
      </c>
      <c r="S225" s="135" t="s">
        <v>273</v>
      </c>
      <c r="T225" s="1253"/>
      <c r="U225" s="1254"/>
      <c r="V225" s="110"/>
      <c r="W225" s="523"/>
    </row>
    <row r="226" spans="1:23" ht="33.75" customHeight="1" thickBot="1" x14ac:dyDescent="0.3">
      <c r="A226" s="116"/>
      <c r="B226" s="117"/>
      <c r="C226" s="563"/>
      <c r="D226" s="117"/>
      <c r="E226" s="118"/>
      <c r="F226" s="118"/>
      <c r="G226" s="118"/>
      <c r="H226" s="118"/>
      <c r="I226" s="64"/>
      <c r="J226" s="77"/>
      <c r="K226" s="77"/>
      <c r="L226" s="77"/>
      <c r="M226" s="118"/>
      <c r="N226" s="118"/>
      <c r="O226" s="98"/>
      <c r="P226" s="75"/>
      <c r="Q226" s="98"/>
      <c r="S226" s="75"/>
      <c r="T226" s="553"/>
      <c r="U226" s="553"/>
      <c r="V226" s="110"/>
      <c r="W226" s="523"/>
    </row>
    <row r="227" spans="1:23" s="147" customFormat="1" ht="72" customHeight="1" x14ac:dyDescent="0.25">
      <c r="A227" s="1319" t="s">
        <v>274</v>
      </c>
      <c r="B227" s="1321" t="s">
        <v>275</v>
      </c>
      <c r="C227" s="1323" t="s">
        <v>276</v>
      </c>
      <c r="D227" s="130" t="s">
        <v>277</v>
      </c>
      <c r="E227" s="131" t="s">
        <v>278</v>
      </c>
      <c r="F227" s="130" t="s">
        <v>279</v>
      </c>
      <c r="G227" s="130" t="s">
        <v>280</v>
      </c>
      <c r="H227" s="132" t="s">
        <v>241</v>
      </c>
      <c r="I227" s="132" t="s">
        <v>281</v>
      </c>
      <c r="J227" s="132" t="s">
        <v>282</v>
      </c>
      <c r="K227" s="132" t="s">
        <v>636</v>
      </c>
      <c r="L227" s="132" t="s">
        <v>283</v>
      </c>
      <c r="M227" s="132" t="s">
        <v>284</v>
      </c>
      <c r="N227" s="132" t="s">
        <v>285</v>
      </c>
      <c r="O227" s="132" t="s">
        <v>286</v>
      </c>
      <c r="P227" s="132" t="s">
        <v>287</v>
      </c>
      <c r="Q227" s="132" t="s">
        <v>288</v>
      </c>
      <c r="R227" s="132" t="s">
        <v>289</v>
      </c>
      <c r="S227" s="132" t="s">
        <v>290</v>
      </c>
      <c r="T227" s="132" t="s">
        <v>632</v>
      </c>
      <c r="U227" s="670" t="s">
        <v>291</v>
      </c>
      <c r="V227" s="526"/>
    </row>
    <row r="228" spans="1:23" s="147" customFormat="1" ht="28.5" customHeight="1" thickBot="1" x14ac:dyDescent="0.3">
      <c r="A228" s="1320"/>
      <c r="B228" s="1322"/>
      <c r="C228" s="1324"/>
      <c r="D228" s="133" t="s">
        <v>292</v>
      </c>
      <c r="E228" s="133" t="s">
        <v>305</v>
      </c>
      <c r="F228" s="133" t="s">
        <v>294</v>
      </c>
      <c r="G228" s="133" t="s">
        <v>294</v>
      </c>
      <c r="H228" s="133" t="s">
        <v>633</v>
      </c>
      <c r="I228" s="133" t="s">
        <v>674</v>
      </c>
      <c r="J228" s="133" t="s">
        <v>295</v>
      </c>
      <c r="K228" s="133" t="s">
        <v>296</v>
      </c>
      <c r="L228" s="133" t="s">
        <v>296</v>
      </c>
      <c r="M228" s="133" t="s">
        <v>297</v>
      </c>
      <c r="N228" s="133" t="s">
        <v>296</v>
      </c>
      <c r="O228" s="133" t="s">
        <v>298</v>
      </c>
      <c r="P228" s="133" t="s">
        <v>629</v>
      </c>
      <c r="Q228" s="133" t="s">
        <v>299</v>
      </c>
      <c r="R228" s="133" t="s">
        <v>300</v>
      </c>
      <c r="S228" s="133" t="s">
        <v>301</v>
      </c>
      <c r="T228" s="133" t="s">
        <v>301</v>
      </c>
      <c r="U228" s="671"/>
      <c r="V228" s="526"/>
    </row>
    <row r="229" spans="1:23" ht="15" customHeight="1" x14ac:dyDescent="0.25">
      <c r="A229" s="1325" t="str">
        <f>B223</f>
        <v>extra-urb.e.5</v>
      </c>
      <c r="B229" s="122">
        <v>1</v>
      </c>
      <c r="C229" s="166"/>
      <c r="D229" s="87"/>
      <c r="E229" s="87"/>
      <c r="F229" s="166"/>
      <c r="G229" s="528"/>
      <c r="H229" s="89"/>
      <c r="I229" s="529"/>
      <c r="J229" s="530"/>
      <c r="K229" s="530"/>
      <c r="L229" s="531"/>
      <c r="M229" s="529"/>
      <c r="N229" s="531"/>
      <c r="O229" s="129"/>
      <c r="P229" s="129"/>
      <c r="Q229" s="529"/>
      <c r="R229" s="529"/>
      <c r="S229" s="529"/>
      <c r="T229" s="554"/>
      <c r="U229" s="555"/>
      <c r="V229" s="406"/>
    </row>
    <row r="230" spans="1:23" x14ac:dyDescent="0.25">
      <c r="A230" s="1325"/>
      <c r="B230" s="123">
        <v>2</v>
      </c>
      <c r="C230" s="84"/>
      <c r="D230" s="74"/>
      <c r="E230" s="74"/>
      <c r="F230" s="84"/>
      <c r="G230" s="533"/>
      <c r="H230" s="84"/>
      <c r="I230" s="534"/>
      <c r="J230" s="535"/>
      <c r="K230" s="535"/>
      <c r="L230" s="536"/>
      <c r="M230" s="534"/>
      <c r="N230" s="536"/>
      <c r="O230" s="120"/>
      <c r="P230" s="120"/>
      <c r="Q230" s="534"/>
      <c r="R230" s="534" t="s">
        <v>302</v>
      </c>
      <c r="S230" s="534"/>
      <c r="T230" s="556"/>
      <c r="U230" s="557"/>
      <c r="V230" s="406"/>
    </row>
    <row r="231" spans="1:23" x14ac:dyDescent="0.25">
      <c r="A231" s="1325"/>
      <c r="B231" s="123">
        <v>3</v>
      </c>
      <c r="C231" s="84"/>
      <c r="D231" s="74"/>
      <c r="E231" s="74"/>
      <c r="F231" s="84"/>
      <c r="G231" s="533"/>
      <c r="H231" s="84"/>
      <c r="I231" s="534"/>
      <c r="J231" s="535"/>
      <c r="K231" s="535"/>
      <c r="L231" s="536"/>
      <c r="M231" s="534"/>
      <c r="N231" s="536"/>
      <c r="O231" s="120"/>
      <c r="P231" s="120"/>
      <c r="Q231" s="534"/>
      <c r="R231" s="534"/>
      <c r="S231" s="534"/>
      <c r="T231" s="556"/>
      <c r="U231" s="557"/>
      <c r="V231" s="406"/>
    </row>
    <row r="232" spans="1:23" x14ac:dyDescent="0.25">
      <c r="A232" s="1325"/>
      <c r="B232" s="123">
        <v>4</v>
      </c>
      <c r="C232" s="84"/>
      <c r="D232" s="74"/>
      <c r="E232" s="74"/>
      <c r="F232" s="84"/>
      <c r="G232" s="533"/>
      <c r="H232" s="84"/>
      <c r="I232" s="534"/>
      <c r="J232" s="535"/>
      <c r="K232" s="535"/>
      <c r="L232" s="536"/>
      <c r="M232" s="534"/>
      <c r="N232" s="536"/>
      <c r="O232" s="120"/>
      <c r="P232" s="120"/>
      <c r="Q232" s="534"/>
      <c r="R232" s="534"/>
      <c r="S232" s="534"/>
      <c r="T232" s="556"/>
      <c r="U232" s="557"/>
      <c r="V232" s="406"/>
    </row>
    <row r="233" spans="1:23" x14ac:dyDescent="0.25">
      <c r="A233" s="1325"/>
      <c r="B233" s="123">
        <v>5</v>
      </c>
      <c r="C233" s="84"/>
      <c r="D233" s="74"/>
      <c r="E233" s="74"/>
      <c r="F233" s="84"/>
      <c r="G233" s="533"/>
      <c r="H233" s="84"/>
      <c r="I233" s="534"/>
      <c r="J233" s="535"/>
      <c r="K233" s="535"/>
      <c r="L233" s="536"/>
      <c r="M233" s="534"/>
      <c r="N233" s="536"/>
      <c r="O233" s="120"/>
      <c r="P233" s="120"/>
      <c r="Q233" s="534"/>
      <c r="R233" s="534"/>
      <c r="S233" s="534"/>
      <c r="T233" s="556"/>
      <c r="U233" s="557"/>
      <c r="V233" s="406"/>
    </row>
    <row r="234" spans="1:23" x14ac:dyDescent="0.25">
      <c r="A234" s="1325"/>
      <c r="B234" s="123">
        <v>6</v>
      </c>
      <c r="C234" s="84"/>
      <c r="D234" s="74"/>
      <c r="E234" s="74"/>
      <c r="F234" s="84"/>
      <c r="G234" s="533"/>
      <c r="H234" s="84"/>
      <c r="I234" s="534"/>
      <c r="J234" s="535"/>
      <c r="K234" s="535"/>
      <c r="L234" s="536"/>
      <c r="M234" s="534"/>
      <c r="N234" s="536"/>
      <c r="O234" s="120"/>
      <c r="P234" s="120"/>
      <c r="Q234" s="534"/>
      <c r="R234" s="534"/>
      <c r="S234" s="534"/>
      <c r="T234" s="556"/>
      <c r="U234" s="557"/>
      <c r="V234" s="406"/>
    </row>
    <row r="235" spans="1:23" x14ac:dyDescent="0.25">
      <c r="A235" s="1325"/>
      <c r="B235" s="123">
        <v>7</v>
      </c>
      <c r="C235" s="84"/>
      <c r="D235" s="74"/>
      <c r="E235" s="74"/>
      <c r="F235" s="84"/>
      <c r="G235" s="533"/>
      <c r="H235" s="84"/>
      <c r="I235" s="534"/>
      <c r="J235" s="535"/>
      <c r="K235" s="535"/>
      <c r="L235" s="536"/>
      <c r="M235" s="534"/>
      <c r="N235" s="536"/>
      <c r="O235" s="120"/>
      <c r="P235" s="120"/>
      <c r="Q235" s="534"/>
      <c r="R235" s="534"/>
      <c r="S235" s="534"/>
      <c r="T235" s="556"/>
      <c r="U235" s="557"/>
      <c r="V235" s="406"/>
    </row>
    <row r="236" spans="1:23" x14ac:dyDescent="0.25">
      <c r="A236" s="1325"/>
      <c r="B236" s="123">
        <v>8</v>
      </c>
      <c r="C236" s="84"/>
      <c r="D236" s="74"/>
      <c r="E236" s="74"/>
      <c r="F236" s="84"/>
      <c r="G236" s="533"/>
      <c r="H236" s="84"/>
      <c r="I236" s="534"/>
      <c r="J236" s="535"/>
      <c r="K236" s="535"/>
      <c r="L236" s="536"/>
      <c r="M236" s="534"/>
      <c r="N236" s="536"/>
      <c r="O236" s="120"/>
      <c r="P236" s="120"/>
      <c r="Q236" s="534"/>
      <c r="R236" s="534"/>
      <c r="S236" s="534"/>
      <c r="T236" s="556"/>
      <c r="U236" s="557"/>
      <c r="V236" s="406"/>
    </row>
    <row r="237" spans="1:23" x14ac:dyDescent="0.25">
      <c r="A237" s="1325"/>
      <c r="B237" s="123">
        <v>9</v>
      </c>
      <c r="C237" s="84"/>
      <c r="D237" s="74"/>
      <c r="E237" s="74"/>
      <c r="F237" s="84"/>
      <c r="G237" s="533"/>
      <c r="H237" s="84"/>
      <c r="I237" s="534"/>
      <c r="J237" s="535"/>
      <c r="K237" s="535"/>
      <c r="L237" s="536"/>
      <c r="M237" s="534"/>
      <c r="N237" s="536"/>
      <c r="O237" s="120"/>
      <c r="P237" s="120"/>
      <c r="Q237" s="534"/>
      <c r="R237" s="534"/>
      <c r="S237" s="534"/>
      <c r="T237" s="556"/>
      <c r="U237" s="557"/>
      <c r="V237" s="406"/>
    </row>
    <row r="238" spans="1:23" ht="15.75" thickBot="1" x14ac:dyDescent="0.3">
      <c r="A238" s="1326"/>
      <c r="B238" s="124">
        <v>10</v>
      </c>
      <c r="C238" s="104"/>
      <c r="D238" s="102"/>
      <c r="E238" s="102"/>
      <c r="F238" s="104"/>
      <c r="G238" s="538"/>
      <c r="H238" s="104"/>
      <c r="I238" s="539"/>
      <c r="J238" s="540"/>
      <c r="K238" s="540"/>
      <c r="L238" s="541"/>
      <c r="M238" s="539"/>
      <c r="N238" s="541"/>
      <c r="O238" s="121"/>
      <c r="P238" s="121"/>
      <c r="Q238" s="539"/>
      <c r="R238" s="539"/>
      <c r="S238" s="539"/>
      <c r="T238" s="558"/>
      <c r="U238" s="559"/>
      <c r="V238" s="406"/>
    </row>
    <row r="239" spans="1:23" ht="25.5" thickBot="1" x14ac:dyDescent="0.3">
      <c r="A239" s="612"/>
      <c r="C239" s="613"/>
      <c r="D239" s="614"/>
      <c r="E239" s="395" t="s">
        <v>303</v>
      </c>
      <c r="F239" s="396">
        <f>COUNTA(F229:F238)</f>
        <v>0</v>
      </c>
      <c r="G239" s="397">
        <f>COUNTA(G229:G238)</f>
        <v>0</v>
      </c>
      <c r="H239" s="613"/>
      <c r="I239" s="523"/>
      <c r="J239" s="615"/>
      <c r="K239" s="615"/>
      <c r="L239" s="616"/>
      <c r="M239" s="1208" t="s">
        <v>440</v>
      </c>
      <c r="N239" s="1209"/>
      <c r="O239" s="654">
        <f>SUM(O229:O238)</f>
        <v>0</v>
      </c>
      <c r="P239" s="655">
        <f>SUM(P229:P238)</f>
        <v>0</v>
      </c>
      <c r="Q239" s="523"/>
      <c r="S239" s="75"/>
      <c r="T239" s="79"/>
      <c r="U239" s="560"/>
      <c r="V239" s="545"/>
      <c r="W239" s="544"/>
    </row>
    <row r="240" spans="1:23" ht="15.75" thickBot="1" x14ac:dyDescent="0.3">
      <c r="A240" s="546"/>
      <c r="B240" s="521"/>
      <c r="C240" s="487"/>
      <c r="D240" s="487"/>
      <c r="E240" s="487"/>
      <c r="F240" s="521"/>
      <c r="G240" s="487"/>
      <c r="H240" s="487"/>
      <c r="I240" s="521"/>
      <c r="J240" s="521"/>
      <c r="K240" s="521"/>
      <c r="L240" s="487"/>
      <c r="M240" s="487"/>
      <c r="N240" s="487"/>
      <c r="O240" s="487"/>
      <c r="P240" s="487"/>
      <c r="Q240" s="487"/>
      <c r="R240" s="487"/>
      <c r="S240" s="487"/>
      <c r="T240" s="561"/>
      <c r="U240" s="562"/>
      <c r="V240" s="493"/>
    </row>
    <row r="241" spans="1:23" ht="15.75" thickBot="1" x14ac:dyDescent="0.3">
      <c r="A241" s="524"/>
      <c r="B241" s="402"/>
      <c r="C241" s="280"/>
      <c r="D241" s="280"/>
      <c r="E241" s="280"/>
      <c r="F241" s="402"/>
      <c r="G241" s="280"/>
      <c r="H241" s="280"/>
      <c r="I241" s="402"/>
      <c r="J241" s="402"/>
      <c r="K241" s="402"/>
      <c r="L241" s="280"/>
      <c r="M241" s="280"/>
      <c r="N241" s="280"/>
      <c r="O241" s="280"/>
      <c r="P241" s="280"/>
      <c r="Q241" s="280"/>
      <c r="R241" s="280"/>
      <c r="S241" s="280"/>
      <c r="T241" s="551"/>
      <c r="U241" s="551"/>
      <c r="V241" s="404"/>
    </row>
    <row r="242" spans="1:23" ht="28.5" thickBot="1" x14ac:dyDescent="0.3">
      <c r="A242" s="128" t="s">
        <v>9</v>
      </c>
      <c r="B242" s="1226" t="s">
        <v>587</v>
      </c>
      <c r="C242" s="1227"/>
      <c r="E242" s="1327" t="s">
        <v>267</v>
      </c>
      <c r="F242" s="1328"/>
      <c r="G242" s="1224">
        <f>VLOOKUP(B242,'EXTRAUrbano.Piano inv. forn '!$D$93:$AB$112,3,FALSE)</f>
        <v>0</v>
      </c>
      <c r="H242" s="1225"/>
      <c r="I242" s="64"/>
      <c r="J242" s="1327" t="s">
        <v>268</v>
      </c>
      <c r="K242" s="1329"/>
      <c r="L242" s="1328"/>
      <c r="M242" s="1224">
        <f>VLOOKUP(B242,'EXTRAUrbano.Piano inv. forn '!$D$93:$AB$112,4,FALSE)</f>
        <v>0</v>
      </c>
      <c r="N242" s="1225"/>
      <c r="P242" s="134" t="s">
        <v>269</v>
      </c>
      <c r="Q242" s="525"/>
      <c r="S242" s="135" t="s">
        <v>270</v>
      </c>
      <c r="T242" s="1253"/>
      <c r="U242" s="1254"/>
      <c r="V242" s="406"/>
    </row>
    <row r="243" spans="1:23" ht="13.5" customHeight="1" thickBot="1" x14ac:dyDescent="0.3">
      <c r="A243" s="109"/>
      <c r="B243" s="76"/>
      <c r="C243" s="76"/>
      <c r="E243" s="77"/>
      <c r="F243" s="77"/>
      <c r="G243" s="78"/>
      <c r="H243" s="78"/>
      <c r="I243" s="64"/>
      <c r="J243" s="77"/>
      <c r="K243" s="77"/>
      <c r="L243" s="77"/>
      <c r="M243" s="78"/>
      <c r="N243" s="78"/>
      <c r="P243" s="79"/>
      <c r="S243" s="75"/>
      <c r="T243" s="552"/>
      <c r="V243" s="110"/>
      <c r="W243" s="523"/>
    </row>
    <row r="244" spans="1:23" ht="33.75" customHeight="1" thickBot="1" x14ac:dyDescent="0.3">
      <c r="A244" s="1313" t="s">
        <v>271</v>
      </c>
      <c r="B244" s="1314"/>
      <c r="C244" s="1314"/>
      <c r="D244" s="1315"/>
      <c r="E244" s="1210">
        <f>VLOOKUP(B242,'EXTRAUrbano.Piano inv. forn '!$D$93:$AB322,17,FALSE)</f>
        <v>0</v>
      </c>
      <c r="F244" s="1258"/>
      <c r="G244" s="1258"/>
      <c r="H244" s="1211"/>
      <c r="I244" s="64"/>
      <c r="J244" s="1316" t="s">
        <v>52</v>
      </c>
      <c r="K244" s="1317"/>
      <c r="L244" s="1318"/>
      <c r="M244" s="1210">
        <f>VLOOKUP(B242,'EXTRAUrbano.Piano inv. forn '!$D$93:$AB$112,19,FALSE)</f>
        <v>0</v>
      </c>
      <c r="N244" s="1211"/>
      <c r="O244" s="98"/>
      <c r="P244" s="669" t="s">
        <v>272</v>
      </c>
      <c r="Q244" s="115">
        <f>M244+E244</f>
        <v>0</v>
      </c>
      <c r="S244" s="135" t="s">
        <v>273</v>
      </c>
      <c r="T244" s="1253"/>
      <c r="U244" s="1254"/>
      <c r="V244" s="110"/>
      <c r="W244" s="523"/>
    </row>
    <row r="245" spans="1:23" ht="33.75" customHeight="1" thickBot="1" x14ac:dyDescent="0.3">
      <c r="A245" s="116"/>
      <c r="B245" s="117"/>
      <c r="C245" s="563"/>
      <c r="D245" s="117"/>
      <c r="E245" s="118"/>
      <c r="F245" s="118"/>
      <c r="G245" s="118"/>
      <c r="H245" s="118"/>
      <c r="I245" s="64"/>
      <c r="J245" s="77"/>
      <c r="K245" s="77"/>
      <c r="L245" s="77"/>
      <c r="M245" s="118"/>
      <c r="N245" s="118"/>
      <c r="O245" s="98"/>
      <c r="P245" s="75"/>
      <c r="Q245" s="98"/>
      <c r="S245" s="75"/>
      <c r="T245" s="553"/>
      <c r="U245" s="553"/>
      <c r="V245" s="110"/>
      <c r="W245" s="523"/>
    </row>
    <row r="246" spans="1:23" s="147" customFormat="1" ht="72" customHeight="1" x14ac:dyDescent="0.25">
      <c r="A246" s="1319" t="s">
        <v>274</v>
      </c>
      <c r="B246" s="1321" t="s">
        <v>275</v>
      </c>
      <c r="C246" s="1323" t="s">
        <v>276</v>
      </c>
      <c r="D246" s="130" t="s">
        <v>277</v>
      </c>
      <c r="E246" s="131" t="s">
        <v>278</v>
      </c>
      <c r="F246" s="130" t="s">
        <v>279</v>
      </c>
      <c r="G246" s="130" t="s">
        <v>280</v>
      </c>
      <c r="H246" s="132" t="s">
        <v>241</v>
      </c>
      <c r="I246" s="132" t="s">
        <v>281</v>
      </c>
      <c r="J246" s="132" t="s">
        <v>282</v>
      </c>
      <c r="K246" s="132" t="s">
        <v>636</v>
      </c>
      <c r="L246" s="132" t="s">
        <v>283</v>
      </c>
      <c r="M246" s="132" t="s">
        <v>284</v>
      </c>
      <c r="N246" s="132" t="s">
        <v>285</v>
      </c>
      <c r="O246" s="132" t="s">
        <v>286</v>
      </c>
      <c r="P246" s="132" t="s">
        <v>287</v>
      </c>
      <c r="Q246" s="132" t="s">
        <v>288</v>
      </c>
      <c r="R246" s="132" t="s">
        <v>289</v>
      </c>
      <c r="S246" s="132" t="s">
        <v>290</v>
      </c>
      <c r="T246" s="132" t="s">
        <v>632</v>
      </c>
      <c r="U246" s="670" t="s">
        <v>291</v>
      </c>
      <c r="V246" s="526"/>
    </row>
    <row r="247" spans="1:23" s="147" customFormat="1" ht="28.5" customHeight="1" thickBot="1" x14ac:dyDescent="0.3">
      <c r="A247" s="1320"/>
      <c r="B247" s="1322"/>
      <c r="C247" s="1324"/>
      <c r="D247" s="133" t="s">
        <v>292</v>
      </c>
      <c r="E247" s="133" t="s">
        <v>305</v>
      </c>
      <c r="F247" s="133" t="s">
        <v>294</v>
      </c>
      <c r="G247" s="133" t="s">
        <v>294</v>
      </c>
      <c r="H247" s="133" t="s">
        <v>633</v>
      </c>
      <c r="I247" s="133" t="s">
        <v>674</v>
      </c>
      <c r="J247" s="133" t="s">
        <v>295</v>
      </c>
      <c r="K247" s="133" t="s">
        <v>296</v>
      </c>
      <c r="L247" s="133" t="s">
        <v>296</v>
      </c>
      <c r="M247" s="133" t="s">
        <v>297</v>
      </c>
      <c r="N247" s="133" t="s">
        <v>296</v>
      </c>
      <c r="O247" s="133" t="s">
        <v>298</v>
      </c>
      <c r="P247" s="133" t="s">
        <v>629</v>
      </c>
      <c r="Q247" s="133" t="s">
        <v>299</v>
      </c>
      <c r="R247" s="133" t="s">
        <v>300</v>
      </c>
      <c r="S247" s="133" t="s">
        <v>301</v>
      </c>
      <c r="T247" s="133" t="s">
        <v>301</v>
      </c>
      <c r="U247" s="671"/>
      <c r="V247" s="526"/>
    </row>
    <row r="248" spans="1:23" ht="15" customHeight="1" x14ac:dyDescent="0.25">
      <c r="A248" s="1325" t="str">
        <f>B242</f>
        <v>extra-urb.e.5</v>
      </c>
      <c r="B248" s="122">
        <v>1</v>
      </c>
      <c r="C248" s="166"/>
      <c r="D248" s="87"/>
      <c r="E248" s="87"/>
      <c r="F248" s="166"/>
      <c r="G248" s="528"/>
      <c r="H248" s="89"/>
      <c r="I248" s="529"/>
      <c r="J248" s="530"/>
      <c r="K248" s="530"/>
      <c r="L248" s="531"/>
      <c r="M248" s="529"/>
      <c r="N248" s="531"/>
      <c r="O248" s="129"/>
      <c r="P248" s="129"/>
      <c r="Q248" s="529"/>
      <c r="R248" s="529"/>
      <c r="S248" s="529"/>
      <c r="T248" s="554"/>
      <c r="U248" s="555"/>
      <c r="V248" s="406"/>
    </row>
    <row r="249" spans="1:23" x14ac:dyDescent="0.25">
      <c r="A249" s="1325"/>
      <c r="B249" s="123">
        <v>2</v>
      </c>
      <c r="C249" s="84"/>
      <c r="D249" s="74"/>
      <c r="E249" s="74"/>
      <c r="F249" s="84"/>
      <c r="G249" s="533"/>
      <c r="H249" s="84"/>
      <c r="I249" s="534"/>
      <c r="J249" s="535"/>
      <c r="K249" s="535"/>
      <c r="L249" s="536"/>
      <c r="M249" s="534"/>
      <c r="N249" s="536"/>
      <c r="O249" s="120"/>
      <c r="P249" s="120"/>
      <c r="Q249" s="534"/>
      <c r="R249" s="534" t="s">
        <v>302</v>
      </c>
      <c r="S249" s="534"/>
      <c r="T249" s="556"/>
      <c r="U249" s="557"/>
      <c r="V249" s="406"/>
    </row>
    <row r="250" spans="1:23" x14ac:dyDescent="0.25">
      <c r="A250" s="1325"/>
      <c r="B250" s="123">
        <v>3</v>
      </c>
      <c r="C250" s="84"/>
      <c r="D250" s="74"/>
      <c r="E250" s="74"/>
      <c r="F250" s="84"/>
      <c r="G250" s="533"/>
      <c r="H250" s="84"/>
      <c r="I250" s="534"/>
      <c r="J250" s="535"/>
      <c r="K250" s="535"/>
      <c r="L250" s="536"/>
      <c r="M250" s="534"/>
      <c r="N250" s="536"/>
      <c r="O250" s="120"/>
      <c r="P250" s="120"/>
      <c r="Q250" s="534"/>
      <c r="R250" s="534"/>
      <c r="S250" s="534"/>
      <c r="T250" s="556"/>
      <c r="U250" s="557"/>
      <c r="V250" s="406"/>
    </row>
    <row r="251" spans="1:23" x14ac:dyDescent="0.25">
      <c r="A251" s="1325"/>
      <c r="B251" s="123">
        <v>4</v>
      </c>
      <c r="C251" s="84"/>
      <c r="D251" s="74"/>
      <c r="E251" s="74"/>
      <c r="F251" s="84"/>
      <c r="G251" s="533"/>
      <c r="H251" s="84"/>
      <c r="I251" s="534"/>
      <c r="J251" s="535"/>
      <c r="K251" s="535"/>
      <c r="L251" s="536"/>
      <c r="M251" s="534"/>
      <c r="N251" s="536"/>
      <c r="O251" s="120"/>
      <c r="P251" s="120"/>
      <c r="Q251" s="534"/>
      <c r="R251" s="534"/>
      <c r="S251" s="534"/>
      <c r="T251" s="556"/>
      <c r="U251" s="557"/>
      <c r="V251" s="406"/>
    </row>
    <row r="252" spans="1:23" x14ac:dyDescent="0.25">
      <c r="A252" s="1325"/>
      <c r="B252" s="123">
        <v>5</v>
      </c>
      <c r="C252" s="84"/>
      <c r="D252" s="74"/>
      <c r="E252" s="74"/>
      <c r="F252" s="84"/>
      <c r="G252" s="533"/>
      <c r="H252" s="84"/>
      <c r="I252" s="534"/>
      <c r="J252" s="535"/>
      <c r="K252" s="535"/>
      <c r="L252" s="536"/>
      <c r="M252" s="534"/>
      <c r="N252" s="536"/>
      <c r="O252" s="120"/>
      <c r="P252" s="120"/>
      <c r="Q252" s="534"/>
      <c r="R252" s="534"/>
      <c r="S252" s="534"/>
      <c r="T252" s="556"/>
      <c r="U252" s="557"/>
      <c r="V252" s="406"/>
    </row>
    <row r="253" spans="1:23" x14ac:dyDescent="0.25">
      <c r="A253" s="1325"/>
      <c r="B253" s="123">
        <v>6</v>
      </c>
      <c r="C253" s="84"/>
      <c r="D253" s="74"/>
      <c r="E253" s="74"/>
      <c r="F253" s="84"/>
      <c r="G253" s="533"/>
      <c r="H253" s="84"/>
      <c r="I253" s="534"/>
      <c r="J253" s="535"/>
      <c r="K253" s="535"/>
      <c r="L253" s="536"/>
      <c r="M253" s="534"/>
      <c r="N253" s="536"/>
      <c r="O253" s="120"/>
      <c r="P253" s="120"/>
      <c r="Q253" s="534"/>
      <c r="R253" s="534"/>
      <c r="S253" s="534"/>
      <c r="T253" s="556"/>
      <c r="U253" s="557"/>
      <c r="V253" s="406"/>
    </row>
    <row r="254" spans="1:23" x14ac:dyDescent="0.25">
      <c r="A254" s="1325"/>
      <c r="B254" s="123">
        <v>7</v>
      </c>
      <c r="C254" s="84"/>
      <c r="D254" s="74"/>
      <c r="E254" s="74"/>
      <c r="F254" s="84"/>
      <c r="G254" s="533"/>
      <c r="H254" s="84"/>
      <c r="I254" s="534"/>
      <c r="J254" s="535"/>
      <c r="K254" s="535"/>
      <c r="L254" s="536"/>
      <c r="M254" s="534"/>
      <c r="N254" s="536"/>
      <c r="O254" s="120"/>
      <c r="P254" s="120"/>
      <c r="Q254" s="534"/>
      <c r="R254" s="534"/>
      <c r="S254" s="534"/>
      <c r="T254" s="556"/>
      <c r="U254" s="557"/>
      <c r="V254" s="406"/>
    </row>
    <row r="255" spans="1:23" x14ac:dyDescent="0.25">
      <c r="A255" s="1325"/>
      <c r="B255" s="123">
        <v>8</v>
      </c>
      <c r="C255" s="84"/>
      <c r="D255" s="74"/>
      <c r="E255" s="74"/>
      <c r="F255" s="84"/>
      <c r="G255" s="533"/>
      <c r="H255" s="84"/>
      <c r="I255" s="534"/>
      <c r="J255" s="535"/>
      <c r="K255" s="535"/>
      <c r="L255" s="536"/>
      <c r="M255" s="534"/>
      <c r="N255" s="536"/>
      <c r="O255" s="120"/>
      <c r="P255" s="120"/>
      <c r="Q255" s="534"/>
      <c r="R255" s="534"/>
      <c r="S255" s="534"/>
      <c r="T255" s="556"/>
      <c r="U255" s="557"/>
      <c r="V255" s="406"/>
    </row>
    <row r="256" spans="1:23" x14ac:dyDescent="0.25">
      <c r="A256" s="1325"/>
      <c r="B256" s="123">
        <v>9</v>
      </c>
      <c r="C256" s="84"/>
      <c r="D256" s="74"/>
      <c r="E256" s="74"/>
      <c r="F256" s="84"/>
      <c r="G256" s="533"/>
      <c r="H256" s="84"/>
      <c r="I256" s="534"/>
      <c r="J256" s="535"/>
      <c r="K256" s="535"/>
      <c r="L256" s="536"/>
      <c r="M256" s="534"/>
      <c r="N256" s="536"/>
      <c r="O256" s="120"/>
      <c r="P256" s="120"/>
      <c r="Q256" s="534"/>
      <c r="R256" s="534"/>
      <c r="S256" s="534"/>
      <c r="T256" s="556"/>
      <c r="U256" s="557"/>
      <c r="V256" s="406"/>
    </row>
    <row r="257" spans="1:23" ht="15.75" thickBot="1" x14ac:dyDescent="0.3">
      <c r="A257" s="1326"/>
      <c r="B257" s="124">
        <v>10</v>
      </c>
      <c r="C257" s="104"/>
      <c r="D257" s="102"/>
      <c r="E257" s="102"/>
      <c r="F257" s="104"/>
      <c r="G257" s="538"/>
      <c r="H257" s="104"/>
      <c r="I257" s="539"/>
      <c r="J257" s="540"/>
      <c r="K257" s="540"/>
      <c r="L257" s="541"/>
      <c r="M257" s="539"/>
      <c r="N257" s="541"/>
      <c r="O257" s="121"/>
      <c r="P257" s="121"/>
      <c r="Q257" s="539"/>
      <c r="R257" s="539"/>
      <c r="S257" s="539"/>
      <c r="T257" s="558"/>
      <c r="U257" s="559"/>
      <c r="V257" s="406"/>
    </row>
    <row r="258" spans="1:23" ht="25.5" thickBot="1" x14ac:dyDescent="0.3">
      <c r="A258" s="612"/>
      <c r="C258" s="613"/>
      <c r="D258" s="614"/>
      <c r="E258" s="395" t="s">
        <v>303</v>
      </c>
      <c r="F258" s="396">
        <f>COUNTA(F248:F257)</f>
        <v>0</v>
      </c>
      <c r="G258" s="397">
        <f>COUNTA(G248:G257)</f>
        <v>0</v>
      </c>
      <c r="H258" s="613"/>
      <c r="I258" s="523"/>
      <c r="J258" s="615"/>
      <c r="K258" s="615"/>
      <c r="L258" s="616"/>
      <c r="M258" s="1208" t="s">
        <v>440</v>
      </c>
      <c r="N258" s="1209"/>
      <c r="O258" s="654">
        <f>SUM(O248:O257)</f>
        <v>0</v>
      </c>
      <c r="P258" s="655">
        <f>SUM(P248:P257)</f>
        <v>0</v>
      </c>
      <c r="Q258" s="523"/>
      <c r="S258" s="75"/>
      <c r="T258" s="79"/>
      <c r="U258" s="560"/>
      <c r="V258" s="545"/>
      <c r="W258" s="544"/>
    </row>
    <row r="259" spans="1:23" ht="15.75" thickBot="1" x14ac:dyDescent="0.3">
      <c r="A259" s="546"/>
      <c r="B259" s="521"/>
      <c r="C259" s="487"/>
      <c r="D259" s="487"/>
      <c r="E259" s="487"/>
      <c r="F259" s="521"/>
      <c r="G259" s="487"/>
      <c r="H259" s="487"/>
      <c r="I259" s="521"/>
      <c r="J259" s="521"/>
      <c r="K259" s="521"/>
      <c r="L259" s="487"/>
      <c r="M259" s="487"/>
      <c r="N259" s="487"/>
      <c r="O259" s="487"/>
      <c r="P259" s="487"/>
      <c r="Q259" s="487"/>
      <c r="R259" s="487"/>
      <c r="S259" s="487"/>
      <c r="T259" s="561"/>
      <c r="U259" s="562"/>
      <c r="V259" s="493"/>
    </row>
    <row r="260" spans="1:23" ht="15.75" thickBot="1" x14ac:dyDescent="0.3">
      <c r="A260" s="524"/>
      <c r="B260" s="402"/>
      <c r="C260" s="280"/>
      <c r="D260" s="280"/>
      <c r="E260" s="280"/>
      <c r="F260" s="402"/>
      <c r="G260" s="280"/>
      <c r="H260" s="280"/>
      <c r="I260" s="402"/>
      <c r="J260" s="402"/>
      <c r="K260" s="402"/>
      <c r="L260" s="280"/>
      <c r="M260" s="280"/>
      <c r="N260" s="280"/>
      <c r="O260" s="280"/>
      <c r="P260" s="280"/>
      <c r="Q260" s="280"/>
      <c r="R260" s="280"/>
      <c r="S260" s="280"/>
      <c r="T260" s="551"/>
      <c r="U260" s="551"/>
      <c r="V260" s="404"/>
    </row>
    <row r="261" spans="1:23" ht="28.5" thickBot="1" x14ac:dyDescent="0.3">
      <c r="A261" s="128" t="s">
        <v>9</v>
      </c>
      <c r="B261" s="1226" t="s">
        <v>587</v>
      </c>
      <c r="C261" s="1227"/>
      <c r="E261" s="1327" t="s">
        <v>267</v>
      </c>
      <c r="F261" s="1328"/>
      <c r="G261" s="1224">
        <f>VLOOKUP(B261,'EXTRAUrbano.Piano inv. forn '!$D$93:$AB$112,3,FALSE)</f>
        <v>0</v>
      </c>
      <c r="H261" s="1225"/>
      <c r="I261" s="64"/>
      <c r="J261" s="1327" t="s">
        <v>268</v>
      </c>
      <c r="K261" s="1329"/>
      <c r="L261" s="1328"/>
      <c r="M261" s="1224">
        <f>VLOOKUP(B261,'EXTRAUrbano.Piano inv. forn '!$D$93:$AB$112,4,FALSE)</f>
        <v>0</v>
      </c>
      <c r="N261" s="1225"/>
      <c r="P261" s="134" t="s">
        <v>269</v>
      </c>
      <c r="Q261" s="525"/>
      <c r="S261" s="135" t="s">
        <v>270</v>
      </c>
      <c r="T261" s="1253"/>
      <c r="U261" s="1254"/>
      <c r="V261" s="406"/>
    </row>
    <row r="262" spans="1:23" ht="13.5" customHeight="1" thickBot="1" x14ac:dyDescent="0.3">
      <c r="A262" s="109"/>
      <c r="B262" s="76"/>
      <c r="C262" s="76"/>
      <c r="E262" s="77"/>
      <c r="F262" s="77"/>
      <c r="G262" s="78"/>
      <c r="H262" s="78"/>
      <c r="I262" s="64"/>
      <c r="J262" s="77"/>
      <c r="K262" s="77"/>
      <c r="L262" s="77"/>
      <c r="M262" s="78"/>
      <c r="N262" s="78"/>
      <c r="P262" s="79"/>
      <c r="S262" s="75"/>
      <c r="T262" s="552"/>
      <c r="V262" s="110"/>
      <c r="W262" s="523"/>
    </row>
    <row r="263" spans="1:23" ht="33.75" customHeight="1" thickBot="1" x14ac:dyDescent="0.3">
      <c r="A263" s="1313" t="s">
        <v>271</v>
      </c>
      <c r="B263" s="1314"/>
      <c r="C263" s="1314"/>
      <c r="D263" s="1315"/>
      <c r="E263" s="1210">
        <f>VLOOKUP(B261,'EXTRAUrbano.Piano inv. forn '!$D$93:$AB341,17,FALSE)</f>
        <v>0</v>
      </c>
      <c r="F263" s="1258"/>
      <c r="G263" s="1258"/>
      <c r="H263" s="1211"/>
      <c r="I263" s="64"/>
      <c r="J263" s="1316" t="s">
        <v>52</v>
      </c>
      <c r="K263" s="1317"/>
      <c r="L263" s="1318"/>
      <c r="M263" s="1210">
        <f>VLOOKUP(B261,'EXTRAUrbano.Piano inv. forn '!$D$93:$AB$112,19,FALSE)</f>
        <v>0</v>
      </c>
      <c r="N263" s="1211"/>
      <c r="O263" s="98"/>
      <c r="P263" s="669" t="s">
        <v>272</v>
      </c>
      <c r="Q263" s="115">
        <f>M263+E263</f>
        <v>0</v>
      </c>
      <c r="S263" s="135" t="s">
        <v>273</v>
      </c>
      <c r="T263" s="1253"/>
      <c r="U263" s="1254"/>
      <c r="V263" s="110"/>
      <c r="W263" s="523"/>
    </row>
    <row r="264" spans="1:23" ht="33.75" customHeight="1" thickBot="1" x14ac:dyDescent="0.3">
      <c r="A264" s="116"/>
      <c r="B264" s="117"/>
      <c r="C264" s="563"/>
      <c r="D264" s="117"/>
      <c r="E264" s="118"/>
      <c r="F264" s="118"/>
      <c r="G264" s="118"/>
      <c r="H264" s="118"/>
      <c r="I264" s="64"/>
      <c r="J264" s="77"/>
      <c r="K264" s="77"/>
      <c r="L264" s="77"/>
      <c r="M264" s="118"/>
      <c r="N264" s="118"/>
      <c r="O264" s="98"/>
      <c r="P264" s="75"/>
      <c r="Q264" s="98"/>
      <c r="S264" s="75"/>
      <c r="T264" s="553"/>
      <c r="U264" s="553"/>
      <c r="V264" s="110"/>
      <c r="W264" s="523"/>
    </row>
    <row r="265" spans="1:23" s="147" customFormat="1" ht="72" customHeight="1" x14ac:dyDescent="0.25">
      <c r="A265" s="1319" t="s">
        <v>274</v>
      </c>
      <c r="B265" s="1321" t="s">
        <v>275</v>
      </c>
      <c r="C265" s="1323" t="s">
        <v>276</v>
      </c>
      <c r="D265" s="130" t="s">
        <v>277</v>
      </c>
      <c r="E265" s="131" t="s">
        <v>278</v>
      </c>
      <c r="F265" s="130" t="s">
        <v>279</v>
      </c>
      <c r="G265" s="130" t="s">
        <v>280</v>
      </c>
      <c r="H265" s="132" t="s">
        <v>241</v>
      </c>
      <c r="I265" s="132" t="s">
        <v>281</v>
      </c>
      <c r="J265" s="132" t="s">
        <v>282</v>
      </c>
      <c r="K265" s="132" t="s">
        <v>636</v>
      </c>
      <c r="L265" s="132" t="s">
        <v>283</v>
      </c>
      <c r="M265" s="132" t="s">
        <v>284</v>
      </c>
      <c r="N265" s="132" t="s">
        <v>285</v>
      </c>
      <c r="O265" s="132" t="s">
        <v>286</v>
      </c>
      <c r="P265" s="132" t="s">
        <v>287</v>
      </c>
      <c r="Q265" s="132" t="s">
        <v>288</v>
      </c>
      <c r="R265" s="132" t="s">
        <v>289</v>
      </c>
      <c r="S265" s="132" t="s">
        <v>290</v>
      </c>
      <c r="T265" s="132" t="s">
        <v>632</v>
      </c>
      <c r="U265" s="670" t="s">
        <v>291</v>
      </c>
      <c r="V265" s="526"/>
    </row>
    <row r="266" spans="1:23" s="147" customFormat="1" ht="28.5" customHeight="1" thickBot="1" x14ac:dyDescent="0.3">
      <c r="A266" s="1320"/>
      <c r="B266" s="1322"/>
      <c r="C266" s="1324"/>
      <c r="D266" s="133" t="s">
        <v>292</v>
      </c>
      <c r="E266" s="133" t="s">
        <v>305</v>
      </c>
      <c r="F266" s="133" t="s">
        <v>294</v>
      </c>
      <c r="G266" s="133" t="s">
        <v>294</v>
      </c>
      <c r="H266" s="133" t="s">
        <v>633</v>
      </c>
      <c r="I266" s="133" t="s">
        <v>674</v>
      </c>
      <c r="J266" s="133" t="s">
        <v>295</v>
      </c>
      <c r="K266" s="133" t="s">
        <v>296</v>
      </c>
      <c r="L266" s="133" t="s">
        <v>296</v>
      </c>
      <c r="M266" s="133" t="s">
        <v>297</v>
      </c>
      <c r="N266" s="133" t="s">
        <v>296</v>
      </c>
      <c r="O266" s="133" t="s">
        <v>298</v>
      </c>
      <c r="P266" s="133" t="s">
        <v>629</v>
      </c>
      <c r="Q266" s="133" t="s">
        <v>299</v>
      </c>
      <c r="R266" s="133" t="s">
        <v>300</v>
      </c>
      <c r="S266" s="133" t="s">
        <v>301</v>
      </c>
      <c r="T266" s="133" t="s">
        <v>301</v>
      </c>
      <c r="U266" s="671"/>
      <c r="V266" s="526"/>
    </row>
    <row r="267" spans="1:23" ht="15" customHeight="1" x14ac:dyDescent="0.25">
      <c r="A267" s="1325" t="str">
        <f>B261</f>
        <v>extra-urb.e.5</v>
      </c>
      <c r="B267" s="122">
        <v>1</v>
      </c>
      <c r="C267" s="166"/>
      <c r="D267" s="87"/>
      <c r="E267" s="87"/>
      <c r="F267" s="166"/>
      <c r="G267" s="528"/>
      <c r="H267" s="89"/>
      <c r="I267" s="529"/>
      <c r="J267" s="530"/>
      <c r="K267" s="530"/>
      <c r="L267" s="531"/>
      <c r="M267" s="529"/>
      <c r="N267" s="531"/>
      <c r="O267" s="129"/>
      <c r="P267" s="129"/>
      <c r="Q267" s="529"/>
      <c r="R267" s="529"/>
      <c r="S267" s="529"/>
      <c r="T267" s="554"/>
      <c r="U267" s="555"/>
      <c r="V267" s="406"/>
    </row>
    <row r="268" spans="1:23" x14ac:dyDescent="0.25">
      <c r="A268" s="1325"/>
      <c r="B268" s="123">
        <v>2</v>
      </c>
      <c r="C268" s="84"/>
      <c r="D268" s="74"/>
      <c r="E268" s="74"/>
      <c r="F268" s="84"/>
      <c r="G268" s="533"/>
      <c r="H268" s="84"/>
      <c r="I268" s="534"/>
      <c r="J268" s="535"/>
      <c r="K268" s="535"/>
      <c r="L268" s="536"/>
      <c r="M268" s="534"/>
      <c r="N268" s="536"/>
      <c r="O268" s="120"/>
      <c r="P268" s="120"/>
      <c r="Q268" s="534"/>
      <c r="R268" s="534" t="s">
        <v>302</v>
      </c>
      <c r="S268" s="534"/>
      <c r="T268" s="556"/>
      <c r="U268" s="557"/>
      <c r="V268" s="406"/>
    </row>
    <row r="269" spans="1:23" x14ac:dyDescent="0.25">
      <c r="A269" s="1325"/>
      <c r="B269" s="123">
        <v>3</v>
      </c>
      <c r="C269" s="84"/>
      <c r="D269" s="74"/>
      <c r="E269" s="74"/>
      <c r="F269" s="84"/>
      <c r="G269" s="533"/>
      <c r="H269" s="84"/>
      <c r="I269" s="534"/>
      <c r="J269" s="535"/>
      <c r="K269" s="535"/>
      <c r="L269" s="536"/>
      <c r="M269" s="534"/>
      <c r="N269" s="536"/>
      <c r="O269" s="120"/>
      <c r="P269" s="120"/>
      <c r="Q269" s="534"/>
      <c r="R269" s="534"/>
      <c r="S269" s="534"/>
      <c r="T269" s="556"/>
      <c r="U269" s="557"/>
      <c r="V269" s="406"/>
    </row>
    <row r="270" spans="1:23" x14ac:dyDescent="0.25">
      <c r="A270" s="1325"/>
      <c r="B270" s="123">
        <v>4</v>
      </c>
      <c r="C270" s="84"/>
      <c r="D270" s="74"/>
      <c r="E270" s="74"/>
      <c r="F270" s="84"/>
      <c r="G270" s="533"/>
      <c r="H270" s="84"/>
      <c r="I270" s="534"/>
      <c r="J270" s="535"/>
      <c r="K270" s="535"/>
      <c r="L270" s="536"/>
      <c r="M270" s="534"/>
      <c r="N270" s="536"/>
      <c r="O270" s="120"/>
      <c r="P270" s="120"/>
      <c r="Q270" s="534"/>
      <c r="R270" s="534"/>
      <c r="S270" s="534"/>
      <c r="T270" s="556"/>
      <c r="U270" s="557"/>
      <c r="V270" s="406"/>
    </row>
    <row r="271" spans="1:23" x14ac:dyDescent="0.25">
      <c r="A271" s="1325"/>
      <c r="B271" s="123">
        <v>5</v>
      </c>
      <c r="C271" s="84"/>
      <c r="D271" s="74"/>
      <c r="E271" s="74"/>
      <c r="F271" s="84"/>
      <c r="G271" s="533"/>
      <c r="H271" s="84"/>
      <c r="I271" s="534"/>
      <c r="J271" s="535"/>
      <c r="K271" s="535"/>
      <c r="L271" s="536"/>
      <c r="M271" s="534"/>
      <c r="N271" s="536"/>
      <c r="O271" s="120"/>
      <c r="P271" s="120"/>
      <c r="Q271" s="534"/>
      <c r="R271" s="534"/>
      <c r="S271" s="534"/>
      <c r="T271" s="556"/>
      <c r="U271" s="557"/>
      <c r="V271" s="406"/>
    </row>
    <row r="272" spans="1:23" x14ac:dyDescent="0.25">
      <c r="A272" s="1325"/>
      <c r="B272" s="123">
        <v>6</v>
      </c>
      <c r="C272" s="84"/>
      <c r="D272" s="74"/>
      <c r="E272" s="74"/>
      <c r="F272" s="84"/>
      <c r="G272" s="533"/>
      <c r="H272" s="84"/>
      <c r="I272" s="534"/>
      <c r="J272" s="535"/>
      <c r="K272" s="535"/>
      <c r="L272" s="536"/>
      <c r="M272" s="534"/>
      <c r="N272" s="536"/>
      <c r="O272" s="120"/>
      <c r="P272" s="120"/>
      <c r="Q272" s="534"/>
      <c r="R272" s="534"/>
      <c r="S272" s="534"/>
      <c r="T272" s="556"/>
      <c r="U272" s="557"/>
      <c r="V272" s="406"/>
    </row>
    <row r="273" spans="1:23" x14ac:dyDescent="0.25">
      <c r="A273" s="1325"/>
      <c r="B273" s="123">
        <v>7</v>
      </c>
      <c r="C273" s="84"/>
      <c r="D273" s="74"/>
      <c r="E273" s="74"/>
      <c r="F273" s="84"/>
      <c r="G273" s="533"/>
      <c r="H273" s="84"/>
      <c r="I273" s="534"/>
      <c r="J273" s="535"/>
      <c r="K273" s="535"/>
      <c r="L273" s="536"/>
      <c r="M273" s="534"/>
      <c r="N273" s="536"/>
      <c r="O273" s="120"/>
      <c r="P273" s="120"/>
      <c r="Q273" s="534"/>
      <c r="R273" s="534"/>
      <c r="S273" s="534"/>
      <c r="T273" s="556"/>
      <c r="U273" s="557"/>
      <c r="V273" s="406"/>
    </row>
    <row r="274" spans="1:23" x14ac:dyDescent="0.25">
      <c r="A274" s="1325"/>
      <c r="B274" s="123">
        <v>8</v>
      </c>
      <c r="C274" s="84"/>
      <c r="D274" s="74"/>
      <c r="E274" s="74"/>
      <c r="F274" s="84"/>
      <c r="G274" s="533"/>
      <c r="H274" s="84"/>
      <c r="I274" s="534"/>
      <c r="J274" s="535"/>
      <c r="K274" s="535"/>
      <c r="L274" s="536"/>
      <c r="M274" s="534"/>
      <c r="N274" s="536"/>
      <c r="O274" s="120"/>
      <c r="P274" s="120"/>
      <c r="Q274" s="534"/>
      <c r="R274" s="534"/>
      <c r="S274" s="534"/>
      <c r="T274" s="556"/>
      <c r="U274" s="557"/>
      <c r="V274" s="406"/>
    </row>
    <row r="275" spans="1:23" x14ac:dyDescent="0.25">
      <c r="A275" s="1325"/>
      <c r="B275" s="123">
        <v>9</v>
      </c>
      <c r="C275" s="84"/>
      <c r="D275" s="74"/>
      <c r="E275" s="74"/>
      <c r="F275" s="84"/>
      <c r="G275" s="533"/>
      <c r="H275" s="84"/>
      <c r="I275" s="534"/>
      <c r="J275" s="535"/>
      <c r="K275" s="535"/>
      <c r="L275" s="536"/>
      <c r="M275" s="534"/>
      <c r="N275" s="536"/>
      <c r="O275" s="120"/>
      <c r="P275" s="120"/>
      <c r="Q275" s="534"/>
      <c r="R275" s="534"/>
      <c r="S275" s="534"/>
      <c r="T275" s="556"/>
      <c r="U275" s="557"/>
      <c r="V275" s="406"/>
    </row>
    <row r="276" spans="1:23" ht="15.75" thickBot="1" x14ac:dyDescent="0.3">
      <c r="A276" s="1326"/>
      <c r="B276" s="124">
        <v>10</v>
      </c>
      <c r="C276" s="104"/>
      <c r="D276" s="102"/>
      <c r="E276" s="102"/>
      <c r="F276" s="104"/>
      <c r="G276" s="538"/>
      <c r="H276" s="104"/>
      <c r="I276" s="539"/>
      <c r="J276" s="540"/>
      <c r="K276" s="540"/>
      <c r="L276" s="541"/>
      <c r="M276" s="539"/>
      <c r="N276" s="541"/>
      <c r="O276" s="121"/>
      <c r="P276" s="121"/>
      <c r="Q276" s="539"/>
      <c r="R276" s="539"/>
      <c r="S276" s="539"/>
      <c r="T276" s="558"/>
      <c r="U276" s="559"/>
      <c r="V276" s="406"/>
    </row>
    <row r="277" spans="1:23" ht="25.5" thickBot="1" x14ac:dyDescent="0.3">
      <c r="A277" s="612"/>
      <c r="C277" s="613"/>
      <c r="D277" s="614"/>
      <c r="E277" s="395" t="s">
        <v>303</v>
      </c>
      <c r="F277" s="396">
        <f>COUNTA(F267:F276)</f>
        <v>0</v>
      </c>
      <c r="G277" s="397">
        <f>COUNTA(G267:G276)</f>
        <v>0</v>
      </c>
      <c r="H277" s="613"/>
      <c r="I277" s="523"/>
      <c r="J277" s="615"/>
      <c r="K277" s="615"/>
      <c r="L277" s="616"/>
      <c r="M277" s="1208" t="s">
        <v>440</v>
      </c>
      <c r="N277" s="1209"/>
      <c r="O277" s="654">
        <f>SUM(O267:O276)</f>
        <v>0</v>
      </c>
      <c r="P277" s="655">
        <f>SUM(P267:P276)</f>
        <v>0</v>
      </c>
      <c r="Q277" s="523"/>
      <c r="S277" s="75"/>
      <c r="T277" s="79"/>
      <c r="U277" s="560"/>
      <c r="V277" s="545"/>
      <c r="W277" s="544"/>
    </row>
    <row r="278" spans="1:23" ht="15.75" thickBot="1" x14ac:dyDescent="0.3">
      <c r="A278" s="546"/>
      <c r="B278" s="521"/>
      <c r="C278" s="487"/>
      <c r="D278" s="487"/>
      <c r="E278" s="487"/>
      <c r="F278" s="521"/>
      <c r="G278" s="487"/>
      <c r="H278" s="487"/>
      <c r="I278" s="521"/>
      <c r="J278" s="521"/>
      <c r="K278" s="521"/>
      <c r="L278" s="487"/>
      <c r="M278" s="487"/>
      <c r="N278" s="487"/>
      <c r="O278" s="487"/>
      <c r="P278" s="487"/>
      <c r="Q278" s="487"/>
      <c r="R278" s="487"/>
      <c r="S278" s="487"/>
      <c r="T278" s="561"/>
      <c r="U278" s="562"/>
      <c r="V278" s="493"/>
    </row>
    <row r="279" spans="1:23" ht="15.75" thickBot="1" x14ac:dyDescent="0.3">
      <c r="A279" s="524"/>
      <c r="B279" s="402"/>
      <c r="C279" s="280"/>
      <c r="D279" s="280"/>
      <c r="E279" s="280"/>
      <c r="F279" s="402"/>
      <c r="G279" s="280"/>
      <c r="H279" s="280"/>
      <c r="I279" s="402"/>
      <c r="J279" s="402"/>
      <c r="K279" s="402"/>
      <c r="L279" s="280"/>
      <c r="M279" s="280"/>
      <c r="N279" s="280"/>
      <c r="O279" s="280"/>
      <c r="P279" s="280"/>
      <c r="Q279" s="280"/>
      <c r="R279" s="280"/>
      <c r="S279" s="280"/>
      <c r="T279" s="551"/>
      <c r="U279" s="551"/>
      <c r="V279" s="404"/>
    </row>
    <row r="280" spans="1:23" ht="28.5" thickBot="1" x14ac:dyDescent="0.3">
      <c r="A280" s="128" t="s">
        <v>9</v>
      </c>
      <c r="B280" s="1226" t="s">
        <v>587</v>
      </c>
      <c r="C280" s="1227"/>
      <c r="E280" s="1327" t="s">
        <v>267</v>
      </c>
      <c r="F280" s="1328"/>
      <c r="G280" s="1224">
        <f>VLOOKUP(B280,'EXTRAUrbano.Piano inv. forn '!$D$93:$AB$112,3,FALSE)</f>
        <v>0</v>
      </c>
      <c r="H280" s="1225"/>
      <c r="I280" s="64"/>
      <c r="J280" s="1327" t="s">
        <v>268</v>
      </c>
      <c r="K280" s="1329"/>
      <c r="L280" s="1328"/>
      <c r="M280" s="1224">
        <f>VLOOKUP(B280,'EXTRAUrbano.Piano inv. forn '!$D$93:$AB$112,4,FALSE)</f>
        <v>0</v>
      </c>
      <c r="N280" s="1225"/>
      <c r="P280" s="134" t="s">
        <v>269</v>
      </c>
      <c r="Q280" s="525"/>
      <c r="S280" s="135" t="s">
        <v>270</v>
      </c>
      <c r="T280" s="1253"/>
      <c r="U280" s="1254"/>
      <c r="V280" s="406"/>
    </row>
    <row r="281" spans="1:23" ht="13.5" customHeight="1" thickBot="1" x14ac:dyDescent="0.3">
      <c r="A281" s="109"/>
      <c r="B281" s="76"/>
      <c r="C281" s="76"/>
      <c r="E281" s="77"/>
      <c r="F281" s="77"/>
      <c r="G281" s="78"/>
      <c r="H281" s="78"/>
      <c r="I281" s="64"/>
      <c r="J281" s="77"/>
      <c r="K281" s="77"/>
      <c r="L281" s="77"/>
      <c r="M281" s="78"/>
      <c r="N281" s="78"/>
      <c r="P281" s="79"/>
      <c r="S281" s="75"/>
      <c r="T281" s="552"/>
      <c r="V281" s="110"/>
      <c r="W281" s="523"/>
    </row>
    <row r="282" spans="1:23" ht="33.75" customHeight="1" thickBot="1" x14ac:dyDescent="0.3">
      <c r="A282" s="1313" t="s">
        <v>271</v>
      </c>
      <c r="B282" s="1314"/>
      <c r="C282" s="1314"/>
      <c r="D282" s="1315"/>
      <c r="E282" s="1210">
        <f>VLOOKUP(B280,'EXTRAUrbano.Piano inv. forn '!$D$93:$AB360,17,FALSE)</f>
        <v>0</v>
      </c>
      <c r="F282" s="1258"/>
      <c r="G282" s="1258"/>
      <c r="H282" s="1211"/>
      <c r="I282" s="64"/>
      <c r="J282" s="1316" t="s">
        <v>52</v>
      </c>
      <c r="K282" s="1317"/>
      <c r="L282" s="1318"/>
      <c r="M282" s="1210">
        <f>VLOOKUP(B280,'EXTRAUrbano.Piano inv. forn '!$D$93:$AB$112,19,FALSE)</f>
        <v>0</v>
      </c>
      <c r="N282" s="1211"/>
      <c r="O282" s="98"/>
      <c r="P282" s="669" t="s">
        <v>272</v>
      </c>
      <c r="Q282" s="115">
        <f>M282+E282</f>
        <v>0</v>
      </c>
      <c r="S282" s="135" t="s">
        <v>273</v>
      </c>
      <c r="T282" s="1253"/>
      <c r="U282" s="1254"/>
      <c r="V282" s="110"/>
      <c r="W282" s="523"/>
    </row>
    <row r="283" spans="1:23" ht="33.75" customHeight="1" thickBot="1" x14ac:dyDescent="0.3">
      <c r="A283" s="116"/>
      <c r="B283" s="117"/>
      <c r="C283" s="563"/>
      <c r="D283" s="117"/>
      <c r="E283" s="118"/>
      <c r="F283" s="118"/>
      <c r="G283" s="118"/>
      <c r="H283" s="118"/>
      <c r="I283" s="64"/>
      <c r="J283" s="77"/>
      <c r="K283" s="77"/>
      <c r="L283" s="77"/>
      <c r="M283" s="118"/>
      <c r="N283" s="118"/>
      <c r="O283" s="98"/>
      <c r="P283" s="75"/>
      <c r="Q283" s="98"/>
      <c r="S283" s="75"/>
      <c r="T283" s="553"/>
      <c r="U283" s="553"/>
      <c r="V283" s="110"/>
      <c r="W283" s="523"/>
    </row>
    <row r="284" spans="1:23" s="147" customFormat="1" ht="72" customHeight="1" x14ac:dyDescent="0.25">
      <c r="A284" s="1319" t="s">
        <v>274</v>
      </c>
      <c r="B284" s="1321" t="s">
        <v>275</v>
      </c>
      <c r="C284" s="1323" t="s">
        <v>276</v>
      </c>
      <c r="D284" s="130" t="s">
        <v>277</v>
      </c>
      <c r="E284" s="131" t="s">
        <v>278</v>
      </c>
      <c r="F284" s="130" t="s">
        <v>279</v>
      </c>
      <c r="G284" s="130" t="s">
        <v>280</v>
      </c>
      <c r="H284" s="132" t="s">
        <v>241</v>
      </c>
      <c r="I284" s="132" t="s">
        <v>281</v>
      </c>
      <c r="J284" s="132" t="s">
        <v>282</v>
      </c>
      <c r="K284" s="132" t="s">
        <v>636</v>
      </c>
      <c r="L284" s="132" t="s">
        <v>283</v>
      </c>
      <c r="M284" s="132" t="s">
        <v>284</v>
      </c>
      <c r="N284" s="132" t="s">
        <v>285</v>
      </c>
      <c r="O284" s="132" t="s">
        <v>286</v>
      </c>
      <c r="P284" s="132" t="s">
        <v>287</v>
      </c>
      <c r="Q284" s="132" t="s">
        <v>288</v>
      </c>
      <c r="R284" s="132" t="s">
        <v>289</v>
      </c>
      <c r="S284" s="132" t="s">
        <v>290</v>
      </c>
      <c r="T284" s="132" t="s">
        <v>632</v>
      </c>
      <c r="U284" s="670" t="s">
        <v>291</v>
      </c>
      <c r="V284" s="526"/>
    </row>
    <row r="285" spans="1:23" s="147" customFormat="1" ht="28.5" customHeight="1" thickBot="1" x14ac:dyDescent="0.3">
      <c r="A285" s="1320"/>
      <c r="B285" s="1322"/>
      <c r="C285" s="1324"/>
      <c r="D285" s="133" t="s">
        <v>292</v>
      </c>
      <c r="E285" s="133" t="s">
        <v>305</v>
      </c>
      <c r="F285" s="133" t="s">
        <v>294</v>
      </c>
      <c r="G285" s="133" t="s">
        <v>294</v>
      </c>
      <c r="H285" s="133" t="s">
        <v>633</v>
      </c>
      <c r="I285" s="133" t="s">
        <v>674</v>
      </c>
      <c r="J285" s="133" t="s">
        <v>295</v>
      </c>
      <c r="K285" s="133" t="s">
        <v>296</v>
      </c>
      <c r="L285" s="133" t="s">
        <v>296</v>
      </c>
      <c r="M285" s="133" t="s">
        <v>297</v>
      </c>
      <c r="N285" s="133" t="s">
        <v>296</v>
      </c>
      <c r="O285" s="133" t="s">
        <v>298</v>
      </c>
      <c r="P285" s="133" t="s">
        <v>629</v>
      </c>
      <c r="Q285" s="133" t="s">
        <v>299</v>
      </c>
      <c r="R285" s="133" t="s">
        <v>300</v>
      </c>
      <c r="S285" s="133" t="s">
        <v>301</v>
      </c>
      <c r="T285" s="133" t="s">
        <v>301</v>
      </c>
      <c r="U285" s="671"/>
      <c r="V285" s="526"/>
    </row>
    <row r="286" spans="1:23" ht="15" customHeight="1" x14ac:dyDescent="0.25">
      <c r="A286" s="1325" t="str">
        <f>B280</f>
        <v>extra-urb.e.5</v>
      </c>
      <c r="B286" s="122">
        <v>1</v>
      </c>
      <c r="C286" s="166"/>
      <c r="D286" s="87"/>
      <c r="E286" s="87"/>
      <c r="F286" s="166"/>
      <c r="G286" s="528"/>
      <c r="H286" s="89"/>
      <c r="I286" s="529"/>
      <c r="J286" s="530"/>
      <c r="K286" s="530"/>
      <c r="L286" s="531"/>
      <c r="M286" s="529"/>
      <c r="N286" s="531"/>
      <c r="O286" s="129"/>
      <c r="P286" s="129"/>
      <c r="Q286" s="529"/>
      <c r="R286" s="529"/>
      <c r="S286" s="529"/>
      <c r="T286" s="554"/>
      <c r="U286" s="555"/>
      <c r="V286" s="406"/>
    </row>
    <row r="287" spans="1:23" x14ac:dyDescent="0.25">
      <c r="A287" s="1325"/>
      <c r="B287" s="123">
        <v>2</v>
      </c>
      <c r="C287" s="84"/>
      <c r="D287" s="74"/>
      <c r="E287" s="74"/>
      <c r="F287" s="84"/>
      <c r="G287" s="533"/>
      <c r="H287" s="84"/>
      <c r="I287" s="534"/>
      <c r="J287" s="535"/>
      <c r="K287" s="535"/>
      <c r="L287" s="536"/>
      <c r="M287" s="534"/>
      <c r="N287" s="536"/>
      <c r="O287" s="120"/>
      <c r="P287" s="120"/>
      <c r="Q287" s="534"/>
      <c r="R287" s="534" t="s">
        <v>302</v>
      </c>
      <c r="S287" s="534"/>
      <c r="T287" s="556"/>
      <c r="U287" s="557"/>
      <c r="V287" s="406"/>
    </row>
    <row r="288" spans="1:23" x14ac:dyDescent="0.25">
      <c r="A288" s="1325"/>
      <c r="B288" s="123">
        <v>3</v>
      </c>
      <c r="C288" s="84"/>
      <c r="D288" s="74"/>
      <c r="E288" s="74"/>
      <c r="F288" s="84"/>
      <c r="G288" s="533"/>
      <c r="H288" s="84"/>
      <c r="I288" s="534"/>
      <c r="J288" s="535"/>
      <c r="K288" s="535"/>
      <c r="L288" s="536"/>
      <c r="M288" s="534"/>
      <c r="N288" s="536"/>
      <c r="O288" s="120"/>
      <c r="P288" s="120"/>
      <c r="Q288" s="534"/>
      <c r="R288" s="534"/>
      <c r="S288" s="534"/>
      <c r="T288" s="556"/>
      <c r="U288" s="557"/>
      <c r="V288" s="406"/>
    </row>
    <row r="289" spans="1:23" x14ac:dyDescent="0.25">
      <c r="A289" s="1325"/>
      <c r="B289" s="123">
        <v>4</v>
      </c>
      <c r="C289" s="84"/>
      <c r="D289" s="74"/>
      <c r="E289" s="74"/>
      <c r="F289" s="84"/>
      <c r="G289" s="533"/>
      <c r="H289" s="84"/>
      <c r="I289" s="534"/>
      <c r="J289" s="535"/>
      <c r="K289" s="535"/>
      <c r="L289" s="536"/>
      <c r="M289" s="534"/>
      <c r="N289" s="536"/>
      <c r="O289" s="120"/>
      <c r="P289" s="120"/>
      <c r="Q289" s="534"/>
      <c r="R289" s="534"/>
      <c r="S289" s="534"/>
      <c r="T289" s="556"/>
      <c r="U289" s="557"/>
      <c r="V289" s="406"/>
    </row>
    <row r="290" spans="1:23" x14ac:dyDescent="0.25">
      <c r="A290" s="1325"/>
      <c r="B290" s="123">
        <v>5</v>
      </c>
      <c r="C290" s="84"/>
      <c r="D290" s="74"/>
      <c r="E290" s="74"/>
      <c r="F290" s="84"/>
      <c r="G290" s="533"/>
      <c r="H290" s="84"/>
      <c r="I290" s="534"/>
      <c r="J290" s="535"/>
      <c r="K290" s="535"/>
      <c r="L290" s="536"/>
      <c r="M290" s="534"/>
      <c r="N290" s="536"/>
      <c r="O290" s="120"/>
      <c r="P290" s="120"/>
      <c r="Q290" s="534"/>
      <c r="R290" s="534"/>
      <c r="S290" s="534"/>
      <c r="T290" s="556"/>
      <c r="U290" s="557"/>
      <c r="V290" s="406"/>
    </row>
    <row r="291" spans="1:23" x14ac:dyDescent="0.25">
      <c r="A291" s="1325"/>
      <c r="B291" s="123">
        <v>6</v>
      </c>
      <c r="C291" s="84"/>
      <c r="D291" s="74"/>
      <c r="E291" s="74"/>
      <c r="F291" s="84"/>
      <c r="G291" s="533"/>
      <c r="H291" s="84"/>
      <c r="I291" s="534"/>
      <c r="J291" s="535"/>
      <c r="K291" s="535"/>
      <c r="L291" s="536"/>
      <c r="M291" s="534"/>
      <c r="N291" s="536"/>
      <c r="O291" s="120"/>
      <c r="P291" s="120"/>
      <c r="Q291" s="534"/>
      <c r="R291" s="534"/>
      <c r="S291" s="534"/>
      <c r="T291" s="556"/>
      <c r="U291" s="557"/>
      <c r="V291" s="406"/>
    </row>
    <row r="292" spans="1:23" x14ac:dyDescent="0.25">
      <c r="A292" s="1325"/>
      <c r="B292" s="123">
        <v>7</v>
      </c>
      <c r="C292" s="84"/>
      <c r="D292" s="74"/>
      <c r="E292" s="74"/>
      <c r="F292" s="84"/>
      <c r="G292" s="533"/>
      <c r="H292" s="84"/>
      <c r="I292" s="534"/>
      <c r="J292" s="535"/>
      <c r="K292" s="535"/>
      <c r="L292" s="536"/>
      <c r="M292" s="534"/>
      <c r="N292" s="536"/>
      <c r="O292" s="120"/>
      <c r="P292" s="120"/>
      <c r="Q292" s="534"/>
      <c r="R292" s="534"/>
      <c r="S292" s="534"/>
      <c r="T292" s="556"/>
      <c r="U292" s="557"/>
      <c r="V292" s="406"/>
    </row>
    <row r="293" spans="1:23" x14ac:dyDescent="0.25">
      <c r="A293" s="1325"/>
      <c r="B293" s="123">
        <v>8</v>
      </c>
      <c r="C293" s="84"/>
      <c r="D293" s="74"/>
      <c r="E293" s="74"/>
      <c r="F293" s="84"/>
      <c r="G293" s="533"/>
      <c r="H293" s="84"/>
      <c r="I293" s="534"/>
      <c r="J293" s="535"/>
      <c r="K293" s="535"/>
      <c r="L293" s="536"/>
      <c r="M293" s="534"/>
      <c r="N293" s="536"/>
      <c r="O293" s="120"/>
      <c r="P293" s="120"/>
      <c r="Q293" s="534"/>
      <c r="R293" s="534"/>
      <c r="S293" s="534"/>
      <c r="T293" s="556"/>
      <c r="U293" s="557"/>
      <c r="V293" s="406"/>
    </row>
    <row r="294" spans="1:23" x14ac:dyDescent="0.25">
      <c r="A294" s="1325"/>
      <c r="B294" s="123">
        <v>9</v>
      </c>
      <c r="C294" s="84"/>
      <c r="D294" s="74"/>
      <c r="E294" s="74"/>
      <c r="F294" s="84"/>
      <c r="G294" s="533"/>
      <c r="H294" s="84"/>
      <c r="I294" s="534"/>
      <c r="J294" s="535"/>
      <c r="K294" s="535"/>
      <c r="L294" s="536"/>
      <c r="M294" s="534"/>
      <c r="N294" s="536"/>
      <c r="O294" s="120"/>
      <c r="P294" s="120"/>
      <c r="Q294" s="534"/>
      <c r="R294" s="534"/>
      <c r="S294" s="534"/>
      <c r="T294" s="556"/>
      <c r="U294" s="557"/>
      <c r="V294" s="406"/>
    </row>
    <row r="295" spans="1:23" ht="15.75" thickBot="1" x14ac:dyDescent="0.3">
      <c r="A295" s="1326"/>
      <c r="B295" s="124">
        <v>10</v>
      </c>
      <c r="C295" s="104"/>
      <c r="D295" s="102"/>
      <c r="E295" s="102"/>
      <c r="F295" s="104"/>
      <c r="G295" s="538"/>
      <c r="H295" s="104"/>
      <c r="I295" s="539"/>
      <c r="J295" s="540"/>
      <c r="K295" s="540"/>
      <c r="L295" s="541"/>
      <c r="M295" s="539"/>
      <c r="N295" s="541"/>
      <c r="O295" s="121"/>
      <c r="P295" s="121"/>
      <c r="Q295" s="539"/>
      <c r="R295" s="539"/>
      <c r="S295" s="539"/>
      <c r="T295" s="558"/>
      <c r="U295" s="559"/>
      <c r="V295" s="406"/>
    </row>
    <row r="296" spans="1:23" ht="25.5" thickBot="1" x14ac:dyDescent="0.3">
      <c r="A296" s="612"/>
      <c r="C296" s="613"/>
      <c r="D296" s="614"/>
      <c r="E296" s="395" t="s">
        <v>303</v>
      </c>
      <c r="F296" s="396">
        <f>COUNTA(F286:F295)</f>
        <v>0</v>
      </c>
      <c r="G296" s="397">
        <f>COUNTA(G286:G295)</f>
        <v>0</v>
      </c>
      <c r="H296" s="613"/>
      <c r="I296" s="523"/>
      <c r="J296" s="615"/>
      <c r="K296" s="615"/>
      <c r="L296" s="616"/>
      <c r="M296" s="1208" t="s">
        <v>440</v>
      </c>
      <c r="N296" s="1209"/>
      <c r="O296" s="654">
        <f>SUM(O286:O295)</f>
        <v>0</v>
      </c>
      <c r="P296" s="655">
        <f>SUM(P286:P295)</f>
        <v>0</v>
      </c>
      <c r="Q296" s="523"/>
      <c r="S296" s="75"/>
      <c r="T296" s="79"/>
      <c r="U296" s="560"/>
      <c r="V296" s="545"/>
      <c r="W296" s="544"/>
    </row>
    <row r="297" spans="1:23" ht="15.75" thickBot="1" x14ac:dyDescent="0.3">
      <c r="A297" s="546"/>
      <c r="B297" s="521"/>
      <c r="C297" s="487"/>
      <c r="D297" s="487"/>
      <c r="E297" s="487"/>
      <c r="F297" s="521"/>
      <c r="G297" s="487"/>
      <c r="H297" s="487"/>
      <c r="I297" s="521"/>
      <c r="J297" s="521"/>
      <c r="K297" s="521"/>
      <c r="L297" s="487"/>
      <c r="M297" s="487"/>
      <c r="N297" s="487"/>
      <c r="O297" s="487"/>
      <c r="P297" s="487"/>
      <c r="Q297" s="487"/>
      <c r="R297" s="487"/>
      <c r="S297" s="487"/>
      <c r="T297" s="561"/>
      <c r="U297" s="562"/>
      <c r="V297" s="493"/>
    </row>
    <row r="298" spans="1:23" ht="15.75" thickBot="1" x14ac:dyDescent="0.3">
      <c r="A298" s="524"/>
      <c r="B298" s="402"/>
      <c r="C298" s="280"/>
      <c r="D298" s="280"/>
      <c r="E298" s="280"/>
      <c r="F298" s="402"/>
      <c r="G298" s="280"/>
      <c r="H298" s="280"/>
      <c r="I298" s="402"/>
      <c r="J298" s="402"/>
      <c r="K298" s="402"/>
      <c r="L298" s="280"/>
      <c r="M298" s="280"/>
      <c r="N298" s="280"/>
      <c r="O298" s="280"/>
      <c r="P298" s="280"/>
      <c r="Q298" s="280"/>
      <c r="R298" s="280"/>
      <c r="S298" s="280"/>
      <c r="T298" s="551"/>
      <c r="U298" s="551"/>
      <c r="V298" s="404"/>
    </row>
    <row r="299" spans="1:23" ht="28.5" thickBot="1" x14ac:dyDescent="0.3">
      <c r="A299" s="128" t="s">
        <v>9</v>
      </c>
      <c r="B299" s="1226" t="s">
        <v>587</v>
      </c>
      <c r="C299" s="1227"/>
      <c r="E299" s="1327" t="s">
        <v>267</v>
      </c>
      <c r="F299" s="1328"/>
      <c r="G299" s="1224">
        <f>VLOOKUP(B299,'EXTRAUrbano.Piano inv. forn '!$D$93:$AB$112,3,FALSE)</f>
        <v>0</v>
      </c>
      <c r="H299" s="1225"/>
      <c r="I299" s="64"/>
      <c r="J299" s="1327" t="s">
        <v>268</v>
      </c>
      <c r="K299" s="1329"/>
      <c r="L299" s="1328"/>
      <c r="M299" s="1224">
        <f>VLOOKUP(B299,'EXTRAUrbano.Piano inv. forn '!$D$93:$AB$112,4,FALSE)</f>
        <v>0</v>
      </c>
      <c r="N299" s="1225"/>
      <c r="P299" s="134" t="s">
        <v>269</v>
      </c>
      <c r="Q299" s="525"/>
      <c r="S299" s="135" t="s">
        <v>270</v>
      </c>
      <c r="T299" s="1253"/>
      <c r="U299" s="1254"/>
      <c r="V299" s="406"/>
    </row>
    <row r="300" spans="1:23" ht="13.5" customHeight="1" thickBot="1" x14ac:dyDescent="0.3">
      <c r="A300" s="109"/>
      <c r="B300" s="76"/>
      <c r="C300" s="76"/>
      <c r="E300" s="77"/>
      <c r="F300" s="77"/>
      <c r="G300" s="78"/>
      <c r="H300" s="78"/>
      <c r="I300" s="64"/>
      <c r="J300" s="77"/>
      <c r="K300" s="77"/>
      <c r="L300" s="77"/>
      <c r="M300" s="78"/>
      <c r="N300" s="78"/>
      <c r="P300" s="79"/>
      <c r="S300" s="75"/>
      <c r="T300" s="552"/>
      <c r="V300" s="110"/>
      <c r="W300" s="523"/>
    </row>
    <row r="301" spans="1:23" ht="33.75" customHeight="1" thickBot="1" x14ac:dyDescent="0.3">
      <c r="A301" s="1313" t="s">
        <v>271</v>
      </c>
      <c r="B301" s="1314"/>
      <c r="C301" s="1314"/>
      <c r="D301" s="1315"/>
      <c r="E301" s="1210">
        <f>VLOOKUP(B299,'EXTRAUrbano.Piano inv. forn '!$D$93:$AB379,17,FALSE)</f>
        <v>0</v>
      </c>
      <c r="F301" s="1258"/>
      <c r="G301" s="1258"/>
      <c r="H301" s="1211"/>
      <c r="I301" s="64"/>
      <c r="J301" s="1316" t="s">
        <v>52</v>
      </c>
      <c r="K301" s="1317"/>
      <c r="L301" s="1318"/>
      <c r="M301" s="1210">
        <f>VLOOKUP(B299,'EXTRAUrbano.Piano inv. forn '!$D$93:$AB$112,19,FALSE)</f>
        <v>0</v>
      </c>
      <c r="N301" s="1211"/>
      <c r="O301" s="98"/>
      <c r="P301" s="669" t="s">
        <v>272</v>
      </c>
      <c r="Q301" s="115">
        <f>M301+E301</f>
        <v>0</v>
      </c>
      <c r="S301" s="135" t="s">
        <v>273</v>
      </c>
      <c r="T301" s="1253"/>
      <c r="U301" s="1254"/>
      <c r="V301" s="110"/>
      <c r="W301" s="523"/>
    </row>
    <row r="302" spans="1:23" ht="33.75" customHeight="1" thickBot="1" x14ac:dyDescent="0.3">
      <c r="A302" s="116"/>
      <c r="B302" s="117"/>
      <c r="C302" s="563"/>
      <c r="D302" s="117"/>
      <c r="E302" s="118"/>
      <c r="F302" s="118"/>
      <c r="G302" s="118"/>
      <c r="H302" s="118"/>
      <c r="I302" s="64"/>
      <c r="J302" s="77"/>
      <c r="K302" s="77"/>
      <c r="L302" s="77"/>
      <c r="M302" s="118"/>
      <c r="N302" s="118"/>
      <c r="O302" s="98"/>
      <c r="P302" s="75"/>
      <c r="Q302" s="98"/>
      <c r="S302" s="75"/>
      <c r="T302" s="553"/>
      <c r="U302" s="553"/>
      <c r="V302" s="110"/>
      <c r="W302" s="523"/>
    </row>
    <row r="303" spans="1:23" s="147" customFormat="1" ht="72" customHeight="1" x14ac:dyDescent="0.25">
      <c r="A303" s="1319" t="s">
        <v>274</v>
      </c>
      <c r="B303" s="1321" t="s">
        <v>275</v>
      </c>
      <c r="C303" s="1323" t="s">
        <v>276</v>
      </c>
      <c r="D303" s="130" t="s">
        <v>277</v>
      </c>
      <c r="E303" s="131" t="s">
        <v>278</v>
      </c>
      <c r="F303" s="130" t="s">
        <v>279</v>
      </c>
      <c r="G303" s="130" t="s">
        <v>280</v>
      </c>
      <c r="H303" s="132" t="s">
        <v>241</v>
      </c>
      <c r="I303" s="132" t="s">
        <v>281</v>
      </c>
      <c r="J303" s="132" t="s">
        <v>282</v>
      </c>
      <c r="K303" s="132" t="s">
        <v>636</v>
      </c>
      <c r="L303" s="132" t="s">
        <v>283</v>
      </c>
      <c r="M303" s="132" t="s">
        <v>284</v>
      </c>
      <c r="N303" s="132" t="s">
        <v>285</v>
      </c>
      <c r="O303" s="132" t="s">
        <v>286</v>
      </c>
      <c r="P303" s="132" t="s">
        <v>287</v>
      </c>
      <c r="Q303" s="132" t="s">
        <v>288</v>
      </c>
      <c r="R303" s="132" t="s">
        <v>289</v>
      </c>
      <c r="S303" s="132" t="s">
        <v>290</v>
      </c>
      <c r="T303" s="132" t="s">
        <v>632</v>
      </c>
      <c r="U303" s="670" t="s">
        <v>291</v>
      </c>
      <c r="V303" s="526"/>
    </row>
    <row r="304" spans="1:23" s="147" customFormat="1" ht="28.5" customHeight="1" thickBot="1" x14ac:dyDescent="0.3">
      <c r="A304" s="1320"/>
      <c r="B304" s="1322"/>
      <c r="C304" s="1324"/>
      <c r="D304" s="133" t="s">
        <v>292</v>
      </c>
      <c r="E304" s="133" t="s">
        <v>305</v>
      </c>
      <c r="F304" s="133" t="s">
        <v>294</v>
      </c>
      <c r="G304" s="133" t="s">
        <v>294</v>
      </c>
      <c r="H304" s="133" t="s">
        <v>633</v>
      </c>
      <c r="I304" s="133" t="s">
        <v>674</v>
      </c>
      <c r="J304" s="133" t="s">
        <v>295</v>
      </c>
      <c r="K304" s="133" t="s">
        <v>296</v>
      </c>
      <c r="L304" s="133" t="s">
        <v>296</v>
      </c>
      <c r="M304" s="133" t="s">
        <v>297</v>
      </c>
      <c r="N304" s="133" t="s">
        <v>296</v>
      </c>
      <c r="O304" s="133" t="s">
        <v>298</v>
      </c>
      <c r="P304" s="133" t="s">
        <v>629</v>
      </c>
      <c r="Q304" s="133" t="s">
        <v>299</v>
      </c>
      <c r="R304" s="133" t="s">
        <v>300</v>
      </c>
      <c r="S304" s="133" t="s">
        <v>301</v>
      </c>
      <c r="T304" s="133" t="s">
        <v>301</v>
      </c>
      <c r="U304" s="671"/>
      <c r="V304" s="526"/>
    </row>
    <row r="305" spans="1:23" ht="15" customHeight="1" x14ac:dyDescent="0.25">
      <c r="A305" s="1325" t="str">
        <f>B299</f>
        <v>extra-urb.e.5</v>
      </c>
      <c r="B305" s="122">
        <v>1</v>
      </c>
      <c r="C305" s="166"/>
      <c r="D305" s="87"/>
      <c r="E305" s="87"/>
      <c r="F305" s="166"/>
      <c r="G305" s="528"/>
      <c r="H305" s="89"/>
      <c r="I305" s="529"/>
      <c r="J305" s="530"/>
      <c r="K305" s="530"/>
      <c r="L305" s="531"/>
      <c r="M305" s="529"/>
      <c r="N305" s="531"/>
      <c r="O305" s="129"/>
      <c r="P305" s="129"/>
      <c r="Q305" s="529"/>
      <c r="R305" s="529"/>
      <c r="S305" s="529"/>
      <c r="T305" s="554"/>
      <c r="U305" s="555"/>
      <c r="V305" s="406"/>
    </row>
    <row r="306" spans="1:23" x14ac:dyDescent="0.25">
      <c r="A306" s="1325"/>
      <c r="B306" s="123">
        <v>2</v>
      </c>
      <c r="C306" s="84"/>
      <c r="D306" s="74"/>
      <c r="E306" s="74"/>
      <c r="F306" s="84"/>
      <c r="G306" s="533"/>
      <c r="H306" s="84"/>
      <c r="I306" s="534"/>
      <c r="J306" s="535"/>
      <c r="K306" s="535"/>
      <c r="L306" s="536"/>
      <c r="M306" s="534"/>
      <c r="N306" s="536"/>
      <c r="O306" s="120"/>
      <c r="P306" s="120"/>
      <c r="Q306" s="534"/>
      <c r="R306" s="534" t="s">
        <v>302</v>
      </c>
      <c r="S306" s="534"/>
      <c r="T306" s="556"/>
      <c r="U306" s="557"/>
      <c r="V306" s="406"/>
    </row>
    <row r="307" spans="1:23" x14ac:dyDescent="0.25">
      <c r="A307" s="1325"/>
      <c r="B307" s="123">
        <v>3</v>
      </c>
      <c r="C307" s="84"/>
      <c r="D307" s="74"/>
      <c r="E307" s="74"/>
      <c r="F307" s="84"/>
      <c r="G307" s="533"/>
      <c r="H307" s="84"/>
      <c r="I307" s="534"/>
      <c r="J307" s="535"/>
      <c r="K307" s="535"/>
      <c r="L307" s="536"/>
      <c r="M307" s="534"/>
      <c r="N307" s="536"/>
      <c r="O307" s="120"/>
      <c r="P307" s="120"/>
      <c r="Q307" s="534"/>
      <c r="R307" s="534"/>
      <c r="S307" s="534"/>
      <c r="T307" s="556"/>
      <c r="U307" s="557"/>
      <c r="V307" s="406"/>
    </row>
    <row r="308" spans="1:23" x14ac:dyDescent="0.25">
      <c r="A308" s="1325"/>
      <c r="B308" s="123">
        <v>4</v>
      </c>
      <c r="C308" s="84"/>
      <c r="D308" s="74"/>
      <c r="E308" s="74"/>
      <c r="F308" s="84"/>
      <c r="G308" s="533"/>
      <c r="H308" s="84"/>
      <c r="I308" s="534"/>
      <c r="J308" s="535"/>
      <c r="K308" s="535"/>
      <c r="L308" s="536"/>
      <c r="M308" s="534"/>
      <c r="N308" s="536"/>
      <c r="O308" s="120"/>
      <c r="P308" s="120"/>
      <c r="Q308" s="534"/>
      <c r="R308" s="534"/>
      <c r="S308" s="534"/>
      <c r="T308" s="556"/>
      <c r="U308" s="557"/>
      <c r="V308" s="406"/>
    </row>
    <row r="309" spans="1:23" x14ac:dyDescent="0.25">
      <c r="A309" s="1325"/>
      <c r="B309" s="123">
        <v>5</v>
      </c>
      <c r="C309" s="84"/>
      <c r="D309" s="74"/>
      <c r="E309" s="74"/>
      <c r="F309" s="84"/>
      <c r="G309" s="533"/>
      <c r="H309" s="84"/>
      <c r="I309" s="534"/>
      <c r="J309" s="535"/>
      <c r="K309" s="535"/>
      <c r="L309" s="536"/>
      <c r="M309" s="534"/>
      <c r="N309" s="536"/>
      <c r="O309" s="120"/>
      <c r="P309" s="120"/>
      <c r="Q309" s="534"/>
      <c r="R309" s="534"/>
      <c r="S309" s="534"/>
      <c r="T309" s="556"/>
      <c r="U309" s="557"/>
      <c r="V309" s="406"/>
    </row>
    <row r="310" spans="1:23" x14ac:dyDescent="0.25">
      <c r="A310" s="1325"/>
      <c r="B310" s="123">
        <v>6</v>
      </c>
      <c r="C310" s="84"/>
      <c r="D310" s="74"/>
      <c r="E310" s="74"/>
      <c r="F310" s="84"/>
      <c r="G310" s="533"/>
      <c r="H310" s="84"/>
      <c r="I310" s="534"/>
      <c r="J310" s="535"/>
      <c r="K310" s="535"/>
      <c r="L310" s="536"/>
      <c r="M310" s="534"/>
      <c r="N310" s="536"/>
      <c r="O310" s="120"/>
      <c r="P310" s="120"/>
      <c r="Q310" s="534"/>
      <c r="R310" s="534"/>
      <c r="S310" s="534"/>
      <c r="T310" s="556"/>
      <c r="U310" s="557"/>
      <c r="V310" s="406"/>
    </row>
    <row r="311" spans="1:23" x14ac:dyDescent="0.25">
      <c r="A311" s="1325"/>
      <c r="B311" s="123">
        <v>7</v>
      </c>
      <c r="C311" s="84"/>
      <c r="D311" s="74"/>
      <c r="E311" s="74"/>
      <c r="F311" s="84"/>
      <c r="G311" s="533"/>
      <c r="H311" s="84"/>
      <c r="I311" s="534"/>
      <c r="J311" s="535"/>
      <c r="K311" s="535"/>
      <c r="L311" s="536"/>
      <c r="M311" s="534"/>
      <c r="N311" s="536"/>
      <c r="O311" s="120"/>
      <c r="P311" s="120"/>
      <c r="Q311" s="534"/>
      <c r="R311" s="534"/>
      <c r="S311" s="534"/>
      <c r="T311" s="556"/>
      <c r="U311" s="557"/>
      <c r="V311" s="406"/>
    </row>
    <row r="312" spans="1:23" x14ac:dyDescent="0.25">
      <c r="A312" s="1325"/>
      <c r="B312" s="123">
        <v>8</v>
      </c>
      <c r="C312" s="84"/>
      <c r="D312" s="74"/>
      <c r="E312" s="74"/>
      <c r="F312" s="84"/>
      <c r="G312" s="533"/>
      <c r="H312" s="84"/>
      <c r="I312" s="534"/>
      <c r="J312" s="535"/>
      <c r="K312" s="535"/>
      <c r="L312" s="536"/>
      <c r="M312" s="534"/>
      <c r="N312" s="536"/>
      <c r="O312" s="120"/>
      <c r="P312" s="120"/>
      <c r="Q312" s="534"/>
      <c r="R312" s="534"/>
      <c r="S312" s="534"/>
      <c r="T312" s="556"/>
      <c r="U312" s="557"/>
      <c r="V312" s="406"/>
    </row>
    <row r="313" spans="1:23" x14ac:dyDescent="0.25">
      <c r="A313" s="1325"/>
      <c r="B313" s="123">
        <v>9</v>
      </c>
      <c r="C313" s="84"/>
      <c r="D313" s="74"/>
      <c r="E313" s="74"/>
      <c r="F313" s="84"/>
      <c r="G313" s="533"/>
      <c r="H313" s="84"/>
      <c r="I313" s="534"/>
      <c r="J313" s="535"/>
      <c r="K313" s="535"/>
      <c r="L313" s="536"/>
      <c r="M313" s="534"/>
      <c r="N313" s="536"/>
      <c r="O313" s="120"/>
      <c r="P313" s="120"/>
      <c r="Q313" s="534"/>
      <c r="R313" s="534"/>
      <c r="S313" s="534"/>
      <c r="T313" s="556"/>
      <c r="U313" s="557"/>
      <c r="V313" s="406"/>
    </row>
    <row r="314" spans="1:23" ht="15.75" thickBot="1" x14ac:dyDescent="0.3">
      <c r="A314" s="1326"/>
      <c r="B314" s="124">
        <v>10</v>
      </c>
      <c r="C314" s="104"/>
      <c r="D314" s="102"/>
      <c r="E314" s="102"/>
      <c r="F314" s="104"/>
      <c r="G314" s="538"/>
      <c r="H314" s="104"/>
      <c r="I314" s="539"/>
      <c r="J314" s="540"/>
      <c r="K314" s="540"/>
      <c r="L314" s="541"/>
      <c r="M314" s="539"/>
      <c r="N314" s="541"/>
      <c r="O314" s="121"/>
      <c r="P314" s="121"/>
      <c r="Q314" s="539"/>
      <c r="R314" s="539"/>
      <c r="S314" s="539"/>
      <c r="T314" s="558"/>
      <c r="U314" s="559"/>
      <c r="V314" s="406"/>
    </row>
    <row r="315" spans="1:23" ht="25.5" thickBot="1" x14ac:dyDescent="0.3">
      <c r="A315" s="612"/>
      <c r="C315" s="613"/>
      <c r="D315" s="614"/>
      <c r="E315" s="395" t="s">
        <v>303</v>
      </c>
      <c r="F315" s="396">
        <f>COUNTA(F305:F314)</f>
        <v>0</v>
      </c>
      <c r="G315" s="397">
        <f>COUNTA(G305:G314)</f>
        <v>0</v>
      </c>
      <c r="H315" s="613"/>
      <c r="I315" s="523"/>
      <c r="J315" s="615"/>
      <c r="K315" s="615"/>
      <c r="L315" s="616"/>
      <c r="M315" s="1208" t="s">
        <v>440</v>
      </c>
      <c r="N315" s="1209"/>
      <c r="O315" s="654">
        <f>SUM(O305:O314)</f>
        <v>0</v>
      </c>
      <c r="P315" s="655">
        <f>SUM(P305:P314)</f>
        <v>0</v>
      </c>
      <c r="Q315" s="523"/>
      <c r="S315" s="75"/>
      <c r="T315" s="79"/>
      <c r="U315" s="560"/>
      <c r="V315" s="545"/>
      <c r="W315" s="544"/>
    </row>
    <row r="316" spans="1:23" ht="15.75" thickBot="1" x14ac:dyDescent="0.3">
      <c r="A316" s="546"/>
      <c r="B316" s="521"/>
      <c r="C316" s="487"/>
      <c r="D316" s="487"/>
      <c r="E316" s="487"/>
      <c r="F316" s="521"/>
      <c r="G316" s="487"/>
      <c r="H316" s="487"/>
      <c r="I316" s="521"/>
      <c r="J316" s="521"/>
      <c r="K316" s="521"/>
      <c r="L316" s="487"/>
      <c r="M316" s="487"/>
      <c r="N316" s="487"/>
      <c r="O316" s="487"/>
      <c r="P316" s="487"/>
      <c r="Q316" s="487"/>
      <c r="R316" s="487"/>
      <c r="S316" s="487"/>
      <c r="T316" s="561"/>
      <c r="U316" s="562"/>
      <c r="V316" s="493"/>
    </row>
    <row r="317" spans="1:23" ht="15.75" thickBot="1" x14ac:dyDescent="0.3">
      <c r="A317" s="524"/>
      <c r="B317" s="402"/>
      <c r="C317" s="280"/>
      <c r="D317" s="280"/>
      <c r="E317" s="280"/>
      <c r="F317" s="402"/>
      <c r="G317" s="280"/>
      <c r="H317" s="280"/>
      <c r="I317" s="402"/>
      <c r="J317" s="402"/>
      <c r="K317" s="402"/>
      <c r="L317" s="280"/>
      <c r="M317" s="280"/>
      <c r="N317" s="280"/>
      <c r="O317" s="280"/>
      <c r="P317" s="280"/>
      <c r="Q317" s="280"/>
      <c r="R317" s="280"/>
      <c r="S317" s="280"/>
      <c r="T317" s="551"/>
      <c r="U317" s="551"/>
      <c r="V317" s="404"/>
    </row>
    <row r="318" spans="1:23" ht="28.5" thickBot="1" x14ac:dyDescent="0.3">
      <c r="A318" s="128" t="s">
        <v>9</v>
      </c>
      <c r="B318" s="1226" t="s">
        <v>587</v>
      </c>
      <c r="C318" s="1227"/>
      <c r="E318" s="1327" t="s">
        <v>267</v>
      </c>
      <c r="F318" s="1328"/>
      <c r="G318" s="1224">
        <f>VLOOKUP(B318,'EXTRAUrbano.Piano inv. forn '!$D$93:$AB$112,3,FALSE)</f>
        <v>0</v>
      </c>
      <c r="H318" s="1225"/>
      <c r="I318" s="64"/>
      <c r="J318" s="1327" t="s">
        <v>268</v>
      </c>
      <c r="K318" s="1329"/>
      <c r="L318" s="1328"/>
      <c r="M318" s="1224">
        <f>VLOOKUP(B318,'EXTRAUrbano.Piano inv. forn '!$D$93:$AB$112,4,FALSE)</f>
        <v>0</v>
      </c>
      <c r="N318" s="1225"/>
      <c r="P318" s="134" t="s">
        <v>269</v>
      </c>
      <c r="Q318" s="525"/>
      <c r="S318" s="135" t="s">
        <v>270</v>
      </c>
      <c r="T318" s="1253"/>
      <c r="U318" s="1254"/>
      <c r="V318" s="406"/>
    </row>
    <row r="319" spans="1:23" ht="13.5" customHeight="1" thickBot="1" x14ac:dyDescent="0.3">
      <c r="A319" s="109"/>
      <c r="B319" s="76"/>
      <c r="C319" s="76"/>
      <c r="E319" s="77"/>
      <c r="F319" s="77"/>
      <c r="G319" s="78"/>
      <c r="H319" s="78"/>
      <c r="I319" s="64"/>
      <c r="J319" s="77"/>
      <c r="K319" s="77"/>
      <c r="L319" s="77"/>
      <c r="M319" s="78"/>
      <c r="N319" s="78"/>
      <c r="P319" s="79"/>
      <c r="S319" s="75"/>
      <c r="T319" s="552"/>
      <c r="V319" s="110"/>
      <c r="W319" s="523"/>
    </row>
    <row r="320" spans="1:23" ht="33.75" customHeight="1" thickBot="1" x14ac:dyDescent="0.3">
      <c r="A320" s="1313" t="s">
        <v>271</v>
      </c>
      <c r="B320" s="1314"/>
      <c r="C320" s="1314"/>
      <c r="D320" s="1315"/>
      <c r="E320" s="1210">
        <f>VLOOKUP(B318,'EXTRAUrbano.Piano inv. forn '!$D$93:$AB398,17,FALSE)</f>
        <v>0</v>
      </c>
      <c r="F320" s="1258"/>
      <c r="G320" s="1258"/>
      <c r="H320" s="1211"/>
      <c r="I320" s="64"/>
      <c r="J320" s="1316" t="s">
        <v>52</v>
      </c>
      <c r="K320" s="1317"/>
      <c r="L320" s="1318"/>
      <c r="M320" s="1210">
        <f>VLOOKUP(B318,'EXTRAUrbano.Piano inv. forn '!$D$93:$AB$112,19,FALSE)</f>
        <v>0</v>
      </c>
      <c r="N320" s="1211"/>
      <c r="O320" s="98"/>
      <c r="P320" s="669" t="s">
        <v>272</v>
      </c>
      <c r="Q320" s="115">
        <f>M320+E320</f>
        <v>0</v>
      </c>
      <c r="S320" s="135" t="s">
        <v>273</v>
      </c>
      <c r="T320" s="1253"/>
      <c r="U320" s="1254"/>
      <c r="V320" s="110"/>
      <c r="W320" s="523"/>
    </row>
    <row r="321" spans="1:23" ht="33.75" customHeight="1" thickBot="1" x14ac:dyDescent="0.3">
      <c r="A321" s="116"/>
      <c r="B321" s="117"/>
      <c r="C321" s="563"/>
      <c r="D321" s="117"/>
      <c r="E321" s="118"/>
      <c r="F321" s="118"/>
      <c r="G321" s="118"/>
      <c r="H321" s="118"/>
      <c r="I321" s="64"/>
      <c r="J321" s="77"/>
      <c r="K321" s="77"/>
      <c r="L321" s="77"/>
      <c r="M321" s="118"/>
      <c r="N321" s="118"/>
      <c r="O321" s="98"/>
      <c r="P321" s="75"/>
      <c r="Q321" s="98"/>
      <c r="S321" s="75"/>
      <c r="T321" s="553"/>
      <c r="U321" s="553"/>
      <c r="V321" s="110"/>
      <c r="W321" s="523"/>
    </row>
    <row r="322" spans="1:23" s="147" customFormat="1" ht="72" customHeight="1" x14ac:dyDescent="0.25">
      <c r="A322" s="1319" t="s">
        <v>274</v>
      </c>
      <c r="B322" s="1321" t="s">
        <v>275</v>
      </c>
      <c r="C322" s="1323" t="s">
        <v>276</v>
      </c>
      <c r="D322" s="130" t="s">
        <v>277</v>
      </c>
      <c r="E322" s="131" t="s">
        <v>278</v>
      </c>
      <c r="F322" s="130" t="s">
        <v>279</v>
      </c>
      <c r="G322" s="130" t="s">
        <v>280</v>
      </c>
      <c r="H322" s="132" t="s">
        <v>241</v>
      </c>
      <c r="I322" s="132" t="s">
        <v>281</v>
      </c>
      <c r="J322" s="132" t="s">
        <v>282</v>
      </c>
      <c r="K322" s="132" t="s">
        <v>636</v>
      </c>
      <c r="L322" s="132" t="s">
        <v>283</v>
      </c>
      <c r="M322" s="132" t="s">
        <v>284</v>
      </c>
      <c r="N322" s="132" t="s">
        <v>285</v>
      </c>
      <c r="O322" s="132" t="s">
        <v>286</v>
      </c>
      <c r="P322" s="132" t="s">
        <v>287</v>
      </c>
      <c r="Q322" s="132" t="s">
        <v>288</v>
      </c>
      <c r="R322" s="132" t="s">
        <v>289</v>
      </c>
      <c r="S322" s="132" t="s">
        <v>290</v>
      </c>
      <c r="T322" s="132" t="s">
        <v>632</v>
      </c>
      <c r="U322" s="670" t="s">
        <v>291</v>
      </c>
      <c r="V322" s="526"/>
    </row>
    <row r="323" spans="1:23" s="147" customFormat="1" ht="28.5" customHeight="1" thickBot="1" x14ac:dyDescent="0.3">
      <c r="A323" s="1320"/>
      <c r="B323" s="1322"/>
      <c r="C323" s="1324"/>
      <c r="D323" s="133" t="s">
        <v>292</v>
      </c>
      <c r="E323" s="133" t="s">
        <v>305</v>
      </c>
      <c r="F323" s="133" t="s">
        <v>294</v>
      </c>
      <c r="G323" s="133" t="s">
        <v>294</v>
      </c>
      <c r="H323" s="133" t="s">
        <v>633</v>
      </c>
      <c r="I323" s="133" t="s">
        <v>674</v>
      </c>
      <c r="J323" s="133" t="s">
        <v>295</v>
      </c>
      <c r="K323" s="133" t="s">
        <v>296</v>
      </c>
      <c r="L323" s="133" t="s">
        <v>296</v>
      </c>
      <c r="M323" s="133" t="s">
        <v>297</v>
      </c>
      <c r="N323" s="133" t="s">
        <v>296</v>
      </c>
      <c r="O323" s="133" t="s">
        <v>298</v>
      </c>
      <c r="P323" s="133" t="s">
        <v>629</v>
      </c>
      <c r="Q323" s="133" t="s">
        <v>299</v>
      </c>
      <c r="R323" s="133" t="s">
        <v>300</v>
      </c>
      <c r="S323" s="133" t="s">
        <v>301</v>
      </c>
      <c r="T323" s="133" t="s">
        <v>301</v>
      </c>
      <c r="U323" s="671"/>
      <c r="V323" s="526"/>
    </row>
    <row r="324" spans="1:23" ht="15" customHeight="1" x14ac:dyDescent="0.25">
      <c r="A324" s="1325" t="str">
        <f>B318</f>
        <v>extra-urb.e.5</v>
      </c>
      <c r="B324" s="122">
        <v>1</v>
      </c>
      <c r="C324" s="166"/>
      <c r="D324" s="87"/>
      <c r="E324" s="87"/>
      <c r="F324" s="166"/>
      <c r="G324" s="528"/>
      <c r="H324" s="89"/>
      <c r="I324" s="529"/>
      <c r="J324" s="530"/>
      <c r="K324" s="530"/>
      <c r="L324" s="531"/>
      <c r="M324" s="529"/>
      <c r="N324" s="531"/>
      <c r="O324" s="129"/>
      <c r="P324" s="129"/>
      <c r="Q324" s="529"/>
      <c r="R324" s="529"/>
      <c r="S324" s="529"/>
      <c r="T324" s="554"/>
      <c r="U324" s="555"/>
      <c r="V324" s="406"/>
    </row>
    <row r="325" spans="1:23" x14ac:dyDescent="0.25">
      <c r="A325" s="1325"/>
      <c r="B325" s="123">
        <v>2</v>
      </c>
      <c r="C325" s="84"/>
      <c r="D325" s="74"/>
      <c r="E325" s="74"/>
      <c r="F325" s="84"/>
      <c r="G325" s="533"/>
      <c r="H325" s="84"/>
      <c r="I325" s="534"/>
      <c r="J325" s="535"/>
      <c r="K325" s="535"/>
      <c r="L325" s="536"/>
      <c r="M325" s="534"/>
      <c r="N325" s="536"/>
      <c r="O325" s="120"/>
      <c r="P325" s="120"/>
      <c r="Q325" s="534"/>
      <c r="R325" s="534" t="s">
        <v>302</v>
      </c>
      <c r="S325" s="534"/>
      <c r="T325" s="556"/>
      <c r="U325" s="557"/>
      <c r="V325" s="406"/>
    </row>
    <row r="326" spans="1:23" x14ac:dyDescent="0.25">
      <c r="A326" s="1325"/>
      <c r="B326" s="123">
        <v>3</v>
      </c>
      <c r="C326" s="84"/>
      <c r="D326" s="74"/>
      <c r="E326" s="74"/>
      <c r="F326" s="84"/>
      <c r="G326" s="533"/>
      <c r="H326" s="84"/>
      <c r="I326" s="534"/>
      <c r="J326" s="535"/>
      <c r="K326" s="535"/>
      <c r="L326" s="536"/>
      <c r="M326" s="534"/>
      <c r="N326" s="536"/>
      <c r="O326" s="120"/>
      <c r="P326" s="120"/>
      <c r="Q326" s="534"/>
      <c r="R326" s="534"/>
      <c r="S326" s="534"/>
      <c r="T326" s="556"/>
      <c r="U326" s="557"/>
      <c r="V326" s="406"/>
    </row>
    <row r="327" spans="1:23" x14ac:dyDescent="0.25">
      <c r="A327" s="1325"/>
      <c r="B327" s="123">
        <v>4</v>
      </c>
      <c r="C327" s="84"/>
      <c r="D327" s="74"/>
      <c r="E327" s="74"/>
      <c r="F327" s="84"/>
      <c r="G327" s="533"/>
      <c r="H327" s="84"/>
      <c r="I327" s="534"/>
      <c r="J327" s="535"/>
      <c r="K327" s="535"/>
      <c r="L327" s="536"/>
      <c r="M327" s="534"/>
      <c r="N327" s="536"/>
      <c r="O327" s="120"/>
      <c r="P327" s="120"/>
      <c r="Q327" s="534"/>
      <c r="R327" s="534"/>
      <c r="S327" s="534"/>
      <c r="T327" s="556"/>
      <c r="U327" s="557"/>
      <c r="V327" s="406"/>
    </row>
    <row r="328" spans="1:23" x14ac:dyDescent="0.25">
      <c r="A328" s="1325"/>
      <c r="B328" s="123">
        <v>5</v>
      </c>
      <c r="C328" s="84"/>
      <c r="D328" s="74"/>
      <c r="E328" s="74"/>
      <c r="F328" s="84"/>
      <c r="G328" s="533"/>
      <c r="H328" s="84"/>
      <c r="I328" s="534"/>
      <c r="J328" s="535"/>
      <c r="K328" s="535"/>
      <c r="L328" s="536"/>
      <c r="M328" s="534"/>
      <c r="N328" s="536"/>
      <c r="O328" s="120"/>
      <c r="P328" s="120"/>
      <c r="Q328" s="534"/>
      <c r="R328" s="534"/>
      <c r="S328" s="534"/>
      <c r="T328" s="556"/>
      <c r="U328" s="557"/>
      <c r="V328" s="406"/>
    </row>
    <row r="329" spans="1:23" x14ac:dyDescent="0.25">
      <c r="A329" s="1325"/>
      <c r="B329" s="123">
        <v>6</v>
      </c>
      <c r="C329" s="84"/>
      <c r="D329" s="74"/>
      <c r="E329" s="74"/>
      <c r="F329" s="84"/>
      <c r="G329" s="533"/>
      <c r="H329" s="84"/>
      <c r="I329" s="534"/>
      <c r="J329" s="535"/>
      <c r="K329" s="535"/>
      <c r="L329" s="536"/>
      <c r="M329" s="534"/>
      <c r="N329" s="536"/>
      <c r="O329" s="120"/>
      <c r="P329" s="120"/>
      <c r="Q329" s="534"/>
      <c r="R329" s="534"/>
      <c r="S329" s="534"/>
      <c r="T329" s="556"/>
      <c r="U329" s="557"/>
      <c r="V329" s="406"/>
    </row>
    <row r="330" spans="1:23" x14ac:dyDescent="0.25">
      <c r="A330" s="1325"/>
      <c r="B330" s="123">
        <v>7</v>
      </c>
      <c r="C330" s="84"/>
      <c r="D330" s="74"/>
      <c r="E330" s="74"/>
      <c r="F330" s="84"/>
      <c r="G330" s="533"/>
      <c r="H330" s="84"/>
      <c r="I330" s="534"/>
      <c r="J330" s="535"/>
      <c r="K330" s="535"/>
      <c r="L330" s="536"/>
      <c r="M330" s="534"/>
      <c r="N330" s="536"/>
      <c r="O330" s="120"/>
      <c r="P330" s="120"/>
      <c r="Q330" s="534"/>
      <c r="R330" s="534"/>
      <c r="S330" s="534"/>
      <c r="T330" s="556"/>
      <c r="U330" s="557"/>
      <c r="V330" s="406"/>
    </row>
    <row r="331" spans="1:23" x14ac:dyDescent="0.25">
      <c r="A331" s="1325"/>
      <c r="B331" s="123">
        <v>8</v>
      </c>
      <c r="C331" s="84"/>
      <c r="D331" s="74"/>
      <c r="E331" s="74"/>
      <c r="F331" s="84"/>
      <c r="G331" s="533"/>
      <c r="H331" s="84"/>
      <c r="I331" s="534"/>
      <c r="J331" s="535"/>
      <c r="K331" s="535"/>
      <c r="L331" s="536"/>
      <c r="M331" s="534"/>
      <c r="N331" s="536"/>
      <c r="O331" s="120"/>
      <c r="P331" s="120"/>
      <c r="Q331" s="534"/>
      <c r="R331" s="534"/>
      <c r="S331" s="534"/>
      <c r="T331" s="556"/>
      <c r="U331" s="557"/>
      <c r="V331" s="406"/>
    </row>
    <row r="332" spans="1:23" x14ac:dyDescent="0.25">
      <c r="A332" s="1325"/>
      <c r="B332" s="123">
        <v>9</v>
      </c>
      <c r="C332" s="84"/>
      <c r="D332" s="74"/>
      <c r="E332" s="74"/>
      <c r="F332" s="84"/>
      <c r="G332" s="533"/>
      <c r="H332" s="84"/>
      <c r="I332" s="534"/>
      <c r="J332" s="535"/>
      <c r="K332" s="535"/>
      <c r="L332" s="536"/>
      <c r="M332" s="534"/>
      <c r="N332" s="536"/>
      <c r="O332" s="120"/>
      <c r="P332" s="120"/>
      <c r="Q332" s="534"/>
      <c r="R332" s="534"/>
      <c r="S332" s="534"/>
      <c r="T332" s="556"/>
      <c r="U332" s="557"/>
      <c r="V332" s="406"/>
    </row>
    <row r="333" spans="1:23" ht="15.75" thickBot="1" x14ac:dyDescent="0.3">
      <c r="A333" s="1326"/>
      <c r="B333" s="124">
        <v>10</v>
      </c>
      <c r="C333" s="104"/>
      <c r="D333" s="102"/>
      <c r="E333" s="102"/>
      <c r="F333" s="104"/>
      <c r="G333" s="538"/>
      <c r="H333" s="104"/>
      <c r="I333" s="539"/>
      <c r="J333" s="540"/>
      <c r="K333" s="540"/>
      <c r="L333" s="541"/>
      <c r="M333" s="539"/>
      <c r="N333" s="541"/>
      <c r="O333" s="121"/>
      <c r="P333" s="121"/>
      <c r="Q333" s="539"/>
      <c r="R333" s="539"/>
      <c r="S333" s="539"/>
      <c r="T333" s="558"/>
      <c r="U333" s="559"/>
      <c r="V333" s="406"/>
    </row>
    <row r="334" spans="1:23" ht="25.5" thickBot="1" x14ac:dyDescent="0.3">
      <c r="A334" s="612"/>
      <c r="C334" s="613"/>
      <c r="D334" s="614"/>
      <c r="E334" s="395" t="s">
        <v>303</v>
      </c>
      <c r="F334" s="396">
        <f>COUNTA(F324:F333)</f>
        <v>0</v>
      </c>
      <c r="G334" s="397">
        <f>COUNTA(G324:G333)</f>
        <v>0</v>
      </c>
      <c r="H334" s="613"/>
      <c r="I334" s="523"/>
      <c r="J334" s="615"/>
      <c r="K334" s="615"/>
      <c r="L334" s="616"/>
      <c r="M334" s="1208" t="s">
        <v>440</v>
      </c>
      <c r="N334" s="1209"/>
      <c r="O334" s="654">
        <f>SUM(O324:O333)</f>
        <v>0</v>
      </c>
      <c r="P334" s="655">
        <f>SUM(P324:P333)</f>
        <v>0</v>
      </c>
      <c r="Q334" s="523"/>
      <c r="S334" s="75"/>
      <c r="T334" s="79"/>
      <c r="U334" s="560"/>
      <c r="V334" s="545"/>
      <c r="W334" s="544"/>
    </row>
    <row r="335" spans="1:23" ht="15.75" thickBot="1" x14ac:dyDescent="0.3">
      <c r="A335" s="546"/>
      <c r="B335" s="521"/>
      <c r="C335" s="487"/>
      <c r="D335" s="487"/>
      <c r="E335" s="487"/>
      <c r="F335" s="521"/>
      <c r="G335" s="487"/>
      <c r="H335" s="487"/>
      <c r="I335" s="521"/>
      <c r="J335" s="521"/>
      <c r="K335" s="521"/>
      <c r="L335" s="487"/>
      <c r="M335" s="487"/>
      <c r="N335" s="487"/>
      <c r="O335" s="487"/>
      <c r="P335" s="487"/>
      <c r="Q335" s="487"/>
      <c r="R335" s="487"/>
      <c r="S335" s="487"/>
      <c r="T335" s="561"/>
      <c r="U335" s="562"/>
      <c r="V335" s="493"/>
    </row>
    <row r="336" spans="1:23" ht="15.75" thickBot="1" x14ac:dyDescent="0.3">
      <c r="A336" s="524"/>
      <c r="B336" s="402"/>
      <c r="C336" s="280"/>
      <c r="D336" s="280"/>
      <c r="E336" s="280"/>
      <c r="F336" s="402"/>
      <c r="G336" s="280"/>
      <c r="H336" s="280"/>
      <c r="I336" s="402"/>
      <c r="J336" s="402"/>
      <c r="K336" s="402"/>
      <c r="L336" s="280"/>
      <c r="M336" s="280"/>
      <c r="N336" s="280"/>
      <c r="O336" s="280"/>
      <c r="P336" s="280"/>
      <c r="Q336" s="280"/>
      <c r="R336" s="280"/>
      <c r="S336" s="280"/>
      <c r="T336" s="551"/>
      <c r="U336" s="551"/>
      <c r="V336" s="404"/>
    </row>
    <row r="337" spans="1:23" ht="28.5" thickBot="1" x14ac:dyDescent="0.3">
      <c r="A337" s="128" t="s">
        <v>9</v>
      </c>
      <c r="B337" s="1226" t="s">
        <v>587</v>
      </c>
      <c r="C337" s="1227"/>
      <c r="E337" s="1327" t="s">
        <v>267</v>
      </c>
      <c r="F337" s="1328"/>
      <c r="G337" s="1224">
        <f>VLOOKUP(B337,'EXTRAUrbano.Piano inv. forn '!$D$93:$AB$112,3,FALSE)</f>
        <v>0</v>
      </c>
      <c r="H337" s="1225"/>
      <c r="I337" s="64"/>
      <c r="J337" s="1327" t="s">
        <v>268</v>
      </c>
      <c r="K337" s="1329"/>
      <c r="L337" s="1328"/>
      <c r="M337" s="1224">
        <f>VLOOKUP(B337,'EXTRAUrbano.Piano inv. forn '!$D$93:$AB$112,4,FALSE)</f>
        <v>0</v>
      </c>
      <c r="N337" s="1225"/>
      <c r="P337" s="134" t="s">
        <v>269</v>
      </c>
      <c r="Q337" s="525"/>
      <c r="S337" s="135" t="s">
        <v>270</v>
      </c>
      <c r="T337" s="1253"/>
      <c r="U337" s="1254"/>
      <c r="V337" s="406"/>
    </row>
    <row r="338" spans="1:23" ht="13.5" customHeight="1" thickBot="1" x14ac:dyDescent="0.3">
      <c r="A338" s="109"/>
      <c r="B338" s="76"/>
      <c r="C338" s="76"/>
      <c r="E338" s="77"/>
      <c r="F338" s="77"/>
      <c r="G338" s="78"/>
      <c r="H338" s="78"/>
      <c r="I338" s="64"/>
      <c r="J338" s="77"/>
      <c r="K338" s="77"/>
      <c r="L338" s="77"/>
      <c r="M338" s="78"/>
      <c r="N338" s="78"/>
      <c r="P338" s="79"/>
      <c r="S338" s="75"/>
      <c r="T338" s="552"/>
      <c r="V338" s="110"/>
      <c r="W338" s="523"/>
    </row>
    <row r="339" spans="1:23" ht="33.75" customHeight="1" thickBot="1" x14ac:dyDescent="0.3">
      <c r="A339" s="1313" t="s">
        <v>271</v>
      </c>
      <c r="B339" s="1314"/>
      <c r="C339" s="1314"/>
      <c r="D339" s="1315"/>
      <c r="E339" s="1210">
        <f>VLOOKUP(B337,'EXTRAUrbano.Piano inv. forn '!$D$93:$AB417,17,FALSE)</f>
        <v>0</v>
      </c>
      <c r="F339" s="1258"/>
      <c r="G339" s="1258"/>
      <c r="H339" s="1211"/>
      <c r="I339" s="64"/>
      <c r="J339" s="1316" t="s">
        <v>52</v>
      </c>
      <c r="K339" s="1317"/>
      <c r="L339" s="1318"/>
      <c r="M339" s="1210">
        <f>VLOOKUP(B337,'EXTRAUrbano.Piano inv. forn '!$D$93:$AB$112,19,FALSE)</f>
        <v>0</v>
      </c>
      <c r="N339" s="1211"/>
      <c r="O339" s="98"/>
      <c r="P339" s="669" t="s">
        <v>272</v>
      </c>
      <c r="Q339" s="115">
        <f>M339+E339</f>
        <v>0</v>
      </c>
      <c r="S339" s="135" t="s">
        <v>273</v>
      </c>
      <c r="T339" s="1253"/>
      <c r="U339" s="1254"/>
      <c r="V339" s="110"/>
      <c r="W339" s="523"/>
    </row>
    <row r="340" spans="1:23" ht="33.75" customHeight="1" thickBot="1" x14ac:dyDescent="0.3">
      <c r="A340" s="116"/>
      <c r="B340" s="117"/>
      <c r="C340" s="563"/>
      <c r="D340" s="117"/>
      <c r="E340" s="118"/>
      <c r="F340" s="118"/>
      <c r="G340" s="118"/>
      <c r="H340" s="118"/>
      <c r="I340" s="64"/>
      <c r="J340" s="77"/>
      <c r="K340" s="77"/>
      <c r="L340" s="77"/>
      <c r="M340" s="118"/>
      <c r="N340" s="118"/>
      <c r="O340" s="98"/>
      <c r="P340" s="75"/>
      <c r="Q340" s="98"/>
      <c r="S340" s="75"/>
      <c r="T340" s="553"/>
      <c r="U340" s="553"/>
      <c r="V340" s="110"/>
      <c r="W340" s="523"/>
    </row>
    <row r="341" spans="1:23" s="147" customFormat="1" ht="72" customHeight="1" x14ac:dyDescent="0.25">
      <c r="A341" s="1319" t="s">
        <v>274</v>
      </c>
      <c r="B341" s="1321" t="s">
        <v>275</v>
      </c>
      <c r="C341" s="1323" t="s">
        <v>276</v>
      </c>
      <c r="D341" s="130" t="s">
        <v>277</v>
      </c>
      <c r="E341" s="131" t="s">
        <v>278</v>
      </c>
      <c r="F341" s="130" t="s">
        <v>279</v>
      </c>
      <c r="G341" s="130" t="s">
        <v>280</v>
      </c>
      <c r="H341" s="132" t="s">
        <v>241</v>
      </c>
      <c r="I341" s="132" t="s">
        <v>281</v>
      </c>
      <c r="J341" s="132" t="s">
        <v>282</v>
      </c>
      <c r="K341" s="132" t="s">
        <v>636</v>
      </c>
      <c r="L341" s="132" t="s">
        <v>283</v>
      </c>
      <c r="M341" s="132" t="s">
        <v>284</v>
      </c>
      <c r="N341" s="132" t="s">
        <v>285</v>
      </c>
      <c r="O341" s="132" t="s">
        <v>286</v>
      </c>
      <c r="P341" s="132" t="s">
        <v>287</v>
      </c>
      <c r="Q341" s="132" t="s">
        <v>288</v>
      </c>
      <c r="R341" s="132" t="s">
        <v>289</v>
      </c>
      <c r="S341" s="132" t="s">
        <v>290</v>
      </c>
      <c r="T341" s="132" t="s">
        <v>632</v>
      </c>
      <c r="U341" s="670" t="s">
        <v>291</v>
      </c>
      <c r="V341" s="526"/>
    </row>
    <row r="342" spans="1:23" s="147" customFormat="1" ht="28.5" customHeight="1" thickBot="1" x14ac:dyDescent="0.3">
      <c r="A342" s="1320"/>
      <c r="B342" s="1322"/>
      <c r="C342" s="1324"/>
      <c r="D342" s="133" t="s">
        <v>292</v>
      </c>
      <c r="E342" s="133" t="s">
        <v>305</v>
      </c>
      <c r="F342" s="133" t="s">
        <v>294</v>
      </c>
      <c r="G342" s="133" t="s">
        <v>294</v>
      </c>
      <c r="H342" s="133" t="s">
        <v>633</v>
      </c>
      <c r="I342" s="133" t="s">
        <v>674</v>
      </c>
      <c r="J342" s="133" t="s">
        <v>295</v>
      </c>
      <c r="K342" s="133" t="s">
        <v>296</v>
      </c>
      <c r="L342" s="133" t="s">
        <v>296</v>
      </c>
      <c r="M342" s="133" t="s">
        <v>297</v>
      </c>
      <c r="N342" s="133" t="s">
        <v>296</v>
      </c>
      <c r="O342" s="133" t="s">
        <v>298</v>
      </c>
      <c r="P342" s="133" t="s">
        <v>629</v>
      </c>
      <c r="Q342" s="133" t="s">
        <v>299</v>
      </c>
      <c r="R342" s="133" t="s">
        <v>300</v>
      </c>
      <c r="S342" s="133" t="s">
        <v>301</v>
      </c>
      <c r="T342" s="133" t="s">
        <v>301</v>
      </c>
      <c r="U342" s="671"/>
      <c r="V342" s="526"/>
    </row>
    <row r="343" spans="1:23" ht="15" customHeight="1" x14ac:dyDescent="0.25">
      <c r="A343" s="1325" t="str">
        <f>B337</f>
        <v>extra-urb.e.5</v>
      </c>
      <c r="B343" s="122">
        <v>1</v>
      </c>
      <c r="C343" s="166"/>
      <c r="D343" s="87"/>
      <c r="E343" s="87"/>
      <c r="F343" s="166"/>
      <c r="G343" s="528"/>
      <c r="H343" s="89"/>
      <c r="I343" s="529"/>
      <c r="J343" s="530"/>
      <c r="K343" s="530"/>
      <c r="L343" s="531"/>
      <c r="M343" s="529"/>
      <c r="N343" s="531"/>
      <c r="O343" s="129"/>
      <c r="P343" s="129"/>
      <c r="Q343" s="529"/>
      <c r="R343" s="529"/>
      <c r="S343" s="529"/>
      <c r="T343" s="554"/>
      <c r="U343" s="555"/>
      <c r="V343" s="406"/>
    </row>
    <row r="344" spans="1:23" x14ac:dyDescent="0.25">
      <c r="A344" s="1325"/>
      <c r="B344" s="123">
        <v>2</v>
      </c>
      <c r="C344" s="84"/>
      <c r="D344" s="74"/>
      <c r="E344" s="74"/>
      <c r="F344" s="84"/>
      <c r="G344" s="533"/>
      <c r="H344" s="84"/>
      <c r="I344" s="534"/>
      <c r="J344" s="535"/>
      <c r="K344" s="535"/>
      <c r="L344" s="536"/>
      <c r="M344" s="534"/>
      <c r="N344" s="536"/>
      <c r="O344" s="120"/>
      <c r="P344" s="120"/>
      <c r="Q344" s="534"/>
      <c r="R344" s="534" t="s">
        <v>302</v>
      </c>
      <c r="S344" s="534"/>
      <c r="T344" s="556"/>
      <c r="U344" s="557"/>
      <c r="V344" s="406"/>
    </row>
    <row r="345" spans="1:23" x14ac:dyDescent="0.25">
      <c r="A345" s="1325"/>
      <c r="B345" s="123">
        <v>3</v>
      </c>
      <c r="C345" s="84"/>
      <c r="D345" s="74"/>
      <c r="E345" s="74"/>
      <c r="F345" s="84"/>
      <c r="G345" s="533"/>
      <c r="H345" s="84"/>
      <c r="I345" s="534"/>
      <c r="J345" s="535"/>
      <c r="K345" s="535"/>
      <c r="L345" s="536"/>
      <c r="M345" s="534"/>
      <c r="N345" s="536"/>
      <c r="O345" s="120"/>
      <c r="P345" s="120"/>
      <c r="Q345" s="534"/>
      <c r="R345" s="534"/>
      <c r="S345" s="534"/>
      <c r="T345" s="556"/>
      <c r="U345" s="557"/>
      <c r="V345" s="406"/>
    </row>
    <row r="346" spans="1:23" x14ac:dyDescent="0.25">
      <c r="A346" s="1325"/>
      <c r="B346" s="123">
        <v>4</v>
      </c>
      <c r="C346" s="84"/>
      <c r="D346" s="74"/>
      <c r="E346" s="74"/>
      <c r="F346" s="84"/>
      <c r="G346" s="533"/>
      <c r="H346" s="84"/>
      <c r="I346" s="534"/>
      <c r="J346" s="535"/>
      <c r="K346" s="535"/>
      <c r="L346" s="536"/>
      <c r="M346" s="534"/>
      <c r="N346" s="536"/>
      <c r="O346" s="120"/>
      <c r="P346" s="120"/>
      <c r="Q346" s="534"/>
      <c r="R346" s="534"/>
      <c r="S346" s="534"/>
      <c r="T346" s="556"/>
      <c r="U346" s="557"/>
      <c r="V346" s="406"/>
    </row>
    <row r="347" spans="1:23" x14ac:dyDescent="0.25">
      <c r="A347" s="1325"/>
      <c r="B347" s="123">
        <v>5</v>
      </c>
      <c r="C347" s="84"/>
      <c r="D347" s="74"/>
      <c r="E347" s="74"/>
      <c r="F347" s="84"/>
      <c r="G347" s="533"/>
      <c r="H347" s="84"/>
      <c r="I347" s="534"/>
      <c r="J347" s="535"/>
      <c r="K347" s="535"/>
      <c r="L347" s="536"/>
      <c r="M347" s="534"/>
      <c r="N347" s="536"/>
      <c r="O347" s="120"/>
      <c r="P347" s="120"/>
      <c r="Q347" s="534"/>
      <c r="R347" s="534"/>
      <c r="S347" s="534"/>
      <c r="T347" s="556"/>
      <c r="U347" s="557"/>
      <c r="V347" s="406"/>
    </row>
    <row r="348" spans="1:23" x14ac:dyDescent="0.25">
      <c r="A348" s="1325"/>
      <c r="B348" s="123">
        <v>6</v>
      </c>
      <c r="C348" s="84"/>
      <c r="D348" s="74"/>
      <c r="E348" s="74"/>
      <c r="F348" s="84"/>
      <c r="G348" s="533"/>
      <c r="H348" s="84"/>
      <c r="I348" s="534"/>
      <c r="J348" s="535"/>
      <c r="K348" s="535"/>
      <c r="L348" s="536"/>
      <c r="M348" s="534"/>
      <c r="N348" s="536"/>
      <c r="O348" s="120"/>
      <c r="P348" s="120"/>
      <c r="Q348" s="534"/>
      <c r="R348" s="534"/>
      <c r="S348" s="534"/>
      <c r="T348" s="556"/>
      <c r="U348" s="557"/>
      <c r="V348" s="406"/>
    </row>
    <row r="349" spans="1:23" x14ac:dyDescent="0.25">
      <c r="A349" s="1325"/>
      <c r="B349" s="123">
        <v>7</v>
      </c>
      <c r="C349" s="84"/>
      <c r="D349" s="74"/>
      <c r="E349" s="74"/>
      <c r="F349" s="84"/>
      <c r="G349" s="533"/>
      <c r="H349" s="84"/>
      <c r="I349" s="534"/>
      <c r="J349" s="535"/>
      <c r="K349" s="535"/>
      <c r="L349" s="536"/>
      <c r="M349" s="534"/>
      <c r="N349" s="536"/>
      <c r="O349" s="120"/>
      <c r="P349" s="120"/>
      <c r="Q349" s="534"/>
      <c r="R349" s="534"/>
      <c r="S349" s="534"/>
      <c r="T349" s="556"/>
      <c r="U349" s="557"/>
      <c r="V349" s="406"/>
    </row>
    <row r="350" spans="1:23" x14ac:dyDescent="0.25">
      <c r="A350" s="1325"/>
      <c r="B350" s="123">
        <v>8</v>
      </c>
      <c r="C350" s="84"/>
      <c r="D350" s="74"/>
      <c r="E350" s="74"/>
      <c r="F350" s="84"/>
      <c r="G350" s="533"/>
      <c r="H350" s="84"/>
      <c r="I350" s="534"/>
      <c r="J350" s="535"/>
      <c r="K350" s="535"/>
      <c r="L350" s="536"/>
      <c r="M350" s="534"/>
      <c r="N350" s="536"/>
      <c r="O350" s="120"/>
      <c r="P350" s="120"/>
      <c r="Q350" s="534"/>
      <c r="R350" s="534"/>
      <c r="S350" s="534"/>
      <c r="T350" s="556"/>
      <c r="U350" s="557"/>
      <c r="V350" s="406"/>
    </row>
    <row r="351" spans="1:23" x14ac:dyDescent="0.25">
      <c r="A351" s="1325"/>
      <c r="B351" s="123">
        <v>9</v>
      </c>
      <c r="C351" s="84"/>
      <c r="D351" s="74"/>
      <c r="E351" s="74"/>
      <c r="F351" s="84"/>
      <c r="G351" s="533"/>
      <c r="H351" s="84"/>
      <c r="I351" s="534"/>
      <c r="J351" s="535"/>
      <c r="K351" s="535"/>
      <c r="L351" s="536"/>
      <c r="M351" s="534"/>
      <c r="N351" s="536"/>
      <c r="O351" s="120"/>
      <c r="P351" s="120"/>
      <c r="Q351" s="534"/>
      <c r="R351" s="534"/>
      <c r="S351" s="534"/>
      <c r="T351" s="556"/>
      <c r="U351" s="557"/>
      <c r="V351" s="406"/>
    </row>
    <row r="352" spans="1:23" ht="15.75" thickBot="1" x14ac:dyDescent="0.3">
      <c r="A352" s="1326"/>
      <c r="B352" s="124">
        <v>10</v>
      </c>
      <c r="C352" s="104"/>
      <c r="D352" s="102"/>
      <c r="E352" s="102"/>
      <c r="F352" s="104"/>
      <c r="G352" s="538"/>
      <c r="H352" s="104"/>
      <c r="I352" s="539"/>
      <c r="J352" s="540"/>
      <c r="K352" s="540"/>
      <c r="L352" s="541"/>
      <c r="M352" s="539"/>
      <c r="N352" s="541"/>
      <c r="O352" s="121"/>
      <c r="P352" s="121"/>
      <c r="Q352" s="539"/>
      <c r="R352" s="539"/>
      <c r="S352" s="539"/>
      <c r="T352" s="558"/>
      <c r="U352" s="559"/>
      <c r="V352" s="406"/>
    </row>
    <row r="353" spans="1:23" ht="25.5" thickBot="1" x14ac:dyDescent="0.3">
      <c r="A353" s="612"/>
      <c r="C353" s="613"/>
      <c r="D353" s="614"/>
      <c r="E353" s="395" t="s">
        <v>303</v>
      </c>
      <c r="F353" s="396">
        <f>COUNTA(F343:F352)</f>
        <v>0</v>
      </c>
      <c r="G353" s="397">
        <f>COUNTA(G343:G352)</f>
        <v>0</v>
      </c>
      <c r="H353" s="613"/>
      <c r="I353" s="523"/>
      <c r="J353" s="615"/>
      <c r="K353" s="615"/>
      <c r="L353" s="616"/>
      <c r="M353" s="1208" t="s">
        <v>440</v>
      </c>
      <c r="N353" s="1209"/>
      <c r="O353" s="654">
        <f>SUM(O343:O352)</f>
        <v>0</v>
      </c>
      <c r="P353" s="655">
        <f>SUM(P343:P352)</f>
        <v>0</v>
      </c>
      <c r="Q353" s="523"/>
      <c r="S353" s="75"/>
      <c r="T353" s="79"/>
      <c r="U353" s="560"/>
      <c r="V353" s="545"/>
      <c r="W353" s="544"/>
    </row>
    <row r="354" spans="1:23" ht="15.75" thickBot="1" x14ac:dyDescent="0.3">
      <c r="A354" s="546"/>
      <c r="B354" s="521"/>
      <c r="C354" s="487"/>
      <c r="D354" s="487"/>
      <c r="E354" s="487"/>
      <c r="F354" s="521"/>
      <c r="G354" s="487"/>
      <c r="H354" s="487"/>
      <c r="I354" s="521"/>
      <c r="J354" s="521"/>
      <c r="K354" s="521"/>
      <c r="L354" s="487"/>
      <c r="M354" s="487"/>
      <c r="N354" s="487"/>
      <c r="O354" s="487"/>
      <c r="P354" s="487"/>
      <c r="Q354" s="487"/>
      <c r="R354" s="487"/>
      <c r="S354" s="487"/>
      <c r="T354" s="561"/>
      <c r="U354" s="562"/>
      <c r="V354" s="493"/>
    </row>
    <row r="355" spans="1:23" ht="15.75" thickBot="1" x14ac:dyDescent="0.3">
      <c r="A355" s="524"/>
      <c r="B355" s="402"/>
      <c r="C355" s="280"/>
      <c r="D355" s="280"/>
      <c r="E355" s="280"/>
      <c r="F355" s="402"/>
      <c r="G355" s="280"/>
      <c r="H355" s="280"/>
      <c r="I355" s="402"/>
      <c r="J355" s="402"/>
      <c r="K355" s="402"/>
      <c r="L355" s="280"/>
      <c r="M355" s="280"/>
      <c r="N355" s="280"/>
      <c r="O355" s="280"/>
      <c r="P355" s="280"/>
      <c r="Q355" s="280"/>
      <c r="R355" s="280"/>
      <c r="S355" s="280"/>
      <c r="T355" s="551"/>
      <c r="U355" s="551"/>
      <c r="V355" s="404"/>
    </row>
    <row r="356" spans="1:23" ht="28.5" thickBot="1" x14ac:dyDescent="0.3">
      <c r="A356" s="128" t="s">
        <v>9</v>
      </c>
      <c r="B356" s="1226" t="s">
        <v>587</v>
      </c>
      <c r="C356" s="1227"/>
      <c r="E356" s="1327" t="s">
        <v>267</v>
      </c>
      <c r="F356" s="1328"/>
      <c r="G356" s="1224">
        <f>VLOOKUP(B356,'EXTRAUrbano.Piano inv. forn '!$D$93:$AB$112,3,FALSE)</f>
        <v>0</v>
      </c>
      <c r="H356" s="1225"/>
      <c r="I356" s="64"/>
      <c r="J356" s="1327" t="s">
        <v>268</v>
      </c>
      <c r="K356" s="1329"/>
      <c r="L356" s="1328"/>
      <c r="M356" s="1224">
        <f>VLOOKUP(B356,'EXTRAUrbano.Piano inv. forn '!$D$93:$AB$112,4,FALSE)</f>
        <v>0</v>
      </c>
      <c r="N356" s="1225"/>
      <c r="P356" s="134" t="s">
        <v>269</v>
      </c>
      <c r="Q356" s="525"/>
      <c r="S356" s="135" t="s">
        <v>270</v>
      </c>
      <c r="T356" s="1253"/>
      <c r="U356" s="1254"/>
      <c r="V356" s="406"/>
    </row>
    <row r="357" spans="1:23" ht="13.5" customHeight="1" thickBot="1" x14ac:dyDescent="0.3">
      <c r="A357" s="109"/>
      <c r="B357" s="76"/>
      <c r="C357" s="76"/>
      <c r="E357" s="77"/>
      <c r="F357" s="77"/>
      <c r="G357" s="78"/>
      <c r="H357" s="78"/>
      <c r="I357" s="64"/>
      <c r="J357" s="77"/>
      <c r="K357" s="77"/>
      <c r="L357" s="77"/>
      <c r="M357" s="78"/>
      <c r="N357" s="78"/>
      <c r="P357" s="79"/>
      <c r="S357" s="75"/>
      <c r="T357" s="552"/>
      <c r="V357" s="110"/>
      <c r="W357" s="523"/>
    </row>
    <row r="358" spans="1:23" ht="33.75" customHeight="1" thickBot="1" x14ac:dyDescent="0.3">
      <c r="A358" s="1313" t="s">
        <v>271</v>
      </c>
      <c r="B358" s="1314"/>
      <c r="C358" s="1314"/>
      <c r="D358" s="1315"/>
      <c r="E358" s="1210">
        <f>VLOOKUP(B356,'EXTRAUrbano.Piano inv. forn '!$D$93:$AB436,17,FALSE)</f>
        <v>0</v>
      </c>
      <c r="F358" s="1258"/>
      <c r="G358" s="1258"/>
      <c r="H358" s="1211"/>
      <c r="I358" s="64"/>
      <c r="J358" s="1316" t="s">
        <v>52</v>
      </c>
      <c r="K358" s="1317"/>
      <c r="L358" s="1318"/>
      <c r="M358" s="1210">
        <f>VLOOKUP(B356,'EXTRAUrbano.Piano inv. forn '!$D$93:$AB$112,19,FALSE)</f>
        <v>0</v>
      </c>
      <c r="N358" s="1211"/>
      <c r="O358" s="98"/>
      <c r="P358" s="669" t="s">
        <v>272</v>
      </c>
      <c r="Q358" s="115">
        <f>M358+E358</f>
        <v>0</v>
      </c>
      <c r="S358" s="135" t="s">
        <v>273</v>
      </c>
      <c r="T358" s="1253"/>
      <c r="U358" s="1254"/>
      <c r="V358" s="110"/>
      <c r="W358" s="523"/>
    </row>
    <row r="359" spans="1:23" ht="33.75" customHeight="1" thickBot="1" x14ac:dyDescent="0.3">
      <c r="A359" s="116"/>
      <c r="B359" s="117"/>
      <c r="C359" s="563"/>
      <c r="D359" s="117"/>
      <c r="E359" s="118"/>
      <c r="F359" s="118"/>
      <c r="G359" s="118"/>
      <c r="H359" s="118"/>
      <c r="I359" s="64"/>
      <c r="J359" s="77"/>
      <c r="K359" s="77"/>
      <c r="L359" s="77"/>
      <c r="M359" s="118"/>
      <c r="N359" s="118"/>
      <c r="O359" s="98"/>
      <c r="P359" s="75"/>
      <c r="Q359" s="98"/>
      <c r="S359" s="75"/>
      <c r="T359" s="553"/>
      <c r="U359" s="553"/>
      <c r="V359" s="110"/>
      <c r="W359" s="523"/>
    </row>
    <row r="360" spans="1:23" s="147" customFormat="1" ht="72" customHeight="1" x14ac:dyDescent="0.25">
      <c r="A360" s="1319" t="s">
        <v>274</v>
      </c>
      <c r="B360" s="1321" t="s">
        <v>275</v>
      </c>
      <c r="C360" s="1323" t="s">
        <v>276</v>
      </c>
      <c r="D360" s="130" t="s">
        <v>277</v>
      </c>
      <c r="E360" s="131" t="s">
        <v>278</v>
      </c>
      <c r="F360" s="130" t="s">
        <v>279</v>
      </c>
      <c r="G360" s="130" t="s">
        <v>280</v>
      </c>
      <c r="H360" s="132" t="s">
        <v>241</v>
      </c>
      <c r="I360" s="132" t="s">
        <v>281</v>
      </c>
      <c r="J360" s="132" t="s">
        <v>282</v>
      </c>
      <c r="K360" s="132" t="s">
        <v>636</v>
      </c>
      <c r="L360" s="132" t="s">
        <v>283</v>
      </c>
      <c r="M360" s="132" t="s">
        <v>284</v>
      </c>
      <c r="N360" s="132" t="s">
        <v>285</v>
      </c>
      <c r="O360" s="132" t="s">
        <v>286</v>
      </c>
      <c r="P360" s="132" t="s">
        <v>287</v>
      </c>
      <c r="Q360" s="132" t="s">
        <v>288</v>
      </c>
      <c r="R360" s="132" t="s">
        <v>289</v>
      </c>
      <c r="S360" s="132" t="s">
        <v>290</v>
      </c>
      <c r="T360" s="132" t="s">
        <v>632</v>
      </c>
      <c r="U360" s="670" t="s">
        <v>291</v>
      </c>
      <c r="V360" s="526"/>
    </row>
    <row r="361" spans="1:23" s="147" customFormat="1" ht="28.5" customHeight="1" thickBot="1" x14ac:dyDescent="0.3">
      <c r="A361" s="1320"/>
      <c r="B361" s="1322"/>
      <c r="C361" s="1324"/>
      <c r="D361" s="133" t="s">
        <v>292</v>
      </c>
      <c r="E361" s="133" t="s">
        <v>305</v>
      </c>
      <c r="F361" s="133" t="s">
        <v>294</v>
      </c>
      <c r="G361" s="133" t="s">
        <v>294</v>
      </c>
      <c r="H361" s="133" t="s">
        <v>633</v>
      </c>
      <c r="I361" s="133" t="s">
        <v>674</v>
      </c>
      <c r="J361" s="133" t="s">
        <v>295</v>
      </c>
      <c r="K361" s="133" t="s">
        <v>296</v>
      </c>
      <c r="L361" s="133" t="s">
        <v>296</v>
      </c>
      <c r="M361" s="133" t="s">
        <v>297</v>
      </c>
      <c r="N361" s="133" t="s">
        <v>296</v>
      </c>
      <c r="O361" s="133" t="s">
        <v>298</v>
      </c>
      <c r="P361" s="133" t="s">
        <v>629</v>
      </c>
      <c r="Q361" s="133" t="s">
        <v>299</v>
      </c>
      <c r="R361" s="133" t="s">
        <v>300</v>
      </c>
      <c r="S361" s="133" t="s">
        <v>301</v>
      </c>
      <c r="T361" s="133" t="s">
        <v>301</v>
      </c>
      <c r="U361" s="671"/>
      <c r="V361" s="526"/>
    </row>
    <row r="362" spans="1:23" ht="15" customHeight="1" x14ac:dyDescent="0.25">
      <c r="A362" s="1325" t="str">
        <f>B356</f>
        <v>extra-urb.e.5</v>
      </c>
      <c r="B362" s="122">
        <v>1</v>
      </c>
      <c r="C362" s="166"/>
      <c r="D362" s="87"/>
      <c r="E362" s="87"/>
      <c r="F362" s="166"/>
      <c r="G362" s="528"/>
      <c r="H362" s="89"/>
      <c r="I362" s="529"/>
      <c r="J362" s="530"/>
      <c r="K362" s="530"/>
      <c r="L362" s="531"/>
      <c r="M362" s="529"/>
      <c r="N362" s="531"/>
      <c r="O362" s="129"/>
      <c r="P362" s="129"/>
      <c r="Q362" s="529"/>
      <c r="R362" s="529"/>
      <c r="S362" s="529"/>
      <c r="T362" s="554"/>
      <c r="U362" s="555"/>
      <c r="V362" s="406"/>
    </row>
    <row r="363" spans="1:23" x14ac:dyDescent="0.25">
      <c r="A363" s="1325"/>
      <c r="B363" s="123">
        <v>2</v>
      </c>
      <c r="C363" s="84"/>
      <c r="D363" s="74"/>
      <c r="E363" s="74"/>
      <c r="F363" s="84"/>
      <c r="G363" s="533"/>
      <c r="H363" s="84"/>
      <c r="I363" s="534"/>
      <c r="J363" s="535"/>
      <c r="K363" s="535"/>
      <c r="L363" s="536"/>
      <c r="M363" s="534"/>
      <c r="N363" s="536"/>
      <c r="O363" s="120"/>
      <c r="P363" s="120"/>
      <c r="Q363" s="534"/>
      <c r="R363" s="534" t="s">
        <v>302</v>
      </c>
      <c r="S363" s="534"/>
      <c r="T363" s="556"/>
      <c r="U363" s="557"/>
      <c r="V363" s="406"/>
    </row>
    <row r="364" spans="1:23" x14ac:dyDescent="0.25">
      <c r="A364" s="1325"/>
      <c r="B364" s="123">
        <v>3</v>
      </c>
      <c r="C364" s="84"/>
      <c r="D364" s="74"/>
      <c r="E364" s="74"/>
      <c r="F364" s="84"/>
      <c r="G364" s="533"/>
      <c r="H364" s="84"/>
      <c r="I364" s="534"/>
      <c r="J364" s="535"/>
      <c r="K364" s="535"/>
      <c r="L364" s="536"/>
      <c r="M364" s="534"/>
      <c r="N364" s="536"/>
      <c r="O364" s="120"/>
      <c r="P364" s="120"/>
      <c r="Q364" s="534"/>
      <c r="R364" s="534"/>
      <c r="S364" s="534"/>
      <c r="T364" s="556"/>
      <c r="U364" s="557"/>
      <c r="V364" s="406"/>
    </row>
    <row r="365" spans="1:23" x14ac:dyDescent="0.25">
      <c r="A365" s="1325"/>
      <c r="B365" s="123">
        <v>4</v>
      </c>
      <c r="C365" s="84"/>
      <c r="D365" s="74"/>
      <c r="E365" s="74"/>
      <c r="F365" s="84"/>
      <c r="G365" s="533"/>
      <c r="H365" s="84"/>
      <c r="I365" s="534"/>
      <c r="J365" s="535"/>
      <c r="K365" s="535"/>
      <c r="L365" s="536"/>
      <c r="M365" s="534"/>
      <c r="N365" s="536"/>
      <c r="O365" s="120"/>
      <c r="P365" s="120"/>
      <c r="Q365" s="534"/>
      <c r="R365" s="534"/>
      <c r="S365" s="534"/>
      <c r="T365" s="556"/>
      <c r="U365" s="557"/>
      <c r="V365" s="406"/>
    </row>
    <row r="366" spans="1:23" x14ac:dyDescent="0.25">
      <c r="A366" s="1325"/>
      <c r="B366" s="123">
        <v>5</v>
      </c>
      <c r="C366" s="84"/>
      <c r="D366" s="74"/>
      <c r="E366" s="74"/>
      <c r="F366" s="84"/>
      <c r="G366" s="533"/>
      <c r="H366" s="84"/>
      <c r="I366" s="534"/>
      <c r="J366" s="535"/>
      <c r="K366" s="535"/>
      <c r="L366" s="536"/>
      <c r="M366" s="534"/>
      <c r="N366" s="536"/>
      <c r="O366" s="120"/>
      <c r="P366" s="120"/>
      <c r="Q366" s="534"/>
      <c r="R366" s="534"/>
      <c r="S366" s="534"/>
      <c r="T366" s="556"/>
      <c r="U366" s="557"/>
      <c r="V366" s="406"/>
    </row>
    <row r="367" spans="1:23" x14ac:dyDescent="0.25">
      <c r="A367" s="1325"/>
      <c r="B367" s="123">
        <v>6</v>
      </c>
      <c r="C367" s="84"/>
      <c r="D367" s="74"/>
      <c r="E367" s="74"/>
      <c r="F367" s="84"/>
      <c r="G367" s="533"/>
      <c r="H367" s="84"/>
      <c r="I367" s="534"/>
      <c r="J367" s="535"/>
      <c r="K367" s="535"/>
      <c r="L367" s="536"/>
      <c r="M367" s="534"/>
      <c r="N367" s="536"/>
      <c r="O367" s="120"/>
      <c r="P367" s="120"/>
      <c r="Q367" s="534"/>
      <c r="R367" s="534"/>
      <c r="S367" s="534"/>
      <c r="T367" s="556"/>
      <c r="U367" s="557"/>
      <c r="V367" s="406"/>
    </row>
    <row r="368" spans="1:23" x14ac:dyDescent="0.25">
      <c r="A368" s="1325"/>
      <c r="B368" s="123">
        <v>7</v>
      </c>
      <c r="C368" s="84"/>
      <c r="D368" s="74"/>
      <c r="E368" s="74"/>
      <c r="F368" s="84"/>
      <c r="G368" s="533"/>
      <c r="H368" s="84"/>
      <c r="I368" s="534"/>
      <c r="J368" s="535"/>
      <c r="K368" s="535"/>
      <c r="L368" s="536"/>
      <c r="M368" s="534"/>
      <c r="N368" s="536"/>
      <c r="O368" s="120"/>
      <c r="P368" s="120"/>
      <c r="Q368" s="534"/>
      <c r="R368" s="534"/>
      <c r="S368" s="534"/>
      <c r="T368" s="556"/>
      <c r="U368" s="557"/>
      <c r="V368" s="406"/>
    </row>
    <row r="369" spans="1:23" x14ac:dyDescent="0.25">
      <c r="A369" s="1325"/>
      <c r="B369" s="123">
        <v>8</v>
      </c>
      <c r="C369" s="84"/>
      <c r="D369" s="74"/>
      <c r="E369" s="74"/>
      <c r="F369" s="84"/>
      <c r="G369" s="533"/>
      <c r="H369" s="84"/>
      <c r="I369" s="534"/>
      <c r="J369" s="535"/>
      <c r="K369" s="535"/>
      <c r="L369" s="536"/>
      <c r="M369" s="534"/>
      <c r="N369" s="536"/>
      <c r="O369" s="120"/>
      <c r="P369" s="120"/>
      <c r="Q369" s="534"/>
      <c r="R369" s="534"/>
      <c r="S369" s="534"/>
      <c r="T369" s="556"/>
      <c r="U369" s="557"/>
      <c r="V369" s="406"/>
    </row>
    <row r="370" spans="1:23" x14ac:dyDescent="0.25">
      <c r="A370" s="1325"/>
      <c r="B370" s="123">
        <v>9</v>
      </c>
      <c r="C370" s="84"/>
      <c r="D370" s="74"/>
      <c r="E370" s="74"/>
      <c r="F370" s="84"/>
      <c r="G370" s="533"/>
      <c r="H370" s="84"/>
      <c r="I370" s="534"/>
      <c r="J370" s="535"/>
      <c r="K370" s="535"/>
      <c r="L370" s="536"/>
      <c r="M370" s="534"/>
      <c r="N370" s="536"/>
      <c r="O370" s="120"/>
      <c r="P370" s="120"/>
      <c r="Q370" s="534"/>
      <c r="R370" s="534"/>
      <c r="S370" s="534"/>
      <c r="T370" s="556"/>
      <c r="U370" s="557"/>
      <c r="V370" s="406"/>
    </row>
    <row r="371" spans="1:23" ht="15.75" thickBot="1" x14ac:dyDescent="0.3">
      <c r="A371" s="1326"/>
      <c r="B371" s="124">
        <v>10</v>
      </c>
      <c r="C371" s="104"/>
      <c r="D371" s="102"/>
      <c r="E371" s="102"/>
      <c r="F371" s="104"/>
      <c r="G371" s="538"/>
      <c r="H371" s="104"/>
      <c r="I371" s="539"/>
      <c r="J371" s="540"/>
      <c r="K371" s="540"/>
      <c r="L371" s="541"/>
      <c r="M371" s="539"/>
      <c r="N371" s="541"/>
      <c r="O371" s="121"/>
      <c r="P371" s="121"/>
      <c r="Q371" s="539"/>
      <c r="R371" s="539"/>
      <c r="S371" s="539"/>
      <c r="T371" s="558"/>
      <c r="U371" s="559"/>
      <c r="V371" s="406"/>
    </row>
    <row r="372" spans="1:23" ht="25.5" thickBot="1" x14ac:dyDescent="0.3">
      <c r="A372" s="612"/>
      <c r="C372" s="613"/>
      <c r="D372" s="614"/>
      <c r="E372" s="395" t="s">
        <v>303</v>
      </c>
      <c r="F372" s="396">
        <f>COUNTA(F362:F371)</f>
        <v>0</v>
      </c>
      <c r="G372" s="397">
        <f>COUNTA(G362:G371)</f>
        <v>0</v>
      </c>
      <c r="H372" s="613"/>
      <c r="I372" s="523"/>
      <c r="J372" s="615"/>
      <c r="K372" s="615"/>
      <c r="L372" s="616"/>
      <c r="M372" s="1208" t="s">
        <v>440</v>
      </c>
      <c r="N372" s="1209"/>
      <c r="O372" s="654">
        <f>SUM(O362:O371)</f>
        <v>0</v>
      </c>
      <c r="P372" s="655">
        <f>SUM(P362:P371)</f>
        <v>0</v>
      </c>
      <c r="Q372" s="523"/>
      <c r="S372" s="75"/>
      <c r="T372" s="79"/>
      <c r="U372" s="560"/>
      <c r="V372" s="545"/>
      <c r="W372" s="544"/>
    </row>
    <row r="373" spans="1:23" ht="15.75" thickBot="1" x14ac:dyDescent="0.3">
      <c r="A373" s="546"/>
      <c r="B373" s="521"/>
      <c r="C373" s="487"/>
      <c r="D373" s="487"/>
      <c r="E373" s="487"/>
      <c r="F373" s="521"/>
      <c r="G373" s="487"/>
      <c r="H373" s="487"/>
      <c r="I373" s="521"/>
      <c r="J373" s="521"/>
      <c r="K373" s="521"/>
      <c r="L373" s="487"/>
      <c r="M373" s="487"/>
      <c r="N373" s="487"/>
      <c r="O373" s="487"/>
      <c r="P373" s="487"/>
      <c r="Q373" s="487"/>
      <c r="R373" s="487"/>
      <c r="S373" s="487"/>
      <c r="T373" s="561"/>
      <c r="U373" s="562"/>
      <c r="V373" s="493"/>
    </row>
    <row r="374" spans="1:23" ht="15.75" thickBot="1" x14ac:dyDescent="0.3">
      <c r="A374" s="524"/>
      <c r="B374" s="402"/>
      <c r="C374" s="280"/>
      <c r="D374" s="280"/>
      <c r="E374" s="280"/>
      <c r="F374" s="402"/>
      <c r="G374" s="280"/>
      <c r="H374" s="280"/>
      <c r="I374" s="402"/>
      <c r="J374" s="402"/>
      <c r="K374" s="402"/>
      <c r="L374" s="280"/>
      <c r="M374" s="280"/>
      <c r="N374" s="280"/>
      <c r="O374" s="280"/>
      <c r="P374" s="280"/>
      <c r="Q374" s="280"/>
      <c r="R374" s="280"/>
      <c r="S374" s="280"/>
      <c r="T374" s="551"/>
      <c r="U374" s="551"/>
      <c r="V374" s="404"/>
    </row>
    <row r="375" spans="1:23" ht="28.5" thickBot="1" x14ac:dyDescent="0.3">
      <c r="A375" s="128" t="s">
        <v>9</v>
      </c>
      <c r="B375" s="1226" t="s">
        <v>587</v>
      </c>
      <c r="C375" s="1227"/>
      <c r="E375" s="1327" t="s">
        <v>267</v>
      </c>
      <c r="F375" s="1328"/>
      <c r="G375" s="1224">
        <f>VLOOKUP(B375,'EXTRAUrbano.Piano inv. forn '!$D$93:$AB$112,3,FALSE)</f>
        <v>0</v>
      </c>
      <c r="H375" s="1225"/>
      <c r="I375" s="64"/>
      <c r="J375" s="1327" t="s">
        <v>268</v>
      </c>
      <c r="K375" s="1329"/>
      <c r="L375" s="1328"/>
      <c r="M375" s="1224">
        <f>VLOOKUP(B375,'EXTRAUrbano.Piano inv. forn '!$D$93:$AB$112,4,FALSE)</f>
        <v>0</v>
      </c>
      <c r="N375" s="1225"/>
      <c r="P375" s="134" t="s">
        <v>269</v>
      </c>
      <c r="Q375" s="525"/>
      <c r="S375" s="135" t="s">
        <v>270</v>
      </c>
      <c r="T375" s="1253"/>
      <c r="U375" s="1254"/>
      <c r="V375" s="406"/>
    </row>
    <row r="376" spans="1:23" ht="13.5" customHeight="1" thickBot="1" x14ac:dyDescent="0.3">
      <c r="A376" s="109"/>
      <c r="B376" s="76"/>
      <c r="C376" s="76"/>
      <c r="E376" s="77"/>
      <c r="F376" s="77"/>
      <c r="G376" s="78"/>
      <c r="H376" s="78"/>
      <c r="I376" s="64"/>
      <c r="J376" s="77"/>
      <c r="K376" s="77"/>
      <c r="L376" s="77"/>
      <c r="M376" s="78"/>
      <c r="N376" s="78"/>
      <c r="P376" s="79"/>
      <c r="S376" s="75"/>
      <c r="T376" s="552"/>
      <c r="V376" s="110"/>
      <c r="W376" s="523"/>
    </row>
    <row r="377" spans="1:23" ht="33.75" customHeight="1" thickBot="1" x14ac:dyDescent="0.3">
      <c r="A377" s="1313" t="s">
        <v>271</v>
      </c>
      <c r="B377" s="1314"/>
      <c r="C377" s="1314"/>
      <c r="D377" s="1315"/>
      <c r="E377" s="1210">
        <f>VLOOKUP(B375,'EXTRAUrbano.Piano inv. forn '!$D$93:$AB455,17,FALSE)</f>
        <v>0</v>
      </c>
      <c r="F377" s="1258"/>
      <c r="G377" s="1258"/>
      <c r="H377" s="1211"/>
      <c r="I377" s="64"/>
      <c r="J377" s="1316" t="s">
        <v>52</v>
      </c>
      <c r="K377" s="1317"/>
      <c r="L377" s="1318"/>
      <c r="M377" s="1210">
        <f>VLOOKUP(B375,'EXTRAUrbano.Piano inv. forn '!$D$93:$AB$112,19,FALSE)</f>
        <v>0</v>
      </c>
      <c r="N377" s="1211"/>
      <c r="O377" s="98"/>
      <c r="P377" s="669" t="s">
        <v>272</v>
      </c>
      <c r="Q377" s="115">
        <f>M377+E377</f>
        <v>0</v>
      </c>
      <c r="S377" s="135" t="s">
        <v>273</v>
      </c>
      <c r="T377" s="1253"/>
      <c r="U377" s="1254"/>
      <c r="V377" s="110"/>
      <c r="W377" s="523"/>
    </row>
    <row r="378" spans="1:23" ht="33.75" customHeight="1" thickBot="1" x14ac:dyDescent="0.3">
      <c r="A378" s="116"/>
      <c r="B378" s="117"/>
      <c r="C378" s="563"/>
      <c r="D378" s="117"/>
      <c r="E378" s="118"/>
      <c r="F378" s="118"/>
      <c r="G378" s="118"/>
      <c r="H378" s="118"/>
      <c r="I378" s="64"/>
      <c r="J378" s="77"/>
      <c r="K378" s="77"/>
      <c r="L378" s="77"/>
      <c r="M378" s="118"/>
      <c r="N378" s="118"/>
      <c r="O378" s="98"/>
      <c r="P378" s="75"/>
      <c r="Q378" s="98"/>
      <c r="S378" s="75"/>
      <c r="T378" s="553"/>
      <c r="U378" s="553"/>
      <c r="V378" s="110"/>
      <c r="W378" s="523"/>
    </row>
    <row r="379" spans="1:23" s="147" customFormat="1" ht="72" customHeight="1" x14ac:dyDescent="0.25">
      <c r="A379" s="1319" t="s">
        <v>274</v>
      </c>
      <c r="B379" s="1321" t="s">
        <v>275</v>
      </c>
      <c r="C379" s="1323" t="s">
        <v>276</v>
      </c>
      <c r="D379" s="130" t="s">
        <v>277</v>
      </c>
      <c r="E379" s="131" t="s">
        <v>278</v>
      </c>
      <c r="F379" s="130" t="s">
        <v>279</v>
      </c>
      <c r="G379" s="130" t="s">
        <v>280</v>
      </c>
      <c r="H379" s="132" t="s">
        <v>241</v>
      </c>
      <c r="I379" s="132" t="s">
        <v>281</v>
      </c>
      <c r="J379" s="132" t="s">
        <v>282</v>
      </c>
      <c r="K379" s="132" t="s">
        <v>636</v>
      </c>
      <c r="L379" s="132" t="s">
        <v>283</v>
      </c>
      <c r="M379" s="132" t="s">
        <v>284</v>
      </c>
      <c r="N379" s="132" t="s">
        <v>285</v>
      </c>
      <c r="O379" s="132" t="s">
        <v>286</v>
      </c>
      <c r="P379" s="132" t="s">
        <v>287</v>
      </c>
      <c r="Q379" s="132" t="s">
        <v>288</v>
      </c>
      <c r="R379" s="132" t="s">
        <v>289</v>
      </c>
      <c r="S379" s="132" t="s">
        <v>290</v>
      </c>
      <c r="T379" s="132" t="s">
        <v>632</v>
      </c>
      <c r="U379" s="670" t="s">
        <v>291</v>
      </c>
      <c r="V379" s="526"/>
    </row>
    <row r="380" spans="1:23" s="147" customFormat="1" ht="28.5" customHeight="1" thickBot="1" x14ac:dyDescent="0.3">
      <c r="A380" s="1320"/>
      <c r="B380" s="1322"/>
      <c r="C380" s="1324"/>
      <c r="D380" s="133" t="s">
        <v>292</v>
      </c>
      <c r="E380" s="133" t="s">
        <v>305</v>
      </c>
      <c r="F380" s="133" t="s">
        <v>294</v>
      </c>
      <c r="G380" s="133" t="s">
        <v>294</v>
      </c>
      <c r="H380" s="133" t="s">
        <v>633</v>
      </c>
      <c r="I380" s="133" t="s">
        <v>674</v>
      </c>
      <c r="J380" s="133" t="s">
        <v>295</v>
      </c>
      <c r="K380" s="133" t="s">
        <v>296</v>
      </c>
      <c r="L380" s="133" t="s">
        <v>296</v>
      </c>
      <c r="M380" s="133" t="s">
        <v>297</v>
      </c>
      <c r="N380" s="133" t="s">
        <v>296</v>
      </c>
      <c r="O380" s="133" t="s">
        <v>298</v>
      </c>
      <c r="P380" s="133" t="s">
        <v>629</v>
      </c>
      <c r="Q380" s="133" t="s">
        <v>299</v>
      </c>
      <c r="R380" s="133" t="s">
        <v>300</v>
      </c>
      <c r="S380" s="133" t="s">
        <v>301</v>
      </c>
      <c r="T380" s="133" t="s">
        <v>301</v>
      </c>
      <c r="U380" s="671"/>
      <c r="V380" s="526"/>
    </row>
    <row r="381" spans="1:23" ht="15" customHeight="1" x14ac:dyDescent="0.25">
      <c r="A381" s="1325" t="str">
        <f>B375</f>
        <v>extra-urb.e.5</v>
      </c>
      <c r="B381" s="122">
        <v>1</v>
      </c>
      <c r="C381" s="166"/>
      <c r="D381" s="87"/>
      <c r="E381" s="87"/>
      <c r="F381" s="166"/>
      <c r="G381" s="528"/>
      <c r="H381" s="89"/>
      <c r="I381" s="529"/>
      <c r="J381" s="530"/>
      <c r="K381" s="530"/>
      <c r="L381" s="531"/>
      <c r="M381" s="529"/>
      <c r="N381" s="531"/>
      <c r="O381" s="129"/>
      <c r="P381" s="129"/>
      <c r="Q381" s="529"/>
      <c r="R381" s="529"/>
      <c r="S381" s="529"/>
      <c r="T381" s="554"/>
      <c r="U381" s="555"/>
      <c r="V381" s="406"/>
    </row>
    <row r="382" spans="1:23" x14ac:dyDescent="0.25">
      <c r="A382" s="1325"/>
      <c r="B382" s="123">
        <v>2</v>
      </c>
      <c r="C382" s="84"/>
      <c r="D382" s="74"/>
      <c r="E382" s="74"/>
      <c r="F382" s="84"/>
      <c r="G382" s="533"/>
      <c r="H382" s="84"/>
      <c r="I382" s="534"/>
      <c r="J382" s="535"/>
      <c r="K382" s="535"/>
      <c r="L382" s="536"/>
      <c r="M382" s="534"/>
      <c r="N382" s="536"/>
      <c r="O382" s="120"/>
      <c r="P382" s="120"/>
      <c r="Q382" s="534"/>
      <c r="R382" s="534" t="s">
        <v>302</v>
      </c>
      <c r="S382" s="534"/>
      <c r="T382" s="556"/>
      <c r="U382" s="557"/>
      <c r="V382" s="406"/>
    </row>
    <row r="383" spans="1:23" x14ac:dyDescent="0.25">
      <c r="A383" s="1325"/>
      <c r="B383" s="123">
        <v>3</v>
      </c>
      <c r="C383" s="84"/>
      <c r="D383" s="74"/>
      <c r="E383" s="74"/>
      <c r="F383" s="84"/>
      <c r="G383" s="533"/>
      <c r="H383" s="84"/>
      <c r="I383" s="534"/>
      <c r="J383" s="535"/>
      <c r="K383" s="535"/>
      <c r="L383" s="536"/>
      <c r="M383" s="534"/>
      <c r="N383" s="536"/>
      <c r="O383" s="120"/>
      <c r="P383" s="120"/>
      <c r="Q383" s="534"/>
      <c r="R383" s="534"/>
      <c r="S383" s="534"/>
      <c r="T383" s="556"/>
      <c r="U383" s="557"/>
      <c r="V383" s="406"/>
    </row>
    <row r="384" spans="1:23" x14ac:dyDescent="0.25">
      <c r="A384" s="1325"/>
      <c r="B384" s="123">
        <v>4</v>
      </c>
      <c r="C384" s="84"/>
      <c r="D384" s="74"/>
      <c r="E384" s="74"/>
      <c r="F384" s="84"/>
      <c r="G384" s="533"/>
      <c r="H384" s="84"/>
      <c r="I384" s="534"/>
      <c r="J384" s="535"/>
      <c r="K384" s="535"/>
      <c r="L384" s="536"/>
      <c r="M384" s="534"/>
      <c r="N384" s="536"/>
      <c r="O384" s="120"/>
      <c r="P384" s="120"/>
      <c r="Q384" s="534"/>
      <c r="R384" s="534"/>
      <c r="S384" s="534"/>
      <c r="T384" s="556"/>
      <c r="U384" s="557"/>
      <c r="V384" s="406"/>
    </row>
    <row r="385" spans="1:23" x14ac:dyDescent="0.25">
      <c r="A385" s="1325"/>
      <c r="B385" s="123">
        <v>5</v>
      </c>
      <c r="C385" s="84"/>
      <c r="D385" s="74"/>
      <c r="E385" s="74"/>
      <c r="F385" s="84"/>
      <c r="G385" s="533"/>
      <c r="H385" s="84"/>
      <c r="I385" s="534"/>
      <c r="J385" s="535"/>
      <c r="K385" s="535"/>
      <c r="L385" s="536"/>
      <c r="M385" s="534"/>
      <c r="N385" s="536"/>
      <c r="O385" s="120"/>
      <c r="P385" s="120"/>
      <c r="Q385" s="534"/>
      <c r="R385" s="534"/>
      <c r="S385" s="534"/>
      <c r="T385" s="556"/>
      <c r="U385" s="557"/>
      <c r="V385" s="406"/>
    </row>
    <row r="386" spans="1:23" x14ac:dyDescent="0.25">
      <c r="A386" s="1325"/>
      <c r="B386" s="123">
        <v>6</v>
      </c>
      <c r="C386" s="84"/>
      <c r="D386" s="74"/>
      <c r="E386" s="74"/>
      <c r="F386" s="84"/>
      <c r="G386" s="533"/>
      <c r="H386" s="84"/>
      <c r="I386" s="534"/>
      <c r="J386" s="535"/>
      <c r="K386" s="535"/>
      <c r="L386" s="536"/>
      <c r="M386" s="534"/>
      <c r="N386" s="536"/>
      <c r="O386" s="120"/>
      <c r="P386" s="120"/>
      <c r="Q386" s="534"/>
      <c r="R386" s="534"/>
      <c r="S386" s="534"/>
      <c r="T386" s="556"/>
      <c r="U386" s="557"/>
      <c r="V386" s="406"/>
    </row>
    <row r="387" spans="1:23" x14ac:dyDescent="0.25">
      <c r="A387" s="1325"/>
      <c r="B387" s="123">
        <v>7</v>
      </c>
      <c r="C387" s="84"/>
      <c r="D387" s="74"/>
      <c r="E387" s="74"/>
      <c r="F387" s="84"/>
      <c r="G387" s="533"/>
      <c r="H387" s="84"/>
      <c r="I387" s="534"/>
      <c r="J387" s="535"/>
      <c r="K387" s="535"/>
      <c r="L387" s="536"/>
      <c r="M387" s="534"/>
      <c r="N387" s="536"/>
      <c r="O387" s="120"/>
      <c r="P387" s="120"/>
      <c r="Q387" s="534"/>
      <c r="R387" s="534"/>
      <c r="S387" s="534"/>
      <c r="T387" s="556"/>
      <c r="U387" s="557"/>
      <c r="V387" s="406"/>
    </row>
    <row r="388" spans="1:23" x14ac:dyDescent="0.25">
      <c r="A388" s="1325"/>
      <c r="B388" s="123">
        <v>8</v>
      </c>
      <c r="C388" s="84"/>
      <c r="D388" s="74"/>
      <c r="E388" s="74"/>
      <c r="F388" s="84"/>
      <c r="G388" s="533"/>
      <c r="H388" s="84"/>
      <c r="I388" s="534"/>
      <c r="J388" s="535"/>
      <c r="K388" s="535"/>
      <c r="L388" s="536"/>
      <c r="M388" s="534"/>
      <c r="N388" s="536"/>
      <c r="O388" s="120"/>
      <c r="P388" s="120"/>
      <c r="Q388" s="534"/>
      <c r="R388" s="534"/>
      <c r="S388" s="534"/>
      <c r="T388" s="556"/>
      <c r="U388" s="557"/>
      <c r="V388" s="406"/>
    </row>
    <row r="389" spans="1:23" x14ac:dyDescent="0.25">
      <c r="A389" s="1325"/>
      <c r="B389" s="123">
        <v>9</v>
      </c>
      <c r="C389" s="84"/>
      <c r="D389" s="74"/>
      <c r="E389" s="74"/>
      <c r="F389" s="84"/>
      <c r="G389" s="533"/>
      <c r="H389" s="84"/>
      <c r="I389" s="534"/>
      <c r="J389" s="535"/>
      <c r="K389" s="535"/>
      <c r="L389" s="536"/>
      <c r="M389" s="534"/>
      <c r="N389" s="536"/>
      <c r="O389" s="120"/>
      <c r="P389" s="120"/>
      <c r="Q389" s="534"/>
      <c r="R389" s="534"/>
      <c r="S389" s="534"/>
      <c r="T389" s="556"/>
      <c r="U389" s="557"/>
      <c r="V389" s="406"/>
    </row>
    <row r="390" spans="1:23" ht="15.75" thickBot="1" x14ac:dyDescent="0.3">
      <c r="A390" s="1326"/>
      <c r="B390" s="124">
        <v>10</v>
      </c>
      <c r="C390" s="104"/>
      <c r="D390" s="102"/>
      <c r="E390" s="102"/>
      <c r="F390" s="104"/>
      <c r="G390" s="538"/>
      <c r="H390" s="104"/>
      <c r="I390" s="539"/>
      <c r="J390" s="540"/>
      <c r="K390" s="540"/>
      <c r="L390" s="541"/>
      <c r="M390" s="539"/>
      <c r="N390" s="541"/>
      <c r="O390" s="121"/>
      <c r="P390" s="121"/>
      <c r="Q390" s="539"/>
      <c r="R390" s="539"/>
      <c r="S390" s="539"/>
      <c r="T390" s="558"/>
      <c r="U390" s="559"/>
      <c r="V390" s="406"/>
    </row>
    <row r="391" spans="1:23" ht="25.5" thickBot="1" x14ac:dyDescent="0.3">
      <c r="A391" s="612"/>
      <c r="C391" s="613"/>
      <c r="D391" s="614"/>
      <c r="E391" s="395" t="s">
        <v>303</v>
      </c>
      <c r="F391" s="396">
        <f>COUNTA(F381:F390)</f>
        <v>0</v>
      </c>
      <c r="G391" s="397">
        <f>COUNTA(G381:G390)</f>
        <v>0</v>
      </c>
      <c r="H391" s="613"/>
      <c r="I391" s="523"/>
      <c r="J391" s="615"/>
      <c r="K391" s="615"/>
      <c r="L391" s="616"/>
      <c r="M391" s="1208" t="s">
        <v>440</v>
      </c>
      <c r="N391" s="1209"/>
      <c r="O391" s="654">
        <f>SUM(O381:O390)</f>
        <v>0</v>
      </c>
      <c r="P391" s="655">
        <f>SUM(P381:P390)</f>
        <v>0</v>
      </c>
      <c r="Q391" s="523"/>
      <c r="S391" s="75"/>
      <c r="T391" s="79"/>
      <c r="U391" s="560"/>
      <c r="V391" s="545"/>
      <c r="W391" s="544"/>
    </row>
    <row r="392" spans="1:23" ht="15.75" thickBot="1" x14ac:dyDescent="0.3">
      <c r="A392" s="546"/>
      <c r="B392" s="521"/>
      <c r="C392" s="487"/>
      <c r="D392" s="487"/>
      <c r="E392" s="487"/>
      <c r="F392" s="521"/>
      <c r="G392" s="487"/>
      <c r="H392" s="487"/>
      <c r="I392" s="521"/>
      <c r="J392" s="521"/>
      <c r="K392" s="521"/>
      <c r="L392" s="487"/>
      <c r="M392" s="487"/>
      <c r="N392" s="487"/>
      <c r="O392" s="487"/>
      <c r="P392" s="487"/>
      <c r="Q392" s="487"/>
      <c r="R392" s="487"/>
      <c r="S392" s="487"/>
      <c r="T392" s="561"/>
      <c r="U392" s="562"/>
      <c r="V392" s="493"/>
    </row>
  </sheetData>
  <sheetProtection algorithmName="SHA-512" hashValue="pIijeirTR2wu3x//3aa0JoTu9YlZ2fh037jxXqf8L3pM5vRrRdLPaLXNyRSeoAZJal8IEr1DuUh+dTm5NacJrQ==" saltValue="2L4yjhONDLEX4OfrtKQebg==" spinCount="100000" sheet="1" objects="1" scenarios="1"/>
  <mergeCells count="334">
    <mergeCell ref="A8:U8"/>
    <mergeCell ref="A10:D11"/>
    <mergeCell ref="E10:H11"/>
    <mergeCell ref="J10:O10"/>
    <mergeCell ref="P10:Q11"/>
    <mergeCell ref="S10:T11"/>
    <mergeCell ref="U10:U11"/>
    <mergeCell ref="J11:O11"/>
    <mergeCell ref="A1:U1"/>
    <mergeCell ref="A3:U3"/>
    <mergeCell ref="A6:D6"/>
    <mergeCell ref="E6:J6"/>
    <mergeCell ref="M6:O6"/>
    <mergeCell ref="P6:U6"/>
    <mergeCell ref="A16:D16"/>
    <mergeCell ref="E16:H16"/>
    <mergeCell ref="J16:L16"/>
    <mergeCell ref="M16:N16"/>
    <mergeCell ref="T16:U16"/>
    <mergeCell ref="A18:A19"/>
    <mergeCell ref="B18:B19"/>
    <mergeCell ref="C18:C19"/>
    <mergeCell ref="B14:C14"/>
    <mergeCell ref="E14:F14"/>
    <mergeCell ref="G14:H14"/>
    <mergeCell ref="J14:L14"/>
    <mergeCell ref="M14:N14"/>
    <mergeCell ref="T14:U14"/>
    <mergeCell ref="T33:U33"/>
    <mergeCell ref="A35:D35"/>
    <mergeCell ref="E35:H35"/>
    <mergeCell ref="J35:L35"/>
    <mergeCell ref="M35:N35"/>
    <mergeCell ref="T35:U35"/>
    <mergeCell ref="A20:A29"/>
    <mergeCell ref="M30:N30"/>
    <mergeCell ref="B33:C33"/>
    <mergeCell ref="E33:F33"/>
    <mergeCell ref="G33:H33"/>
    <mergeCell ref="J33:L33"/>
    <mergeCell ref="M33:N33"/>
    <mergeCell ref="T52:U52"/>
    <mergeCell ref="A54:D54"/>
    <mergeCell ref="E54:H54"/>
    <mergeCell ref="J54:L54"/>
    <mergeCell ref="M54:N54"/>
    <mergeCell ref="T54:U54"/>
    <mergeCell ref="A37:A38"/>
    <mergeCell ref="B37:B38"/>
    <mergeCell ref="C37:C38"/>
    <mergeCell ref="A39:A48"/>
    <mergeCell ref="M49:N49"/>
    <mergeCell ref="B52:C52"/>
    <mergeCell ref="E52:F52"/>
    <mergeCell ref="G52:H52"/>
    <mergeCell ref="J52:L52"/>
    <mergeCell ref="M52:N52"/>
    <mergeCell ref="T71:U71"/>
    <mergeCell ref="A73:D73"/>
    <mergeCell ref="E73:H73"/>
    <mergeCell ref="J73:L73"/>
    <mergeCell ref="M73:N73"/>
    <mergeCell ref="T73:U73"/>
    <mergeCell ref="A56:A57"/>
    <mergeCell ref="B56:B57"/>
    <mergeCell ref="C56:C57"/>
    <mergeCell ref="A58:A67"/>
    <mergeCell ref="M68:N68"/>
    <mergeCell ref="B71:C71"/>
    <mergeCell ref="E71:F71"/>
    <mergeCell ref="G71:H71"/>
    <mergeCell ref="J71:L71"/>
    <mergeCell ref="M71:N71"/>
    <mergeCell ref="T90:U90"/>
    <mergeCell ref="A92:D92"/>
    <mergeCell ref="E92:H92"/>
    <mergeCell ref="J92:L92"/>
    <mergeCell ref="M92:N92"/>
    <mergeCell ref="T92:U92"/>
    <mergeCell ref="A75:A76"/>
    <mergeCell ref="B75:B76"/>
    <mergeCell ref="C75:C76"/>
    <mergeCell ref="A77:A86"/>
    <mergeCell ref="M87:N87"/>
    <mergeCell ref="B90:C90"/>
    <mergeCell ref="E90:F90"/>
    <mergeCell ref="G90:H90"/>
    <mergeCell ref="J90:L90"/>
    <mergeCell ref="M90:N90"/>
    <mergeCell ref="T109:U109"/>
    <mergeCell ref="A111:D111"/>
    <mergeCell ref="E111:H111"/>
    <mergeCell ref="J111:L111"/>
    <mergeCell ref="M111:N111"/>
    <mergeCell ref="T111:U111"/>
    <mergeCell ref="A94:A95"/>
    <mergeCell ref="B94:B95"/>
    <mergeCell ref="C94:C95"/>
    <mergeCell ref="A96:A105"/>
    <mergeCell ref="M106:N106"/>
    <mergeCell ref="B109:C109"/>
    <mergeCell ref="E109:F109"/>
    <mergeCell ref="G109:H109"/>
    <mergeCell ref="J109:L109"/>
    <mergeCell ref="M109:N109"/>
    <mergeCell ref="T128:U128"/>
    <mergeCell ref="A130:D130"/>
    <mergeCell ref="E130:H130"/>
    <mergeCell ref="J130:L130"/>
    <mergeCell ref="M130:N130"/>
    <mergeCell ref="T130:U130"/>
    <mergeCell ref="A113:A114"/>
    <mergeCell ref="B113:B114"/>
    <mergeCell ref="C113:C114"/>
    <mergeCell ref="A115:A124"/>
    <mergeCell ref="M125:N125"/>
    <mergeCell ref="B128:C128"/>
    <mergeCell ref="E128:F128"/>
    <mergeCell ref="G128:H128"/>
    <mergeCell ref="J128:L128"/>
    <mergeCell ref="M128:N128"/>
    <mergeCell ref="T147:U147"/>
    <mergeCell ref="A149:D149"/>
    <mergeCell ref="E149:H149"/>
    <mergeCell ref="J149:L149"/>
    <mergeCell ref="M149:N149"/>
    <mergeCell ref="T149:U149"/>
    <mergeCell ref="A132:A133"/>
    <mergeCell ref="B132:B133"/>
    <mergeCell ref="C132:C133"/>
    <mergeCell ref="A134:A143"/>
    <mergeCell ref="M144:N144"/>
    <mergeCell ref="B147:C147"/>
    <mergeCell ref="E147:F147"/>
    <mergeCell ref="G147:H147"/>
    <mergeCell ref="J147:L147"/>
    <mergeCell ref="M147:N147"/>
    <mergeCell ref="T166:U166"/>
    <mergeCell ref="A168:D168"/>
    <mergeCell ref="E168:H168"/>
    <mergeCell ref="J168:L168"/>
    <mergeCell ref="M168:N168"/>
    <mergeCell ref="T168:U168"/>
    <mergeCell ref="A151:A152"/>
    <mergeCell ref="B151:B152"/>
    <mergeCell ref="C151:C152"/>
    <mergeCell ref="A153:A162"/>
    <mergeCell ref="M163:N163"/>
    <mergeCell ref="B166:C166"/>
    <mergeCell ref="E166:F166"/>
    <mergeCell ref="G166:H166"/>
    <mergeCell ref="J166:L166"/>
    <mergeCell ref="M166:N166"/>
    <mergeCell ref="T185:U185"/>
    <mergeCell ref="A187:D187"/>
    <mergeCell ref="E187:H187"/>
    <mergeCell ref="J187:L187"/>
    <mergeCell ref="M187:N187"/>
    <mergeCell ref="T187:U187"/>
    <mergeCell ref="A170:A171"/>
    <mergeCell ref="B170:B171"/>
    <mergeCell ref="C170:C171"/>
    <mergeCell ref="A172:A181"/>
    <mergeCell ref="M182:N182"/>
    <mergeCell ref="B185:C185"/>
    <mergeCell ref="E185:F185"/>
    <mergeCell ref="G185:H185"/>
    <mergeCell ref="J185:L185"/>
    <mergeCell ref="M185:N185"/>
    <mergeCell ref="T204:U204"/>
    <mergeCell ref="A206:D206"/>
    <mergeCell ref="E206:H206"/>
    <mergeCell ref="J206:L206"/>
    <mergeCell ref="M206:N206"/>
    <mergeCell ref="T206:U206"/>
    <mergeCell ref="A189:A190"/>
    <mergeCell ref="B189:B190"/>
    <mergeCell ref="C189:C190"/>
    <mergeCell ref="A191:A200"/>
    <mergeCell ref="M201:N201"/>
    <mergeCell ref="B204:C204"/>
    <mergeCell ref="E204:F204"/>
    <mergeCell ref="G204:H204"/>
    <mergeCell ref="J204:L204"/>
    <mergeCell ref="M204:N204"/>
    <mergeCell ref="T223:U223"/>
    <mergeCell ref="A225:D225"/>
    <mergeCell ref="E225:H225"/>
    <mergeCell ref="J225:L225"/>
    <mergeCell ref="M225:N225"/>
    <mergeCell ref="T225:U225"/>
    <mergeCell ref="A208:A209"/>
    <mergeCell ref="B208:B209"/>
    <mergeCell ref="C208:C209"/>
    <mergeCell ref="A210:A219"/>
    <mergeCell ref="M220:N220"/>
    <mergeCell ref="B223:C223"/>
    <mergeCell ref="E223:F223"/>
    <mergeCell ref="G223:H223"/>
    <mergeCell ref="J223:L223"/>
    <mergeCell ref="M223:N223"/>
    <mergeCell ref="T242:U242"/>
    <mergeCell ref="A244:D244"/>
    <mergeCell ref="E244:H244"/>
    <mergeCell ref="J244:L244"/>
    <mergeCell ref="M244:N244"/>
    <mergeCell ref="T244:U244"/>
    <mergeCell ref="A227:A228"/>
    <mergeCell ref="B227:B228"/>
    <mergeCell ref="C227:C228"/>
    <mergeCell ref="A229:A238"/>
    <mergeCell ref="M239:N239"/>
    <mergeCell ref="B242:C242"/>
    <mergeCell ref="E242:F242"/>
    <mergeCell ref="G242:H242"/>
    <mergeCell ref="J242:L242"/>
    <mergeCell ref="M242:N242"/>
    <mergeCell ref="T261:U261"/>
    <mergeCell ref="A263:D263"/>
    <mergeCell ref="E263:H263"/>
    <mergeCell ref="J263:L263"/>
    <mergeCell ref="M263:N263"/>
    <mergeCell ref="T263:U263"/>
    <mergeCell ref="A246:A247"/>
    <mergeCell ref="B246:B247"/>
    <mergeCell ref="C246:C247"/>
    <mergeCell ref="A248:A257"/>
    <mergeCell ref="M258:N258"/>
    <mergeCell ref="B261:C261"/>
    <mergeCell ref="E261:F261"/>
    <mergeCell ref="G261:H261"/>
    <mergeCell ref="J261:L261"/>
    <mergeCell ref="M261:N261"/>
    <mergeCell ref="T280:U280"/>
    <mergeCell ref="A282:D282"/>
    <mergeCell ref="E282:H282"/>
    <mergeCell ref="J282:L282"/>
    <mergeCell ref="M282:N282"/>
    <mergeCell ref="T282:U282"/>
    <mergeCell ref="A265:A266"/>
    <mergeCell ref="B265:B266"/>
    <mergeCell ref="C265:C266"/>
    <mergeCell ref="A267:A276"/>
    <mergeCell ref="M277:N277"/>
    <mergeCell ref="B280:C280"/>
    <mergeCell ref="E280:F280"/>
    <mergeCell ref="G280:H280"/>
    <mergeCell ref="J280:L280"/>
    <mergeCell ref="M280:N280"/>
    <mergeCell ref="T299:U299"/>
    <mergeCell ref="A301:D301"/>
    <mergeCell ref="E301:H301"/>
    <mergeCell ref="J301:L301"/>
    <mergeCell ref="M301:N301"/>
    <mergeCell ref="T301:U301"/>
    <mergeCell ref="A284:A285"/>
    <mergeCell ref="B284:B285"/>
    <mergeCell ref="C284:C285"/>
    <mergeCell ref="A286:A295"/>
    <mergeCell ref="M296:N296"/>
    <mergeCell ref="B299:C299"/>
    <mergeCell ref="E299:F299"/>
    <mergeCell ref="G299:H299"/>
    <mergeCell ref="J299:L299"/>
    <mergeCell ref="M299:N299"/>
    <mergeCell ref="T318:U318"/>
    <mergeCell ref="A320:D320"/>
    <mergeCell ref="E320:H320"/>
    <mergeCell ref="J320:L320"/>
    <mergeCell ref="M320:N320"/>
    <mergeCell ref="T320:U320"/>
    <mergeCell ref="A303:A304"/>
    <mergeCell ref="B303:B304"/>
    <mergeCell ref="C303:C304"/>
    <mergeCell ref="A305:A314"/>
    <mergeCell ref="M315:N315"/>
    <mergeCell ref="B318:C318"/>
    <mergeCell ref="E318:F318"/>
    <mergeCell ref="G318:H318"/>
    <mergeCell ref="J318:L318"/>
    <mergeCell ref="M318:N318"/>
    <mergeCell ref="T337:U337"/>
    <mergeCell ref="A339:D339"/>
    <mergeCell ref="E339:H339"/>
    <mergeCell ref="J339:L339"/>
    <mergeCell ref="M339:N339"/>
    <mergeCell ref="T339:U339"/>
    <mergeCell ref="A322:A323"/>
    <mergeCell ref="B322:B323"/>
    <mergeCell ref="C322:C323"/>
    <mergeCell ref="A324:A333"/>
    <mergeCell ref="M334:N334"/>
    <mergeCell ref="B337:C337"/>
    <mergeCell ref="E337:F337"/>
    <mergeCell ref="G337:H337"/>
    <mergeCell ref="J337:L337"/>
    <mergeCell ref="M337:N337"/>
    <mergeCell ref="T356:U356"/>
    <mergeCell ref="A358:D358"/>
    <mergeCell ref="E358:H358"/>
    <mergeCell ref="J358:L358"/>
    <mergeCell ref="M358:N358"/>
    <mergeCell ref="T358:U358"/>
    <mergeCell ref="A341:A342"/>
    <mergeCell ref="B341:B342"/>
    <mergeCell ref="C341:C342"/>
    <mergeCell ref="A343:A352"/>
    <mergeCell ref="M353:N353"/>
    <mergeCell ref="B356:C356"/>
    <mergeCell ref="E356:F356"/>
    <mergeCell ref="G356:H356"/>
    <mergeCell ref="J356:L356"/>
    <mergeCell ref="M356:N356"/>
    <mergeCell ref="A360:A361"/>
    <mergeCell ref="B360:B361"/>
    <mergeCell ref="C360:C361"/>
    <mergeCell ref="A362:A371"/>
    <mergeCell ref="M372:N372"/>
    <mergeCell ref="B375:C375"/>
    <mergeCell ref="E375:F375"/>
    <mergeCell ref="G375:H375"/>
    <mergeCell ref="J375:L375"/>
    <mergeCell ref="M375:N375"/>
    <mergeCell ref="A379:A380"/>
    <mergeCell ref="B379:B380"/>
    <mergeCell ref="C379:C380"/>
    <mergeCell ref="A381:A390"/>
    <mergeCell ref="M391:N391"/>
    <mergeCell ref="T375:U375"/>
    <mergeCell ref="A377:D377"/>
    <mergeCell ref="E377:H377"/>
    <mergeCell ref="J377:L377"/>
    <mergeCell ref="M377:N377"/>
    <mergeCell ref="T377:U377"/>
  </mergeCells>
  <dataValidations count="12">
    <dataValidation type="list" allowBlank="1" showInputMessage="1" showErrorMessage="1" sqref="H20:H29 H362:H371 H39:H48 H58:H67 H77:H86 H96:H105 H115:H124 H134:H143 H153:H162 H172:H181 H191:H200 H210:H219 H229:H238 H248:H257 H267:H276 H286:H295 H305:H314 H324:H333 H343:H352 H381:H390" xr:uid="{3CC5337C-4CC0-4C98-92C2-6B663392B2F2}">
      <formula1>"ibrido (met/elettr.)"</formula1>
    </dataValidation>
    <dataValidation type="list" allowBlank="1" showInputMessage="1" showErrorMessage="1" sqref="S343:T352 S362:T371 S39:T48 S58:T67 S77:T86 S96:T105 S115:T124 S134:T143 S153:T162 S172:T181 S20:T29 S191:T200 S210:T219 S229:T238 S248:T257 S267:T276 S286:T295 S305:T314 S324:T333 S381:T390" xr:uid="{F4753259-5ECB-4E2B-BE26-D983F3C627EA}">
      <formula1>"si,"</formula1>
    </dataValidation>
    <dataValidation type="list" allowBlank="1" showInputMessage="1" showErrorMessage="1" sqref="B167:C167 B148:C148 B338:C338 B357:C357 B34:C34 B53:C53 B72:C72 B91:C91 B110:C110 B129:C129 B15:C15 B186:C186 B205:C205 B224:C224 B243:C243 B262:C262 B281:C281 B300:C300 B319:C319 B376:C376" xr:uid="{99C8CFBC-2125-4527-82D9-4C5BD5B674F9}">
      <formula1>$D$18:$D$37</formula1>
    </dataValidation>
    <dataValidation allowBlank="1" showInputMessage="1" showErrorMessage="1" prompt="Inserire il riferimento corretto da piano di investimento (es.m1,e.1. ecc.)_x000a_" sqref="A18:A19 A341:A342 A360:A361 A37:A38 A56:A57 A75:A76 A94:A95 A113:A114 A132:A133 A151:A152 A170:A171 A189:A190 A208:A209 A227:A228 A246:A247 A265:A266 A284:A285 A303:A304 A322:A323 A379:A380" xr:uid="{82FB4CE3-D901-4007-BB6F-0472E239D5CE}"/>
    <dataValidation type="list" allowBlank="1" showInputMessage="1" showErrorMessage="1" sqref="E20:E29 E343:E352 E362:E371 E39:E48 E58:E67 E77:E86 E96:E105 E115:E124 E134:E143 E153:E162 E172:E181 E191:E200 E210:E219 E229:E238 E248:E257 E267:E276 E286:E295 E305:E314 E324:E333 E381:E390" xr:uid="{7F325C10-AF4A-4DBE-884A-096C69E8124C}">
      <formula1>"extraurbano,"</formula1>
    </dataValidation>
    <dataValidation type="date" operator="lessThanOrEqual" allowBlank="1" showInputMessage="1" showErrorMessage="1" errorTitle="Attenzione OGV non compatibile" error="OGV successiva al 31/12/2028 (art 2 c. 5 D.D. n° 152/2025" promptTitle="Attenzione:" prompt="OGV entro il 31/12/2028" sqref="Q14 Q337 Q356 Q33 Q52 Q71 Q90 Q109 Q128 Q147 Q166 Q185 Q204 Q223 Q242 Q261 Q280 Q299 Q318 Q375" xr:uid="{8ED21D8B-8AF1-4BBB-AB38-165AEE6717ED}">
      <formula1>47118</formula1>
    </dataValidation>
    <dataValidation type="list" allowBlank="1" showInputMessage="1" showErrorMessage="1" sqref="H30 H353 H372 H49 H68 H87 H106 H125 H144 H163 H182 H201 H220 H239 H258 H277 H296 H315 H334 H391" xr:uid="{3ECBF711-7E2E-429A-84A8-CEE11F9D4630}">
      <mc:AlternateContent xmlns:x12ac="http://schemas.microsoft.com/office/spreadsheetml/2011/1/ac" xmlns:mc="http://schemas.openxmlformats.org/markup-compatibility/2006">
        <mc:Choice Requires="x12ac">
          <x12ac:list>GNC,"GNL, Ibrido (met/ele)"</x12ac:list>
        </mc:Choice>
        <mc:Fallback>
          <formula1>"GNC,GNL, Ibrido (met/ele)"</formula1>
        </mc:Fallback>
      </mc:AlternateContent>
    </dataValidation>
    <dataValidation type="list" allowBlank="1" showInputMessage="1" showErrorMessage="1" sqref="I30 I353 I372 I49 I68 I87 I106 I125 I144 I163 I182 I201 I220 I239 I258 I277 I296 I315 I334 I391" xr:uid="{6CCE24A4-5608-4AA2-BA85-770099673AB0}">
      <formula1>"classe I,classe A"</formula1>
    </dataValidation>
    <dataValidation type="list" allowBlank="1" showInputMessage="1" showErrorMessage="1" sqref="E30 E353 E372 E49 E68 E87 E106 E125 E144 E163 E182 E201 E220 E239 E258 E277 E296 E315 E334 E391" xr:uid="{3623FAD9-10CA-49D8-BCDE-B7216C43111C}">
      <formula1>"urbano,suburbano"</formula1>
    </dataValidation>
    <dataValidation type="date" operator="greaterThanOrEqual" allowBlank="1" showInputMessage="1" showErrorMessage="1" errorTitle="Data non corretta" error="Immatricolazione non compatibile perchè precedente al 01/01/2024 (art 3 c.6 D.D. 152/2025)" sqref="K20:K29 K39:K48 K58:K67 K77:K86 K96:K105 K115:K124 K134:K143 K153:K162 K172:K181 K191:K200 K210:K219 K229:K238 K248:K257 K267:K276 K286:K295 K305:K314 K324:K333 K343:K352 K362:K371 K381:K390" xr:uid="{5ABE833E-604C-428D-B4C1-75EF808F0A29}">
      <formula1>45292</formula1>
    </dataValidation>
    <dataValidation allowBlank="1" showInputMessage="1" showErrorMessage="1" prompt="Scegliere la Città Metropolitana beneficiaria dal menù a tendina_x000a__x000a_" sqref="K6" xr:uid="{B5223D4F-E06E-445F-8D82-48354A744EF0}"/>
    <dataValidation type="list" allowBlank="1" showInputMessage="1" showErrorMessage="1" sqref="I20:I29 I39:I48 I58:I67 I77:I86 I96:I105 I115:I124 I134:I143 I153:I162 I172:I181 I191:I200 I210:I219 I229:I238 I248:I257 I267:I276 I286:I295 I305:I314 I324:I333 I343:I352 I362:I371 I381:I390" xr:uid="{7266A3CD-4C3A-46A0-B6A9-BED53CD7D2CD}">
      <formula1>"classe II, classe III, classe A, classe B"</formula1>
    </dataValidation>
  </dataValidations>
  <pageMargins left="0.7" right="0.7" top="0.75" bottom="0.75" header="0.3" footer="0.3"/>
  <pageSetup paperSize="8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Città Metropolitana beneficiaria dal menù a tendina_x000a__x000a_" xr:uid="{75ADA2AF-EE86-4902-95FE-9107D7364A4F}">
          <x14:formula1>
            <xm:f>'DATI EROGAZIONI'!$A$2:$A$15</xm:f>
          </x14:formula1>
          <xm:sqref>E6:J6</xm:sqref>
        </x14:dataValidation>
        <x14:dataValidation type="list" allowBlank="1" showInputMessage="1" showErrorMessage="1" prompt="Inserire OGV corrispondente al Piano di investimento esecutivo" xr:uid="{3296882F-BDD3-4847-A4F6-62F06983C9E4}">
          <x14:formula1>
            <xm:f>'EXTRAUrbano.Piano inv. forn '!$D$93:$D$112</xm:f>
          </x14:formula1>
          <xm:sqref>B14:C14 B166:C166 B128:C128 B109:C109 B90:C90 B71:C71 B52:C52 B33:C33 B356:C356 B337:C337 B147:C147 B185:C185 B204:C204 B223:C223 B242:C242 B261:C261 B280:C280 B299:C299 B318:C318 B375:C375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9">
    <tabColor theme="2" tint="-0.249977111117893"/>
    <pageSetUpPr fitToPage="1"/>
  </sheetPr>
  <dimension ref="A1:Y221"/>
  <sheetViews>
    <sheetView workbookViewId="0">
      <selection activeCell="I20" sqref="I20"/>
    </sheetView>
  </sheetViews>
  <sheetFormatPr defaultColWidth="8.7109375" defaultRowHeight="15" x14ac:dyDescent="0.25"/>
  <cols>
    <col min="1" max="1" width="10" style="5" customWidth="1"/>
    <col min="2" max="2" width="7.140625" style="3" customWidth="1"/>
    <col min="3" max="3" width="10.28515625" style="1" customWidth="1"/>
    <col min="4" max="4" width="11.42578125" style="1" customWidth="1"/>
    <col min="5" max="5" width="17.5703125" style="1" customWidth="1"/>
    <col min="6" max="6" width="9" style="3" bestFit="1" customWidth="1"/>
    <col min="7" max="7" width="23.140625" style="1" customWidth="1"/>
    <col min="8" max="8" width="11.85546875" style="1" customWidth="1"/>
    <col min="9" max="9" width="11.7109375" style="3" bestFit="1" customWidth="1"/>
    <col min="10" max="11" width="23.42578125" style="3" customWidth="1"/>
    <col min="12" max="12" width="12.28515625" style="1" customWidth="1"/>
    <col min="13" max="13" width="15.85546875" style="1" customWidth="1"/>
    <col min="14" max="14" width="16.28515625" style="1" customWidth="1"/>
    <col min="15" max="15" width="15.85546875" style="1" customWidth="1"/>
    <col min="16" max="16" width="24.5703125" style="1" customWidth="1"/>
    <col min="17" max="17" width="17.85546875" style="1" customWidth="1"/>
    <col min="18" max="18" width="21.140625" style="1" bestFit="1" customWidth="1"/>
    <col min="19" max="19" width="22.140625" style="1" customWidth="1"/>
    <col min="20" max="20" width="13.42578125" style="1" customWidth="1"/>
    <col min="21" max="21" width="18.7109375" style="1" customWidth="1"/>
    <col min="22" max="22" width="9.5703125" style="1" customWidth="1"/>
    <col min="23" max="23" width="18.7109375" style="1" customWidth="1"/>
    <col min="24" max="24" width="12.85546875" style="1" bestFit="1" customWidth="1"/>
    <col min="25" max="25" width="15.140625" style="1" bestFit="1" customWidth="1"/>
    <col min="26" max="26" width="15.140625" style="1" customWidth="1"/>
    <col min="27" max="27" width="15.7109375" style="1" customWidth="1"/>
    <col min="28" max="16384" width="8.7109375" style="1"/>
  </cols>
  <sheetData>
    <row r="1" spans="1:25" ht="35.25" customHeight="1" thickBot="1" x14ac:dyDescent="0.3">
      <c r="A1" s="1268" t="s">
        <v>0</v>
      </c>
      <c r="B1" s="1269"/>
      <c r="C1" s="1269"/>
      <c r="D1" s="1269"/>
      <c r="E1" s="1269"/>
      <c r="F1" s="1269"/>
      <c r="G1" s="1269"/>
      <c r="H1" s="1269"/>
      <c r="I1" s="1269"/>
      <c r="J1" s="1269"/>
      <c r="K1" s="1269"/>
      <c r="L1" s="1269"/>
      <c r="M1" s="1269"/>
      <c r="N1" s="1269"/>
      <c r="O1" s="1269"/>
      <c r="P1" s="1269"/>
      <c r="Q1" s="1269"/>
      <c r="R1" s="1269"/>
      <c r="S1" s="1269"/>
      <c r="T1" s="1269"/>
      <c r="U1" s="1270"/>
      <c r="V1" s="65"/>
      <c r="W1" s="65"/>
      <c r="X1" s="65"/>
      <c r="Y1" s="65"/>
    </row>
    <row r="2" spans="1:25" ht="23.25" thickBot="1" x14ac:dyDescent="0.3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</row>
    <row r="3" spans="1:25" ht="21.75" customHeight="1" thickBot="1" x14ac:dyDescent="0.3">
      <c r="A3" s="1212" t="s">
        <v>310</v>
      </c>
      <c r="B3" s="1213"/>
      <c r="C3" s="1213"/>
      <c r="D3" s="1213"/>
      <c r="E3" s="1213"/>
      <c r="F3" s="1213"/>
      <c r="G3" s="1213"/>
      <c r="H3" s="1213"/>
      <c r="I3" s="1213"/>
      <c r="J3" s="1213"/>
      <c r="K3" s="1213"/>
      <c r="L3" s="1213"/>
      <c r="M3" s="1213"/>
      <c r="N3" s="1213"/>
      <c r="O3" s="1213"/>
      <c r="P3" s="1213"/>
      <c r="Q3" s="1213"/>
      <c r="R3" s="1213"/>
      <c r="S3" s="1213"/>
      <c r="T3" s="1213"/>
      <c r="U3" s="1214"/>
      <c r="V3" s="66"/>
      <c r="W3" s="66"/>
      <c r="X3" s="66"/>
      <c r="Y3" s="66"/>
    </row>
    <row r="4" spans="1:25" ht="18" x14ac:dyDescent="0.25">
      <c r="A4" s="1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</row>
    <row r="5" spans="1:25" ht="27.75" thickBot="1" x14ac:dyDescent="0.3">
      <c r="A5" s="1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</row>
    <row r="6" spans="1:25" ht="26.25" customHeight="1" thickBot="1" x14ac:dyDescent="0.3">
      <c r="A6" s="976" t="s">
        <v>262</v>
      </c>
      <c r="B6" s="977"/>
      <c r="C6" s="977"/>
      <c r="D6" s="978"/>
      <c r="E6" s="974" t="s">
        <v>311</v>
      </c>
      <c r="F6" s="975"/>
      <c r="G6" s="975"/>
      <c r="H6" s="975"/>
      <c r="I6" s="975"/>
      <c r="J6" s="1220"/>
      <c r="K6" s="686"/>
      <c r="M6" s="1266" t="s">
        <v>4</v>
      </c>
      <c r="N6" s="1267"/>
      <c r="O6" s="1267"/>
      <c r="P6" s="1244"/>
      <c r="Q6" s="1245"/>
      <c r="R6" s="1245"/>
      <c r="S6" s="1245"/>
      <c r="T6" s="1245"/>
      <c r="U6" s="1246"/>
      <c r="V6" s="285"/>
      <c r="W6" s="285"/>
      <c r="X6" s="285"/>
      <c r="Y6" s="285"/>
    </row>
    <row r="7" spans="1:25" ht="15.75" thickBot="1" x14ac:dyDescent="0.3"/>
    <row r="8" spans="1:25" ht="28.5" customHeight="1" thickBot="1" x14ac:dyDescent="0.3">
      <c r="A8" s="1385" t="s">
        <v>312</v>
      </c>
      <c r="B8" s="1386"/>
      <c r="C8" s="1386"/>
      <c r="D8" s="1386"/>
      <c r="E8" s="1386"/>
      <c r="F8" s="1386"/>
      <c r="G8" s="1386"/>
      <c r="H8" s="1386"/>
      <c r="I8" s="1386"/>
      <c r="J8" s="1386"/>
      <c r="K8" s="1386"/>
      <c r="L8" s="1386"/>
      <c r="M8" s="1386"/>
      <c r="N8" s="1386"/>
      <c r="O8" s="1386"/>
      <c r="P8" s="1386"/>
      <c r="Q8" s="1386"/>
      <c r="R8" s="1386"/>
      <c r="S8" s="1386"/>
      <c r="T8" s="1386"/>
      <c r="U8" s="1387"/>
    </row>
    <row r="9" spans="1:25" ht="12.75" customHeight="1" thickBot="1" x14ac:dyDescent="0.3">
      <c r="A9" s="145"/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</row>
    <row r="10" spans="1:25" x14ac:dyDescent="0.25">
      <c r="A10" s="1388" t="s">
        <v>313</v>
      </c>
      <c r="B10" s="1389"/>
      <c r="C10" s="1389"/>
      <c r="D10" s="1390"/>
      <c r="E10" s="1336">
        <f>O30+O49+O68+O87+O106+O125+O144+O163+O182+O201+O220</f>
        <v>0</v>
      </c>
      <c r="F10" s="1337"/>
      <c r="G10" s="1337"/>
      <c r="H10" s="1338"/>
      <c r="I10" s="1"/>
      <c r="J10" s="1366" t="s">
        <v>309</v>
      </c>
      <c r="K10" s="1394"/>
      <c r="L10" s="1368"/>
      <c r="M10" s="1368"/>
      <c r="N10" s="1368"/>
      <c r="O10" s="1368"/>
      <c r="P10" s="1216">
        <f>P30+P49+P68+P87+P106+P125+P144+P163+P182+P201+P220</f>
        <v>0</v>
      </c>
      <c r="Q10" s="1217"/>
      <c r="R10" s="64"/>
      <c r="S10" s="1398" t="s">
        <v>266</v>
      </c>
      <c r="T10" s="1399"/>
      <c r="U10" s="1347">
        <f>F30+F49+F68+F87+F106+F125+F144+F163+F182+F201+F220</f>
        <v>0</v>
      </c>
    </row>
    <row r="11" spans="1:25" ht="15.75" thickBot="1" x14ac:dyDescent="0.3">
      <c r="A11" s="1391"/>
      <c r="B11" s="1392"/>
      <c r="C11" s="1392"/>
      <c r="D11" s="1393"/>
      <c r="E11" s="1339"/>
      <c r="F11" s="1340"/>
      <c r="G11" s="1340"/>
      <c r="H11" s="1341"/>
      <c r="I11" s="1"/>
      <c r="J11" s="1395" t="s">
        <v>629</v>
      </c>
      <c r="K11" s="1396"/>
      <c r="L11" s="1397"/>
      <c r="M11" s="1397"/>
      <c r="N11" s="1397"/>
      <c r="O11" s="1397"/>
      <c r="P11" s="1218"/>
      <c r="Q11" s="1219"/>
      <c r="R11" s="64"/>
      <c r="S11" s="1400"/>
      <c r="T11" s="1401"/>
      <c r="U11" s="1348"/>
    </row>
    <row r="12" spans="1:25" ht="15.75" thickBot="1" x14ac:dyDescent="0.3">
      <c r="A12" s="146"/>
      <c r="B12" s="147"/>
      <c r="C12" s="147"/>
      <c r="D12" s="147"/>
      <c r="E12" s="148"/>
      <c r="F12" s="148"/>
      <c r="G12" s="148"/>
      <c r="H12" s="148"/>
      <c r="I12" s="1"/>
      <c r="J12" s="149"/>
      <c r="K12" s="149"/>
      <c r="L12" s="149"/>
      <c r="M12" s="149"/>
      <c r="N12" s="149"/>
      <c r="O12" s="149"/>
      <c r="P12" s="118"/>
      <c r="Q12" s="118"/>
    </row>
    <row r="13" spans="1:25" ht="31.5" customHeight="1" thickBot="1" x14ac:dyDescent="0.3">
      <c r="A13" s="108"/>
      <c r="B13" s="33"/>
      <c r="C13" s="30"/>
      <c r="D13" s="30"/>
      <c r="E13" s="30"/>
      <c r="F13" s="33"/>
      <c r="G13" s="30"/>
      <c r="H13" s="30"/>
      <c r="I13" s="33"/>
      <c r="J13" s="33"/>
      <c r="K13" s="33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6"/>
    </row>
    <row r="14" spans="1:25" ht="33.75" customHeight="1" thickBot="1" x14ac:dyDescent="0.3">
      <c r="A14" s="316" t="s">
        <v>9</v>
      </c>
      <c r="B14" s="1226" t="s">
        <v>77</v>
      </c>
      <c r="C14" s="1227"/>
      <c r="E14" s="1372" t="s">
        <v>267</v>
      </c>
      <c r="F14" s="1374"/>
      <c r="G14" s="1224">
        <f>VLOOKUP(B14,'Urbano.Piano inv. forn'!$D$128:$H$147,3,FALSE)</f>
        <v>0</v>
      </c>
      <c r="H14" s="1225"/>
      <c r="I14" s="1"/>
      <c r="J14" s="1372" t="s">
        <v>268</v>
      </c>
      <c r="K14" s="1373"/>
      <c r="L14" s="1374"/>
      <c r="M14" s="1224">
        <f>VLOOKUP(B14,'Urbano.Piano inv. forn'!$D$128:$H$147,4,FALSE)</f>
        <v>0</v>
      </c>
      <c r="N14" s="1225"/>
      <c r="P14" s="321" t="s">
        <v>269</v>
      </c>
      <c r="Q14" s="525"/>
      <c r="S14" s="322" t="s">
        <v>270</v>
      </c>
      <c r="T14" s="1375"/>
      <c r="U14" s="1376"/>
      <c r="V14" s="47"/>
    </row>
    <row r="15" spans="1:25" ht="13.5" customHeight="1" thickBot="1" x14ac:dyDescent="0.3">
      <c r="A15" s="109"/>
      <c r="B15" s="76"/>
      <c r="C15" s="76"/>
      <c r="E15" s="77"/>
      <c r="F15" s="77"/>
      <c r="G15" s="78"/>
      <c r="H15" s="78"/>
      <c r="I15" s="1"/>
      <c r="J15" s="77"/>
      <c r="K15" s="77"/>
      <c r="L15" s="77"/>
      <c r="M15" s="78"/>
      <c r="N15" s="78"/>
      <c r="P15" s="79"/>
      <c r="S15" s="75"/>
      <c r="T15" s="80"/>
      <c r="V15" s="110"/>
      <c r="W15" s="80"/>
    </row>
    <row r="16" spans="1:25" ht="33.75" customHeight="1" thickBot="1" x14ac:dyDescent="0.3">
      <c r="A16" s="1377" t="s">
        <v>271</v>
      </c>
      <c r="B16" s="1378"/>
      <c r="C16" s="1378"/>
      <c r="D16" s="1379"/>
      <c r="E16" s="1210">
        <f>VLOOKUP(B14,'Urbano.Piano inv. forn'!$D$128:$V$147,17,FALSE)</f>
        <v>0</v>
      </c>
      <c r="F16" s="1258"/>
      <c r="G16" s="1258"/>
      <c r="H16" s="1211"/>
      <c r="I16" s="1"/>
      <c r="J16" s="1380" t="s">
        <v>52</v>
      </c>
      <c r="K16" s="1381"/>
      <c r="L16" s="1382"/>
      <c r="M16" s="1210">
        <f>VLOOKUP(B14,'Urbano.Piano inv. forn'!$D$128:$V$147,19,FALSE)</f>
        <v>0</v>
      </c>
      <c r="N16" s="1211"/>
      <c r="O16" s="98"/>
      <c r="P16" s="322" t="s">
        <v>272</v>
      </c>
      <c r="Q16" s="115">
        <f>M16+E16</f>
        <v>0</v>
      </c>
      <c r="R16" s="64"/>
      <c r="S16" s="322" t="s">
        <v>273</v>
      </c>
      <c r="T16" s="1375"/>
      <c r="U16" s="1376"/>
      <c r="V16" s="110"/>
      <c r="W16" s="80"/>
    </row>
    <row r="17" spans="1:23" ht="21.75" customHeight="1" thickBot="1" x14ac:dyDescent="0.3">
      <c r="A17" s="116"/>
      <c r="B17" s="117"/>
      <c r="C17" s="117"/>
      <c r="D17" s="117"/>
      <c r="E17" s="118"/>
      <c r="F17" s="118"/>
      <c r="G17" s="118"/>
      <c r="H17" s="118"/>
      <c r="I17" s="1"/>
      <c r="J17" s="77"/>
      <c r="K17" s="77"/>
      <c r="L17" s="77"/>
      <c r="M17" s="118"/>
      <c r="N17" s="118"/>
      <c r="O17" s="98"/>
      <c r="P17" s="75"/>
      <c r="Q17" s="98"/>
      <c r="R17" s="64"/>
      <c r="S17" s="75"/>
      <c r="T17" s="119"/>
      <c r="U17" s="119"/>
      <c r="V17" s="110"/>
      <c r="W17" s="80"/>
    </row>
    <row r="18" spans="1:23" s="6" customFormat="1" ht="72" customHeight="1" x14ac:dyDescent="0.25">
      <c r="A18" s="1366" t="s">
        <v>274</v>
      </c>
      <c r="B18" s="1368" t="s">
        <v>275</v>
      </c>
      <c r="C18" s="1368" t="s">
        <v>276</v>
      </c>
      <c r="D18" s="317" t="s">
        <v>277</v>
      </c>
      <c r="E18" s="318" t="s">
        <v>278</v>
      </c>
      <c r="F18" s="317" t="s">
        <v>279</v>
      </c>
      <c r="G18" s="317" t="s">
        <v>280</v>
      </c>
      <c r="H18" s="319" t="s">
        <v>241</v>
      </c>
      <c r="I18" s="319" t="s">
        <v>281</v>
      </c>
      <c r="J18" s="319" t="s">
        <v>282</v>
      </c>
      <c r="K18" s="319" t="s">
        <v>636</v>
      </c>
      <c r="L18" s="319" t="s">
        <v>283</v>
      </c>
      <c r="M18" s="319" t="s">
        <v>284</v>
      </c>
      <c r="N18" s="319" t="s">
        <v>285</v>
      </c>
      <c r="O18" s="319" t="s">
        <v>286</v>
      </c>
      <c r="P18" s="319" t="s">
        <v>287</v>
      </c>
      <c r="Q18" s="319" t="s">
        <v>288</v>
      </c>
      <c r="R18" s="319" t="s">
        <v>289</v>
      </c>
      <c r="S18" s="319" t="s">
        <v>290</v>
      </c>
      <c r="T18" s="319" t="s">
        <v>632</v>
      </c>
      <c r="U18" s="1383" t="s">
        <v>291</v>
      </c>
      <c r="V18" s="111"/>
    </row>
    <row r="19" spans="1:23" s="6" customFormat="1" ht="28.5" customHeight="1" thickBot="1" x14ac:dyDescent="0.3">
      <c r="A19" s="1367"/>
      <c r="B19" s="1369"/>
      <c r="C19" s="1369"/>
      <c r="D19" s="320" t="s">
        <v>292</v>
      </c>
      <c r="E19" s="320" t="s">
        <v>293</v>
      </c>
      <c r="F19" s="320" t="s">
        <v>294</v>
      </c>
      <c r="G19" s="320" t="s">
        <v>294</v>
      </c>
      <c r="H19" s="320" t="s">
        <v>76</v>
      </c>
      <c r="I19" s="320" t="s">
        <v>28</v>
      </c>
      <c r="J19" s="320" t="s">
        <v>295</v>
      </c>
      <c r="K19" s="320" t="s">
        <v>296</v>
      </c>
      <c r="L19" s="320" t="s">
        <v>296</v>
      </c>
      <c r="M19" s="320" t="s">
        <v>297</v>
      </c>
      <c r="N19" s="320" t="s">
        <v>296</v>
      </c>
      <c r="O19" s="320" t="s">
        <v>298</v>
      </c>
      <c r="P19" s="320" t="s">
        <v>629</v>
      </c>
      <c r="Q19" s="320" t="s">
        <v>299</v>
      </c>
      <c r="R19" s="320" t="s">
        <v>300</v>
      </c>
      <c r="S19" s="320" t="s">
        <v>301</v>
      </c>
      <c r="T19" s="320" t="s">
        <v>301</v>
      </c>
      <c r="U19" s="1384"/>
      <c r="V19" s="111"/>
    </row>
    <row r="20" spans="1:23" ht="15" customHeight="1" x14ac:dyDescent="0.25">
      <c r="A20" s="1370" t="str">
        <f>B14</f>
        <v>urb.i.1</v>
      </c>
      <c r="B20" s="323">
        <v>1</v>
      </c>
      <c r="C20" s="85"/>
      <c r="D20" s="86"/>
      <c r="E20" s="87"/>
      <c r="F20" s="85"/>
      <c r="G20" s="88"/>
      <c r="H20" s="89"/>
      <c r="I20" s="72"/>
      <c r="J20" s="92"/>
      <c r="K20" s="530"/>
      <c r="L20" s="93"/>
      <c r="M20" s="72"/>
      <c r="N20" s="93"/>
      <c r="O20" s="129"/>
      <c r="P20" s="129"/>
      <c r="Q20" s="72"/>
      <c r="R20" s="72"/>
      <c r="S20" s="72"/>
      <c r="T20" s="72"/>
      <c r="U20" s="282"/>
      <c r="V20" s="47"/>
    </row>
    <row r="21" spans="1:23" x14ac:dyDescent="0.25">
      <c r="A21" s="1370"/>
      <c r="B21" s="324">
        <v>2</v>
      </c>
      <c r="C21" s="81"/>
      <c r="D21" s="82"/>
      <c r="E21" s="74"/>
      <c r="F21" s="81"/>
      <c r="G21" s="83"/>
      <c r="H21" s="89"/>
      <c r="I21" s="73"/>
      <c r="J21" s="90"/>
      <c r="K21" s="535"/>
      <c r="L21" s="91"/>
      <c r="M21" s="73"/>
      <c r="N21" s="91"/>
      <c r="O21" s="120"/>
      <c r="P21" s="120"/>
      <c r="Q21" s="73"/>
      <c r="R21" s="73" t="s">
        <v>302</v>
      </c>
      <c r="S21" s="73"/>
      <c r="T21" s="73"/>
      <c r="U21" s="283"/>
      <c r="V21" s="47"/>
    </row>
    <row r="22" spans="1:23" x14ac:dyDescent="0.25">
      <c r="A22" s="1370"/>
      <c r="B22" s="324">
        <v>3</v>
      </c>
      <c r="C22" s="81"/>
      <c r="D22" s="82"/>
      <c r="E22" s="74"/>
      <c r="F22" s="81"/>
      <c r="G22" s="83"/>
      <c r="H22" s="89"/>
      <c r="I22" s="73"/>
      <c r="J22" s="90"/>
      <c r="K22" s="535"/>
      <c r="L22" s="91"/>
      <c r="M22" s="73"/>
      <c r="N22" s="91"/>
      <c r="O22" s="120"/>
      <c r="P22" s="120"/>
      <c r="Q22" s="73"/>
      <c r="R22" s="73"/>
      <c r="S22" s="73"/>
      <c r="T22" s="73"/>
      <c r="U22" s="283"/>
      <c r="V22" s="47"/>
    </row>
    <row r="23" spans="1:23" x14ac:dyDescent="0.25">
      <c r="A23" s="1370"/>
      <c r="B23" s="324">
        <v>4</v>
      </c>
      <c r="C23" s="81"/>
      <c r="D23" s="82"/>
      <c r="E23" s="74"/>
      <c r="F23" s="81"/>
      <c r="G23" s="83"/>
      <c r="H23" s="89"/>
      <c r="I23" s="73"/>
      <c r="J23" s="90"/>
      <c r="K23" s="535"/>
      <c r="L23" s="91"/>
      <c r="M23" s="73"/>
      <c r="N23" s="91"/>
      <c r="O23" s="120"/>
      <c r="P23" s="120"/>
      <c r="Q23" s="73"/>
      <c r="R23" s="73"/>
      <c r="S23" s="73"/>
      <c r="T23" s="73"/>
      <c r="U23" s="283"/>
      <c r="V23" s="47"/>
    </row>
    <row r="24" spans="1:23" x14ac:dyDescent="0.25">
      <c r="A24" s="1370"/>
      <c r="B24" s="324">
        <v>5</v>
      </c>
      <c r="C24" s="81"/>
      <c r="D24" s="82"/>
      <c r="E24" s="74"/>
      <c r="F24" s="81"/>
      <c r="G24" s="83"/>
      <c r="H24" s="89"/>
      <c r="I24" s="73"/>
      <c r="J24" s="90"/>
      <c r="K24" s="535"/>
      <c r="L24" s="91"/>
      <c r="M24" s="73"/>
      <c r="N24" s="91"/>
      <c r="O24" s="120"/>
      <c r="P24" s="120"/>
      <c r="Q24" s="73"/>
      <c r="R24" s="73"/>
      <c r="S24" s="73"/>
      <c r="T24" s="73"/>
      <c r="U24" s="283"/>
      <c r="V24" s="47"/>
    </row>
    <row r="25" spans="1:23" x14ac:dyDescent="0.25">
      <c r="A25" s="1370"/>
      <c r="B25" s="324">
        <v>6</v>
      </c>
      <c r="C25" s="81"/>
      <c r="D25" s="82"/>
      <c r="E25" s="74"/>
      <c r="F25" s="81"/>
      <c r="G25" s="83"/>
      <c r="H25" s="89"/>
      <c r="I25" s="73"/>
      <c r="J25" s="90"/>
      <c r="K25" s="535"/>
      <c r="L25" s="91"/>
      <c r="M25" s="73"/>
      <c r="N25" s="91"/>
      <c r="O25" s="120"/>
      <c r="P25" s="120"/>
      <c r="Q25" s="73"/>
      <c r="R25" s="73"/>
      <c r="S25" s="73"/>
      <c r="T25" s="73"/>
      <c r="U25" s="283"/>
      <c r="V25" s="47"/>
    </row>
    <row r="26" spans="1:23" x14ac:dyDescent="0.25">
      <c r="A26" s="1370"/>
      <c r="B26" s="324">
        <v>7</v>
      </c>
      <c r="C26" s="81"/>
      <c r="D26" s="82"/>
      <c r="E26" s="74"/>
      <c r="F26" s="81"/>
      <c r="G26" s="83"/>
      <c r="H26" s="89"/>
      <c r="I26" s="73"/>
      <c r="J26" s="90"/>
      <c r="K26" s="535"/>
      <c r="L26" s="91"/>
      <c r="M26" s="73"/>
      <c r="N26" s="91"/>
      <c r="O26" s="120"/>
      <c r="P26" s="120"/>
      <c r="Q26" s="73"/>
      <c r="R26" s="73"/>
      <c r="S26" s="73"/>
      <c r="T26" s="73"/>
      <c r="U26" s="283"/>
      <c r="V26" s="47"/>
    </row>
    <row r="27" spans="1:23" x14ac:dyDescent="0.25">
      <c r="A27" s="1370"/>
      <c r="B27" s="324">
        <v>8</v>
      </c>
      <c r="C27" s="81"/>
      <c r="D27" s="82"/>
      <c r="E27" s="74"/>
      <c r="F27" s="81"/>
      <c r="G27" s="83"/>
      <c r="H27" s="89"/>
      <c r="I27" s="73"/>
      <c r="J27" s="90"/>
      <c r="K27" s="535"/>
      <c r="L27" s="91"/>
      <c r="M27" s="73"/>
      <c r="N27" s="91"/>
      <c r="O27" s="120"/>
      <c r="P27" s="120"/>
      <c r="Q27" s="73"/>
      <c r="R27" s="73"/>
      <c r="S27" s="73"/>
      <c r="T27" s="73"/>
      <c r="U27" s="283"/>
      <c r="V27" s="47"/>
    </row>
    <row r="28" spans="1:23" x14ac:dyDescent="0.25">
      <c r="A28" s="1370"/>
      <c r="B28" s="324">
        <v>9</v>
      </c>
      <c r="C28" s="81"/>
      <c r="D28" s="82"/>
      <c r="E28" s="74"/>
      <c r="F28" s="81"/>
      <c r="G28" s="83"/>
      <c r="H28" s="89"/>
      <c r="I28" s="73"/>
      <c r="J28" s="90"/>
      <c r="K28" s="535"/>
      <c r="L28" s="91"/>
      <c r="M28" s="73"/>
      <c r="N28" s="91"/>
      <c r="O28" s="120"/>
      <c r="P28" s="120"/>
      <c r="Q28" s="73"/>
      <c r="R28" s="73"/>
      <c r="S28" s="73"/>
      <c r="T28" s="73"/>
      <c r="U28" s="283"/>
      <c r="V28" s="47"/>
    </row>
    <row r="29" spans="1:23" ht="15.75" thickBot="1" x14ac:dyDescent="0.3">
      <c r="A29" s="1371"/>
      <c r="B29" s="325">
        <v>10</v>
      </c>
      <c r="C29" s="100"/>
      <c r="D29" s="101"/>
      <c r="E29" s="102"/>
      <c r="F29" s="100"/>
      <c r="G29" s="103"/>
      <c r="H29" s="331"/>
      <c r="I29" s="105"/>
      <c r="J29" s="106"/>
      <c r="K29" s="540"/>
      <c r="L29" s="107"/>
      <c r="M29" s="105"/>
      <c r="N29" s="107"/>
      <c r="O29" s="121"/>
      <c r="P29" s="121"/>
      <c r="Q29" s="105"/>
      <c r="R29" s="105"/>
      <c r="S29" s="105"/>
      <c r="T29" s="105"/>
      <c r="U29" s="284"/>
      <c r="V29" s="47"/>
    </row>
    <row r="30" spans="1:23" ht="25.5" thickBot="1" x14ac:dyDescent="0.3">
      <c r="A30" s="109"/>
      <c r="B30" s="75"/>
      <c r="C30" s="75"/>
      <c r="D30" s="75"/>
      <c r="E30" s="395" t="s">
        <v>303</v>
      </c>
      <c r="F30" s="396">
        <f>COUNTA(F20:F29)</f>
        <v>0</v>
      </c>
      <c r="G30" s="397">
        <f>COUNTA(G20:G29)</f>
        <v>0</v>
      </c>
      <c r="H30" s="613"/>
      <c r="I30" s="523"/>
      <c r="J30" s="615"/>
      <c r="K30" s="615"/>
      <c r="L30" s="616"/>
      <c r="M30" s="1208" t="s">
        <v>440</v>
      </c>
      <c r="N30" s="1209"/>
      <c r="O30" s="654">
        <f>SUM(O20:O29)</f>
        <v>0</v>
      </c>
      <c r="P30" s="655">
        <f>SUM(P20:P29)</f>
        <v>0</v>
      </c>
      <c r="Q30" s="5"/>
      <c r="S30" s="5"/>
      <c r="T30" s="5"/>
      <c r="U30" s="99"/>
      <c r="V30" s="112"/>
      <c r="W30" s="99"/>
    </row>
    <row r="31" spans="1:23" ht="15.75" thickBot="1" x14ac:dyDescent="0.3">
      <c r="A31" s="113"/>
      <c r="B31" s="48"/>
      <c r="C31" s="45"/>
      <c r="D31" s="45"/>
      <c r="E31" s="45"/>
      <c r="F31" s="48"/>
      <c r="G31" s="45"/>
      <c r="H31" s="45"/>
      <c r="I31" s="48"/>
      <c r="J31" s="48"/>
      <c r="K31" s="48"/>
      <c r="L31" s="45"/>
      <c r="M31" s="45"/>
      <c r="N31" s="45"/>
      <c r="O31" s="45"/>
      <c r="P31" s="45"/>
      <c r="Q31" s="45"/>
      <c r="R31" s="45"/>
      <c r="S31" s="45"/>
      <c r="T31" s="114"/>
      <c r="U31" s="45"/>
      <c r="V31" s="49"/>
    </row>
    <row r="32" spans="1:23" ht="15.75" thickBot="1" x14ac:dyDescent="0.3">
      <c r="A32" s="108"/>
      <c r="B32" s="33"/>
      <c r="C32" s="30"/>
      <c r="D32" s="30"/>
      <c r="E32" s="30"/>
      <c r="F32" s="33"/>
      <c r="G32" s="30"/>
      <c r="H32" s="30"/>
      <c r="I32" s="33"/>
      <c r="J32" s="33"/>
      <c r="K32" s="33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6"/>
    </row>
    <row r="33" spans="1:22" ht="28.5" thickBot="1" x14ac:dyDescent="0.3">
      <c r="A33" s="316" t="s">
        <v>9</v>
      </c>
      <c r="B33" s="1226" t="s">
        <v>79</v>
      </c>
      <c r="C33" s="1227"/>
      <c r="E33" s="1372" t="s">
        <v>267</v>
      </c>
      <c r="F33" s="1374"/>
      <c r="G33" s="1224">
        <f>VLOOKUP(B33,'Urbano.Piano inv. forn'!$D$128:$H$147,3,FALSE)</f>
        <v>0</v>
      </c>
      <c r="H33" s="1225"/>
      <c r="I33" s="1"/>
      <c r="J33" s="1372" t="s">
        <v>268</v>
      </c>
      <c r="K33" s="1373"/>
      <c r="L33" s="1374"/>
      <c r="M33" s="1224">
        <f>VLOOKUP(B33,'Urbano.Piano inv. forn'!$D$128:$H$147,4,FALSE)</f>
        <v>0</v>
      </c>
      <c r="N33" s="1225"/>
      <c r="P33" s="321" t="s">
        <v>269</v>
      </c>
      <c r="Q33" s="525"/>
      <c r="S33" s="322" t="s">
        <v>270</v>
      </c>
      <c r="T33" s="1375"/>
      <c r="U33" s="1376"/>
      <c r="V33" s="47"/>
    </row>
    <row r="34" spans="1:22" ht="15.75" thickBot="1" x14ac:dyDescent="0.3">
      <c r="A34" s="109"/>
      <c r="B34" s="76"/>
      <c r="C34" s="76"/>
      <c r="E34" s="77"/>
      <c r="F34" s="77"/>
      <c r="G34" s="78"/>
      <c r="H34" s="78"/>
      <c r="I34" s="1"/>
      <c r="J34" s="77"/>
      <c r="K34" s="77"/>
      <c r="L34" s="77"/>
      <c r="M34" s="78"/>
      <c r="N34" s="78"/>
      <c r="P34" s="79"/>
      <c r="S34" s="75"/>
      <c r="T34" s="80"/>
      <c r="V34" s="110"/>
    </row>
    <row r="35" spans="1:22" ht="31.5" customHeight="1" thickBot="1" x14ac:dyDescent="0.3">
      <c r="A35" s="1377" t="s">
        <v>271</v>
      </c>
      <c r="B35" s="1378"/>
      <c r="C35" s="1378"/>
      <c r="D35" s="1379"/>
      <c r="E35" s="1210">
        <f>VLOOKUP(B33,'Urbano.Piano inv. forn'!$D$128:$V$147,17,FALSE)</f>
        <v>0</v>
      </c>
      <c r="F35" s="1258"/>
      <c r="G35" s="1258"/>
      <c r="H35" s="1211"/>
      <c r="I35" s="1"/>
      <c r="J35" s="1380" t="s">
        <v>52</v>
      </c>
      <c r="K35" s="1381"/>
      <c r="L35" s="1382"/>
      <c r="M35" s="1210">
        <f>VLOOKUP(B33,'Urbano.Piano inv. forn'!$D$128:$V$147,19,FALSE)</f>
        <v>0</v>
      </c>
      <c r="N35" s="1211"/>
      <c r="O35" s="98"/>
      <c r="P35" s="322" t="s">
        <v>272</v>
      </c>
      <c r="Q35" s="115">
        <f>M35+E35</f>
        <v>0</v>
      </c>
      <c r="R35" s="64"/>
      <c r="S35" s="322" t="s">
        <v>273</v>
      </c>
      <c r="T35" s="1375"/>
      <c r="U35" s="1376"/>
      <c r="V35" s="110"/>
    </row>
    <row r="36" spans="1:22" ht="15.75" thickBot="1" x14ac:dyDescent="0.3">
      <c r="A36" s="116"/>
      <c r="B36" s="117"/>
      <c r="C36" s="117"/>
      <c r="D36" s="117"/>
      <c r="E36" s="118"/>
      <c r="F36" s="118"/>
      <c r="G36" s="118"/>
      <c r="H36" s="118"/>
      <c r="I36" s="1"/>
      <c r="J36" s="77"/>
      <c r="K36" s="77"/>
      <c r="L36" s="77"/>
      <c r="M36" s="118"/>
      <c r="N36" s="118"/>
      <c r="O36" s="98"/>
      <c r="P36" s="75"/>
      <c r="Q36" s="98"/>
      <c r="R36" s="64"/>
      <c r="S36" s="75"/>
      <c r="T36" s="119"/>
      <c r="U36" s="119"/>
      <c r="V36" s="47"/>
    </row>
    <row r="37" spans="1:22" ht="57" customHeight="1" x14ac:dyDescent="0.25">
      <c r="A37" s="1366" t="s">
        <v>274</v>
      </c>
      <c r="B37" s="1368" t="s">
        <v>275</v>
      </c>
      <c r="C37" s="1368" t="s">
        <v>276</v>
      </c>
      <c r="D37" s="317" t="s">
        <v>277</v>
      </c>
      <c r="E37" s="318" t="s">
        <v>278</v>
      </c>
      <c r="F37" s="317" t="s">
        <v>279</v>
      </c>
      <c r="G37" s="317" t="s">
        <v>280</v>
      </c>
      <c r="H37" s="319" t="s">
        <v>241</v>
      </c>
      <c r="I37" s="319" t="s">
        <v>281</v>
      </c>
      <c r="J37" s="319" t="s">
        <v>282</v>
      </c>
      <c r="K37" s="319" t="s">
        <v>636</v>
      </c>
      <c r="L37" s="319" t="s">
        <v>283</v>
      </c>
      <c r="M37" s="319" t="s">
        <v>284</v>
      </c>
      <c r="N37" s="319" t="s">
        <v>285</v>
      </c>
      <c r="O37" s="319" t="s">
        <v>286</v>
      </c>
      <c r="P37" s="319" t="s">
        <v>287</v>
      </c>
      <c r="Q37" s="319" t="s">
        <v>288</v>
      </c>
      <c r="R37" s="319" t="s">
        <v>289</v>
      </c>
      <c r="S37" s="319" t="s">
        <v>290</v>
      </c>
      <c r="T37" s="319" t="s">
        <v>632</v>
      </c>
      <c r="U37" s="1383" t="s">
        <v>291</v>
      </c>
      <c r="V37" s="111"/>
    </row>
    <row r="38" spans="1:22" ht="30.75" customHeight="1" thickBot="1" x14ac:dyDescent="0.3">
      <c r="A38" s="1367"/>
      <c r="B38" s="1369"/>
      <c r="C38" s="1369"/>
      <c r="D38" s="320" t="s">
        <v>292</v>
      </c>
      <c r="E38" s="320" t="s">
        <v>293</v>
      </c>
      <c r="F38" s="320" t="s">
        <v>294</v>
      </c>
      <c r="G38" s="320" t="s">
        <v>294</v>
      </c>
      <c r="H38" s="320" t="s">
        <v>76</v>
      </c>
      <c r="I38" s="320" t="s">
        <v>28</v>
      </c>
      <c r="J38" s="320" t="s">
        <v>295</v>
      </c>
      <c r="K38" s="320" t="s">
        <v>296</v>
      </c>
      <c r="L38" s="320" t="s">
        <v>296</v>
      </c>
      <c r="M38" s="320" t="s">
        <v>297</v>
      </c>
      <c r="N38" s="320" t="s">
        <v>296</v>
      </c>
      <c r="O38" s="320" t="s">
        <v>298</v>
      </c>
      <c r="P38" s="320" t="s">
        <v>629</v>
      </c>
      <c r="Q38" s="320" t="s">
        <v>299</v>
      </c>
      <c r="R38" s="320" t="s">
        <v>300</v>
      </c>
      <c r="S38" s="320" t="s">
        <v>301</v>
      </c>
      <c r="T38" s="320" t="s">
        <v>301</v>
      </c>
      <c r="U38" s="1384"/>
      <c r="V38" s="111"/>
    </row>
    <row r="39" spans="1:22" x14ac:dyDescent="0.25">
      <c r="A39" s="1370" t="str">
        <f>B33</f>
        <v>urb.i.3</v>
      </c>
      <c r="B39" s="323">
        <v>1</v>
      </c>
      <c r="C39" s="85"/>
      <c r="D39" s="86"/>
      <c r="E39" s="87"/>
      <c r="F39" s="85"/>
      <c r="G39" s="88"/>
      <c r="H39" s="89"/>
      <c r="I39" s="72"/>
      <c r="J39" s="92"/>
      <c r="K39" s="530"/>
      <c r="L39" s="93"/>
      <c r="M39" s="72"/>
      <c r="N39" s="93"/>
      <c r="O39" s="129"/>
      <c r="P39" s="129"/>
      <c r="Q39" s="72"/>
      <c r="R39" s="72"/>
      <c r="S39" s="72"/>
      <c r="T39" s="72"/>
      <c r="U39" s="282"/>
      <c r="V39" s="47"/>
    </row>
    <row r="40" spans="1:22" x14ac:dyDescent="0.25">
      <c r="A40" s="1370"/>
      <c r="B40" s="324">
        <v>2</v>
      </c>
      <c r="C40" s="81"/>
      <c r="D40" s="82"/>
      <c r="E40" s="74"/>
      <c r="F40" s="81"/>
      <c r="G40" s="83"/>
      <c r="H40" s="89"/>
      <c r="I40" s="73"/>
      <c r="J40" s="90"/>
      <c r="K40" s="535"/>
      <c r="L40" s="91"/>
      <c r="M40" s="73"/>
      <c r="N40" s="91"/>
      <c r="O40" s="120"/>
      <c r="P40" s="120"/>
      <c r="Q40" s="73"/>
      <c r="R40" s="73" t="s">
        <v>302</v>
      </c>
      <c r="S40" s="73"/>
      <c r="T40" s="73"/>
      <c r="U40" s="283"/>
      <c r="V40" s="47"/>
    </row>
    <row r="41" spans="1:22" x14ac:dyDescent="0.25">
      <c r="A41" s="1370"/>
      <c r="B41" s="324">
        <v>3</v>
      </c>
      <c r="C41" s="81"/>
      <c r="D41" s="82"/>
      <c r="E41" s="74"/>
      <c r="F41" s="81"/>
      <c r="G41" s="83"/>
      <c r="H41" s="89"/>
      <c r="I41" s="73"/>
      <c r="J41" s="90"/>
      <c r="K41" s="535"/>
      <c r="L41" s="91"/>
      <c r="M41" s="73"/>
      <c r="N41" s="91"/>
      <c r="O41" s="120"/>
      <c r="P41" s="120"/>
      <c r="Q41" s="73"/>
      <c r="R41" s="73"/>
      <c r="S41" s="73"/>
      <c r="T41" s="73"/>
      <c r="U41" s="283"/>
      <c r="V41" s="47"/>
    </row>
    <row r="42" spans="1:22" x14ac:dyDescent="0.25">
      <c r="A42" s="1370"/>
      <c r="B42" s="324">
        <v>4</v>
      </c>
      <c r="C42" s="81"/>
      <c r="D42" s="82"/>
      <c r="E42" s="74"/>
      <c r="F42" s="81"/>
      <c r="G42" s="83"/>
      <c r="H42" s="89"/>
      <c r="I42" s="73"/>
      <c r="J42" s="90"/>
      <c r="K42" s="535"/>
      <c r="L42" s="91"/>
      <c r="M42" s="73"/>
      <c r="N42" s="91"/>
      <c r="O42" s="120"/>
      <c r="P42" s="120"/>
      <c r="Q42" s="73"/>
      <c r="R42" s="73"/>
      <c r="S42" s="73"/>
      <c r="T42" s="73"/>
      <c r="U42" s="283"/>
      <c r="V42" s="47"/>
    </row>
    <row r="43" spans="1:22" x14ac:dyDescent="0.25">
      <c r="A43" s="1370"/>
      <c r="B43" s="324">
        <v>5</v>
      </c>
      <c r="C43" s="81"/>
      <c r="D43" s="82"/>
      <c r="E43" s="74"/>
      <c r="F43" s="81"/>
      <c r="G43" s="83"/>
      <c r="H43" s="89"/>
      <c r="I43" s="73"/>
      <c r="J43" s="90"/>
      <c r="K43" s="535"/>
      <c r="L43" s="91"/>
      <c r="M43" s="73"/>
      <c r="N43" s="91"/>
      <c r="O43" s="120"/>
      <c r="P43" s="120"/>
      <c r="Q43" s="73"/>
      <c r="R43" s="73"/>
      <c r="S43" s="73"/>
      <c r="T43" s="73"/>
      <c r="U43" s="283"/>
      <c r="V43" s="47"/>
    </row>
    <row r="44" spans="1:22" x14ac:dyDescent="0.25">
      <c r="A44" s="1370"/>
      <c r="B44" s="324">
        <v>6</v>
      </c>
      <c r="C44" s="81"/>
      <c r="D44" s="82"/>
      <c r="E44" s="74"/>
      <c r="F44" s="81"/>
      <c r="G44" s="83"/>
      <c r="H44" s="89"/>
      <c r="I44" s="73"/>
      <c r="J44" s="90"/>
      <c r="K44" s="535"/>
      <c r="L44" s="91"/>
      <c r="M44" s="73"/>
      <c r="N44" s="91"/>
      <c r="O44" s="120"/>
      <c r="P44" s="120"/>
      <c r="Q44" s="73"/>
      <c r="R44" s="73"/>
      <c r="S44" s="73"/>
      <c r="T44" s="73"/>
      <c r="U44" s="283"/>
      <c r="V44" s="47"/>
    </row>
    <row r="45" spans="1:22" x14ac:dyDescent="0.25">
      <c r="A45" s="1370"/>
      <c r="B45" s="324">
        <v>7</v>
      </c>
      <c r="C45" s="81"/>
      <c r="D45" s="82"/>
      <c r="E45" s="74"/>
      <c r="F45" s="81"/>
      <c r="G45" s="83"/>
      <c r="H45" s="89"/>
      <c r="I45" s="73"/>
      <c r="J45" s="90"/>
      <c r="K45" s="535"/>
      <c r="L45" s="91"/>
      <c r="M45" s="73"/>
      <c r="N45" s="91"/>
      <c r="O45" s="120"/>
      <c r="P45" s="120"/>
      <c r="Q45" s="73"/>
      <c r="R45" s="73"/>
      <c r="S45" s="73"/>
      <c r="T45" s="73"/>
      <c r="U45" s="283"/>
      <c r="V45" s="47"/>
    </row>
    <row r="46" spans="1:22" x14ac:dyDescent="0.25">
      <c r="A46" s="1370"/>
      <c r="B46" s="324">
        <v>8</v>
      </c>
      <c r="C46" s="81"/>
      <c r="D46" s="82"/>
      <c r="E46" s="74"/>
      <c r="F46" s="81"/>
      <c r="G46" s="83"/>
      <c r="H46" s="89"/>
      <c r="I46" s="73"/>
      <c r="J46" s="90"/>
      <c r="K46" s="535"/>
      <c r="L46" s="91"/>
      <c r="M46" s="73"/>
      <c r="N46" s="91"/>
      <c r="O46" s="120"/>
      <c r="P46" s="120"/>
      <c r="Q46" s="73"/>
      <c r="R46" s="73"/>
      <c r="S46" s="73"/>
      <c r="T46" s="73"/>
      <c r="U46" s="283"/>
      <c r="V46" s="47"/>
    </row>
    <row r="47" spans="1:22" x14ac:dyDescent="0.25">
      <c r="A47" s="1370"/>
      <c r="B47" s="324">
        <v>9</v>
      </c>
      <c r="C47" s="81"/>
      <c r="D47" s="82"/>
      <c r="E47" s="74"/>
      <c r="F47" s="81"/>
      <c r="G47" s="83"/>
      <c r="H47" s="89"/>
      <c r="I47" s="73"/>
      <c r="J47" s="90"/>
      <c r="K47" s="535"/>
      <c r="L47" s="91"/>
      <c r="M47" s="73"/>
      <c r="N47" s="91"/>
      <c r="O47" s="120"/>
      <c r="P47" s="120"/>
      <c r="Q47" s="73"/>
      <c r="R47" s="73"/>
      <c r="S47" s="73"/>
      <c r="T47" s="73"/>
      <c r="U47" s="283"/>
      <c r="V47" s="47"/>
    </row>
    <row r="48" spans="1:22" ht="15.75" thickBot="1" x14ac:dyDescent="0.3">
      <c r="A48" s="1371"/>
      <c r="B48" s="325">
        <v>10</v>
      </c>
      <c r="C48" s="100"/>
      <c r="D48" s="101"/>
      <c r="E48" s="102"/>
      <c r="F48" s="100"/>
      <c r="G48" s="103"/>
      <c r="H48" s="331"/>
      <c r="I48" s="105"/>
      <c r="J48" s="106"/>
      <c r="K48" s="540"/>
      <c r="L48" s="107"/>
      <c r="M48" s="105"/>
      <c r="N48" s="107"/>
      <c r="O48" s="121"/>
      <c r="P48" s="121"/>
      <c r="Q48" s="105"/>
      <c r="R48" s="105"/>
      <c r="S48" s="105"/>
      <c r="T48" s="105"/>
      <c r="U48" s="284"/>
      <c r="V48" s="47"/>
    </row>
    <row r="49" spans="1:22" ht="25.5" thickBot="1" x14ac:dyDescent="0.3">
      <c r="A49" s="109"/>
      <c r="B49" s="75"/>
      <c r="C49" s="75"/>
      <c r="D49" s="75"/>
      <c r="E49" s="395" t="s">
        <v>303</v>
      </c>
      <c r="F49" s="396">
        <f>COUNTA(F39:F48)</f>
        <v>0</v>
      </c>
      <c r="G49" s="397">
        <f>COUNTA(G39:G48)</f>
        <v>0</v>
      </c>
      <c r="H49" s="613"/>
      <c r="I49" s="523"/>
      <c r="J49" s="615"/>
      <c r="K49" s="615"/>
      <c r="L49" s="616"/>
      <c r="M49" s="1273" t="s">
        <v>440</v>
      </c>
      <c r="N49" s="1274"/>
      <c r="O49" s="617">
        <f>SUM(O39:O48)</f>
        <v>0</v>
      </c>
      <c r="P49" s="618">
        <f>SUM(P39:P48)</f>
        <v>0</v>
      </c>
      <c r="Q49" s="5"/>
      <c r="S49" s="5"/>
      <c r="T49" s="5"/>
      <c r="U49" s="99"/>
      <c r="V49" s="112"/>
    </row>
    <row r="50" spans="1:22" ht="15.75" thickBot="1" x14ac:dyDescent="0.3">
      <c r="A50" s="113"/>
      <c r="B50" s="48"/>
      <c r="C50" s="45"/>
      <c r="D50" s="45"/>
      <c r="E50" s="45"/>
      <c r="F50" s="48"/>
      <c r="G50" s="45"/>
      <c r="H50" s="45"/>
      <c r="I50" s="48"/>
      <c r="J50" s="48"/>
      <c r="K50" s="48"/>
      <c r="L50" s="45"/>
      <c r="M50" s="45"/>
      <c r="N50" s="45"/>
      <c r="O50" s="45"/>
      <c r="P50" s="45"/>
      <c r="Q50" s="45"/>
      <c r="R50" s="45"/>
      <c r="S50" s="45"/>
      <c r="T50" s="114"/>
      <c r="U50" s="45"/>
      <c r="V50" s="49"/>
    </row>
    <row r="51" spans="1:22" ht="15.75" thickBot="1" x14ac:dyDescent="0.3">
      <c r="A51" s="108"/>
      <c r="B51" s="33"/>
      <c r="C51" s="30"/>
      <c r="D51" s="30"/>
      <c r="E51" s="30"/>
      <c r="F51" s="33"/>
      <c r="G51" s="30"/>
      <c r="H51" s="30"/>
      <c r="I51" s="33"/>
      <c r="J51" s="33"/>
      <c r="K51" s="33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6"/>
    </row>
    <row r="52" spans="1:22" ht="28.5" thickBot="1" x14ac:dyDescent="0.3">
      <c r="A52" s="316" t="s">
        <v>9</v>
      </c>
      <c r="B52" s="1226" t="s">
        <v>81</v>
      </c>
      <c r="C52" s="1227"/>
      <c r="E52" s="1372" t="s">
        <v>267</v>
      </c>
      <c r="F52" s="1374"/>
      <c r="G52" s="1224">
        <f>VLOOKUP(B52,'Urbano.Piano inv. forn'!$D$128:$H$147,3,FALSE)</f>
        <v>0</v>
      </c>
      <c r="H52" s="1225"/>
      <c r="I52" s="1"/>
      <c r="J52" s="1372" t="s">
        <v>268</v>
      </c>
      <c r="K52" s="1373"/>
      <c r="L52" s="1374"/>
      <c r="M52" s="1224">
        <f>VLOOKUP(B52,'Urbano.Piano inv. forn'!$D$128:$H$147,4,FALSE)</f>
        <v>0</v>
      </c>
      <c r="N52" s="1225"/>
      <c r="P52" s="321" t="s">
        <v>269</v>
      </c>
      <c r="Q52" s="525"/>
      <c r="S52" s="322" t="s">
        <v>270</v>
      </c>
      <c r="T52" s="1375"/>
      <c r="U52" s="1376"/>
      <c r="V52" s="47"/>
    </row>
    <row r="53" spans="1:22" ht="15.75" thickBot="1" x14ac:dyDescent="0.3">
      <c r="A53" s="109"/>
      <c r="B53" s="76"/>
      <c r="C53" s="76"/>
      <c r="E53" s="77"/>
      <c r="F53" s="77"/>
      <c r="G53" s="78"/>
      <c r="H53" s="78"/>
      <c r="I53" s="1"/>
      <c r="J53" s="77"/>
      <c r="K53" s="77"/>
      <c r="L53" s="77"/>
      <c r="M53" s="78"/>
      <c r="N53" s="78"/>
      <c r="P53" s="79"/>
      <c r="S53" s="75"/>
      <c r="T53" s="80"/>
      <c r="V53" s="110"/>
    </row>
    <row r="54" spans="1:22" ht="30.75" customHeight="1" thickBot="1" x14ac:dyDescent="0.3">
      <c r="A54" s="1377" t="s">
        <v>271</v>
      </c>
      <c r="B54" s="1378"/>
      <c r="C54" s="1378"/>
      <c r="D54" s="1379"/>
      <c r="E54" s="1210">
        <f>VLOOKUP(B52,'Urbano.Piano inv. forn'!$D$128:$V$147,17,FALSE)</f>
        <v>0</v>
      </c>
      <c r="F54" s="1258"/>
      <c r="G54" s="1258"/>
      <c r="H54" s="1211"/>
      <c r="I54" s="1"/>
      <c r="J54" s="1380" t="s">
        <v>52</v>
      </c>
      <c r="K54" s="1381"/>
      <c r="L54" s="1382"/>
      <c r="M54" s="1210">
        <f>VLOOKUP(B52,'Urbano.Piano inv. forn'!$D$128:$V$147,19,FALSE)</f>
        <v>0</v>
      </c>
      <c r="N54" s="1211"/>
      <c r="O54" s="98"/>
      <c r="P54" s="322" t="s">
        <v>272</v>
      </c>
      <c r="Q54" s="115">
        <f>M54+E54</f>
        <v>0</v>
      </c>
      <c r="R54" s="64"/>
      <c r="S54" s="322" t="s">
        <v>273</v>
      </c>
      <c r="T54" s="1375"/>
      <c r="U54" s="1376"/>
      <c r="V54" s="110"/>
    </row>
    <row r="55" spans="1:22" ht="15.75" thickBot="1" x14ac:dyDescent="0.3">
      <c r="A55" s="116"/>
      <c r="B55" s="117"/>
      <c r="C55" s="117"/>
      <c r="D55" s="117"/>
      <c r="E55" s="118"/>
      <c r="F55" s="118"/>
      <c r="G55" s="118"/>
      <c r="H55" s="118"/>
      <c r="I55" s="1"/>
      <c r="J55" s="77"/>
      <c r="K55" s="77"/>
      <c r="L55" s="77"/>
      <c r="M55" s="118"/>
      <c r="N55" s="118"/>
      <c r="O55" s="98"/>
      <c r="P55" s="75"/>
      <c r="Q55" s="98"/>
      <c r="R55" s="64"/>
      <c r="S55" s="75"/>
      <c r="T55" s="119"/>
      <c r="U55" s="119"/>
      <c r="V55" s="47"/>
    </row>
    <row r="56" spans="1:22" ht="60" x14ac:dyDescent="0.25">
      <c r="A56" s="1366" t="s">
        <v>274</v>
      </c>
      <c r="B56" s="1368" t="s">
        <v>275</v>
      </c>
      <c r="C56" s="1368" t="s">
        <v>276</v>
      </c>
      <c r="D56" s="317" t="s">
        <v>277</v>
      </c>
      <c r="E56" s="318" t="s">
        <v>278</v>
      </c>
      <c r="F56" s="317" t="s">
        <v>279</v>
      </c>
      <c r="G56" s="317" t="s">
        <v>280</v>
      </c>
      <c r="H56" s="319" t="s">
        <v>241</v>
      </c>
      <c r="I56" s="319" t="s">
        <v>281</v>
      </c>
      <c r="J56" s="319" t="s">
        <v>282</v>
      </c>
      <c r="K56" s="319" t="s">
        <v>636</v>
      </c>
      <c r="L56" s="319" t="s">
        <v>283</v>
      </c>
      <c r="M56" s="319" t="s">
        <v>284</v>
      </c>
      <c r="N56" s="319" t="s">
        <v>285</v>
      </c>
      <c r="O56" s="319" t="s">
        <v>286</v>
      </c>
      <c r="P56" s="319" t="s">
        <v>287</v>
      </c>
      <c r="Q56" s="319" t="s">
        <v>288</v>
      </c>
      <c r="R56" s="319" t="s">
        <v>289</v>
      </c>
      <c r="S56" s="319" t="s">
        <v>290</v>
      </c>
      <c r="T56" s="319" t="s">
        <v>632</v>
      </c>
      <c r="U56" s="1383" t="s">
        <v>291</v>
      </c>
      <c r="V56" s="111"/>
    </row>
    <row r="57" spans="1:22" ht="24.75" thickBot="1" x14ac:dyDescent="0.3">
      <c r="A57" s="1367"/>
      <c r="B57" s="1369"/>
      <c r="C57" s="1369"/>
      <c r="D57" s="320" t="s">
        <v>292</v>
      </c>
      <c r="E57" s="320" t="s">
        <v>293</v>
      </c>
      <c r="F57" s="320" t="s">
        <v>294</v>
      </c>
      <c r="G57" s="320" t="s">
        <v>294</v>
      </c>
      <c r="H57" s="320" t="s">
        <v>76</v>
      </c>
      <c r="I57" s="320" t="s">
        <v>28</v>
      </c>
      <c r="J57" s="320" t="s">
        <v>295</v>
      </c>
      <c r="K57" s="320" t="s">
        <v>296</v>
      </c>
      <c r="L57" s="320" t="s">
        <v>296</v>
      </c>
      <c r="M57" s="320" t="s">
        <v>297</v>
      </c>
      <c r="N57" s="320" t="s">
        <v>296</v>
      </c>
      <c r="O57" s="320" t="s">
        <v>298</v>
      </c>
      <c r="P57" s="320" t="s">
        <v>629</v>
      </c>
      <c r="Q57" s="320" t="s">
        <v>299</v>
      </c>
      <c r="R57" s="320" t="s">
        <v>300</v>
      </c>
      <c r="S57" s="320" t="s">
        <v>301</v>
      </c>
      <c r="T57" s="320" t="s">
        <v>301</v>
      </c>
      <c r="U57" s="1384"/>
      <c r="V57" s="111"/>
    </row>
    <row r="58" spans="1:22" x14ac:dyDescent="0.25">
      <c r="A58" s="1370" t="str">
        <f>B52</f>
        <v>urb.i.5</v>
      </c>
      <c r="B58" s="323">
        <v>1</v>
      </c>
      <c r="C58" s="85"/>
      <c r="D58" s="86"/>
      <c r="E58" s="87"/>
      <c r="F58" s="85"/>
      <c r="G58" s="88"/>
      <c r="H58" s="89"/>
      <c r="I58" s="72"/>
      <c r="J58" s="92"/>
      <c r="K58" s="530"/>
      <c r="L58" s="93"/>
      <c r="M58" s="72"/>
      <c r="N58" s="93"/>
      <c r="O58" s="129"/>
      <c r="P58" s="129"/>
      <c r="Q58" s="72"/>
      <c r="R58" s="72"/>
      <c r="S58" s="72"/>
      <c r="T58" s="72"/>
      <c r="U58" s="282"/>
      <c r="V58" s="47"/>
    </row>
    <row r="59" spans="1:22" x14ac:dyDescent="0.25">
      <c r="A59" s="1370"/>
      <c r="B59" s="324">
        <v>2</v>
      </c>
      <c r="C59" s="81"/>
      <c r="D59" s="82"/>
      <c r="E59" s="74"/>
      <c r="F59" s="81"/>
      <c r="G59" s="83"/>
      <c r="H59" s="89"/>
      <c r="I59" s="73"/>
      <c r="J59" s="90"/>
      <c r="K59" s="535"/>
      <c r="L59" s="91"/>
      <c r="M59" s="73"/>
      <c r="N59" s="91"/>
      <c r="O59" s="120"/>
      <c r="P59" s="120"/>
      <c r="Q59" s="73"/>
      <c r="R59" s="73" t="s">
        <v>302</v>
      </c>
      <c r="S59" s="73"/>
      <c r="T59" s="73"/>
      <c r="U59" s="283"/>
      <c r="V59" s="47"/>
    </row>
    <row r="60" spans="1:22" x14ac:dyDescent="0.25">
      <c r="A60" s="1370"/>
      <c r="B60" s="324">
        <v>3</v>
      </c>
      <c r="C60" s="81"/>
      <c r="D60" s="82"/>
      <c r="E60" s="74"/>
      <c r="F60" s="81"/>
      <c r="G60" s="83"/>
      <c r="H60" s="89"/>
      <c r="I60" s="73"/>
      <c r="J60" s="90"/>
      <c r="K60" s="535"/>
      <c r="L60" s="91"/>
      <c r="M60" s="73"/>
      <c r="N60" s="91"/>
      <c r="O60" s="120"/>
      <c r="P60" s="120"/>
      <c r="Q60" s="73"/>
      <c r="R60" s="73"/>
      <c r="S60" s="73"/>
      <c r="T60" s="73"/>
      <c r="U60" s="283"/>
      <c r="V60" s="47"/>
    </row>
    <row r="61" spans="1:22" x14ac:dyDescent="0.25">
      <c r="A61" s="1370"/>
      <c r="B61" s="324">
        <v>4</v>
      </c>
      <c r="C61" s="81"/>
      <c r="D61" s="82"/>
      <c r="E61" s="74"/>
      <c r="F61" s="81"/>
      <c r="G61" s="83"/>
      <c r="H61" s="89"/>
      <c r="I61" s="73"/>
      <c r="J61" s="90"/>
      <c r="K61" s="535"/>
      <c r="L61" s="91"/>
      <c r="M61" s="73"/>
      <c r="N61" s="91"/>
      <c r="O61" s="120"/>
      <c r="P61" s="120"/>
      <c r="Q61" s="73"/>
      <c r="R61" s="73"/>
      <c r="S61" s="73"/>
      <c r="T61" s="73"/>
      <c r="U61" s="283"/>
      <c r="V61" s="47"/>
    </row>
    <row r="62" spans="1:22" x14ac:dyDescent="0.25">
      <c r="A62" s="1370"/>
      <c r="B62" s="324">
        <v>5</v>
      </c>
      <c r="C62" s="81"/>
      <c r="D62" s="82"/>
      <c r="E62" s="74"/>
      <c r="F62" s="81"/>
      <c r="G62" s="83"/>
      <c r="H62" s="89"/>
      <c r="I62" s="73"/>
      <c r="J62" s="90"/>
      <c r="K62" s="535"/>
      <c r="L62" s="91"/>
      <c r="M62" s="73"/>
      <c r="N62" s="91"/>
      <c r="O62" s="120"/>
      <c r="P62" s="120"/>
      <c r="Q62" s="73"/>
      <c r="R62" s="73"/>
      <c r="S62" s="73"/>
      <c r="T62" s="73"/>
      <c r="U62" s="283"/>
      <c r="V62" s="47"/>
    </row>
    <row r="63" spans="1:22" x14ac:dyDescent="0.25">
      <c r="A63" s="1370"/>
      <c r="B63" s="324">
        <v>6</v>
      </c>
      <c r="C63" s="81"/>
      <c r="D63" s="82"/>
      <c r="E63" s="74"/>
      <c r="F63" s="81"/>
      <c r="G63" s="83"/>
      <c r="H63" s="89"/>
      <c r="I63" s="73"/>
      <c r="J63" s="90"/>
      <c r="K63" s="535"/>
      <c r="L63" s="91"/>
      <c r="M63" s="73"/>
      <c r="N63" s="91"/>
      <c r="O63" s="120"/>
      <c r="P63" s="120"/>
      <c r="Q63" s="73"/>
      <c r="R63" s="73"/>
      <c r="S63" s="73"/>
      <c r="T63" s="73"/>
      <c r="U63" s="283"/>
      <c r="V63" s="47"/>
    </row>
    <row r="64" spans="1:22" x14ac:dyDescent="0.25">
      <c r="A64" s="1370"/>
      <c r="B64" s="324">
        <v>7</v>
      </c>
      <c r="C64" s="81"/>
      <c r="D64" s="82"/>
      <c r="E64" s="74"/>
      <c r="F64" s="81"/>
      <c r="G64" s="83"/>
      <c r="H64" s="89"/>
      <c r="I64" s="73"/>
      <c r="J64" s="90"/>
      <c r="K64" s="535"/>
      <c r="L64" s="91"/>
      <c r="M64" s="73"/>
      <c r="N64" s="91"/>
      <c r="O64" s="120"/>
      <c r="P64" s="120"/>
      <c r="Q64" s="73"/>
      <c r="R64" s="73"/>
      <c r="S64" s="73"/>
      <c r="T64" s="73"/>
      <c r="U64" s="283"/>
      <c r="V64" s="47"/>
    </row>
    <row r="65" spans="1:22" x14ac:dyDescent="0.25">
      <c r="A65" s="1370"/>
      <c r="B65" s="324">
        <v>8</v>
      </c>
      <c r="C65" s="81"/>
      <c r="D65" s="82"/>
      <c r="E65" s="74"/>
      <c r="F65" s="81"/>
      <c r="G65" s="83"/>
      <c r="H65" s="89"/>
      <c r="I65" s="73"/>
      <c r="J65" s="90"/>
      <c r="K65" s="535"/>
      <c r="L65" s="91"/>
      <c r="M65" s="73"/>
      <c r="N65" s="91"/>
      <c r="O65" s="120"/>
      <c r="P65" s="120"/>
      <c r="Q65" s="73"/>
      <c r="R65" s="73"/>
      <c r="S65" s="73"/>
      <c r="T65" s="73"/>
      <c r="U65" s="283"/>
      <c r="V65" s="47"/>
    </row>
    <row r="66" spans="1:22" x14ac:dyDescent="0.25">
      <c r="A66" s="1370"/>
      <c r="B66" s="324">
        <v>9</v>
      </c>
      <c r="C66" s="81"/>
      <c r="D66" s="82"/>
      <c r="E66" s="74"/>
      <c r="F66" s="81"/>
      <c r="G66" s="83"/>
      <c r="H66" s="89"/>
      <c r="I66" s="73"/>
      <c r="J66" s="90"/>
      <c r="K66" s="535"/>
      <c r="L66" s="91"/>
      <c r="M66" s="73"/>
      <c r="N66" s="91"/>
      <c r="O66" s="120"/>
      <c r="P66" s="120"/>
      <c r="Q66" s="73"/>
      <c r="R66" s="73"/>
      <c r="S66" s="73"/>
      <c r="T66" s="73"/>
      <c r="U66" s="283"/>
      <c r="V66" s="47"/>
    </row>
    <row r="67" spans="1:22" x14ac:dyDescent="0.25">
      <c r="A67" s="1371"/>
      <c r="B67" s="325">
        <v>10</v>
      </c>
      <c r="C67" s="100"/>
      <c r="D67" s="101"/>
      <c r="E67" s="102"/>
      <c r="F67" s="100"/>
      <c r="G67" s="103"/>
      <c r="H67" s="331"/>
      <c r="I67" s="105"/>
      <c r="J67" s="106"/>
      <c r="K67" s="540"/>
      <c r="L67" s="107"/>
      <c r="M67" s="105"/>
      <c r="N67" s="107"/>
      <c r="O67" s="121"/>
      <c r="P67" s="121"/>
      <c r="Q67" s="105"/>
      <c r="R67" s="105"/>
      <c r="S67" s="105"/>
      <c r="T67" s="105"/>
      <c r="U67" s="284"/>
      <c r="V67" s="47"/>
    </row>
    <row r="68" spans="1:22" ht="25.5" thickBot="1" x14ac:dyDescent="0.3">
      <c r="A68" s="109"/>
      <c r="B68" s="75"/>
      <c r="C68" s="75"/>
      <c r="D68" s="75"/>
      <c r="E68" s="395" t="s">
        <v>303</v>
      </c>
      <c r="F68" s="396">
        <f>COUNTA(F58:F67)</f>
        <v>0</v>
      </c>
      <c r="G68" s="397">
        <f>COUNTA(G58:G67)</f>
        <v>0</v>
      </c>
      <c r="H68" s="613"/>
      <c r="I68" s="523"/>
      <c r="J68" s="615"/>
      <c r="K68" s="615"/>
      <c r="L68" s="616"/>
      <c r="M68" s="1273" t="s">
        <v>440</v>
      </c>
      <c r="N68" s="1274"/>
      <c r="O68" s="617">
        <f>SUM(O58:O67)</f>
        <v>0</v>
      </c>
      <c r="P68" s="618">
        <f>SUM(P58:P67)</f>
        <v>0</v>
      </c>
      <c r="Q68" s="5"/>
      <c r="S68" s="5"/>
      <c r="T68" s="5"/>
      <c r="U68" s="99"/>
      <c r="V68" s="112"/>
    </row>
    <row r="69" spans="1:22" ht="15.75" thickBot="1" x14ac:dyDescent="0.3">
      <c r="A69" s="113"/>
      <c r="B69" s="48"/>
      <c r="C69" s="45"/>
      <c r="D69" s="45"/>
      <c r="E69" s="45"/>
      <c r="F69" s="48"/>
      <c r="G69" s="45"/>
      <c r="H69" s="45"/>
      <c r="I69" s="48"/>
      <c r="J69" s="48"/>
      <c r="K69" s="48"/>
      <c r="L69" s="45"/>
      <c r="M69" s="45"/>
      <c r="N69" s="45"/>
      <c r="O69" s="45"/>
      <c r="P69" s="45"/>
      <c r="Q69" s="45"/>
      <c r="R69" s="45"/>
      <c r="S69" s="45"/>
      <c r="T69" s="114"/>
      <c r="U69" s="45"/>
      <c r="V69" s="49"/>
    </row>
    <row r="70" spans="1:22" ht="15.75" thickBot="1" x14ac:dyDescent="0.3">
      <c r="A70" s="108"/>
      <c r="B70" s="33"/>
      <c r="C70" s="30"/>
      <c r="D70" s="30"/>
      <c r="E70" s="30"/>
      <c r="F70" s="33"/>
      <c r="G70" s="30"/>
      <c r="H70" s="30"/>
      <c r="I70" s="33"/>
      <c r="J70" s="33"/>
      <c r="K70" s="33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6"/>
    </row>
    <row r="71" spans="1:22" ht="28.5" thickBot="1" x14ac:dyDescent="0.3">
      <c r="A71" s="316" t="s">
        <v>9</v>
      </c>
      <c r="B71" s="1226" t="s">
        <v>81</v>
      </c>
      <c r="C71" s="1227"/>
      <c r="E71" s="1372" t="s">
        <v>267</v>
      </c>
      <c r="F71" s="1374"/>
      <c r="G71" s="1224">
        <f>VLOOKUP(B71,'Urbano.Piano inv. forn'!$D$128:$H$147,3,FALSE)</f>
        <v>0</v>
      </c>
      <c r="H71" s="1225"/>
      <c r="I71" s="1"/>
      <c r="J71" s="1372" t="s">
        <v>268</v>
      </c>
      <c r="K71" s="1373"/>
      <c r="L71" s="1374"/>
      <c r="M71" s="1224">
        <f>VLOOKUP(B71,'Urbano.Piano inv. forn'!$D$128:$H$147,4,FALSE)</f>
        <v>0</v>
      </c>
      <c r="N71" s="1225"/>
      <c r="P71" s="321" t="s">
        <v>269</v>
      </c>
      <c r="Q71" s="525"/>
      <c r="S71" s="322" t="s">
        <v>270</v>
      </c>
      <c r="T71" s="1375"/>
      <c r="U71" s="1376"/>
      <c r="V71" s="47"/>
    </row>
    <row r="72" spans="1:22" ht="15.75" thickBot="1" x14ac:dyDescent="0.3">
      <c r="A72" s="109"/>
      <c r="B72" s="76"/>
      <c r="C72" s="76"/>
      <c r="E72" s="77"/>
      <c r="F72" s="77"/>
      <c r="G72" s="78"/>
      <c r="H72" s="78"/>
      <c r="I72" s="1"/>
      <c r="J72" s="77"/>
      <c r="K72" s="77"/>
      <c r="L72" s="77"/>
      <c r="M72" s="78"/>
      <c r="N72" s="78"/>
      <c r="P72" s="79"/>
      <c r="S72" s="75"/>
      <c r="T72" s="80"/>
      <c r="V72" s="110"/>
    </row>
    <row r="73" spans="1:22" ht="29.25" customHeight="1" thickBot="1" x14ac:dyDescent="0.3">
      <c r="A73" s="1377" t="s">
        <v>271</v>
      </c>
      <c r="B73" s="1378"/>
      <c r="C73" s="1378"/>
      <c r="D73" s="1379"/>
      <c r="E73" s="1210">
        <f>VLOOKUP(B71,'Urbano.Piano inv. forn'!$D$128:$V$147,17,FALSE)</f>
        <v>0</v>
      </c>
      <c r="F73" s="1258"/>
      <c r="G73" s="1258"/>
      <c r="H73" s="1211"/>
      <c r="I73" s="1"/>
      <c r="J73" s="1380" t="s">
        <v>52</v>
      </c>
      <c r="K73" s="1381"/>
      <c r="L73" s="1382"/>
      <c r="M73" s="1210">
        <f>VLOOKUP(B71,'Urbano.Piano inv. forn'!$D$128:$V$147,19,FALSE)</f>
        <v>0</v>
      </c>
      <c r="N73" s="1211"/>
      <c r="O73" s="98"/>
      <c r="P73" s="322" t="s">
        <v>272</v>
      </c>
      <c r="Q73" s="115">
        <f>M73+E73</f>
        <v>0</v>
      </c>
      <c r="R73" s="64"/>
      <c r="S73" s="322" t="s">
        <v>273</v>
      </c>
      <c r="T73" s="1375"/>
      <c r="U73" s="1376"/>
      <c r="V73" s="110"/>
    </row>
    <row r="74" spans="1:22" ht="15.75" thickBot="1" x14ac:dyDescent="0.3">
      <c r="A74" s="116"/>
      <c r="B74" s="117"/>
      <c r="C74" s="117"/>
      <c r="D74" s="117"/>
      <c r="E74" s="118"/>
      <c r="F74" s="118"/>
      <c r="G74" s="118"/>
      <c r="H74" s="118"/>
      <c r="I74" s="1"/>
      <c r="J74" s="77"/>
      <c r="K74" s="77"/>
      <c r="L74" s="77"/>
      <c r="M74" s="118"/>
      <c r="N74" s="118"/>
      <c r="O74" s="98"/>
      <c r="P74" s="75"/>
      <c r="Q74" s="98"/>
      <c r="R74" s="64"/>
      <c r="S74" s="75"/>
      <c r="T74" s="119"/>
      <c r="U74" s="119"/>
      <c r="V74" s="47"/>
    </row>
    <row r="75" spans="1:22" ht="60.75" thickBot="1" x14ac:dyDescent="0.3">
      <c r="A75" s="1366" t="s">
        <v>274</v>
      </c>
      <c r="B75" s="1368" t="s">
        <v>275</v>
      </c>
      <c r="C75" s="1368" t="s">
        <v>276</v>
      </c>
      <c r="D75" s="317" t="s">
        <v>277</v>
      </c>
      <c r="E75" s="318" t="s">
        <v>278</v>
      </c>
      <c r="F75" s="317" t="s">
        <v>279</v>
      </c>
      <c r="G75" s="317" t="s">
        <v>280</v>
      </c>
      <c r="H75" s="319" t="s">
        <v>241</v>
      </c>
      <c r="I75" s="319" t="s">
        <v>281</v>
      </c>
      <c r="J75" s="319" t="s">
        <v>282</v>
      </c>
      <c r="K75" s="319" t="s">
        <v>636</v>
      </c>
      <c r="L75" s="319" t="s">
        <v>283</v>
      </c>
      <c r="M75" s="319" t="s">
        <v>284</v>
      </c>
      <c r="N75" s="319" t="s">
        <v>285</v>
      </c>
      <c r="O75" s="319" t="s">
        <v>286</v>
      </c>
      <c r="P75" s="319" t="s">
        <v>287</v>
      </c>
      <c r="Q75" s="319" t="s">
        <v>288</v>
      </c>
      <c r="R75" s="319" t="s">
        <v>289</v>
      </c>
      <c r="S75" s="319" t="s">
        <v>290</v>
      </c>
      <c r="T75" s="319" t="s">
        <v>632</v>
      </c>
      <c r="U75" s="1383" t="s">
        <v>291</v>
      </c>
      <c r="V75" s="111"/>
    </row>
    <row r="76" spans="1:22" ht="24.75" thickBot="1" x14ac:dyDescent="0.3">
      <c r="A76" s="1367"/>
      <c r="B76" s="1369"/>
      <c r="C76" s="1369"/>
      <c r="D76" s="320" t="s">
        <v>292</v>
      </c>
      <c r="E76" s="320" t="s">
        <v>293</v>
      </c>
      <c r="F76" s="320" t="s">
        <v>294</v>
      </c>
      <c r="G76" s="320" t="s">
        <v>294</v>
      </c>
      <c r="H76" s="320" t="s">
        <v>76</v>
      </c>
      <c r="I76" s="320" t="s">
        <v>28</v>
      </c>
      <c r="J76" s="320" t="s">
        <v>295</v>
      </c>
      <c r="K76" s="320" t="s">
        <v>296</v>
      </c>
      <c r="L76" s="320" t="s">
        <v>296</v>
      </c>
      <c r="M76" s="320" t="s">
        <v>297</v>
      </c>
      <c r="N76" s="320" t="s">
        <v>296</v>
      </c>
      <c r="O76" s="320" t="s">
        <v>298</v>
      </c>
      <c r="P76" s="320" t="s">
        <v>629</v>
      </c>
      <c r="Q76" s="320" t="s">
        <v>299</v>
      </c>
      <c r="R76" s="320" t="s">
        <v>300</v>
      </c>
      <c r="S76" s="320" t="s">
        <v>301</v>
      </c>
      <c r="T76" s="320" t="s">
        <v>301</v>
      </c>
      <c r="U76" s="1384"/>
      <c r="V76" s="111"/>
    </row>
    <row r="77" spans="1:22" x14ac:dyDescent="0.25">
      <c r="A77" s="1370" t="str">
        <f>B71</f>
        <v>urb.i.5</v>
      </c>
      <c r="B77" s="323">
        <v>1</v>
      </c>
      <c r="C77" s="85"/>
      <c r="D77" s="86"/>
      <c r="E77" s="87"/>
      <c r="F77" s="85"/>
      <c r="G77" s="88"/>
      <c r="H77" s="89"/>
      <c r="I77" s="72"/>
      <c r="J77" s="92"/>
      <c r="K77" s="530"/>
      <c r="L77" s="93"/>
      <c r="M77" s="72"/>
      <c r="N77" s="93"/>
      <c r="O77" s="129"/>
      <c r="P77" s="129"/>
      <c r="Q77" s="72"/>
      <c r="R77" s="72"/>
      <c r="S77" s="72"/>
      <c r="T77" s="72"/>
      <c r="U77" s="282"/>
      <c r="V77" s="47"/>
    </row>
    <row r="78" spans="1:22" x14ac:dyDescent="0.25">
      <c r="A78" s="1370"/>
      <c r="B78" s="324">
        <v>2</v>
      </c>
      <c r="C78" s="81"/>
      <c r="D78" s="82"/>
      <c r="E78" s="74"/>
      <c r="F78" s="81"/>
      <c r="G78" s="83"/>
      <c r="H78" s="89"/>
      <c r="I78" s="73"/>
      <c r="J78" s="90"/>
      <c r="K78" s="535"/>
      <c r="L78" s="91"/>
      <c r="M78" s="73"/>
      <c r="N78" s="91"/>
      <c r="O78" s="120"/>
      <c r="P78" s="120"/>
      <c r="Q78" s="73"/>
      <c r="R78" s="73" t="s">
        <v>302</v>
      </c>
      <c r="S78" s="73"/>
      <c r="T78" s="73"/>
      <c r="U78" s="283"/>
      <c r="V78" s="47"/>
    </row>
    <row r="79" spans="1:22" x14ac:dyDescent="0.25">
      <c r="A79" s="1370"/>
      <c r="B79" s="324">
        <v>3</v>
      </c>
      <c r="C79" s="81"/>
      <c r="D79" s="82"/>
      <c r="E79" s="74"/>
      <c r="F79" s="81"/>
      <c r="G79" s="83"/>
      <c r="H79" s="89"/>
      <c r="I79" s="73"/>
      <c r="J79" s="90"/>
      <c r="K79" s="535"/>
      <c r="L79" s="91"/>
      <c r="M79" s="73"/>
      <c r="N79" s="91"/>
      <c r="O79" s="120"/>
      <c r="P79" s="120"/>
      <c r="Q79" s="73"/>
      <c r="R79" s="73"/>
      <c r="S79" s="73"/>
      <c r="T79" s="73"/>
      <c r="U79" s="283"/>
      <c r="V79" s="47"/>
    </row>
    <row r="80" spans="1:22" x14ac:dyDescent="0.25">
      <c r="A80" s="1370"/>
      <c r="B80" s="324">
        <v>4</v>
      </c>
      <c r="C80" s="81"/>
      <c r="D80" s="82"/>
      <c r="E80" s="74"/>
      <c r="F80" s="81"/>
      <c r="G80" s="83"/>
      <c r="H80" s="89"/>
      <c r="I80" s="73"/>
      <c r="J80" s="90"/>
      <c r="K80" s="535"/>
      <c r="L80" s="91"/>
      <c r="M80" s="73"/>
      <c r="N80" s="91"/>
      <c r="O80" s="120"/>
      <c r="P80" s="120"/>
      <c r="Q80" s="73"/>
      <c r="R80" s="73"/>
      <c r="S80" s="73"/>
      <c r="T80" s="73"/>
      <c r="U80" s="283"/>
      <c r="V80" s="47"/>
    </row>
    <row r="81" spans="1:22" x14ac:dyDescent="0.25">
      <c r="A81" s="1370"/>
      <c r="B81" s="324">
        <v>5</v>
      </c>
      <c r="C81" s="81"/>
      <c r="D81" s="82"/>
      <c r="E81" s="74"/>
      <c r="F81" s="81"/>
      <c r="G81" s="83"/>
      <c r="H81" s="89"/>
      <c r="I81" s="73"/>
      <c r="J81" s="90"/>
      <c r="K81" s="535"/>
      <c r="L81" s="91"/>
      <c r="M81" s="73"/>
      <c r="N81" s="91"/>
      <c r="O81" s="120"/>
      <c r="P81" s="120"/>
      <c r="Q81" s="73"/>
      <c r="R81" s="73"/>
      <c r="S81" s="73"/>
      <c r="T81" s="73"/>
      <c r="U81" s="283"/>
      <c r="V81" s="47"/>
    </row>
    <row r="82" spans="1:22" x14ac:dyDescent="0.25">
      <c r="A82" s="1370"/>
      <c r="B82" s="324">
        <v>6</v>
      </c>
      <c r="C82" s="81"/>
      <c r="D82" s="82"/>
      <c r="E82" s="74"/>
      <c r="F82" s="81"/>
      <c r="G82" s="83"/>
      <c r="H82" s="89"/>
      <c r="I82" s="73"/>
      <c r="J82" s="90"/>
      <c r="K82" s="535"/>
      <c r="L82" s="91"/>
      <c r="M82" s="73"/>
      <c r="N82" s="91"/>
      <c r="O82" s="120"/>
      <c r="P82" s="120"/>
      <c r="Q82" s="73"/>
      <c r="R82" s="73"/>
      <c r="S82" s="73"/>
      <c r="T82" s="73"/>
      <c r="U82" s="283"/>
      <c r="V82" s="47"/>
    </row>
    <row r="83" spans="1:22" x14ac:dyDescent="0.25">
      <c r="A83" s="1370"/>
      <c r="B83" s="324">
        <v>7</v>
      </c>
      <c r="C83" s="81"/>
      <c r="D83" s="82"/>
      <c r="E83" s="74"/>
      <c r="F83" s="81"/>
      <c r="G83" s="83"/>
      <c r="H83" s="89"/>
      <c r="I83" s="73"/>
      <c r="J83" s="90"/>
      <c r="K83" s="535"/>
      <c r="L83" s="91"/>
      <c r="M83" s="73"/>
      <c r="N83" s="91"/>
      <c r="O83" s="120"/>
      <c r="P83" s="120"/>
      <c r="Q83" s="73"/>
      <c r="R83" s="73"/>
      <c r="S83" s="73"/>
      <c r="T83" s="73"/>
      <c r="U83" s="283"/>
      <c r="V83" s="47"/>
    </row>
    <row r="84" spans="1:22" x14ac:dyDescent="0.25">
      <c r="A84" s="1370"/>
      <c r="B84" s="324">
        <v>8</v>
      </c>
      <c r="C84" s="81"/>
      <c r="D84" s="82"/>
      <c r="E84" s="74"/>
      <c r="F84" s="81"/>
      <c r="G84" s="83"/>
      <c r="H84" s="89"/>
      <c r="I84" s="73"/>
      <c r="J84" s="90"/>
      <c r="K84" s="535"/>
      <c r="L84" s="91"/>
      <c r="M84" s="73"/>
      <c r="N84" s="91"/>
      <c r="O84" s="120"/>
      <c r="P84" s="120"/>
      <c r="Q84" s="73"/>
      <c r="R84" s="73"/>
      <c r="S84" s="73"/>
      <c r="T84" s="73"/>
      <c r="U84" s="283"/>
      <c r="V84" s="47"/>
    </row>
    <row r="85" spans="1:22" x14ac:dyDescent="0.25">
      <c r="A85" s="1370"/>
      <c r="B85" s="324">
        <v>9</v>
      </c>
      <c r="C85" s="81"/>
      <c r="D85" s="82"/>
      <c r="E85" s="74"/>
      <c r="F85" s="81"/>
      <c r="G85" s="83"/>
      <c r="H85" s="89"/>
      <c r="I85" s="73"/>
      <c r="J85" s="90"/>
      <c r="K85" s="535"/>
      <c r="L85" s="91"/>
      <c r="M85" s="73"/>
      <c r="N85" s="91"/>
      <c r="O85" s="120"/>
      <c r="P85" s="120"/>
      <c r="Q85" s="73"/>
      <c r="R85" s="73"/>
      <c r="S85" s="73"/>
      <c r="T85" s="73"/>
      <c r="U85" s="283"/>
      <c r="V85" s="47"/>
    </row>
    <row r="86" spans="1:22" x14ac:dyDescent="0.25">
      <c r="A86" s="1371"/>
      <c r="B86" s="325">
        <v>10</v>
      </c>
      <c r="C86" s="100"/>
      <c r="D86" s="101"/>
      <c r="E86" s="102"/>
      <c r="F86" s="100"/>
      <c r="G86" s="103"/>
      <c r="H86" s="331"/>
      <c r="I86" s="105"/>
      <c r="J86" s="106"/>
      <c r="K86" s="540"/>
      <c r="L86" s="107"/>
      <c r="M86" s="105"/>
      <c r="N86" s="107"/>
      <c r="O86" s="121"/>
      <c r="P86" s="121"/>
      <c r="Q86" s="105"/>
      <c r="R86" s="105"/>
      <c r="S86" s="105"/>
      <c r="T86" s="105"/>
      <c r="U86" s="284"/>
      <c r="V86" s="47"/>
    </row>
    <row r="87" spans="1:22" ht="25.5" thickBot="1" x14ac:dyDescent="0.3">
      <c r="A87" s="109"/>
      <c r="B87" s="75"/>
      <c r="C87" s="75"/>
      <c r="D87" s="75"/>
      <c r="E87" s="395" t="s">
        <v>303</v>
      </c>
      <c r="F87" s="396">
        <f>COUNTA(F77:F86)</f>
        <v>0</v>
      </c>
      <c r="G87" s="397">
        <f>COUNTA(G77:G86)</f>
        <v>0</v>
      </c>
      <c r="H87" s="613"/>
      <c r="I87" s="523"/>
      <c r="J87" s="615"/>
      <c r="K87" s="615"/>
      <c r="L87" s="616"/>
      <c r="M87" s="1273" t="s">
        <v>440</v>
      </c>
      <c r="N87" s="1274"/>
      <c r="O87" s="617">
        <f>SUM(O77:O86)</f>
        <v>0</v>
      </c>
      <c r="P87" s="618">
        <f>SUM(P77:P86)</f>
        <v>0</v>
      </c>
      <c r="Q87" s="5"/>
      <c r="S87" s="5"/>
      <c r="T87" s="5"/>
      <c r="U87" s="99"/>
      <c r="V87" s="112"/>
    </row>
    <row r="88" spans="1:22" ht="15.75" thickBot="1" x14ac:dyDescent="0.3">
      <c r="A88" s="113"/>
      <c r="B88" s="48"/>
      <c r="C88" s="45"/>
      <c r="D88" s="45"/>
      <c r="E88" s="45"/>
      <c r="F88" s="48"/>
      <c r="G88" s="45"/>
      <c r="H88" s="45"/>
      <c r="I88" s="48"/>
      <c r="J88" s="48"/>
      <c r="K88" s="48"/>
      <c r="L88" s="45"/>
      <c r="M88" s="45"/>
      <c r="N88" s="45"/>
      <c r="O88" s="45"/>
      <c r="P88" s="45"/>
      <c r="Q88" s="45"/>
      <c r="R88" s="45"/>
      <c r="S88" s="45"/>
      <c r="T88" s="114"/>
      <c r="U88" s="45"/>
      <c r="V88" s="49"/>
    </row>
    <row r="89" spans="1:22" ht="15.75" thickBot="1" x14ac:dyDescent="0.3">
      <c r="A89" s="108"/>
      <c r="B89" s="33"/>
      <c r="C89" s="30"/>
      <c r="D89" s="30"/>
      <c r="E89" s="30"/>
      <c r="F89" s="33"/>
      <c r="G89" s="30"/>
      <c r="H89" s="30"/>
      <c r="I89" s="33"/>
      <c r="J89" s="33"/>
      <c r="K89" s="33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6"/>
    </row>
    <row r="90" spans="1:22" ht="28.5" thickBot="1" x14ac:dyDescent="0.3">
      <c r="A90" s="316" t="s">
        <v>9</v>
      </c>
      <c r="B90" s="1226" t="s">
        <v>80</v>
      </c>
      <c r="C90" s="1227"/>
      <c r="E90" s="1372" t="s">
        <v>267</v>
      </c>
      <c r="F90" s="1374"/>
      <c r="G90" s="1224">
        <f>VLOOKUP(B90,'Urbano.Piano inv. forn'!$D$128:$H$147,3,FALSE)</f>
        <v>0</v>
      </c>
      <c r="H90" s="1225"/>
      <c r="I90" s="1"/>
      <c r="J90" s="1372" t="s">
        <v>268</v>
      </c>
      <c r="K90" s="1373"/>
      <c r="L90" s="1374"/>
      <c r="M90" s="1224">
        <f>VLOOKUP(B90,'Urbano.Piano inv. forn'!$D$128:$H$147,4,FALSE)</f>
        <v>0</v>
      </c>
      <c r="N90" s="1225"/>
      <c r="P90" s="321" t="s">
        <v>269</v>
      </c>
      <c r="Q90" s="525"/>
      <c r="S90" s="322" t="s">
        <v>270</v>
      </c>
      <c r="T90" s="1375"/>
      <c r="U90" s="1376"/>
      <c r="V90" s="47"/>
    </row>
    <row r="91" spans="1:22" ht="15.75" thickBot="1" x14ac:dyDescent="0.3">
      <c r="A91" s="109"/>
      <c r="B91" s="76"/>
      <c r="C91" s="76"/>
      <c r="E91" s="77"/>
      <c r="F91" s="77"/>
      <c r="G91" s="78"/>
      <c r="H91" s="78"/>
      <c r="I91" s="1"/>
      <c r="J91" s="77"/>
      <c r="K91" s="77"/>
      <c r="L91" s="77"/>
      <c r="M91" s="78"/>
      <c r="N91" s="78"/>
      <c r="P91" s="79"/>
      <c r="S91" s="75"/>
      <c r="T91" s="80"/>
      <c r="V91" s="110"/>
    </row>
    <row r="92" spans="1:22" ht="38.25" customHeight="1" thickBot="1" x14ac:dyDescent="0.3">
      <c r="A92" s="1377" t="s">
        <v>271</v>
      </c>
      <c r="B92" s="1378"/>
      <c r="C92" s="1378"/>
      <c r="D92" s="1379"/>
      <c r="E92" s="1210">
        <f>VLOOKUP(B90,'Urbano.Piano inv. forn'!$D$128:$V$147,17,FALSE)</f>
        <v>0</v>
      </c>
      <c r="F92" s="1258"/>
      <c r="G92" s="1258"/>
      <c r="H92" s="1211"/>
      <c r="I92" s="1"/>
      <c r="J92" s="1380" t="s">
        <v>52</v>
      </c>
      <c r="K92" s="1381"/>
      <c r="L92" s="1382"/>
      <c r="M92" s="1210">
        <f>VLOOKUP(B90,'Urbano.Piano inv. forn'!$D$128:$V$147,19,FALSE)</f>
        <v>0</v>
      </c>
      <c r="N92" s="1211"/>
      <c r="O92" s="98"/>
      <c r="P92" s="322" t="s">
        <v>272</v>
      </c>
      <c r="Q92" s="115">
        <f>M92+E92</f>
        <v>0</v>
      </c>
      <c r="R92" s="64"/>
      <c r="S92" s="322" t="s">
        <v>273</v>
      </c>
      <c r="T92" s="1375"/>
      <c r="U92" s="1376"/>
      <c r="V92" s="110"/>
    </row>
    <row r="93" spans="1:22" ht="15.75" thickBot="1" x14ac:dyDescent="0.3">
      <c r="A93" s="116"/>
      <c r="B93" s="117"/>
      <c r="C93" s="117"/>
      <c r="D93" s="117"/>
      <c r="E93" s="118"/>
      <c r="F93" s="118"/>
      <c r="G93" s="118"/>
      <c r="H93" s="118"/>
      <c r="I93" s="1"/>
      <c r="J93" s="77"/>
      <c r="K93" s="77"/>
      <c r="L93" s="77"/>
      <c r="M93" s="118"/>
      <c r="N93" s="118"/>
      <c r="O93" s="98"/>
      <c r="P93" s="75"/>
      <c r="Q93" s="98"/>
      <c r="R93" s="64"/>
      <c r="S93" s="75"/>
      <c r="T93" s="119"/>
      <c r="U93" s="119"/>
      <c r="V93" s="47"/>
    </row>
    <row r="94" spans="1:22" ht="60.75" thickBot="1" x14ac:dyDescent="0.3">
      <c r="A94" s="1366" t="s">
        <v>274</v>
      </c>
      <c r="B94" s="1368" t="s">
        <v>275</v>
      </c>
      <c r="C94" s="1368" t="s">
        <v>276</v>
      </c>
      <c r="D94" s="317" t="s">
        <v>277</v>
      </c>
      <c r="E94" s="318" t="s">
        <v>278</v>
      </c>
      <c r="F94" s="317" t="s">
        <v>279</v>
      </c>
      <c r="G94" s="317" t="s">
        <v>280</v>
      </c>
      <c r="H94" s="319" t="s">
        <v>241</v>
      </c>
      <c r="I94" s="319" t="s">
        <v>281</v>
      </c>
      <c r="J94" s="319" t="s">
        <v>282</v>
      </c>
      <c r="K94" s="319" t="s">
        <v>636</v>
      </c>
      <c r="L94" s="319" t="s">
        <v>283</v>
      </c>
      <c r="M94" s="319" t="s">
        <v>284</v>
      </c>
      <c r="N94" s="319" t="s">
        <v>285</v>
      </c>
      <c r="O94" s="319" t="s">
        <v>286</v>
      </c>
      <c r="P94" s="319" t="s">
        <v>287</v>
      </c>
      <c r="Q94" s="319" t="s">
        <v>288</v>
      </c>
      <c r="R94" s="319" t="s">
        <v>289</v>
      </c>
      <c r="S94" s="319" t="s">
        <v>290</v>
      </c>
      <c r="T94" s="319" t="s">
        <v>632</v>
      </c>
      <c r="U94" s="329" t="s">
        <v>291</v>
      </c>
      <c r="V94" s="111"/>
    </row>
    <row r="95" spans="1:22" ht="24.75" thickBot="1" x14ac:dyDescent="0.3">
      <c r="A95" s="1367"/>
      <c r="B95" s="1369"/>
      <c r="C95" s="1369"/>
      <c r="D95" s="320" t="s">
        <v>292</v>
      </c>
      <c r="E95" s="320" t="s">
        <v>293</v>
      </c>
      <c r="F95" s="320" t="s">
        <v>294</v>
      </c>
      <c r="G95" s="320" t="s">
        <v>294</v>
      </c>
      <c r="H95" s="320" t="s">
        <v>76</v>
      </c>
      <c r="I95" s="320" t="s">
        <v>28</v>
      </c>
      <c r="J95" s="320" t="s">
        <v>295</v>
      </c>
      <c r="K95" s="320" t="s">
        <v>296</v>
      </c>
      <c r="L95" s="320" t="s">
        <v>296</v>
      </c>
      <c r="M95" s="320" t="s">
        <v>297</v>
      </c>
      <c r="N95" s="320" t="s">
        <v>296</v>
      </c>
      <c r="O95" s="320" t="s">
        <v>298</v>
      </c>
      <c r="P95" s="320" t="s">
        <v>629</v>
      </c>
      <c r="Q95" s="320" t="s">
        <v>299</v>
      </c>
      <c r="R95" s="320" t="s">
        <v>300</v>
      </c>
      <c r="S95" s="320" t="s">
        <v>301</v>
      </c>
      <c r="T95" s="320" t="s">
        <v>301</v>
      </c>
      <c r="U95" s="330"/>
      <c r="V95" s="111"/>
    </row>
    <row r="96" spans="1:22" x14ac:dyDescent="0.25">
      <c r="A96" s="1370" t="str">
        <f>B90</f>
        <v>urb.i.4</v>
      </c>
      <c r="B96" s="323">
        <v>1</v>
      </c>
      <c r="C96" s="85"/>
      <c r="D96" s="86"/>
      <c r="E96" s="87"/>
      <c r="F96" s="85"/>
      <c r="G96" s="88"/>
      <c r="H96" s="89"/>
      <c r="I96" s="72"/>
      <c r="J96" s="92"/>
      <c r="K96" s="530"/>
      <c r="L96" s="93"/>
      <c r="M96" s="72"/>
      <c r="N96" s="93"/>
      <c r="O96" s="129"/>
      <c r="P96" s="129"/>
      <c r="Q96" s="72"/>
      <c r="R96" s="72"/>
      <c r="S96" s="72"/>
      <c r="T96" s="72"/>
      <c r="U96" s="282"/>
      <c r="V96" s="47"/>
    </row>
    <row r="97" spans="1:22" x14ac:dyDescent="0.25">
      <c r="A97" s="1370"/>
      <c r="B97" s="324">
        <v>2</v>
      </c>
      <c r="C97" s="81"/>
      <c r="D97" s="82"/>
      <c r="E97" s="74"/>
      <c r="F97" s="81"/>
      <c r="G97" s="83"/>
      <c r="H97" s="89"/>
      <c r="I97" s="73"/>
      <c r="J97" s="90"/>
      <c r="K97" s="535"/>
      <c r="L97" s="91"/>
      <c r="M97" s="73"/>
      <c r="N97" s="91"/>
      <c r="O97" s="120"/>
      <c r="P97" s="120"/>
      <c r="Q97" s="73"/>
      <c r="R97" s="73" t="s">
        <v>302</v>
      </c>
      <c r="S97" s="73"/>
      <c r="T97" s="73"/>
      <c r="U97" s="283"/>
      <c r="V97" s="47"/>
    </row>
    <row r="98" spans="1:22" x14ac:dyDescent="0.25">
      <c r="A98" s="1370"/>
      <c r="B98" s="324">
        <v>3</v>
      </c>
      <c r="C98" s="81"/>
      <c r="D98" s="82"/>
      <c r="E98" s="74"/>
      <c r="F98" s="81"/>
      <c r="G98" s="83"/>
      <c r="H98" s="89"/>
      <c r="I98" s="73"/>
      <c r="J98" s="90"/>
      <c r="K98" s="535"/>
      <c r="L98" s="91"/>
      <c r="M98" s="73"/>
      <c r="N98" s="91"/>
      <c r="O98" s="120"/>
      <c r="P98" s="120"/>
      <c r="Q98" s="73"/>
      <c r="R98" s="73"/>
      <c r="S98" s="73"/>
      <c r="T98" s="73"/>
      <c r="U98" s="283"/>
      <c r="V98" s="47"/>
    </row>
    <row r="99" spans="1:22" x14ac:dyDescent="0.25">
      <c r="A99" s="1370"/>
      <c r="B99" s="324">
        <v>4</v>
      </c>
      <c r="C99" s="81"/>
      <c r="D99" s="82"/>
      <c r="E99" s="74"/>
      <c r="F99" s="81"/>
      <c r="G99" s="83"/>
      <c r="H99" s="89"/>
      <c r="I99" s="73"/>
      <c r="J99" s="90"/>
      <c r="K99" s="535"/>
      <c r="L99" s="91"/>
      <c r="M99" s="73"/>
      <c r="N99" s="91"/>
      <c r="O99" s="120"/>
      <c r="P99" s="120"/>
      <c r="Q99" s="73"/>
      <c r="R99" s="73"/>
      <c r="S99" s="73"/>
      <c r="T99" s="73"/>
      <c r="U99" s="283"/>
      <c r="V99" s="47"/>
    </row>
    <row r="100" spans="1:22" x14ac:dyDescent="0.25">
      <c r="A100" s="1370"/>
      <c r="B100" s="324">
        <v>5</v>
      </c>
      <c r="C100" s="81"/>
      <c r="D100" s="82"/>
      <c r="E100" s="74"/>
      <c r="F100" s="81"/>
      <c r="G100" s="83"/>
      <c r="H100" s="89"/>
      <c r="I100" s="73"/>
      <c r="J100" s="90"/>
      <c r="K100" s="535"/>
      <c r="L100" s="91"/>
      <c r="M100" s="73"/>
      <c r="N100" s="91"/>
      <c r="O100" s="120"/>
      <c r="P100" s="120"/>
      <c r="Q100" s="73"/>
      <c r="R100" s="73"/>
      <c r="S100" s="73"/>
      <c r="T100" s="73"/>
      <c r="U100" s="283"/>
      <c r="V100" s="47"/>
    </row>
    <row r="101" spans="1:22" x14ac:dyDescent="0.25">
      <c r="A101" s="1370"/>
      <c r="B101" s="324">
        <v>6</v>
      </c>
      <c r="C101" s="81"/>
      <c r="D101" s="82"/>
      <c r="E101" s="74"/>
      <c r="F101" s="81"/>
      <c r="G101" s="83"/>
      <c r="H101" s="89"/>
      <c r="I101" s="73"/>
      <c r="J101" s="90"/>
      <c r="K101" s="535"/>
      <c r="L101" s="91"/>
      <c r="M101" s="73"/>
      <c r="N101" s="91"/>
      <c r="O101" s="120"/>
      <c r="P101" s="120"/>
      <c r="Q101" s="73"/>
      <c r="R101" s="73"/>
      <c r="S101" s="73"/>
      <c r="T101" s="73"/>
      <c r="U101" s="283"/>
      <c r="V101" s="47"/>
    </row>
    <row r="102" spans="1:22" x14ac:dyDescent="0.25">
      <c r="A102" s="1370"/>
      <c r="B102" s="324">
        <v>7</v>
      </c>
      <c r="C102" s="81"/>
      <c r="D102" s="82"/>
      <c r="E102" s="74"/>
      <c r="F102" s="81"/>
      <c r="G102" s="83"/>
      <c r="H102" s="89"/>
      <c r="I102" s="73"/>
      <c r="J102" s="90"/>
      <c r="K102" s="535"/>
      <c r="L102" s="91"/>
      <c r="M102" s="73"/>
      <c r="N102" s="91"/>
      <c r="O102" s="120"/>
      <c r="P102" s="120"/>
      <c r="Q102" s="73"/>
      <c r="R102" s="73"/>
      <c r="S102" s="73"/>
      <c r="T102" s="73"/>
      <c r="U102" s="283"/>
      <c r="V102" s="47"/>
    </row>
    <row r="103" spans="1:22" x14ac:dyDescent="0.25">
      <c r="A103" s="1370"/>
      <c r="B103" s="324">
        <v>8</v>
      </c>
      <c r="C103" s="81"/>
      <c r="D103" s="82"/>
      <c r="E103" s="74"/>
      <c r="F103" s="81"/>
      <c r="G103" s="83"/>
      <c r="H103" s="89"/>
      <c r="I103" s="73"/>
      <c r="J103" s="90"/>
      <c r="K103" s="535"/>
      <c r="L103" s="91"/>
      <c r="M103" s="73"/>
      <c r="N103" s="91"/>
      <c r="O103" s="120"/>
      <c r="P103" s="120"/>
      <c r="Q103" s="73"/>
      <c r="R103" s="73"/>
      <c r="S103" s="73"/>
      <c r="T103" s="73"/>
      <c r="U103" s="283"/>
      <c r="V103" s="47"/>
    </row>
    <row r="104" spans="1:22" x14ac:dyDescent="0.25">
      <c r="A104" s="1370"/>
      <c r="B104" s="324">
        <v>9</v>
      </c>
      <c r="C104" s="81"/>
      <c r="D104" s="82"/>
      <c r="E104" s="74"/>
      <c r="F104" s="81"/>
      <c r="G104" s="83"/>
      <c r="H104" s="89"/>
      <c r="I104" s="73"/>
      <c r="J104" s="90"/>
      <c r="K104" s="535"/>
      <c r="L104" s="91"/>
      <c r="M104" s="73"/>
      <c r="N104" s="91"/>
      <c r="O104" s="120"/>
      <c r="P104" s="120"/>
      <c r="Q104" s="73"/>
      <c r="R104" s="73"/>
      <c r="S104" s="73"/>
      <c r="T104" s="73"/>
      <c r="U104" s="283"/>
      <c r="V104" s="47"/>
    </row>
    <row r="105" spans="1:22" x14ac:dyDescent="0.25">
      <c r="A105" s="1371"/>
      <c r="B105" s="325">
        <v>10</v>
      </c>
      <c r="C105" s="100"/>
      <c r="D105" s="101"/>
      <c r="E105" s="102"/>
      <c r="F105" s="100"/>
      <c r="G105" s="103"/>
      <c r="H105" s="331"/>
      <c r="I105" s="105"/>
      <c r="J105" s="106"/>
      <c r="K105" s="540"/>
      <c r="L105" s="107"/>
      <c r="M105" s="105"/>
      <c r="N105" s="107"/>
      <c r="O105" s="121"/>
      <c r="P105" s="121"/>
      <c r="Q105" s="105"/>
      <c r="R105" s="105"/>
      <c r="S105" s="105"/>
      <c r="T105" s="105"/>
      <c r="U105" s="284"/>
      <c r="V105" s="47"/>
    </row>
    <row r="106" spans="1:22" ht="25.5" thickBot="1" x14ac:dyDescent="0.3">
      <c r="A106" s="109"/>
      <c r="B106" s="75"/>
      <c r="C106" s="75"/>
      <c r="D106" s="75"/>
      <c r="E106" s="395" t="s">
        <v>303</v>
      </c>
      <c r="F106" s="396">
        <f>COUNTA(F96:F105)</f>
        <v>0</v>
      </c>
      <c r="G106" s="397">
        <f>COUNTA(G96:G105)</f>
        <v>0</v>
      </c>
      <c r="H106" s="613"/>
      <c r="I106" s="523"/>
      <c r="J106" s="615"/>
      <c r="K106" s="615"/>
      <c r="L106" s="616"/>
      <c r="M106" s="1273" t="s">
        <v>440</v>
      </c>
      <c r="N106" s="1274"/>
      <c r="O106" s="617">
        <f>SUM(O96:O105)</f>
        <v>0</v>
      </c>
      <c r="P106" s="618">
        <f>SUM(P96:P105)</f>
        <v>0</v>
      </c>
      <c r="Q106" s="5"/>
      <c r="S106" s="5"/>
      <c r="T106" s="5"/>
      <c r="U106" s="99"/>
      <c r="V106" s="112"/>
    </row>
    <row r="107" spans="1:22" ht="15.75" thickBot="1" x14ac:dyDescent="0.3">
      <c r="A107" s="113"/>
      <c r="B107" s="48"/>
      <c r="C107" s="45"/>
      <c r="D107" s="45"/>
      <c r="E107" s="45"/>
      <c r="F107" s="48"/>
      <c r="G107" s="45"/>
      <c r="H107" s="45"/>
      <c r="I107" s="48"/>
      <c r="J107" s="48"/>
      <c r="K107" s="48"/>
      <c r="L107" s="45"/>
      <c r="M107" s="45"/>
      <c r="N107" s="45"/>
      <c r="O107" s="45"/>
      <c r="P107" s="45"/>
      <c r="Q107" s="45"/>
      <c r="R107" s="45"/>
      <c r="S107" s="45"/>
      <c r="T107" s="114"/>
      <c r="U107" s="45"/>
      <c r="V107" s="49"/>
    </row>
    <row r="108" spans="1:22" ht="15.75" thickBot="1" x14ac:dyDescent="0.3">
      <c r="A108" s="108"/>
      <c r="B108" s="33"/>
      <c r="C108" s="30"/>
      <c r="D108" s="30"/>
      <c r="E108" s="30"/>
      <c r="F108" s="33"/>
      <c r="G108" s="30"/>
      <c r="H108" s="30"/>
      <c r="I108" s="33"/>
      <c r="J108" s="33"/>
      <c r="K108" s="33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6"/>
    </row>
    <row r="109" spans="1:22" ht="28.5" thickBot="1" x14ac:dyDescent="0.3">
      <c r="A109" s="316" t="s">
        <v>9</v>
      </c>
      <c r="B109" s="1226" t="s">
        <v>79</v>
      </c>
      <c r="C109" s="1227"/>
      <c r="E109" s="1372" t="s">
        <v>267</v>
      </c>
      <c r="F109" s="1374"/>
      <c r="G109" s="1224">
        <f>VLOOKUP(B109,'Urbano.Piano inv. forn'!$D$128:$H$147,3,FALSE)</f>
        <v>0</v>
      </c>
      <c r="H109" s="1225"/>
      <c r="I109" s="1"/>
      <c r="J109" s="1372" t="s">
        <v>268</v>
      </c>
      <c r="K109" s="1373"/>
      <c r="L109" s="1374"/>
      <c r="M109" s="1224">
        <f>VLOOKUP(B109,'Urbano.Piano inv. forn'!$D$128:$H$147,4,FALSE)</f>
        <v>0</v>
      </c>
      <c r="N109" s="1225"/>
      <c r="P109" s="321" t="s">
        <v>269</v>
      </c>
      <c r="Q109" s="525"/>
      <c r="S109" s="322" t="s">
        <v>270</v>
      </c>
      <c r="T109" s="1375"/>
      <c r="U109" s="1376"/>
      <c r="V109" s="47"/>
    </row>
    <row r="110" spans="1:22" ht="15.75" thickBot="1" x14ac:dyDescent="0.3">
      <c r="A110" s="109"/>
      <c r="B110" s="76"/>
      <c r="C110" s="76"/>
      <c r="E110" s="77"/>
      <c r="F110" s="77"/>
      <c r="G110" s="78"/>
      <c r="H110" s="78"/>
      <c r="I110" s="1"/>
      <c r="J110" s="77"/>
      <c r="K110" s="77"/>
      <c r="L110" s="77"/>
      <c r="M110" s="78"/>
      <c r="N110" s="78"/>
      <c r="P110" s="79"/>
      <c r="S110" s="75"/>
      <c r="T110" s="80"/>
      <c r="V110" s="110"/>
    </row>
    <row r="111" spans="1:22" ht="30.75" customHeight="1" thickBot="1" x14ac:dyDescent="0.3">
      <c r="A111" s="1377" t="s">
        <v>271</v>
      </c>
      <c r="B111" s="1378"/>
      <c r="C111" s="1378"/>
      <c r="D111" s="1379"/>
      <c r="E111" s="1210">
        <f>VLOOKUP(B109,'Urbano.Piano inv. forn'!$D$128:$V$147,17,FALSE)</f>
        <v>0</v>
      </c>
      <c r="F111" s="1258"/>
      <c r="G111" s="1258"/>
      <c r="H111" s="1211"/>
      <c r="I111" s="1"/>
      <c r="J111" s="1380" t="s">
        <v>52</v>
      </c>
      <c r="K111" s="1381"/>
      <c r="L111" s="1382"/>
      <c r="M111" s="1210">
        <f>VLOOKUP(B109,'Urbano.Piano inv. forn'!$D$128:$V$147,19,FALSE)</f>
        <v>0</v>
      </c>
      <c r="N111" s="1211"/>
      <c r="O111" s="98"/>
      <c r="P111" s="322" t="s">
        <v>272</v>
      </c>
      <c r="Q111" s="115">
        <f>M111+E111</f>
        <v>0</v>
      </c>
      <c r="R111" s="64"/>
      <c r="S111" s="322" t="s">
        <v>273</v>
      </c>
      <c r="T111" s="1375"/>
      <c r="U111" s="1376"/>
      <c r="V111" s="110"/>
    </row>
    <row r="112" spans="1:22" ht="15.75" thickBot="1" x14ac:dyDescent="0.3">
      <c r="A112" s="116"/>
      <c r="B112" s="117"/>
      <c r="C112" s="117"/>
      <c r="D112" s="117"/>
      <c r="E112" s="118"/>
      <c r="F112" s="118"/>
      <c r="G112" s="118"/>
      <c r="H112" s="118"/>
      <c r="I112" s="1"/>
      <c r="J112" s="77"/>
      <c r="K112" s="77"/>
      <c r="L112" s="77"/>
      <c r="M112" s="118"/>
      <c r="N112" s="118"/>
      <c r="O112" s="98"/>
      <c r="P112" s="75"/>
      <c r="Q112" s="98"/>
      <c r="R112" s="64"/>
      <c r="S112" s="75"/>
      <c r="T112" s="119"/>
      <c r="U112" s="119"/>
      <c r="V112" s="47"/>
    </row>
    <row r="113" spans="1:22" ht="60.75" thickBot="1" x14ac:dyDescent="0.3">
      <c r="A113" s="1366" t="s">
        <v>274</v>
      </c>
      <c r="B113" s="1368" t="s">
        <v>275</v>
      </c>
      <c r="C113" s="1368" t="s">
        <v>276</v>
      </c>
      <c r="D113" s="317" t="s">
        <v>277</v>
      </c>
      <c r="E113" s="318" t="s">
        <v>278</v>
      </c>
      <c r="F113" s="317" t="s">
        <v>279</v>
      </c>
      <c r="G113" s="317" t="s">
        <v>280</v>
      </c>
      <c r="H113" s="319" t="s">
        <v>241</v>
      </c>
      <c r="I113" s="319" t="s">
        <v>281</v>
      </c>
      <c r="J113" s="319" t="s">
        <v>282</v>
      </c>
      <c r="K113" s="319" t="s">
        <v>636</v>
      </c>
      <c r="L113" s="319" t="s">
        <v>283</v>
      </c>
      <c r="M113" s="319" t="s">
        <v>284</v>
      </c>
      <c r="N113" s="319" t="s">
        <v>285</v>
      </c>
      <c r="O113" s="319" t="s">
        <v>286</v>
      </c>
      <c r="P113" s="319" t="s">
        <v>287</v>
      </c>
      <c r="Q113" s="319" t="s">
        <v>288</v>
      </c>
      <c r="R113" s="319" t="s">
        <v>289</v>
      </c>
      <c r="S113" s="319" t="s">
        <v>290</v>
      </c>
      <c r="T113" s="319" t="s">
        <v>632</v>
      </c>
      <c r="U113" s="329" t="s">
        <v>291</v>
      </c>
      <c r="V113" s="111"/>
    </row>
    <row r="114" spans="1:22" ht="24.75" thickBot="1" x14ac:dyDescent="0.3">
      <c r="A114" s="1367"/>
      <c r="B114" s="1369"/>
      <c r="C114" s="1369"/>
      <c r="D114" s="320" t="s">
        <v>292</v>
      </c>
      <c r="E114" s="320" t="s">
        <v>293</v>
      </c>
      <c r="F114" s="320" t="s">
        <v>294</v>
      </c>
      <c r="G114" s="320" t="s">
        <v>294</v>
      </c>
      <c r="H114" s="320" t="s">
        <v>76</v>
      </c>
      <c r="I114" s="320" t="s">
        <v>28</v>
      </c>
      <c r="J114" s="320" t="s">
        <v>295</v>
      </c>
      <c r="K114" s="320" t="s">
        <v>296</v>
      </c>
      <c r="L114" s="320" t="s">
        <v>296</v>
      </c>
      <c r="M114" s="320" t="s">
        <v>297</v>
      </c>
      <c r="N114" s="320" t="s">
        <v>296</v>
      </c>
      <c r="O114" s="320" t="s">
        <v>298</v>
      </c>
      <c r="P114" s="320" t="s">
        <v>629</v>
      </c>
      <c r="Q114" s="320" t="s">
        <v>299</v>
      </c>
      <c r="R114" s="320" t="s">
        <v>300</v>
      </c>
      <c r="S114" s="320" t="s">
        <v>301</v>
      </c>
      <c r="T114" s="320" t="s">
        <v>301</v>
      </c>
      <c r="U114" s="330"/>
      <c r="V114" s="111"/>
    </row>
    <row r="115" spans="1:22" x14ac:dyDescent="0.25">
      <c r="A115" s="1370" t="str">
        <f>B109</f>
        <v>urb.i.3</v>
      </c>
      <c r="B115" s="323">
        <v>1</v>
      </c>
      <c r="C115" s="85"/>
      <c r="D115" s="86"/>
      <c r="E115" s="87"/>
      <c r="F115" s="85"/>
      <c r="G115" s="88"/>
      <c r="H115" s="89"/>
      <c r="I115" s="72"/>
      <c r="J115" s="92"/>
      <c r="K115" s="530"/>
      <c r="L115" s="93"/>
      <c r="M115" s="72"/>
      <c r="N115" s="93"/>
      <c r="O115" s="129"/>
      <c r="P115" s="129"/>
      <c r="Q115" s="72"/>
      <c r="R115" s="72"/>
      <c r="S115" s="72"/>
      <c r="T115" s="72"/>
      <c r="U115" s="282"/>
      <c r="V115" s="47"/>
    </row>
    <row r="116" spans="1:22" x14ac:dyDescent="0.25">
      <c r="A116" s="1370"/>
      <c r="B116" s="324">
        <v>2</v>
      </c>
      <c r="C116" s="81"/>
      <c r="D116" s="82"/>
      <c r="E116" s="74"/>
      <c r="F116" s="81"/>
      <c r="G116" s="83"/>
      <c r="H116" s="89"/>
      <c r="I116" s="73"/>
      <c r="J116" s="90"/>
      <c r="K116" s="535"/>
      <c r="L116" s="91"/>
      <c r="M116" s="73"/>
      <c r="N116" s="91"/>
      <c r="O116" s="120"/>
      <c r="P116" s="120"/>
      <c r="Q116" s="73"/>
      <c r="R116" s="73" t="s">
        <v>302</v>
      </c>
      <c r="S116" s="73"/>
      <c r="T116" s="73"/>
      <c r="U116" s="283"/>
      <c r="V116" s="47"/>
    </row>
    <row r="117" spans="1:22" x14ac:dyDescent="0.25">
      <c r="A117" s="1370"/>
      <c r="B117" s="324">
        <v>3</v>
      </c>
      <c r="C117" s="81"/>
      <c r="D117" s="82"/>
      <c r="E117" s="74"/>
      <c r="F117" s="81"/>
      <c r="G117" s="83"/>
      <c r="H117" s="89"/>
      <c r="I117" s="73"/>
      <c r="J117" s="90"/>
      <c r="K117" s="535"/>
      <c r="L117" s="91"/>
      <c r="M117" s="73"/>
      <c r="N117" s="91"/>
      <c r="O117" s="120"/>
      <c r="P117" s="120"/>
      <c r="Q117" s="73"/>
      <c r="R117" s="73"/>
      <c r="S117" s="73"/>
      <c r="T117" s="73"/>
      <c r="U117" s="283"/>
      <c r="V117" s="47"/>
    </row>
    <row r="118" spans="1:22" x14ac:dyDescent="0.25">
      <c r="A118" s="1370"/>
      <c r="B118" s="324">
        <v>4</v>
      </c>
      <c r="C118" s="81"/>
      <c r="D118" s="82"/>
      <c r="E118" s="74"/>
      <c r="F118" s="81"/>
      <c r="G118" s="83"/>
      <c r="H118" s="89"/>
      <c r="I118" s="73"/>
      <c r="J118" s="90"/>
      <c r="K118" s="535"/>
      <c r="L118" s="91"/>
      <c r="M118" s="73"/>
      <c r="N118" s="91"/>
      <c r="O118" s="120"/>
      <c r="P118" s="120"/>
      <c r="Q118" s="73"/>
      <c r="R118" s="73"/>
      <c r="S118" s="73"/>
      <c r="T118" s="73"/>
      <c r="U118" s="283"/>
      <c r="V118" s="47"/>
    </row>
    <row r="119" spans="1:22" x14ac:dyDescent="0.25">
      <c r="A119" s="1370"/>
      <c r="B119" s="324">
        <v>5</v>
      </c>
      <c r="C119" s="81"/>
      <c r="D119" s="82"/>
      <c r="E119" s="74"/>
      <c r="F119" s="81"/>
      <c r="G119" s="83"/>
      <c r="H119" s="89"/>
      <c r="I119" s="73"/>
      <c r="J119" s="90"/>
      <c r="K119" s="535"/>
      <c r="L119" s="91"/>
      <c r="M119" s="73"/>
      <c r="N119" s="91"/>
      <c r="O119" s="120"/>
      <c r="P119" s="120"/>
      <c r="Q119" s="73"/>
      <c r="R119" s="73"/>
      <c r="S119" s="73"/>
      <c r="T119" s="73"/>
      <c r="U119" s="283"/>
      <c r="V119" s="47"/>
    </row>
    <row r="120" spans="1:22" x14ac:dyDescent="0.25">
      <c r="A120" s="1370"/>
      <c r="B120" s="324">
        <v>6</v>
      </c>
      <c r="C120" s="81"/>
      <c r="D120" s="82"/>
      <c r="E120" s="74"/>
      <c r="F120" s="81"/>
      <c r="G120" s="83"/>
      <c r="H120" s="89"/>
      <c r="I120" s="73"/>
      <c r="J120" s="90"/>
      <c r="K120" s="535"/>
      <c r="L120" s="91"/>
      <c r="M120" s="73"/>
      <c r="N120" s="91"/>
      <c r="O120" s="120"/>
      <c r="P120" s="120"/>
      <c r="Q120" s="73"/>
      <c r="R120" s="73"/>
      <c r="S120" s="73"/>
      <c r="T120" s="73"/>
      <c r="U120" s="283"/>
      <c r="V120" s="47"/>
    </row>
    <row r="121" spans="1:22" x14ac:dyDescent="0.25">
      <c r="A121" s="1370"/>
      <c r="B121" s="324">
        <v>7</v>
      </c>
      <c r="C121" s="81"/>
      <c r="D121" s="82"/>
      <c r="E121" s="74"/>
      <c r="F121" s="81"/>
      <c r="G121" s="83"/>
      <c r="H121" s="89"/>
      <c r="I121" s="73"/>
      <c r="J121" s="90"/>
      <c r="K121" s="535"/>
      <c r="L121" s="91"/>
      <c r="M121" s="73"/>
      <c r="N121" s="91"/>
      <c r="O121" s="120"/>
      <c r="P121" s="120"/>
      <c r="Q121" s="73"/>
      <c r="R121" s="73"/>
      <c r="S121" s="73"/>
      <c r="T121" s="73"/>
      <c r="U121" s="283"/>
      <c r="V121" s="47"/>
    </row>
    <row r="122" spans="1:22" x14ac:dyDescent="0.25">
      <c r="A122" s="1370"/>
      <c r="B122" s="324">
        <v>8</v>
      </c>
      <c r="C122" s="81"/>
      <c r="D122" s="82"/>
      <c r="E122" s="74"/>
      <c r="F122" s="81"/>
      <c r="G122" s="83"/>
      <c r="H122" s="89"/>
      <c r="I122" s="73"/>
      <c r="J122" s="90"/>
      <c r="K122" s="535"/>
      <c r="L122" s="91"/>
      <c r="M122" s="73"/>
      <c r="N122" s="91"/>
      <c r="O122" s="120"/>
      <c r="P122" s="120"/>
      <c r="Q122" s="73"/>
      <c r="R122" s="73"/>
      <c r="S122" s="73"/>
      <c r="T122" s="73"/>
      <c r="U122" s="283"/>
      <c r="V122" s="47"/>
    </row>
    <row r="123" spans="1:22" x14ac:dyDescent="0.25">
      <c r="A123" s="1370"/>
      <c r="B123" s="324">
        <v>9</v>
      </c>
      <c r="C123" s="81"/>
      <c r="D123" s="82"/>
      <c r="E123" s="74"/>
      <c r="F123" s="81"/>
      <c r="G123" s="83"/>
      <c r="H123" s="89"/>
      <c r="I123" s="73"/>
      <c r="J123" s="90"/>
      <c r="K123" s="535"/>
      <c r="L123" s="91"/>
      <c r="M123" s="73"/>
      <c r="N123" s="91"/>
      <c r="O123" s="120"/>
      <c r="P123" s="120"/>
      <c r="Q123" s="73"/>
      <c r="R123" s="73"/>
      <c r="S123" s="73"/>
      <c r="T123" s="73"/>
      <c r="U123" s="283"/>
      <c r="V123" s="47"/>
    </row>
    <row r="124" spans="1:22" x14ac:dyDescent="0.25">
      <c r="A124" s="1371"/>
      <c r="B124" s="325">
        <v>10</v>
      </c>
      <c r="C124" s="100"/>
      <c r="D124" s="101"/>
      <c r="E124" s="102"/>
      <c r="F124" s="100"/>
      <c r="G124" s="103"/>
      <c r="H124" s="331"/>
      <c r="I124" s="105"/>
      <c r="J124" s="106"/>
      <c r="K124" s="540"/>
      <c r="L124" s="107"/>
      <c r="M124" s="105"/>
      <c r="N124" s="107"/>
      <c r="O124" s="121"/>
      <c r="P124" s="121"/>
      <c r="Q124" s="105"/>
      <c r="R124" s="105"/>
      <c r="S124" s="105"/>
      <c r="T124" s="105"/>
      <c r="U124" s="284"/>
      <c r="V124" s="47"/>
    </row>
    <row r="125" spans="1:22" ht="25.5" thickBot="1" x14ac:dyDescent="0.3">
      <c r="A125" s="109"/>
      <c r="B125" s="75"/>
      <c r="C125" s="75"/>
      <c r="D125" s="75"/>
      <c r="E125" s="395" t="s">
        <v>303</v>
      </c>
      <c r="F125" s="396">
        <f>COUNTA(F115:F124)</f>
        <v>0</v>
      </c>
      <c r="G125" s="397">
        <f>COUNTA(G115:G124)</f>
        <v>0</v>
      </c>
      <c r="H125" s="613"/>
      <c r="I125" s="523"/>
      <c r="J125" s="615"/>
      <c r="K125" s="615"/>
      <c r="L125" s="616"/>
      <c r="M125" s="1273" t="s">
        <v>440</v>
      </c>
      <c r="N125" s="1274"/>
      <c r="O125" s="617">
        <f>SUM(O115:O124)</f>
        <v>0</v>
      </c>
      <c r="P125" s="618">
        <f>SUM(P115:P124)</f>
        <v>0</v>
      </c>
      <c r="Q125" s="5"/>
      <c r="S125" s="5"/>
      <c r="T125" s="5"/>
      <c r="U125" s="99"/>
      <c r="V125" s="112"/>
    </row>
    <row r="126" spans="1:22" ht="15.75" thickBot="1" x14ac:dyDescent="0.3">
      <c r="A126" s="113"/>
      <c r="B126" s="48"/>
      <c r="C126" s="45"/>
      <c r="D126" s="45"/>
      <c r="E126" s="45"/>
      <c r="F126" s="48"/>
      <c r="G126" s="45"/>
      <c r="H126" s="45"/>
      <c r="I126" s="48"/>
      <c r="J126" s="48"/>
      <c r="K126" s="48"/>
      <c r="L126" s="45"/>
      <c r="M126" s="45"/>
      <c r="N126" s="45"/>
      <c r="O126" s="45"/>
      <c r="P126" s="45"/>
      <c r="Q126" s="45"/>
      <c r="R126" s="45"/>
      <c r="S126" s="45"/>
      <c r="T126" s="114"/>
      <c r="U126" s="45"/>
      <c r="V126" s="49"/>
    </row>
    <row r="127" spans="1:22" ht="15.75" thickBot="1" x14ac:dyDescent="0.3">
      <c r="A127" s="108"/>
      <c r="B127" s="33"/>
      <c r="C127" s="30"/>
      <c r="D127" s="30"/>
      <c r="E127" s="30"/>
      <c r="F127" s="33"/>
      <c r="G127" s="30"/>
      <c r="H127" s="30"/>
      <c r="I127" s="33"/>
      <c r="J127" s="33"/>
      <c r="K127" s="33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6"/>
    </row>
    <row r="128" spans="1:22" ht="28.5" thickBot="1" x14ac:dyDescent="0.3">
      <c r="A128" s="316" t="s">
        <v>9</v>
      </c>
      <c r="B128" s="1226" t="s">
        <v>81</v>
      </c>
      <c r="C128" s="1227"/>
      <c r="E128" s="1372" t="s">
        <v>267</v>
      </c>
      <c r="F128" s="1374"/>
      <c r="G128" s="1224">
        <f>VLOOKUP(B128,'Urbano.Piano inv. forn'!$D$128:$H$147,3,FALSE)</f>
        <v>0</v>
      </c>
      <c r="H128" s="1225"/>
      <c r="I128" s="1"/>
      <c r="J128" s="1372" t="s">
        <v>268</v>
      </c>
      <c r="K128" s="1373"/>
      <c r="L128" s="1374"/>
      <c r="M128" s="1224">
        <f>VLOOKUP(B128,'Urbano.Piano inv. forn'!$D$128:$H$147,4,FALSE)</f>
        <v>0</v>
      </c>
      <c r="N128" s="1225"/>
      <c r="P128" s="321" t="s">
        <v>269</v>
      </c>
      <c r="Q128" s="525"/>
      <c r="S128" s="322" t="s">
        <v>270</v>
      </c>
      <c r="T128" s="1375"/>
      <c r="U128" s="1376"/>
      <c r="V128" s="47"/>
    </row>
    <row r="129" spans="1:22" ht="15.75" thickBot="1" x14ac:dyDescent="0.3">
      <c r="A129" s="109"/>
      <c r="B129" s="76"/>
      <c r="C129" s="76"/>
      <c r="E129" s="77"/>
      <c r="F129" s="77"/>
      <c r="G129" s="78"/>
      <c r="H129" s="78"/>
      <c r="I129" s="1"/>
      <c r="J129" s="77"/>
      <c r="K129" s="77"/>
      <c r="L129" s="77"/>
      <c r="M129" s="78"/>
      <c r="N129" s="78"/>
      <c r="P129" s="79"/>
      <c r="S129" s="75"/>
      <c r="T129" s="80"/>
      <c r="V129" s="110"/>
    </row>
    <row r="130" spans="1:22" ht="30.75" customHeight="1" thickBot="1" x14ac:dyDescent="0.3">
      <c r="A130" s="1377" t="s">
        <v>271</v>
      </c>
      <c r="B130" s="1378"/>
      <c r="C130" s="1378"/>
      <c r="D130" s="1379"/>
      <c r="E130" s="1210">
        <f>VLOOKUP(B128,'Urbano.Piano inv. forn'!$D$128:$V$147,17,FALSE)</f>
        <v>0</v>
      </c>
      <c r="F130" s="1258"/>
      <c r="G130" s="1258"/>
      <c r="H130" s="1211"/>
      <c r="I130" s="1"/>
      <c r="J130" s="1380" t="s">
        <v>52</v>
      </c>
      <c r="K130" s="1381"/>
      <c r="L130" s="1382"/>
      <c r="M130" s="1210">
        <f>VLOOKUP(B128,'Urbano.Piano inv. forn'!$D$128:$V$147,19,FALSE)</f>
        <v>0</v>
      </c>
      <c r="N130" s="1211"/>
      <c r="O130" s="98"/>
      <c r="P130" s="322" t="s">
        <v>272</v>
      </c>
      <c r="Q130" s="115">
        <f>M130+E130</f>
        <v>0</v>
      </c>
      <c r="R130" s="64"/>
      <c r="S130" s="322" t="s">
        <v>273</v>
      </c>
      <c r="T130" s="1375"/>
      <c r="U130" s="1376"/>
      <c r="V130" s="110"/>
    </row>
    <row r="131" spans="1:22" ht="15.75" thickBot="1" x14ac:dyDescent="0.3">
      <c r="A131" s="116"/>
      <c r="B131" s="117"/>
      <c r="C131" s="117"/>
      <c r="D131" s="117"/>
      <c r="E131" s="118"/>
      <c r="F131" s="118"/>
      <c r="G131" s="118"/>
      <c r="H131" s="118"/>
      <c r="I131" s="1"/>
      <c r="J131" s="77"/>
      <c r="K131" s="77"/>
      <c r="L131" s="77"/>
      <c r="M131" s="118"/>
      <c r="N131" s="118"/>
      <c r="O131" s="98"/>
      <c r="P131" s="75"/>
      <c r="Q131" s="98"/>
      <c r="R131" s="64"/>
      <c r="S131" s="75"/>
      <c r="T131" s="119"/>
      <c r="U131" s="119"/>
      <c r="V131" s="47"/>
    </row>
    <row r="132" spans="1:22" ht="60.75" thickBot="1" x14ac:dyDescent="0.3">
      <c r="A132" s="1366" t="s">
        <v>274</v>
      </c>
      <c r="B132" s="1368" t="s">
        <v>275</v>
      </c>
      <c r="C132" s="1368" t="s">
        <v>276</v>
      </c>
      <c r="D132" s="317" t="s">
        <v>277</v>
      </c>
      <c r="E132" s="318" t="s">
        <v>278</v>
      </c>
      <c r="F132" s="317" t="s">
        <v>279</v>
      </c>
      <c r="G132" s="317" t="s">
        <v>280</v>
      </c>
      <c r="H132" s="319" t="s">
        <v>241</v>
      </c>
      <c r="I132" s="319" t="s">
        <v>281</v>
      </c>
      <c r="J132" s="319" t="s">
        <v>282</v>
      </c>
      <c r="K132" s="319" t="s">
        <v>636</v>
      </c>
      <c r="L132" s="319" t="s">
        <v>283</v>
      </c>
      <c r="M132" s="319" t="s">
        <v>284</v>
      </c>
      <c r="N132" s="319" t="s">
        <v>285</v>
      </c>
      <c r="O132" s="319" t="s">
        <v>286</v>
      </c>
      <c r="P132" s="319" t="s">
        <v>287</v>
      </c>
      <c r="Q132" s="319" t="s">
        <v>288</v>
      </c>
      <c r="R132" s="319" t="s">
        <v>289</v>
      </c>
      <c r="S132" s="319" t="s">
        <v>290</v>
      </c>
      <c r="T132" s="319" t="s">
        <v>632</v>
      </c>
      <c r="U132" s="329" t="s">
        <v>291</v>
      </c>
      <c r="V132" s="111"/>
    </row>
    <row r="133" spans="1:22" ht="24.75" thickBot="1" x14ac:dyDescent="0.3">
      <c r="A133" s="1367"/>
      <c r="B133" s="1369"/>
      <c r="C133" s="1369"/>
      <c r="D133" s="320" t="s">
        <v>292</v>
      </c>
      <c r="E133" s="320" t="s">
        <v>293</v>
      </c>
      <c r="F133" s="320" t="s">
        <v>294</v>
      </c>
      <c r="G133" s="320" t="s">
        <v>294</v>
      </c>
      <c r="H133" s="320" t="s">
        <v>76</v>
      </c>
      <c r="I133" s="320" t="s">
        <v>28</v>
      </c>
      <c r="J133" s="320" t="s">
        <v>295</v>
      </c>
      <c r="K133" s="320" t="s">
        <v>296</v>
      </c>
      <c r="L133" s="320" t="s">
        <v>296</v>
      </c>
      <c r="M133" s="320" t="s">
        <v>297</v>
      </c>
      <c r="N133" s="320" t="s">
        <v>296</v>
      </c>
      <c r="O133" s="320" t="s">
        <v>298</v>
      </c>
      <c r="P133" s="320" t="s">
        <v>629</v>
      </c>
      <c r="Q133" s="320" t="s">
        <v>299</v>
      </c>
      <c r="R133" s="320" t="s">
        <v>300</v>
      </c>
      <c r="S133" s="320" t="s">
        <v>301</v>
      </c>
      <c r="T133" s="320" t="s">
        <v>301</v>
      </c>
      <c r="U133" s="330"/>
      <c r="V133" s="111"/>
    </row>
    <row r="134" spans="1:22" x14ac:dyDescent="0.25">
      <c r="A134" s="1370" t="str">
        <f>B128</f>
        <v>urb.i.5</v>
      </c>
      <c r="B134" s="323">
        <v>1</v>
      </c>
      <c r="C134" s="85"/>
      <c r="D134" s="86"/>
      <c r="E134" s="87"/>
      <c r="F134" s="85"/>
      <c r="G134" s="88"/>
      <c r="H134" s="89"/>
      <c r="I134" s="72"/>
      <c r="J134" s="92"/>
      <c r="K134" s="530"/>
      <c r="L134" s="93"/>
      <c r="M134" s="72"/>
      <c r="N134" s="93"/>
      <c r="O134" s="129"/>
      <c r="P134" s="129"/>
      <c r="Q134" s="72"/>
      <c r="R134" s="72"/>
      <c r="S134" s="72"/>
      <c r="T134" s="72"/>
      <c r="U134" s="282"/>
      <c r="V134" s="47"/>
    </row>
    <row r="135" spans="1:22" x14ac:dyDescent="0.25">
      <c r="A135" s="1370"/>
      <c r="B135" s="324">
        <v>2</v>
      </c>
      <c r="C135" s="81"/>
      <c r="D135" s="82"/>
      <c r="E135" s="74"/>
      <c r="F135" s="81"/>
      <c r="G135" s="83"/>
      <c r="H135" s="89"/>
      <c r="I135" s="73"/>
      <c r="J135" s="90"/>
      <c r="K135" s="535"/>
      <c r="L135" s="91"/>
      <c r="M135" s="73"/>
      <c r="N135" s="91"/>
      <c r="O135" s="120"/>
      <c r="P135" s="120"/>
      <c r="Q135" s="73"/>
      <c r="R135" s="73" t="s">
        <v>302</v>
      </c>
      <c r="S135" s="73"/>
      <c r="T135" s="73"/>
      <c r="U135" s="283"/>
      <c r="V135" s="47"/>
    </row>
    <row r="136" spans="1:22" x14ac:dyDescent="0.25">
      <c r="A136" s="1370"/>
      <c r="B136" s="324">
        <v>3</v>
      </c>
      <c r="C136" s="81"/>
      <c r="D136" s="82"/>
      <c r="E136" s="74"/>
      <c r="F136" s="81"/>
      <c r="G136" s="83"/>
      <c r="H136" s="89"/>
      <c r="I136" s="73"/>
      <c r="J136" s="90"/>
      <c r="K136" s="535"/>
      <c r="L136" s="91"/>
      <c r="M136" s="73"/>
      <c r="N136" s="91"/>
      <c r="O136" s="120"/>
      <c r="P136" s="120"/>
      <c r="Q136" s="73"/>
      <c r="R136" s="73"/>
      <c r="S136" s="73"/>
      <c r="T136" s="73"/>
      <c r="U136" s="283"/>
      <c r="V136" s="47"/>
    </row>
    <row r="137" spans="1:22" x14ac:dyDescent="0.25">
      <c r="A137" s="1370"/>
      <c r="B137" s="324">
        <v>4</v>
      </c>
      <c r="C137" s="81"/>
      <c r="D137" s="82"/>
      <c r="E137" s="74"/>
      <c r="F137" s="81"/>
      <c r="G137" s="83"/>
      <c r="H137" s="89"/>
      <c r="I137" s="73"/>
      <c r="J137" s="90"/>
      <c r="K137" s="535"/>
      <c r="L137" s="91"/>
      <c r="M137" s="73"/>
      <c r="N137" s="91"/>
      <c r="O137" s="120"/>
      <c r="P137" s="120"/>
      <c r="Q137" s="73"/>
      <c r="R137" s="73"/>
      <c r="S137" s="73"/>
      <c r="T137" s="73"/>
      <c r="U137" s="283"/>
      <c r="V137" s="47"/>
    </row>
    <row r="138" spans="1:22" x14ac:dyDescent="0.25">
      <c r="A138" s="1370"/>
      <c r="B138" s="324">
        <v>5</v>
      </c>
      <c r="C138" s="81"/>
      <c r="D138" s="82"/>
      <c r="E138" s="74"/>
      <c r="F138" s="81"/>
      <c r="G138" s="83"/>
      <c r="H138" s="89"/>
      <c r="I138" s="73"/>
      <c r="J138" s="90"/>
      <c r="K138" s="535"/>
      <c r="L138" s="91"/>
      <c r="M138" s="73"/>
      <c r="N138" s="91"/>
      <c r="O138" s="120"/>
      <c r="P138" s="120"/>
      <c r="Q138" s="73"/>
      <c r="R138" s="73"/>
      <c r="S138" s="73"/>
      <c r="T138" s="73"/>
      <c r="U138" s="283"/>
      <c r="V138" s="47"/>
    </row>
    <row r="139" spans="1:22" x14ac:dyDescent="0.25">
      <c r="A139" s="1370"/>
      <c r="B139" s="324">
        <v>6</v>
      </c>
      <c r="C139" s="81"/>
      <c r="D139" s="82"/>
      <c r="E139" s="74"/>
      <c r="F139" s="81"/>
      <c r="G139" s="83"/>
      <c r="H139" s="89"/>
      <c r="I139" s="73"/>
      <c r="J139" s="90"/>
      <c r="K139" s="535"/>
      <c r="L139" s="91"/>
      <c r="M139" s="73"/>
      <c r="N139" s="91"/>
      <c r="O139" s="120"/>
      <c r="P139" s="120"/>
      <c r="Q139" s="73"/>
      <c r="R139" s="73"/>
      <c r="S139" s="73"/>
      <c r="T139" s="73"/>
      <c r="U139" s="283"/>
      <c r="V139" s="47"/>
    </row>
    <row r="140" spans="1:22" x14ac:dyDescent="0.25">
      <c r="A140" s="1370"/>
      <c r="B140" s="324">
        <v>7</v>
      </c>
      <c r="C140" s="81"/>
      <c r="D140" s="82"/>
      <c r="E140" s="74"/>
      <c r="F140" s="81"/>
      <c r="G140" s="83"/>
      <c r="H140" s="89"/>
      <c r="I140" s="73"/>
      <c r="J140" s="90"/>
      <c r="K140" s="535"/>
      <c r="L140" s="91"/>
      <c r="M140" s="73"/>
      <c r="N140" s="91"/>
      <c r="O140" s="120"/>
      <c r="P140" s="120"/>
      <c r="Q140" s="73"/>
      <c r="R140" s="73"/>
      <c r="S140" s="73"/>
      <c r="T140" s="73"/>
      <c r="U140" s="283"/>
      <c r="V140" s="47"/>
    </row>
    <row r="141" spans="1:22" x14ac:dyDescent="0.25">
      <c r="A141" s="1370"/>
      <c r="B141" s="324">
        <v>8</v>
      </c>
      <c r="C141" s="81"/>
      <c r="D141" s="82"/>
      <c r="E141" s="74"/>
      <c r="F141" s="81"/>
      <c r="G141" s="83"/>
      <c r="H141" s="89"/>
      <c r="I141" s="73"/>
      <c r="J141" s="90"/>
      <c r="K141" s="535"/>
      <c r="L141" s="91"/>
      <c r="M141" s="73"/>
      <c r="N141" s="91"/>
      <c r="O141" s="120"/>
      <c r="P141" s="120"/>
      <c r="Q141" s="73"/>
      <c r="R141" s="73"/>
      <c r="S141" s="73"/>
      <c r="T141" s="73"/>
      <c r="U141" s="283"/>
      <c r="V141" s="47"/>
    </row>
    <row r="142" spans="1:22" x14ac:dyDescent="0.25">
      <c r="A142" s="1370"/>
      <c r="B142" s="324">
        <v>9</v>
      </c>
      <c r="C142" s="81"/>
      <c r="D142" s="82"/>
      <c r="E142" s="74"/>
      <c r="F142" s="81"/>
      <c r="G142" s="83"/>
      <c r="H142" s="89"/>
      <c r="I142" s="73"/>
      <c r="J142" s="90"/>
      <c r="K142" s="535"/>
      <c r="L142" s="91"/>
      <c r="M142" s="73"/>
      <c r="N142" s="91"/>
      <c r="O142" s="120"/>
      <c r="P142" s="120"/>
      <c r="Q142" s="73"/>
      <c r="R142" s="73"/>
      <c r="S142" s="73"/>
      <c r="T142" s="73"/>
      <c r="U142" s="283"/>
      <c r="V142" s="47"/>
    </row>
    <row r="143" spans="1:22" x14ac:dyDescent="0.25">
      <c r="A143" s="1371"/>
      <c r="B143" s="325">
        <v>10</v>
      </c>
      <c r="C143" s="100"/>
      <c r="D143" s="101"/>
      <c r="E143" s="102"/>
      <c r="F143" s="100"/>
      <c r="G143" s="103"/>
      <c r="H143" s="331"/>
      <c r="I143" s="105"/>
      <c r="J143" s="106"/>
      <c r="K143" s="540"/>
      <c r="L143" s="107"/>
      <c r="M143" s="105"/>
      <c r="N143" s="107"/>
      <c r="O143" s="121"/>
      <c r="P143" s="121"/>
      <c r="Q143" s="105"/>
      <c r="R143" s="105"/>
      <c r="S143" s="105"/>
      <c r="T143" s="105"/>
      <c r="U143" s="284"/>
      <c r="V143" s="47"/>
    </row>
    <row r="144" spans="1:22" ht="25.5" thickBot="1" x14ac:dyDescent="0.3">
      <c r="A144" s="109"/>
      <c r="B144" s="75"/>
      <c r="C144" s="75"/>
      <c r="D144" s="75"/>
      <c r="E144" s="395" t="s">
        <v>303</v>
      </c>
      <c r="F144" s="396">
        <f>COUNTA(F134:F143)</f>
        <v>0</v>
      </c>
      <c r="G144" s="397">
        <f>COUNTA(G134:G143)</f>
        <v>0</v>
      </c>
      <c r="H144" s="613"/>
      <c r="I144" s="523"/>
      <c r="J144" s="615"/>
      <c r="K144" s="615"/>
      <c r="L144" s="616"/>
      <c r="M144" s="1273" t="s">
        <v>440</v>
      </c>
      <c r="N144" s="1274"/>
      <c r="O144" s="617">
        <f>SUM(O134:O143)</f>
        <v>0</v>
      </c>
      <c r="P144" s="618">
        <f>SUM(P134:P143)</f>
        <v>0</v>
      </c>
      <c r="Q144" s="5"/>
      <c r="S144" s="5"/>
      <c r="T144" s="5"/>
      <c r="U144" s="99"/>
      <c r="V144" s="112"/>
    </row>
    <row r="145" spans="1:22" ht="15.75" thickBot="1" x14ac:dyDescent="0.3">
      <c r="A145" s="113"/>
      <c r="B145" s="48"/>
      <c r="C145" s="45"/>
      <c r="D145" s="45"/>
      <c r="E145" s="45"/>
      <c r="F145" s="48"/>
      <c r="G145" s="45"/>
      <c r="H145" s="45"/>
      <c r="I145" s="48"/>
      <c r="J145" s="48"/>
      <c r="K145" s="48"/>
      <c r="L145" s="45"/>
      <c r="M145" s="45"/>
      <c r="N145" s="45"/>
      <c r="O145" s="45"/>
      <c r="P145" s="45"/>
      <c r="Q145" s="45"/>
      <c r="R145" s="45"/>
      <c r="S145" s="45"/>
      <c r="T145" s="114"/>
      <c r="U145" s="45"/>
      <c r="V145" s="49"/>
    </row>
    <row r="146" spans="1:22" ht="15.75" thickBot="1" x14ac:dyDescent="0.3">
      <c r="A146" s="108"/>
      <c r="B146" s="33"/>
      <c r="C146" s="30"/>
      <c r="D146" s="30"/>
      <c r="E146" s="30"/>
      <c r="F146" s="33"/>
      <c r="G146" s="30"/>
      <c r="H146" s="30"/>
      <c r="I146" s="33"/>
      <c r="J146" s="33"/>
      <c r="K146" s="33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6"/>
    </row>
    <row r="147" spans="1:22" ht="28.5" thickBot="1" x14ac:dyDescent="0.3">
      <c r="A147" s="316" t="s">
        <v>9</v>
      </c>
      <c r="B147" s="1226" t="s">
        <v>82</v>
      </c>
      <c r="C147" s="1227"/>
      <c r="E147" s="1372" t="s">
        <v>267</v>
      </c>
      <c r="F147" s="1374"/>
      <c r="G147" s="1224">
        <f>VLOOKUP(B147,'Urbano.Piano inv. forn'!$D$128:$H$147,3,FALSE)</f>
        <v>0</v>
      </c>
      <c r="H147" s="1225"/>
      <c r="I147" s="1"/>
      <c r="J147" s="1372" t="s">
        <v>268</v>
      </c>
      <c r="K147" s="1373"/>
      <c r="L147" s="1374"/>
      <c r="M147" s="1224">
        <f>VLOOKUP(B147,'Urbano.Piano inv. forn'!$D$128:$H$147,4,FALSE)</f>
        <v>0</v>
      </c>
      <c r="N147" s="1225"/>
      <c r="P147" s="321" t="s">
        <v>269</v>
      </c>
      <c r="Q147" s="525"/>
      <c r="S147" s="322" t="s">
        <v>270</v>
      </c>
      <c r="T147" s="1375"/>
      <c r="U147" s="1376"/>
      <c r="V147" s="47"/>
    </row>
    <row r="148" spans="1:22" ht="15.75" thickBot="1" x14ac:dyDescent="0.3">
      <c r="A148" s="109"/>
      <c r="B148" s="76"/>
      <c r="C148" s="76"/>
      <c r="E148" s="77"/>
      <c r="F148" s="77"/>
      <c r="G148" s="78"/>
      <c r="H148" s="78"/>
      <c r="I148" s="1"/>
      <c r="J148" s="77"/>
      <c r="K148" s="77"/>
      <c r="L148" s="77"/>
      <c r="M148" s="78"/>
      <c r="N148" s="78"/>
      <c r="P148" s="79"/>
      <c r="S148" s="75"/>
      <c r="T148" s="80"/>
      <c r="V148" s="110"/>
    </row>
    <row r="149" spans="1:22" ht="36" customHeight="1" thickBot="1" x14ac:dyDescent="0.3">
      <c r="A149" s="1377" t="s">
        <v>271</v>
      </c>
      <c r="B149" s="1378"/>
      <c r="C149" s="1378"/>
      <c r="D149" s="1379"/>
      <c r="E149" s="1210">
        <f>VLOOKUP(B147,'Urbano.Piano inv. forn'!$D$128:$V$147,17,FALSE)</f>
        <v>0</v>
      </c>
      <c r="F149" s="1258"/>
      <c r="G149" s="1258"/>
      <c r="H149" s="1211"/>
      <c r="I149" s="1"/>
      <c r="J149" s="1380" t="s">
        <v>52</v>
      </c>
      <c r="K149" s="1381"/>
      <c r="L149" s="1382"/>
      <c r="M149" s="1210">
        <f>VLOOKUP(B147,'Urbano.Piano inv. forn'!$D$128:$V$147,19,FALSE)</f>
        <v>0</v>
      </c>
      <c r="N149" s="1211"/>
      <c r="O149" s="98"/>
      <c r="P149" s="322" t="s">
        <v>272</v>
      </c>
      <c r="Q149" s="115">
        <f>M149+E149</f>
        <v>0</v>
      </c>
      <c r="R149" s="64"/>
      <c r="S149" s="322" t="s">
        <v>273</v>
      </c>
      <c r="T149" s="1375"/>
      <c r="U149" s="1376"/>
      <c r="V149" s="110"/>
    </row>
    <row r="150" spans="1:22" ht="15.75" thickBot="1" x14ac:dyDescent="0.3">
      <c r="A150" s="116"/>
      <c r="B150" s="117"/>
      <c r="C150" s="117"/>
      <c r="D150" s="117"/>
      <c r="E150" s="118"/>
      <c r="F150" s="118"/>
      <c r="G150" s="118"/>
      <c r="H150" s="118"/>
      <c r="I150" s="1"/>
      <c r="J150" s="77"/>
      <c r="K150" s="77"/>
      <c r="L150" s="77"/>
      <c r="M150" s="118"/>
      <c r="N150" s="118"/>
      <c r="O150" s="98"/>
      <c r="P150" s="75"/>
      <c r="Q150" s="98"/>
      <c r="R150" s="64"/>
      <c r="S150" s="75"/>
      <c r="T150" s="119"/>
      <c r="U150" s="119"/>
      <c r="V150" s="47"/>
    </row>
    <row r="151" spans="1:22" ht="60.75" thickBot="1" x14ac:dyDescent="0.3">
      <c r="A151" s="1366" t="s">
        <v>274</v>
      </c>
      <c r="B151" s="1368" t="s">
        <v>275</v>
      </c>
      <c r="C151" s="1368" t="s">
        <v>276</v>
      </c>
      <c r="D151" s="317" t="s">
        <v>277</v>
      </c>
      <c r="E151" s="318" t="s">
        <v>278</v>
      </c>
      <c r="F151" s="317" t="s">
        <v>279</v>
      </c>
      <c r="G151" s="317" t="s">
        <v>280</v>
      </c>
      <c r="H151" s="319" t="s">
        <v>241</v>
      </c>
      <c r="I151" s="319" t="s">
        <v>281</v>
      </c>
      <c r="J151" s="319" t="s">
        <v>282</v>
      </c>
      <c r="K151" s="319" t="s">
        <v>636</v>
      </c>
      <c r="L151" s="319" t="s">
        <v>283</v>
      </c>
      <c r="M151" s="319" t="s">
        <v>284</v>
      </c>
      <c r="N151" s="319" t="s">
        <v>285</v>
      </c>
      <c r="O151" s="319" t="s">
        <v>286</v>
      </c>
      <c r="P151" s="319" t="s">
        <v>287</v>
      </c>
      <c r="Q151" s="319" t="s">
        <v>288</v>
      </c>
      <c r="R151" s="319" t="s">
        <v>289</v>
      </c>
      <c r="S151" s="319" t="s">
        <v>290</v>
      </c>
      <c r="T151" s="319" t="s">
        <v>632</v>
      </c>
      <c r="U151" s="329" t="s">
        <v>291</v>
      </c>
      <c r="V151" s="111"/>
    </row>
    <row r="152" spans="1:22" ht="24.75" thickBot="1" x14ac:dyDescent="0.3">
      <c r="A152" s="1367"/>
      <c r="B152" s="1369"/>
      <c r="C152" s="1369"/>
      <c r="D152" s="320" t="s">
        <v>292</v>
      </c>
      <c r="E152" s="320" t="s">
        <v>293</v>
      </c>
      <c r="F152" s="320" t="s">
        <v>294</v>
      </c>
      <c r="G152" s="320" t="s">
        <v>294</v>
      </c>
      <c r="H152" s="320" t="s">
        <v>76</v>
      </c>
      <c r="I152" s="320" t="s">
        <v>28</v>
      </c>
      <c r="J152" s="320" t="s">
        <v>295</v>
      </c>
      <c r="K152" s="320" t="s">
        <v>296</v>
      </c>
      <c r="L152" s="320" t="s">
        <v>296</v>
      </c>
      <c r="M152" s="320" t="s">
        <v>297</v>
      </c>
      <c r="N152" s="320" t="s">
        <v>296</v>
      </c>
      <c r="O152" s="320" t="s">
        <v>298</v>
      </c>
      <c r="P152" s="320" t="s">
        <v>629</v>
      </c>
      <c r="Q152" s="320" t="s">
        <v>299</v>
      </c>
      <c r="R152" s="320" t="s">
        <v>300</v>
      </c>
      <c r="S152" s="320" t="s">
        <v>301</v>
      </c>
      <c r="T152" s="320" t="s">
        <v>301</v>
      </c>
      <c r="U152" s="330"/>
      <c r="V152" s="111"/>
    </row>
    <row r="153" spans="1:22" x14ac:dyDescent="0.25">
      <c r="A153" s="1370" t="str">
        <f>B147</f>
        <v>urb.i.6</v>
      </c>
      <c r="B153" s="323">
        <v>1</v>
      </c>
      <c r="C153" s="85"/>
      <c r="D153" s="86"/>
      <c r="E153" s="87"/>
      <c r="F153" s="85"/>
      <c r="G153" s="88"/>
      <c r="H153" s="89"/>
      <c r="I153" s="72"/>
      <c r="J153" s="92"/>
      <c r="K153" s="530"/>
      <c r="L153" s="93"/>
      <c r="M153" s="72"/>
      <c r="N153" s="93"/>
      <c r="O153" s="129"/>
      <c r="P153" s="129"/>
      <c r="Q153" s="72"/>
      <c r="R153" s="72"/>
      <c r="S153" s="72"/>
      <c r="T153" s="72"/>
      <c r="U153" s="282"/>
      <c r="V153" s="47"/>
    </row>
    <row r="154" spans="1:22" x14ac:dyDescent="0.25">
      <c r="A154" s="1370"/>
      <c r="B154" s="324">
        <v>2</v>
      </c>
      <c r="C154" s="81"/>
      <c r="D154" s="82"/>
      <c r="E154" s="74"/>
      <c r="F154" s="81"/>
      <c r="G154" s="83"/>
      <c r="H154" s="89"/>
      <c r="I154" s="73"/>
      <c r="J154" s="90"/>
      <c r="K154" s="535"/>
      <c r="L154" s="91"/>
      <c r="M154" s="73"/>
      <c r="N154" s="91"/>
      <c r="O154" s="120"/>
      <c r="P154" s="120"/>
      <c r="Q154" s="73"/>
      <c r="R154" s="73" t="s">
        <v>302</v>
      </c>
      <c r="S154" s="73"/>
      <c r="T154" s="73"/>
      <c r="U154" s="283"/>
      <c r="V154" s="47"/>
    </row>
    <row r="155" spans="1:22" x14ac:dyDescent="0.25">
      <c r="A155" s="1370"/>
      <c r="B155" s="324">
        <v>3</v>
      </c>
      <c r="C155" s="81"/>
      <c r="D155" s="82"/>
      <c r="E155" s="74"/>
      <c r="F155" s="81"/>
      <c r="G155" s="83"/>
      <c r="H155" s="89"/>
      <c r="I155" s="73"/>
      <c r="J155" s="90"/>
      <c r="K155" s="535"/>
      <c r="L155" s="91"/>
      <c r="M155" s="73"/>
      <c r="N155" s="91"/>
      <c r="O155" s="120"/>
      <c r="P155" s="120"/>
      <c r="Q155" s="73"/>
      <c r="R155" s="73"/>
      <c r="S155" s="73"/>
      <c r="T155" s="73"/>
      <c r="U155" s="283"/>
      <c r="V155" s="47"/>
    </row>
    <row r="156" spans="1:22" x14ac:dyDescent="0.25">
      <c r="A156" s="1370"/>
      <c r="B156" s="324">
        <v>4</v>
      </c>
      <c r="C156" s="81"/>
      <c r="D156" s="82"/>
      <c r="E156" s="74"/>
      <c r="F156" s="81"/>
      <c r="G156" s="83"/>
      <c r="H156" s="89"/>
      <c r="I156" s="73"/>
      <c r="J156" s="90"/>
      <c r="K156" s="535"/>
      <c r="L156" s="91"/>
      <c r="M156" s="73"/>
      <c r="N156" s="91"/>
      <c r="O156" s="120"/>
      <c r="P156" s="120"/>
      <c r="Q156" s="73"/>
      <c r="R156" s="73"/>
      <c r="S156" s="73"/>
      <c r="T156" s="73"/>
      <c r="U156" s="283"/>
      <c r="V156" s="47"/>
    </row>
    <row r="157" spans="1:22" x14ac:dyDescent="0.25">
      <c r="A157" s="1370"/>
      <c r="B157" s="324">
        <v>5</v>
      </c>
      <c r="C157" s="81"/>
      <c r="D157" s="82"/>
      <c r="E157" s="74"/>
      <c r="F157" s="81"/>
      <c r="G157" s="83"/>
      <c r="H157" s="89"/>
      <c r="I157" s="73"/>
      <c r="J157" s="90"/>
      <c r="K157" s="535"/>
      <c r="L157" s="91"/>
      <c r="M157" s="73"/>
      <c r="N157" s="91"/>
      <c r="O157" s="120"/>
      <c r="P157" s="120"/>
      <c r="Q157" s="73"/>
      <c r="R157" s="73"/>
      <c r="S157" s="73"/>
      <c r="T157" s="73"/>
      <c r="U157" s="283"/>
      <c r="V157" s="47"/>
    </row>
    <row r="158" spans="1:22" x14ac:dyDescent="0.25">
      <c r="A158" s="1370"/>
      <c r="B158" s="324">
        <v>6</v>
      </c>
      <c r="C158" s="81"/>
      <c r="D158" s="82"/>
      <c r="E158" s="74"/>
      <c r="F158" s="81"/>
      <c r="G158" s="83"/>
      <c r="H158" s="89"/>
      <c r="I158" s="73"/>
      <c r="J158" s="90"/>
      <c r="K158" s="535"/>
      <c r="L158" s="91"/>
      <c r="M158" s="73"/>
      <c r="N158" s="91"/>
      <c r="O158" s="120"/>
      <c r="P158" s="120"/>
      <c r="Q158" s="73"/>
      <c r="R158" s="73"/>
      <c r="S158" s="73"/>
      <c r="T158" s="73"/>
      <c r="U158" s="283"/>
      <c r="V158" s="47"/>
    </row>
    <row r="159" spans="1:22" x14ac:dyDescent="0.25">
      <c r="A159" s="1370"/>
      <c r="B159" s="324">
        <v>7</v>
      </c>
      <c r="C159" s="81"/>
      <c r="D159" s="82"/>
      <c r="E159" s="74"/>
      <c r="F159" s="81"/>
      <c r="G159" s="83"/>
      <c r="H159" s="89"/>
      <c r="I159" s="73"/>
      <c r="J159" s="90"/>
      <c r="K159" s="535"/>
      <c r="L159" s="91"/>
      <c r="M159" s="73"/>
      <c r="N159" s="91"/>
      <c r="O159" s="120"/>
      <c r="P159" s="120"/>
      <c r="Q159" s="73"/>
      <c r="R159" s="73"/>
      <c r="S159" s="73"/>
      <c r="T159" s="73"/>
      <c r="U159" s="283"/>
      <c r="V159" s="47"/>
    </row>
    <row r="160" spans="1:22" x14ac:dyDescent="0.25">
      <c r="A160" s="1370"/>
      <c r="B160" s="324">
        <v>8</v>
      </c>
      <c r="C160" s="81"/>
      <c r="D160" s="82"/>
      <c r="E160" s="74"/>
      <c r="F160" s="81"/>
      <c r="G160" s="83"/>
      <c r="H160" s="89"/>
      <c r="I160" s="73"/>
      <c r="J160" s="90"/>
      <c r="K160" s="535"/>
      <c r="L160" s="91"/>
      <c r="M160" s="73"/>
      <c r="N160" s="91"/>
      <c r="O160" s="120"/>
      <c r="P160" s="120"/>
      <c r="Q160" s="73"/>
      <c r="R160" s="73"/>
      <c r="S160" s="73"/>
      <c r="T160" s="73"/>
      <c r="U160" s="283"/>
      <c r="V160" s="47"/>
    </row>
    <row r="161" spans="1:22" x14ac:dyDescent="0.25">
      <c r="A161" s="1370"/>
      <c r="B161" s="324">
        <v>9</v>
      </c>
      <c r="C161" s="81"/>
      <c r="D161" s="82"/>
      <c r="E161" s="74"/>
      <c r="F161" s="81"/>
      <c r="G161" s="83"/>
      <c r="H161" s="89"/>
      <c r="I161" s="73"/>
      <c r="J161" s="90"/>
      <c r="K161" s="535"/>
      <c r="L161" s="91"/>
      <c r="M161" s="73"/>
      <c r="N161" s="91"/>
      <c r="O161" s="120"/>
      <c r="P161" s="120"/>
      <c r="Q161" s="73"/>
      <c r="R161" s="73"/>
      <c r="S161" s="73"/>
      <c r="T161" s="73"/>
      <c r="U161" s="283"/>
      <c r="V161" s="47"/>
    </row>
    <row r="162" spans="1:22" x14ac:dyDescent="0.25">
      <c r="A162" s="1371"/>
      <c r="B162" s="325">
        <v>10</v>
      </c>
      <c r="C162" s="100"/>
      <c r="D162" s="101"/>
      <c r="E162" s="102"/>
      <c r="F162" s="100"/>
      <c r="G162" s="103"/>
      <c r="H162" s="331"/>
      <c r="I162" s="105"/>
      <c r="J162" s="106"/>
      <c r="K162" s="540"/>
      <c r="L162" s="107"/>
      <c r="M162" s="105"/>
      <c r="N162" s="107"/>
      <c r="O162" s="121"/>
      <c r="P162" s="121"/>
      <c r="Q162" s="105"/>
      <c r="R162" s="105"/>
      <c r="S162" s="105"/>
      <c r="T162" s="105"/>
      <c r="U162" s="284"/>
      <c r="V162" s="47"/>
    </row>
    <row r="163" spans="1:22" ht="25.5" thickBot="1" x14ac:dyDescent="0.3">
      <c r="A163" s="109"/>
      <c r="B163" s="75"/>
      <c r="C163" s="75"/>
      <c r="D163" s="75"/>
      <c r="E163" s="395" t="s">
        <v>303</v>
      </c>
      <c r="F163" s="396">
        <f>COUNTA(F153:F162)</f>
        <v>0</v>
      </c>
      <c r="G163" s="397">
        <f>COUNTA(G153:G162)</f>
        <v>0</v>
      </c>
      <c r="H163" s="613"/>
      <c r="I163" s="523"/>
      <c r="J163" s="615"/>
      <c r="K163" s="615"/>
      <c r="L163" s="616"/>
      <c r="M163" s="1273" t="s">
        <v>440</v>
      </c>
      <c r="N163" s="1274"/>
      <c r="O163" s="617">
        <f>SUM(O153:O162)</f>
        <v>0</v>
      </c>
      <c r="P163" s="618">
        <f>SUM(P153:P162)</f>
        <v>0</v>
      </c>
      <c r="Q163" s="5"/>
      <c r="S163" s="5"/>
      <c r="T163" s="5"/>
      <c r="U163" s="99"/>
      <c r="V163" s="112"/>
    </row>
    <row r="164" spans="1:22" ht="15.75" thickBot="1" x14ac:dyDescent="0.3">
      <c r="A164" s="113"/>
      <c r="B164" s="48"/>
      <c r="C164" s="45"/>
      <c r="D164" s="45"/>
      <c r="E164" s="45"/>
      <c r="F164" s="48"/>
      <c r="G164" s="45"/>
      <c r="H164" s="45"/>
      <c r="I164" s="48"/>
      <c r="J164" s="48"/>
      <c r="K164" s="48"/>
      <c r="L164" s="45"/>
      <c r="M164" s="45"/>
      <c r="N164" s="45"/>
      <c r="O164" s="45"/>
      <c r="P164" s="45"/>
      <c r="Q164" s="45"/>
      <c r="R164" s="45"/>
      <c r="S164" s="45"/>
      <c r="T164" s="114"/>
      <c r="U164" s="45"/>
      <c r="V164" s="49"/>
    </row>
    <row r="165" spans="1:22" ht="15.75" thickBot="1" x14ac:dyDescent="0.3">
      <c r="A165" s="108"/>
      <c r="B165" s="33"/>
      <c r="C165" s="30"/>
      <c r="D165" s="30"/>
      <c r="E165" s="30"/>
      <c r="F165" s="33"/>
      <c r="G165" s="30"/>
      <c r="H165" s="30"/>
      <c r="I165" s="33"/>
      <c r="J165" s="33"/>
      <c r="K165" s="33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6"/>
    </row>
    <row r="166" spans="1:22" ht="28.5" thickBot="1" x14ac:dyDescent="0.3">
      <c r="A166" s="316" t="s">
        <v>9</v>
      </c>
      <c r="B166" s="1226" t="s">
        <v>81</v>
      </c>
      <c r="C166" s="1227"/>
      <c r="E166" s="1372" t="s">
        <v>267</v>
      </c>
      <c r="F166" s="1374"/>
      <c r="G166" s="1224">
        <f>VLOOKUP(B166,'Urbano.Piano inv. forn'!$D$128:$H$147,3,FALSE)</f>
        <v>0</v>
      </c>
      <c r="H166" s="1225"/>
      <c r="I166" s="1"/>
      <c r="J166" s="1372" t="s">
        <v>268</v>
      </c>
      <c r="K166" s="1373"/>
      <c r="L166" s="1374"/>
      <c r="M166" s="1224">
        <f>VLOOKUP(B166,'Urbano.Piano inv. forn'!$D$128:$H$147,4,FALSE)</f>
        <v>0</v>
      </c>
      <c r="N166" s="1225"/>
      <c r="P166" s="321" t="s">
        <v>269</v>
      </c>
      <c r="Q166" s="525"/>
      <c r="S166" s="322" t="s">
        <v>270</v>
      </c>
      <c r="T166" s="1375"/>
      <c r="U166" s="1376"/>
      <c r="V166" s="47"/>
    </row>
    <row r="167" spans="1:22" ht="15.75" thickBot="1" x14ac:dyDescent="0.3">
      <c r="A167" s="109"/>
      <c r="B167" s="76"/>
      <c r="C167" s="76"/>
      <c r="E167" s="77"/>
      <c r="F167" s="77"/>
      <c r="G167" s="78"/>
      <c r="H167" s="78"/>
      <c r="I167" s="1"/>
      <c r="J167" s="77"/>
      <c r="K167" s="77"/>
      <c r="L167" s="77"/>
      <c r="M167" s="78"/>
      <c r="N167" s="78"/>
      <c r="P167" s="79"/>
      <c r="S167" s="75"/>
      <c r="T167" s="80"/>
      <c r="V167" s="110"/>
    </row>
    <row r="168" spans="1:22" ht="29.25" customHeight="1" thickBot="1" x14ac:dyDescent="0.3">
      <c r="A168" s="1377" t="s">
        <v>271</v>
      </c>
      <c r="B168" s="1378"/>
      <c r="C168" s="1378"/>
      <c r="D168" s="1379"/>
      <c r="E168" s="1210">
        <f>VLOOKUP(B166,'Urbano.Piano inv. forn'!$D$128:$V$147,17,FALSE)</f>
        <v>0</v>
      </c>
      <c r="F168" s="1258"/>
      <c r="G168" s="1258"/>
      <c r="H168" s="1211"/>
      <c r="I168" s="1"/>
      <c r="J168" s="1380" t="s">
        <v>52</v>
      </c>
      <c r="K168" s="1381"/>
      <c r="L168" s="1382"/>
      <c r="M168" s="1210">
        <f>VLOOKUP(B166,'Urbano.Piano inv. forn'!$D$128:$V$147,19,FALSE)</f>
        <v>0</v>
      </c>
      <c r="N168" s="1211"/>
      <c r="O168" s="98"/>
      <c r="P168" s="322" t="s">
        <v>272</v>
      </c>
      <c r="Q168" s="115">
        <f>M168+E168</f>
        <v>0</v>
      </c>
      <c r="R168" s="64"/>
      <c r="S168" s="322" t="s">
        <v>273</v>
      </c>
      <c r="T168" s="1375"/>
      <c r="U168" s="1376"/>
      <c r="V168" s="110"/>
    </row>
    <row r="169" spans="1:22" ht="15.75" thickBot="1" x14ac:dyDescent="0.3">
      <c r="A169" s="116"/>
      <c r="B169" s="117"/>
      <c r="C169" s="117"/>
      <c r="D169" s="117"/>
      <c r="E169" s="118"/>
      <c r="F169" s="118"/>
      <c r="G169" s="118"/>
      <c r="H169" s="118"/>
      <c r="I169" s="1"/>
      <c r="J169" s="77"/>
      <c r="K169" s="77"/>
      <c r="L169" s="77"/>
      <c r="M169" s="118"/>
      <c r="N169" s="118"/>
      <c r="O169" s="98"/>
      <c r="P169" s="75"/>
      <c r="Q169" s="98"/>
      <c r="R169" s="64"/>
      <c r="S169" s="75"/>
      <c r="T169" s="119"/>
      <c r="U169" s="119"/>
      <c r="V169" s="47"/>
    </row>
    <row r="170" spans="1:22" ht="60.75" thickBot="1" x14ac:dyDescent="0.3">
      <c r="A170" s="1366" t="s">
        <v>274</v>
      </c>
      <c r="B170" s="1368" t="s">
        <v>275</v>
      </c>
      <c r="C170" s="1368" t="s">
        <v>276</v>
      </c>
      <c r="D170" s="317" t="s">
        <v>277</v>
      </c>
      <c r="E170" s="318" t="s">
        <v>278</v>
      </c>
      <c r="F170" s="317" t="s">
        <v>279</v>
      </c>
      <c r="G170" s="317" t="s">
        <v>280</v>
      </c>
      <c r="H170" s="319" t="s">
        <v>241</v>
      </c>
      <c r="I170" s="319" t="s">
        <v>281</v>
      </c>
      <c r="J170" s="319" t="s">
        <v>282</v>
      </c>
      <c r="K170" s="319" t="s">
        <v>636</v>
      </c>
      <c r="L170" s="319" t="s">
        <v>283</v>
      </c>
      <c r="M170" s="319" t="s">
        <v>284</v>
      </c>
      <c r="N170" s="319" t="s">
        <v>285</v>
      </c>
      <c r="O170" s="319" t="s">
        <v>286</v>
      </c>
      <c r="P170" s="319" t="s">
        <v>287</v>
      </c>
      <c r="Q170" s="319" t="s">
        <v>288</v>
      </c>
      <c r="R170" s="319" t="s">
        <v>289</v>
      </c>
      <c r="S170" s="319" t="s">
        <v>290</v>
      </c>
      <c r="T170" s="319" t="s">
        <v>632</v>
      </c>
      <c r="U170" s="329" t="s">
        <v>291</v>
      </c>
      <c r="V170" s="111"/>
    </row>
    <row r="171" spans="1:22" ht="24.75" thickBot="1" x14ac:dyDescent="0.3">
      <c r="A171" s="1367"/>
      <c r="B171" s="1369"/>
      <c r="C171" s="1369"/>
      <c r="D171" s="320" t="s">
        <v>292</v>
      </c>
      <c r="E171" s="320" t="s">
        <v>293</v>
      </c>
      <c r="F171" s="320" t="s">
        <v>294</v>
      </c>
      <c r="G171" s="320" t="s">
        <v>294</v>
      </c>
      <c r="H171" s="320" t="s">
        <v>76</v>
      </c>
      <c r="I171" s="320" t="s">
        <v>28</v>
      </c>
      <c r="J171" s="320" t="s">
        <v>295</v>
      </c>
      <c r="K171" s="320" t="s">
        <v>296</v>
      </c>
      <c r="L171" s="320" t="s">
        <v>296</v>
      </c>
      <c r="M171" s="320" t="s">
        <v>297</v>
      </c>
      <c r="N171" s="320" t="s">
        <v>296</v>
      </c>
      <c r="O171" s="320" t="s">
        <v>298</v>
      </c>
      <c r="P171" s="320" t="s">
        <v>629</v>
      </c>
      <c r="Q171" s="320" t="s">
        <v>299</v>
      </c>
      <c r="R171" s="320" t="s">
        <v>300</v>
      </c>
      <c r="S171" s="320" t="s">
        <v>301</v>
      </c>
      <c r="T171" s="320" t="s">
        <v>301</v>
      </c>
      <c r="U171" s="330"/>
      <c r="V171" s="111"/>
    </row>
    <row r="172" spans="1:22" x14ac:dyDescent="0.25">
      <c r="A172" s="1370" t="str">
        <f>B166</f>
        <v>urb.i.5</v>
      </c>
      <c r="B172" s="323">
        <v>1</v>
      </c>
      <c r="C172" s="85"/>
      <c r="D172" s="86"/>
      <c r="E172" s="87"/>
      <c r="F172" s="85"/>
      <c r="G172" s="88"/>
      <c r="H172" s="89"/>
      <c r="I172" s="72"/>
      <c r="J172" s="92"/>
      <c r="K172" s="530"/>
      <c r="L172" s="93"/>
      <c r="M172" s="72"/>
      <c r="N172" s="93"/>
      <c r="O172" s="129"/>
      <c r="P172" s="129"/>
      <c r="Q172" s="72"/>
      <c r="R172" s="72"/>
      <c r="S172" s="72"/>
      <c r="T172" s="72"/>
      <c r="U172" s="282"/>
      <c r="V172" s="47"/>
    </row>
    <row r="173" spans="1:22" x14ac:dyDescent="0.25">
      <c r="A173" s="1370"/>
      <c r="B173" s="324">
        <v>2</v>
      </c>
      <c r="C173" s="81"/>
      <c r="D173" s="82"/>
      <c r="E173" s="74"/>
      <c r="F173" s="81"/>
      <c r="G173" s="83"/>
      <c r="H173" s="84"/>
      <c r="I173" s="73"/>
      <c r="J173" s="90"/>
      <c r="K173" s="535"/>
      <c r="L173" s="91"/>
      <c r="M173" s="73"/>
      <c r="N173" s="91"/>
      <c r="O173" s="120"/>
      <c r="P173" s="120"/>
      <c r="Q173" s="73"/>
      <c r="R173" s="73" t="s">
        <v>302</v>
      </c>
      <c r="S173" s="73"/>
      <c r="T173" s="73"/>
      <c r="U173" s="283"/>
      <c r="V173" s="47"/>
    </row>
    <row r="174" spans="1:22" x14ac:dyDescent="0.25">
      <c r="A174" s="1370"/>
      <c r="B174" s="324">
        <v>3</v>
      </c>
      <c r="C174" s="81"/>
      <c r="D174" s="82"/>
      <c r="E174" s="74"/>
      <c r="F174" s="81"/>
      <c r="G174" s="83"/>
      <c r="H174" s="84"/>
      <c r="I174" s="73"/>
      <c r="J174" s="90"/>
      <c r="K174" s="535"/>
      <c r="L174" s="91"/>
      <c r="M174" s="73"/>
      <c r="N174" s="91"/>
      <c r="O174" s="120"/>
      <c r="P174" s="120"/>
      <c r="Q174" s="73"/>
      <c r="R174" s="73"/>
      <c r="S174" s="73"/>
      <c r="T174" s="73"/>
      <c r="U174" s="283"/>
      <c r="V174" s="47"/>
    </row>
    <row r="175" spans="1:22" x14ac:dyDescent="0.25">
      <c r="A175" s="1370"/>
      <c r="B175" s="324">
        <v>4</v>
      </c>
      <c r="C175" s="81"/>
      <c r="D175" s="82"/>
      <c r="E175" s="74"/>
      <c r="F175" s="81"/>
      <c r="G175" s="83"/>
      <c r="H175" s="84"/>
      <c r="I175" s="73"/>
      <c r="J175" s="90"/>
      <c r="K175" s="535"/>
      <c r="L175" s="91"/>
      <c r="M175" s="73"/>
      <c r="N175" s="91"/>
      <c r="O175" s="120"/>
      <c r="P175" s="120"/>
      <c r="Q175" s="73"/>
      <c r="R175" s="73"/>
      <c r="S175" s="73"/>
      <c r="T175" s="73"/>
      <c r="U175" s="283"/>
      <c r="V175" s="47"/>
    </row>
    <row r="176" spans="1:22" x14ac:dyDescent="0.25">
      <c r="A176" s="1370"/>
      <c r="B176" s="324">
        <v>5</v>
      </c>
      <c r="C176" s="81"/>
      <c r="D176" s="82"/>
      <c r="E176" s="74"/>
      <c r="F176" s="81"/>
      <c r="G176" s="83"/>
      <c r="H176" s="84"/>
      <c r="I176" s="73"/>
      <c r="J176" s="90"/>
      <c r="K176" s="535"/>
      <c r="L176" s="91"/>
      <c r="M176" s="73"/>
      <c r="N176" s="91"/>
      <c r="O176" s="120"/>
      <c r="P176" s="120"/>
      <c r="Q176" s="73"/>
      <c r="R176" s="73"/>
      <c r="S176" s="73"/>
      <c r="T176" s="73"/>
      <c r="U176" s="283"/>
      <c r="V176" s="47"/>
    </row>
    <row r="177" spans="1:22" x14ac:dyDescent="0.25">
      <c r="A177" s="1370"/>
      <c r="B177" s="324">
        <v>6</v>
      </c>
      <c r="C177" s="81"/>
      <c r="D177" s="82"/>
      <c r="E177" s="74"/>
      <c r="F177" s="81"/>
      <c r="G177" s="83"/>
      <c r="H177" s="84"/>
      <c r="I177" s="73"/>
      <c r="J177" s="90"/>
      <c r="K177" s="535"/>
      <c r="L177" s="91"/>
      <c r="M177" s="73"/>
      <c r="N177" s="91"/>
      <c r="O177" s="120"/>
      <c r="P177" s="120"/>
      <c r="Q177" s="73"/>
      <c r="R177" s="73"/>
      <c r="S177" s="73"/>
      <c r="T177" s="73"/>
      <c r="U177" s="283"/>
      <c r="V177" s="47"/>
    </row>
    <row r="178" spans="1:22" x14ac:dyDescent="0.25">
      <c r="A178" s="1370"/>
      <c r="B178" s="324">
        <v>7</v>
      </c>
      <c r="C178" s="81"/>
      <c r="D178" s="82"/>
      <c r="E178" s="74"/>
      <c r="F178" s="81"/>
      <c r="G178" s="83"/>
      <c r="H178" s="84"/>
      <c r="I178" s="73"/>
      <c r="J178" s="90"/>
      <c r="K178" s="535"/>
      <c r="L178" s="91"/>
      <c r="M178" s="73"/>
      <c r="N178" s="91"/>
      <c r="O178" s="120"/>
      <c r="P178" s="120"/>
      <c r="Q178" s="73"/>
      <c r="R178" s="73"/>
      <c r="S178" s="73"/>
      <c r="T178" s="73"/>
      <c r="U178" s="283"/>
      <c r="V178" s="47"/>
    </row>
    <row r="179" spans="1:22" x14ac:dyDescent="0.25">
      <c r="A179" s="1370"/>
      <c r="B179" s="324">
        <v>8</v>
      </c>
      <c r="C179" s="81"/>
      <c r="D179" s="82"/>
      <c r="E179" s="74"/>
      <c r="F179" s="81"/>
      <c r="G179" s="83"/>
      <c r="H179" s="84"/>
      <c r="I179" s="73"/>
      <c r="J179" s="90"/>
      <c r="K179" s="535"/>
      <c r="L179" s="91"/>
      <c r="M179" s="73"/>
      <c r="N179" s="91"/>
      <c r="O179" s="120"/>
      <c r="P179" s="120"/>
      <c r="Q179" s="73"/>
      <c r="R179" s="73"/>
      <c r="S179" s="73"/>
      <c r="T179" s="73"/>
      <c r="U179" s="283"/>
      <c r="V179" s="47"/>
    </row>
    <row r="180" spans="1:22" x14ac:dyDescent="0.25">
      <c r="A180" s="1370"/>
      <c r="B180" s="324">
        <v>9</v>
      </c>
      <c r="C180" s="81"/>
      <c r="D180" s="82"/>
      <c r="E180" s="74"/>
      <c r="F180" s="81"/>
      <c r="G180" s="83"/>
      <c r="H180" s="84"/>
      <c r="I180" s="73"/>
      <c r="J180" s="90"/>
      <c r="K180" s="535"/>
      <c r="L180" s="91"/>
      <c r="M180" s="73"/>
      <c r="N180" s="91"/>
      <c r="O180" s="120"/>
      <c r="P180" s="120"/>
      <c r="Q180" s="73"/>
      <c r="R180" s="73"/>
      <c r="S180" s="73"/>
      <c r="T180" s="73"/>
      <c r="U180" s="283"/>
      <c r="V180" s="47"/>
    </row>
    <row r="181" spans="1:22" x14ac:dyDescent="0.25">
      <c r="A181" s="1371"/>
      <c r="B181" s="325">
        <v>10</v>
      </c>
      <c r="C181" s="100"/>
      <c r="D181" s="101"/>
      <c r="E181" s="102"/>
      <c r="F181" s="100"/>
      <c r="G181" s="103"/>
      <c r="H181" s="104"/>
      <c r="I181" s="105"/>
      <c r="J181" s="106"/>
      <c r="K181" s="540"/>
      <c r="L181" s="107"/>
      <c r="M181" s="105"/>
      <c r="N181" s="107"/>
      <c r="O181" s="121"/>
      <c r="P181" s="121"/>
      <c r="Q181" s="105"/>
      <c r="R181" s="105"/>
      <c r="S181" s="105"/>
      <c r="T181" s="105"/>
      <c r="U181" s="284"/>
      <c r="V181" s="47"/>
    </row>
    <row r="182" spans="1:22" ht="25.5" thickBot="1" x14ac:dyDescent="0.3">
      <c r="A182" s="109"/>
      <c r="B182" s="75"/>
      <c r="C182" s="75"/>
      <c r="D182" s="75"/>
      <c r="E182" s="395" t="s">
        <v>303</v>
      </c>
      <c r="F182" s="396">
        <f>COUNTA(F172:F181)</f>
        <v>0</v>
      </c>
      <c r="G182" s="397">
        <f>COUNTA(G172:G181)</f>
        <v>0</v>
      </c>
      <c r="H182" s="613"/>
      <c r="I182" s="523"/>
      <c r="J182" s="615"/>
      <c r="K182" s="615"/>
      <c r="L182" s="616"/>
      <c r="M182" s="1273" t="s">
        <v>440</v>
      </c>
      <c r="N182" s="1274"/>
      <c r="O182" s="617">
        <f>SUM(O172:O181)</f>
        <v>0</v>
      </c>
      <c r="P182" s="618">
        <f>SUM(P172:P181)</f>
        <v>0</v>
      </c>
      <c r="Q182" s="5"/>
      <c r="S182" s="5"/>
      <c r="T182" s="5"/>
      <c r="U182" s="99"/>
      <c r="V182" s="112"/>
    </row>
    <row r="183" spans="1:22" ht="15.75" thickBot="1" x14ac:dyDescent="0.3">
      <c r="A183" s="113"/>
      <c r="B183" s="48"/>
      <c r="C183" s="45"/>
      <c r="D183" s="45"/>
      <c r="E183" s="45"/>
      <c r="F183" s="48"/>
      <c r="G183" s="45"/>
      <c r="H183" s="45"/>
      <c r="I183" s="48"/>
      <c r="J183" s="48"/>
      <c r="K183" s="48"/>
      <c r="L183" s="45"/>
      <c r="M183" s="45"/>
      <c r="N183" s="45"/>
      <c r="O183" s="45"/>
      <c r="P183" s="45"/>
      <c r="Q183" s="45"/>
      <c r="R183" s="45"/>
      <c r="S183" s="45"/>
      <c r="T183" s="114"/>
      <c r="U183" s="45"/>
      <c r="V183" s="49"/>
    </row>
    <row r="184" spans="1:22" ht="15.75" thickBot="1" x14ac:dyDescent="0.3">
      <c r="A184" s="108"/>
      <c r="B184" s="33"/>
      <c r="C184" s="30"/>
      <c r="D184" s="30"/>
      <c r="E184" s="30"/>
      <c r="F184" s="33"/>
      <c r="G184" s="30"/>
      <c r="H184" s="30"/>
      <c r="I184" s="33"/>
      <c r="J184" s="33"/>
      <c r="K184" s="33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6"/>
    </row>
    <row r="185" spans="1:22" ht="28.5" thickBot="1" x14ac:dyDescent="0.3">
      <c r="A185" s="316" t="s">
        <v>9</v>
      </c>
      <c r="B185" s="1226" t="s">
        <v>80</v>
      </c>
      <c r="C185" s="1227"/>
      <c r="E185" s="1372" t="s">
        <v>267</v>
      </c>
      <c r="F185" s="1374"/>
      <c r="G185" s="1224">
        <f>VLOOKUP(B185,'Urbano.Piano inv. forn'!$D$128:$H$147,3,FALSE)</f>
        <v>0</v>
      </c>
      <c r="H185" s="1225"/>
      <c r="I185" s="1"/>
      <c r="J185" s="1372" t="s">
        <v>268</v>
      </c>
      <c r="K185" s="1373"/>
      <c r="L185" s="1374"/>
      <c r="M185" s="1224">
        <f>VLOOKUP(B185,'Urbano.Piano inv. forn'!$D$128:$H$147,4,FALSE)</f>
        <v>0</v>
      </c>
      <c r="N185" s="1225"/>
      <c r="P185" s="321" t="s">
        <v>269</v>
      </c>
      <c r="Q185" s="525"/>
      <c r="S185" s="322" t="s">
        <v>270</v>
      </c>
      <c r="T185" s="1375"/>
      <c r="U185" s="1376"/>
      <c r="V185" s="47"/>
    </row>
    <row r="186" spans="1:22" ht="15.75" thickBot="1" x14ac:dyDescent="0.3">
      <c r="A186" s="109"/>
      <c r="B186" s="76"/>
      <c r="C186" s="76"/>
      <c r="E186" s="77"/>
      <c r="F186" s="77"/>
      <c r="G186" s="78"/>
      <c r="H186" s="78"/>
      <c r="I186" s="1"/>
      <c r="J186" s="77"/>
      <c r="K186" s="77"/>
      <c r="L186" s="77"/>
      <c r="M186" s="78"/>
      <c r="N186" s="78"/>
      <c r="P186" s="79"/>
      <c r="S186" s="75"/>
      <c r="T186" s="80"/>
      <c r="V186" s="110"/>
    </row>
    <row r="187" spans="1:22" ht="27" customHeight="1" thickBot="1" x14ac:dyDescent="0.3">
      <c r="A187" s="1377" t="s">
        <v>271</v>
      </c>
      <c r="B187" s="1378"/>
      <c r="C187" s="1378"/>
      <c r="D187" s="1379"/>
      <c r="E187" s="1210">
        <f>VLOOKUP(B185,'Urbano.Piano inv. forn'!$D$128:$V$147,17,FALSE)</f>
        <v>0</v>
      </c>
      <c r="F187" s="1258"/>
      <c r="G187" s="1258"/>
      <c r="H187" s="1211"/>
      <c r="I187" s="1"/>
      <c r="J187" s="1380" t="s">
        <v>52</v>
      </c>
      <c r="K187" s="1381"/>
      <c r="L187" s="1382"/>
      <c r="M187" s="1210">
        <f>VLOOKUP(B185,'Urbano.Piano inv. forn'!$D$128:$V$147,19,FALSE)</f>
        <v>0</v>
      </c>
      <c r="N187" s="1211"/>
      <c r="O187" s="98"/>
      <c r="P187" s="322" t="s">
        <v>272</v>
      </c>
      <c r="Q187" s="115">
        <f>M187+E187</f>
        <v>0</v>
      </c>
      <c r="R187" s="64"/>
      <c r="S187" s="322" t="s">
        <v>273</v>
      </c>
      <c r="T187" s="1375"/>
      <c r="U187" s="1376"/>
      <c r="V187" s="110"/>
    </row>
    <row r="188" spans="1:22" ht="15.75" thickBot="1" x14ac:dyDescent="0.3">
      <c r="A188" s="116"/>
      <c r="B188" s="117"/>
      <c r="C188" s="117"/>
      <c r="D188" s="117"/>
      <c r="E188" s="118"/>
      <c r="F188" s="118"/>
      <c r="G188" s="118"/>
      <c r="H188" s="118"/>
      <c r="I188" s="1"/>
      <c r="J188" s="77"/>
      <c r="K188" s="77"/>
      <c r="L188" s="77"/>
      <c r="M188" s="118"/>
      <c r="N188" s="118"/>
      <c r="O188" s="98"/>
      <c r="P188" s="75"/>
      <c r="Q188" s="98"/>
      <c r="R188" s="64"/>
      <c r="S188" s="75"/>
      <c r="T188" s="119"/>
      <c r="U188" s="119"/>
      <c r="V188" s="47"/>
    </row>
    <row r="189" spans="1:22" ht="60.75" thickBot="1" x14ac:dyDescent="0.3">
      <c r="A189" s="1366" t="s">
        <v>274</v>
      </c>
      <c r="B189" s="1368" t="s">
        <v>275</v>
      </c>
      <c r="C189" s="1368" t="s">
        <v>276</v>
      </c>
      <c r="D189" s="317" t="s">
        <v>277</v>
      </c>
      <c r="E189" s="318" t="s">
        <v>278</v>
      </c>
      <c r="F189" s="317" t="s">
        <v>279</v>
      </c>
      <c r="G189" s="317" t="s">
        <v>280</v>
      </c>
      <c r="H189" s="319" t="s">
        <v>241</v>
      </c>
      <c r="I189" s="319" t="s">
        <v>281</v>
      </c>
      <c r="J189" s="319" t="s">
        <v>282</v>
      </c>
      <c r="K189" s="319" t="s">
        <v>636</v>
      </c>
      <c r="L189" s="319" t="s">
        <v>283</v>
      </c>
      <c r="M189" s="319" t="s">
        <v>284</v>
      </c>
      <c r="N189" s="319" t="s">
        <v>285</v>
      </c>
      <c r="O189" s="319" t="s">
        <v>286</v>
      </c>
      <c r="P189" s="319" t="s">
        <v>287</v>
      </c>
      <c r="Q189" s="319" t="s">
        <v>288</v>
      </c>
      <c r="R189" s="319" t="s">
        <v>289</v>
      </c>
      <c r="S189" s="319" t="s">
        <v>290</v>
      </c>
      <c r="T189" s="319" t="s">
        <v>632</v>
      </c>
      <c r="U189" s="329" t="s">
        <v>291</v>
      </c>
      <c r="V189" s="111"/>
    </row>
    <row r="190" spans="1:22" ht="24.75" thickBot="1" x14ac:dyDescent="0.3">
      <c r="A190" s="1367"/>
      <c r="B190" s="1369"/>
      <c r="C190" s="1369"/>
      <c r="D190" s="320" t="s">
        <v>292</v>
      </c>
      <c r="E190" s="320" t="s">
        <v>293</v>
      </c>
      <c r="F190" s="320" t="s">
        <v>294</v>
      </c>
      <c r="G190" s="320" t="s">
        <v>294</v>
      </c>
      <c r="H190" s="320" t="s">
        <v>76</v>
      </c>
      <c r="I190" s="320" t="s">
        <v>28</v>
      </c>
      <c r="J190" s="320" t="s">
        <v>295</v>
      </c>
      <c r="K190" s="320" t="s">
        <v>296</v>
      </c>
      <c r="L190" s="320" t="s">
        <v>296</v>
      </c>
      <c r="M190" s="320" t="s">
        <v>297</v>
      </c>
      <c r="N190" s="320" t="s">
        <v>296</v>
      </c>
      <c r="O190" s="320" t="s">
        <v>298</v>
      </c>
      <c r="P190" s="320" t="s">
        <v>629</v>
      </c>
      <c r="Q190" s="320" t="s">
        <v>299</v>
      </c>
      <c r="R190" s="320" t="s">
        <v>300</v>
      </c>
      <c r="S190" s="320" t="s">
        <v>301</v>
      </c>
      <c r="T190" s="320" t="s">
        <v>301</v>
      </c>
      <c r="U190" s="330"/>
      <c r="V190" s="111"/>
    </row>
    <row r="191" spans="1:22" x14ac:dyDescent="0.25">
      <c r="A191" s="1370" t="str">
        <f>B185</f>
        <v>urb.i.4</v>
      </c>
      <c r="B191" s="323">
        <v>1</v>
      </c>
      <c r="C191" s="85"/>
      <c r="D191" s="86"/>
      <c r="E191" s="87"/>
      <c r="F191" s="85"/>
      <c r="G191" s="88"/>
      <c r="H191" s="89"/>
      <c r="I191" s="72"/>
      <c r="J191" s="92"/>
      <c r="K191" s="530"/>
      <c r="L191" s="93"/>
      <c r="M191" s="72"/>
      <c r="N191" s="93"/>
      <c r="O191" s="129"/>
      <c r="P191" s="129"/>
      <c r="Q191" s="72"/>
      <c r="R191" s="72"/>
      <c r="S191" s="72"/>
      <c r="T191" s="72"/>
      <c r="U191" s="282"/>
      <c r="V191" s="47"/>
    </row>
    <row r="192" spans="1:22" x14ac:dyDescent="0.25">
      <c r="A192" s="1370"/>
      <c r="B192" s="324">
        <v>2</v>
      </c>
      <c r="C192" s="81"/>
      <c r="D192" s="82"/>
      <c r="E192" s="74"/>
      <c r="F192" s="81"/>
      <c r="G192" s="83"/>
      <c r="H192" s="84"/>
      <c r="I192" s="73"/>
      <c r="J192" s="90"/>
      <c r="K192" s="535"/>
      <c r="L192" s="91"/>
      <c r="M192" s="73"/>
      <c r="N192" s="91"/>
      <c r="O192" s="120"/>
      <c r="P192" s="120"/>
      <c r="Q192" s="73"/>
      <c r="R192" s="73" t="s">
        <v>302</v>
      </c>
      <c r="S192" s="73"/>
      <c r="T192" s="73"/>
      <c r="U192" s="283"/>
      <c r="V192" s="47"/>
    </row>
    <row r="193" spans="1:22" x14ac:dyDescent="0.25">
      <c r="A193" s="1370"/>
      <c r="B193" s="324">
        <v>3</v>
      </c>
      <c r="C193" s="81"/>
      <c r="D193" s="82"/>
      <c r="E193" s="74"/>
      <c r="F193" s="81"/>
      <c r="G193" s="83"/>
      <c r="H193" s="84"/>
      <c r="I193" s="73"/>
      <c r="J193" s="90"/>
      <c r="K193" s="535"/>
      <c r="L193" s="91"/>
      <c r="M193" s="73"/>
      <c r="N193" s="91"/>
      <c r="O193" s="120"/>
      <c r="P193" s="120"/>
      <c r="Q193" s="73"/>
      <c r="R193" s="73"/>
      <c r="S193" s="73"/>
      <c r="T193" s="73"/>
      <c r="U193" s="283"/>
      <c r="V193" s="47"/>
    </row>
    <row r="194" spans="1:22" x14ac:dyDescent="0.25">
      <c r="A194" s="1370"/>
      <c r="B194" s="324">
        <v>4</v>
      </c>
      <c r="C194" s="81"/>
      <c r="D194" s="82"/>
      <c r="E194" s="74"/>
      <c r="F194" s="81"/>
      <c r="G194" s="83"/>
      <c r="H194" s="84"/>
      <c r="I194" s="73"/>
      <c r="J194" s="90"/>
      <c r="K194" s="535"/>
      <c r="L194" s="91"/>
      <c r="M194" s="73"/>
      <c r="N194" s="91"/>
      <c r="O194" s="120"/>
      <c r="P194" s="120"/>
      <c r="Q194" s="73"/>
      <c r="R194" s="73"/>
      <c r="S194" s="73"/>
      <c r="T194" s="73"/>
      <c r="U194" s="283"/>
      <c r="V194" s="47"/>
    </row>
    <row r="195" spans="1:22" x14ac:dyDescent="0.25">
      <c r="A195" s="1370"/>
      <c r="B195" s="324">
        <v>5</v>
      </c>
      <c r="C195" s="81"/>
      <c r="D195" s="82"/>
      <c r="E195" s="74"/>
      <c r="F195" s="81"/>
      <c r="G195" s="83"/>
      <c r="H195" s="84"/>
      <c r="I195" s="73"/>
      <c r="J195" s="90"/>
      <c r="K195" s="535"/>
      <c r="L195" s="91"/>
      <c r="M195" s="73"/>
      <c r="N195" s="91"/>
      <c r="O195" s="120"/>
      <c r="P195" s="120"/>
      <c r="Q195" s="73"/>
      <c r="R195" s="73"/>
      <c r="S195" s="73"/>
      <c r="T195" s="73"/>
      <c r="U195" s="283"/>
      <c r="V195" s="47"/>
    </row>
    <row r="196" spans="1:22" x14ac:dyDescent="0.25">
      <c r="A196" s="1370"/>
      <c r="B196" s="324">
        <v>6</v>
      </c>
      <c r="C196" s="81"/>
      <c r="D196" s="82"/>
      <c r="E196" s="74"/>
      <c r="F196" s="81"/>
      <c r="G196" s="83"/>
      <c r="H196" s="84"/>
      <c r="I196" s="73"/>
      <c r="J196" s="90"/>
      <c r="K196" s="535"/>
      <c r="L196" s="91"/>
      <c r="M196" s="73"/>
      <c r="N196" s="91"/>
      <c r="O196" s="120"/>
      <c r="P196" s="120"/>
      <c r="Q196" s="73"/>
      <c r="R196" s="73"/>
      <c r="S196" s="73"/>
      <c r="T196" s="73"/>
      <c r="U196" s="283"/>
      <c r="V196" s="47"/>
    </row>
    <row r="197" spans="1:22" x14ac:dyDescent="0.25">
      <c r="A197" s="1370"/>
      <c r="B197" s="324">
        <v>7</v>
      </c>
      <c r="C197" s="81"/>
      <c r="D197" s="82"/>
      <c r="E197" s="74"/>
      <c r="F197" s="81"/>
      <c r="G197" s="83"/>
      <c r="H197" s="84"/>
      <c r="I197" s="73"/>
      <c r="J197" s="90"/>
      <c r="K197" s="535"/>
      <c r="L197" s="91"/>
      <c r="M197" s="73"/>
      <c r="N197" s="91"/>
      <c r="O197" s="120"/>
      <c r="P197" s="120"/>
      <c r="Q197" s="73"/>
      <c r="R197" s="73"/>
      <c r="S197" s="73"/>
      <c r="T197" s="73"/>
      <c r="U197" s="283"/>
      <c r="V197" s="47"/>
    </row>
    <row r="198" spans="1:22" x14ac:dyDescent="0.25">
      <c r="A198" s="1370"/>
      <c r="B198" s="324">
        <v>8</v>
      </c>
      <c r="C198" s="81"/>
      <c r="D198" s="82"/>
      <c r="E198" s="74"/>
      <c r="F198" s="81"/>
      <c r="G198" s="83"/>
      <c r="H198" s="84"/>
      <c r="I198" s="73"/>
      <c r="J198" s="90"/>
      <c r="K198" s="535"/>
      <c r="L198" s="91"/>
      <c r="M198" s="73"/>
      <c r="N198" s="91"/>
      <c r="O198" s="120"/>
      <c r="P198" s="120"/>
      <c r="Q198" s="73"/>
      <c r="R198" s="73"/>
      <c r="S198" s="73"/>
      <c r="T198" s="73"/>
      <c r="U198" s="283"/>
      <c r="V198" s="47"/>
    </row>
    <row r="199" spans="1:22" x14ac:dyDescent="0.25">
      <c r="A199" s="1370"/>
      <c r="B199" s="324">
        <v>9</v>
      </c>
      <c r="C199" s="81"/>
      <c r="D199" s="82"/>
      <c r="E199" s="74"/>
      <c r="F199" s="81"/>
      <c r="G199" s="83"/>
      <c r="H199" s="84"/>
      <c r="I199" s="73"/>
      <c r="J199" s="90"/>
      <c r="K199" s="535"/>
      <c r="L199" s="91"/>
      <c r="M199" s="73"/>
      <c r="N199" s="91"/>
      <c r="O199" s="120"/>
      <c r="P199" s="120"/>
      <c r="Q199" s="73"/>
      <c r="R199" s="73"/>
      <c r="S199" s="73"/>
      <c r="T199" s="73"/>
      <c r="U199" s="283"/>
      <c r="V199" s="47"/>
    </row>
    <row r="200" spans="1:22" x14ac:dyDescent="0.25">
      <c r="A200" s="1371"/>
      <c r="B200" s="325">
        <v>10</v>
      </c>
      <c r="C200" s="100"/>
      <c r="D200" s="101"/>
      <c r="E200" s="102"/>
      <c r="F200" s="100"/>
      <c r="G200" s="103"/>
      <c r="H200" s="104"/>
      <c r="I200" s="105"/>
      <c r="J200" s="106"/>
      <c r="K200" s="540"/>
      <c r="L200" s="107"/>
      <c r="M200" s="105"/>
      <c r="N200" s="107"/>
      <c r="O200" s="121"/>
      <c r="P200" s="121"/>
      <c r="Q200" s="105"/>
      <c r="R200" s="105"/>
      <c r="S200" s="105"/>
      <c r="T200" s="105"/>
      <c r="U200" s="284"/>
      <c r="V200" s="47"/>
    </row>
    <row r="201" spans="1:22" ht="25.5" thickBot="1" x14ac:dyDescent="0.3">
      <c r="A201" s="109"/>
      <c r="B201" s="75"/>
      <c r="C201" s="75"/>
      <c r="D201" s="75"/>
      <c r="E201" s="395" t="s">
        <v>303</v>
      </c>
      <c r="F201" s="396">
        <f>COUNTA(F191:F200)</f>
        <v>0</v>
      </c>
      <c r="G201" s="397">
        <f>COUNTA(G191:G200)</f>
        <v>0</v>
      </c>
      <c r="H201" s="613"/>
      <c r="I201" s="523"/>
      <c r="J201" s="615"/>
      <c r="K201" s="615"/>
      <c r="L201" s="616"/>
      <c r="M201" s="1273" t="s">
        <v>440</v>
      </c>
      <c r="N201" s="1274"/>
      <c r="O201" s="617">
        <f>SUM(O191:O200)</f>
        <v>0</v>
      </c>
      <c r="P201" s="618">
        <f>SUM(P191:P200)</f>
        <v>0</v>
      </c>
      <c r="Q201" s="5"/>
      <c r="S201" s="5"/>
      <c r="T201" s="5"/>
      <c r="U201" s="99"/>
      <c r="V201" s="112"/>
    </row>
    <row r="202" spans="1:22" ht="15.75" thickBot="1" x14ac:dyDescent="0.3">
      <c r="A202" s="113"/>
      <c r="B202" s="48"/>
      <c r="C202" s="45"/>
      <c r="D202" s="45"/>
      <c r="E202" s="45"/>
      <c r="F202" s="48"/>
      <c r="G202" s="45"/>
      <c r="H202" s="45"/>
      <c r="I202" s="48"/>
      <c r="J202" s="48"/>
      <c r="K202" s="48"/>
      <c r="L202" s="45"/>
      <c r="M202" s="45"/>
      <c r="N202" s="45"/>
      <c r="O202" s="45"/>
      <c r="P202" s="45"/>
      <c r="Q202" s="45"/>
      <c r="R202" s="45"/>
      <c r="S202" s="45"/>
      <c r="T202" s="114"/>
      <c r="U202" s="45"/>
      <c r="V202" s="49"/>
    </row>
    <row r="203" spans="1:22" ht="15.75" thickBot="1" x14ac:dyDescent="0.3">
      <c r="A203" s="108"/>
      <c r="B203" s="33"/>
      <c r="C203" s="30"/>
      <c r="D203" s="30"/>
      <c r="E203" s="30"/>
      <c r="F203" s="33"/>
      <c r="G203" s="30"/>
      <c r="H203" s="30"/>
      <c r="I203" s="33"/>
      <c r="J203" s="33"/>
      <c r="K203" s="33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6"/>
    </row>
    <row r="204" spans="1:22" ht="28.5" thickBot="1" x14ac:dyDescent="0.3">
      <c r="A204" s="316" t="s">
        <v>9</v>
      </c>
      <c r="B204" s="1226" t="s">
        <v>79</v>
      </c>
      <c r="C204" s="1227"/>
      <c r="E204" s="1372" t="s">
        <v>267</v>
      </c>
      <c r="F204" s="1374"/>
      <c r="G204" s="1224">
        <f>VLOOKUP(B204,'Urbano.Piano inv. forn'!$D$128:$H$147,3,FALSE)</f>
        <v>0</v>
      </c>
      <c r="H204" s="1225"/>
      <c r="I204" s="1"/>
      <c r="J204" s="1372" t="s">
        <v>268</v>
      </c>
      <c r="K204" s="1373"/>
      <c r="L204" s="1374"/>
      <c r="M204" s="1224">
        <f>VLOOKUP(B204,'Urbano.Piano inv. forn'!$D$128:$H$147,4,FALSE)</f>
        <v>0</v>
      </c>
      <c r="N204" s="1225"/>
      <c r="P204" s="321" t="s">
        <v>269</v>
      </c>
      <c r="Q204" s="525"/>
      <c r="S204" s="322" t="s">
        <v>270</v>
      </c>
      <c r="T204" s="1375"/>
      <c r="U204" s="1376"/>
      <c r="V204" s="47"/>
    </row>
    <row r="205" spans="1:22" ht="15.75" thickBot="1" x14ac:dyDescent="0.3">
      <c r="A205" s="109"/>
      <c r="B205" s="76"/>
      <c r="C205" s="76"/>
      <c r="E205" s="77"/>
      <c r="F205" s="77"/>
      <c r="G205" s="78"/>
      <c r="H205" s="78"/>
      <c r="I205" s="1"/>
      <c r="J205" s="77"/>
      <c r="K205" s="77"/>
      <c r="L205" s="77"/>
      <c r="M205" s="78"/>
      <c r="N205" s="78"/>
      <c r="P205" s="79"/>
      <c r="S205" s="75"/>
      <c r="T205" s="80"/>
      <c r="V205" s="110"/>
    </row>
    <row r="206" spans="1:22" ht="35.25" customHeight="1" thickBot="1" x14ac:dyDescent="0.3">
      <c r="A206" s="1377" t="s">
        <v>271</v>
      </c>
      <c r="B206" s="1378"/>
      <c r="C206" s="1378"/>
      <c r="D206" s="1379"/>
      <c r="E206" s="1210">
        <f>VLOOKUP(B204,'Urbano.Piano inv. forn'!$D$128:$V$147,17,FALSE)</f>
        <v>0</v>
      </c>
      <c r="F206" s="1258"/>
      <c r="G206" s="1258"/>
      <c r="H206" s="1211"/>
      <c r="I206" s="1"/>
      <c r="J206" s="1380" t="s">
        <v>52</v>
      </c>
      <c r="K206" s="1381"/>
      <c r="L206" s="1382"/>
      <c r="M206" s="1210">
        <f>VLOOKUP(B204,'Urbano.Piano inv. forn'!$D$128:$V$147,19,FALSE)</f>
        <v>0</v>
      </c>
      <c r="N206" s="1211"/>
      <c r="O206" s="98"/>
      <c r="P206" s="322" t="s">
        <v>272</v>
      </c>
      <c r="Q206" s="115">
        <f>M206+E206</f>
        <v>0</v>
      </c>
      <c r="R206" s="64"/>
      <c r="S206" s="322" t="s">
        <v>273</v>
      </c>
      <c r="T206" s="1375"/>
      <c r="U206" s="1376"/>
      <c r="V206" s="110"/>
    </row>
    <row r="207" spans="1:22" ht="15.75" thickBot="1" x14ac:dyDescent="0.3">
      <c r="A207" s="116"/>
      <c r="B207" s="117"/>
      <c r="C207" s="117"/>
      <c r="D207" s="117"/>
      <c r="E207" s="118"/>
      <c r="F207" s="118"/>
      <c r="G207" s="118"/>
      <c r="H207" s="118"/>
      <c r="I207" s="1"/>
      <c r="J207" s="77"/>
      <c r="K207" s="77"/>
      <c r="L207" s="77"/>
      <c r="M207" s="118"/>
      <c r="N207" s="118"/>
      <c r="O207" s="98"/>
      <c r="P207" s="75"/>
      <c r="Q207" s="98"/>
      <c r="R207" s="64"/>
      <c r="S207" s="75"/>
      <c r="T207" s="119"/>
      <c r="U207" s="119"/>
      <c r="V207" s="47"/>
    </row>
    <row r="208" spans="1:22" ht="60.75" thickBot="1" x14ac:dyDescent="0.3">
      <c r="A208" s="1366" t="s">
        <v>274</v>
      </c>
      <c r="B208" s="1368" t="s">
        <v>275</v>
      </c>
      <c r="C208" s="1368" t="s">
        <v>276</v>
      </c>
      <c r="D208" s="317" t="s">
        <v>277</v>
      </c>
      <c r="E208" s="318" t="s">
        <v>278</v>
      </c>
      <c r="F208" s="317" t="s">
        <v>279</v>
      </c>
      <c r="G208" s="317" t="s">
        <v>280</v>
      </c>
      <c r="H208" s="319" t="s">
        <v>241</v>
      </c>
      <c r="I208" s="319" t="s">
        <v>281</v>
      </c>
      <c r="J208" s="319" t="s">
        <v>282</v>
      </c>
      <c r="K208" s="319" t="s">
        <v>636</v>
      </c>
      <c r="L208" s="319" t="s">
        <v>283</v>
      </c>
      <c r="M208" s="319" t="s">
        <v>284</v>
      </c>
      <c r="N208" s="319" t="s">
        <v>285</v>
      </c>
      <c r="O208" s="319" t="s">
        <v>286</v>
      </c>
      <c r="P208" s="319" t="s">
        <v>287</v>
      </c>
      <c r="Q208" s="319" t="s">
        <v>288</v>
      </c>
      <c r="R208" s="319" t="s">
        <v>289</v>
      </c>
      <c r="S208" s="319" t="s">
        <v>290</v>
      </c>
      <c r="T208" s="319" t="s">
        <v>632</v>
      </c>
      <c r="U208" s="329" t="s">
        <v>291</v>
      </c>
      <c r="V208" s="111"/>
    </row>
    <row r="209" spans="1:22" ht="24.75" thickBot="1" x14ac:dyDescent="0.3">
      <c r="A209" s="1367"/>
      <c r="B209" s="1369"/>
      <c r="C209" s="1369"/>
      <c r="D209" s="320" t="s">
        <v>292</v>
      </c>
      <c r="E209" s="320" t="s">
        <v>293</v>
      </c>
      <c r="F209" s="320" t="s">
        <v>294</v>
      </c>
      <c r="G209" s="320" t="s">
        <v>294</v>
      </c>
      <c r="H209" s="320" t="s">
        <v>76</v>
      </c>
      <c r="I209" s="320" t="s">
        <v>28</v>
      </c>
      <c r="J209" s="320" t="s">
        <v>295</v>
      </c>
      <c r="K209" s="320" t="s">
        <v>296</v>
      </c>
      <c r="L209" s="320" t="s">
        <v>296</v>
      </c>
      <c r="M209" s="320" t="s">
        <v>297</v>
      </c>
      <c r="N209" s="320" t="s">
        <v>296</v>
      </c>
      <c r="O209" s="320" t="s">
        <v>298</v>
      </c>
      <c r="P209" s="320" t="s">
        <v>629</v>
      </c>
      <c r="Q209" s="320" t="s">
        <v>299</v>
      </c>
      <c r="R209" s="320" t="s">
        <v>300</v>
      </c>
      <c r="S209" s="320" t="s">
        <v>301</v>
      </c>
      <c r="T209" s="320" t="s">
        <v>301</v>
      </c>
      <c r="U209" s="330"/>
      <c r="V209" s="111"/>
    </row>
    <row r="210" spans="1:22" x14ac:dyDescent="0.25">
      <c r="A210" s="1370" t="str">
        <f>B204</f>
        <v>urb.i.3</v>
      </c>
      <c r="B210" s="323">
        <v>1</v>
      </c>
      <c r="C210" s="85"/>
      <c r="D210" s="86"/>
      <c r="E210" s="87"/>
      <c r="F210" s="85"/>
      <c r="G210" s="88"/>
      <c r="H210" s="89"/>
      <c r="I210" s="72"/>
      <c r="J210" s="92"/>
      <c r="K210" s="530"/>
      <c r="L210" s="93"/>
      <c r="M210" s="72"/>
      <c r="N210" s="93"/>
      <c r="O210" s="129"/>
      <c r="P210" s="129"/>
      <c r="Q210" s="72"/>
      <c r="R210" s="72"/>
      <c r="S210" s="72"/>
      <c r="T210" s="72"/>
      <c r="U210" s="282"/>
      <c r="V210" s="47"/>
    </row>
    <row r="211" spans="1:22" x14ac:dyDescent="0.25">
      <c r="A211" s="1370"/>
      <c r="B211" s="324">
        <v>2</v>
      </c>
      <c r="C211" s="81"/>
      <c r="D211" s="82"/>
      <c r="E211" s="74"/>
      <c r="F211" s="81"/>
      <c r="G211" s="83"/>
      <c r="H211" s="84"/>
      <c r="I211" s="73"/>
      <c r="J211" s="90"/>
      <c r="K211" s="535"/>
      <c r="L211" s="91"/>
      <c r="M211" s="73"/>
      <c r="N211" s="91"/>
      <c r="O211" s="120"/>
      <c r="P211" s="120"/>
      <c r="Q211" s="73"/>
      <c r="R211" s="73" t="s">
        <v>302</v>
      </c>
      <c r="S211" s="73"/>
      <c r="T211" s="73"/>
      <c r="U211" s="283"/>
      <c r="V211" s="47"/>
    </row>
    <row r="212" spans="1:22" x14ac:dyDescent="0.25">
      <c r="A212" s="1370"/>
      <c r="B212" s="324">
        <v>3</v>
      </c>
      <c r="C212" s="81"/>
      <c r="D212" s="82"/>
      <c r="E212" s="74"/>
      <c r="F212" s="81"/>
      <c r="G212" s="83"/>
      <c r="H212" s="84"/>
      <c r="I212" s="73"/>
      <c r="J212" s="90"/>
      <c r="K212" s="535"/>
      <c r="L212" s="91"/>
      <c r="M212" s="73"/>
      <c r="N212" s="91"/>
      <c r="O212" s="120"/>
      <c r="P212" s="120"/>
      <c r="Q212" s="73"/>
      <c r="R212" s="73"/>
      <c r="S212" s="73"/>
      <c r="T212" s="73"/>
      <c r="U212" s="283"/>
      <c r="V212" s="47"/>
    </row>
    <row r="213" spans="1:22" x14ac:dyDescent="0.25">
      <c r="A213" s="1370"/>
      <c r="B213" s="324">
        <v>4</v>
      </c>
      <c r="C213" s="81"/>
      <c r="D213" s="82"/>
      <c r="E213" s="74"/>
      <c r="F213" s="81"/>
      <c r="G213" s="83"/>
      <c r="H213" s="84"/>
      <c r="I213" s="73"/>
      <c r="J213" s="90"/>
      <c r="K213" s="535"/>
      <c r="L213" s="91"/>
      <c r="M213" s="73"/>
      <c r="N213" s="91"/>
      <c r="O213" s="120"/>
      <c r="P213" s="120"/>
      <c r="Q213" s="73"/>
      <c r="R213" s="73"/>
      <c r="S213" s="73"/>
      <c r="T213" s="73"/>
      <c r="U213" s="283"/>
      <c r="V213" s="47"/>
    </row>
    <row r="214" spans="1:22" x14ac:dyDescent="0.25">
      <c r="A214" s="1370"/>
      <c r="B214" s="324">
        <v>5</v>
      </c>
      <c r="C214" s="81"/>
      <c r="D214" s="82"/>
      <c r="E214" s="74"/>
      <c r="F214" s="81"/>
      <c r="G214" s="83"/>
      <c r="H214" s="84"/>
      <c r="I214" s="73"/>
      <c r="J214" s="90"/>
      <c r="K214" s="535"/>
      <c r="L214" s="91"/>
      <c r="M214" s="73"/>
      <c r="N214" s="91"/>
      <c r="O214" s="120"/>
      <c r="P214" s="120"/>
      <c r="Q214" s="73"/>
      <c r="R214" s="73"/>
      <c r="S214" s="73"/>
      <c r="T214" s="73"/>
      <c r="U214" s="283"/>
      <c r="V214" s="47"/>
    </row>
    <row r="215" spans="1:22" x14ac:dyDescent="0.25">
      <c r="A215" s="1370"/>
      <c r="B215" s="324">
        <v>6</v>
      </c>
      <c r="C215" s="81"/>
      <c r="D215" s="82"/>
      <c r="E215" s="74"/>
      <c r="F215" s="81"/>
      <c r="G215" s="83"/>
      <c r="H215" s="84"/>
      <c r="I215" s="73"/>
      <c r="J215" s="90"/>
      <c r="K215" s="535"/>
      <c r="L215" s="91"/>
      <c r="M215" s="73"/>
      <c r="N215" s="91"/>
      <c r="O215" s="120"/>
      <c r="P215" s="120"/>
      <c r="Q215" s="73"/>
      <c r="R215" s="73"/>
      <c r="S215" s="73"/>
      <c r="T215" s="73"/>
      <c r="U215" s="283"/>
      <c r="V215" s="47"/>
    </row>
    <row r="216" spans="1:22" x14ac:dyDescent="0.25">
      <c r="A216" s="1370"/>
      <c r="B216" s="324">
        <v>7</v>
      </c>
      <c r="C216" s="81"/>
      <c r="D216" s="82"/>
      <c r="E216" s="74"/>
      <c r="F216" s="81"/>
      <c r="G216" s="83"/>
      <c r="H216" s="84"/>
      <c r="I216" s="73"/>
      <c r="J216" s="90"/>
      <c r="K216" s="535"/>
      <c r="L216" s="91"/>
      <c r="M216" s="73"/>
      <c r="N216" s="91"/>
      <c r="O216" s="120"/>
      <c r="P216" s="120"/>
      <c r="Q216" s="73"/>
      <c r="R216" s="73"/>
      <c r="S216" s="73"/>
      <c r="T216" s="73"/>
      <c r="U216" s="283"/>
      <c r="V216" s="47"/>
    </row>
    <row r="217" spans="1:22" x14ac:dyDescent="0.25">
      <c r="A217" s="1370"/>
      <c r="B217" s="324">
        <v>8</v>
      </c>
      <c r="C217" s="81"/>
      <c r="D217" s="82"/>
      <c r="E217" s="74"/>
      <c r="F217" s="81"/>
      <c r="G217" s="83"/>
      <c r="H217" s="84"/>
      <c r="I217" s="73"/>
      <c r="J217" s="90"/>
      <c r="K217" s="535"/>
      <c r="L217" s="91"/>
      <c r="M217" s="73"/>
      <c r="N217" s="91"/>
      <c r="O217" s="120"/>
      <c r="P217" s="120"/>
      <c r="Q217" s="73"/>
      <c r="R217" s="73"/>
      <c r="S217" s="73"/>
      <c r="T217" s="73"/>
      <c r="U217" s="283"/>
      <c r="V217" s="47"/>
    </row>
    <row r="218" spans="1:22" x14ac:dyDescent="0.25">
      <c r="A218" s="1370"/>
      <c r="B218" s="324">
        <v>9</v>
      </c>
      <c r="C218" s="81"/>
      <c r="D218" s="82"/>
      <c r="E218" s="74"/>
      <c r="F218" s="81"/>
      <c r="G218" s="83"/>
      <c r="H218" s="84"/>
      <c r="I218" s="73"/>
      <c r="J218" s="90"/>
      <c r="K218" s="535"/>
      <c r="L218" s="91"/>
      <c r="M218" s="73"/>
      <c r="N218" s="91"/>
      <c r="O218" s="120"/>
      <c r="P218" s="120"/>
      <c r="Q218" s="73"/>
      <c r="R218" s="73"/>
      <c r="S218" s="73"/>
      <c r="T218" s="73"/>
      <c r="U218" s="283"/>
      <c r="V218" s="47"/>
    </row>
    <row r="219" spans="1:22" x14ac:dyDescent="0.25">
      <c r="A219" s="1371"/>
      <c r="B219" s="325">
        <v>10</v>
      </c>
      <c r="C219" s="100"/>
      <c r="D219" s="101"/>
      <c r="E219" s="102"/>
      <c r="F219" s="100"/>
      <c r="G219" s="103"/>
      <c r="H219" s="104"/>
      <c r="I219" s="105"/>
      <c r="J219" s="106"/>
      <c r="K219" s="540"/>
      <c r="L219" s="107"/>
      <c r="M219" s="105"/>
      <c r="N219" s="107"/>
      <c r="O219" s="121"/>
      <c r="P219" s="121"/>
      <c r="Q219" s="105"/>
      <c r="R219" s="105"/>
      <c r="S219" s="105"/>
      <c r="T219" s="105"/>
      <c r="U219" s="284"/>
      <c r="V219" s="47"/>
    </row>
    <row r="220" spans="1:22" ht="25.5" thickBot="1" x14ac:dyDescent="0.3">
      <c r="A220" s="109"/>
      <c r="B220" s="75"/>
      <c r="C220" s="75"/>
      <c r="D220" s="75"/>
      <c r="E220" s="395" t="s">
        <v>303</v>
      </c>
      <c r="F220" s="396">
        <f>COUNTA(F210:F219)</f>
        <v>0</v>
      </c>
      <c r="G220" s="397">
        <f>COUNTA(G210:G219)</f>
        <v>0</v>
      </c>
      <c r="H220" s="613"/>
      <c r="I220" s="523"/>
      <c r="J220" s="615"/>
      <c r="K220" s="615"/>
      <c r="L220" s="616"/>
      <c r="M220" s="1273" t="s">
        <v>440</v>
      </c>
      <c r="N220" s="1274"/>
      <c r="O220" s="617">
        <f>SUM(O210:O219)</f>
        <v>0</v>
      </c>
      <c r="P220" s="618">
        <f>SUM(P210:P219)</f>
        <v>0</v>
      </c>
      <c r="Q220" s="5"/>
      <c r="S220" s="5"/>
      <c r="T220" s="5"/>
      <c r="U220" s="99"/>
      <c r="V220" s="112"/>
    </row>
    <row r="221" spans="1:22" ht="15.75" thickBot="1" x14ac:dyDescent="0.3">
      <c r="A221" s="113"/>
      <c r="B221" s="48"/>
      <c r="C221" s="45"/>
      <c r="D221" s="45"/>
      <c r="E221" s="45"/>
      <c r="F221" s="48"/>
      <c r="G221" s="45"/>
      <c r="H221" s="45"/>
      <c r="I221" s="48"/>
      <c r="J221" s="48"/>
      <c r="K221" s="48"/>
      <c r="L221" s="45"/>
      <c r="M221" s="45"/>
      <c r="N221" s="45"/>
      <c r="O221" s="45"/>
      <c r="P221" s="45"/>
      <c r="Q221" s="45"/>
      <c r="R221" s="45"/>
      <c r="S221" s="45"/>
      <c r="T221" s="114"/>
      <c r="U221" s="45"/>
      <c r="V221" s="49"/>
    </row>
  </sheetData>
  <sheetProtection algorithmName="SHA-512" hashValue="PgSQ2UUkBaNDVJKsdpYE1oxpn/5Xcg/wWSQe+5eePcFVgJK90N7FmxtW/r+8gSDjai8QbxgMPOsMpBgUgAuNDw==" saltValue="wCK/n9d9hYmPinrB+oj8gg==" spinCount="100000" sheet="1" objects="1" scenarios="1"/>
  <mergeCells count="194">
    <mergeCell ref="A1:U1"/>
    <mergeCell ref="A3:U3"/>
    <mergeCell ref="A6:D6"/>
    <mergeCell ref="E6:J6"/>
    <mergeCell ref="M6:O6"/>
    <mergeCell ref="P6:U6"/>
    <mergeCell ref="B14:C14"/>
    <mergeCell ref="E14:F14"/>
    <mergeCell ref="G14:H14"/>
    <mergeCell ref="J14:L14"/>
    <mergeCell ref="M14:N14"/>
    <mergeCell ref="T14:U14"/>
    <mergeCell ref="A8:U8"/>
    <mergeCell ref="A10:D11"/>
    <mergeCell ref="E10:H11"/>
    <mergeCell ref="J10:O10"/>
    <mergeCell ref="P10:Q11"/>
    <mergeCell ref="J11:O11"/>
    <mergeCell ref="S10:T11"/>
    <mergeCell ref="U10:U11"/>
    <mergeCell ref="A16:D16"/>
    <mergeCell ref="E16:H16"/>
    <mergeCell ref="J16:L16"/>
    <mergeCell ref="M16:N16"/>
    <mergeCell ref="T16:U16"/>
    <mergeCell ref="A18:A19"/>
    <mergeCell ref="B18:B19"/>
    <mergeCell ref="C18:C19"/>
    <mergeCell ref="U18:U19"/>
    <mergeCell ref="T33:U33"/>
    <mergeCell ref="A35:D35"/>
    <mergeCell ref="E35:H35"/>
    <mergeCell ref="J35:L35"/>
    <mergeCell ref="M35:N35"/>
    <mergeCell ref="T35:U35"/>
    <mergeCell ref="A20:A29"/>
    <mergeCell ref="B33:C33"/>
    <mergeCell ref="E33:F33"/>
    <mergeCell ref="G33:H33"/>
    <mergeCell ref="J33:L33"/>
    <mergeCell ref="M33:N33"/>
    <mergeCell ref="T52:U52"/>
    <mergeCell ref="A54:D54"/>
    <mergeCell ref="E54:H54"/>
    <mergeCell ref="J54:L54"/>
    <mergeCell ref="M54:N54"/>
    <mergeCell ref="T54:U54"/>
    <mergeCell ref="A37:A38"/>
    <mergeCell ref="B37:B38"/>
    <mergeCell ref="C37:C38"/>
    <mergeCell ref="U37:U38"/>
    <mergeCell ref="A39:A48"/>
    <mergeCell ref="B52:C52"/>
    <mergeCell ref="E52:F52"/>
    <mergeCell ref="G52:H52"/>
    <mergeCell ref="J52:L52"/>
    <mergeCell ref="M52:N52"/>
    <mergeCell ref="M49:N49"/>
    <mergeCell ref="T71:U71"/>
    <mergeCell ref="A73:D73"/>
    <mergeCell ref="E73:H73"/>
    <mergeCell ref="J73:L73"/>
    <mergeCell ref="M73:N73"/>
    <mergeCell ref="T73:U73"/>
    <mergeCell ref="A56:A57"/>
    <mergeCell ref="B56:B57"/>
    <mergeCell ref="C56:C57"/>
    <mergeCell ref="U56:U57"/>
    <mergeCell ref="A58:A67"/>
    <mergeCell ref="B71:C71"/>
    <mergeCell ref="E71:F71"/>
    <mergeCell ref="G71:H71"/>
    <mergeCell ref="J71:L71"/>
    <mergeCell ref="M71:N71"/>
    <mergeCell ref="M68:N68"/>
    <mergeCell ref="A75:A76"/>
    <mergeCell ref="B75:B76"/>
    <mergeCell ref="C75:C76"/>
    <mergeCell ref="U75:U76"/>
    <mergeCell ref="A77:A86"/>
    <mergeCell ref="B90:C90"/>
    <mergeCell ref="E90:F90"/>
    <mergeCell ref="G90:H90"/>
    <mergeCell ref="J90:L90"/>
    <mergeCell ref="M90:N90"/>
    <mergeCell ref="M87:N87"/>
    <mergeCell ref="A94:A95"/>
    <mergeCell ref="B94:B95"/>
    <mergeCell ref="C94:C95"/>
    <mergeCell ref="A96:A105"/>
    <mergeCell ref="B109:C109"/>
    <mergeCell ref="E109:F109"/>
    <mergeCell ref="M106:N106"/>
    <mergeCell ref="T90:U90"/>
    <mergeCell ref="A92:D92"/>
    <mergeCell ref="E92:H92"/>
    <mergeCell ref="J92:L92"/>
    <mergeCell ref="M92:N92"/>
    <mergeCell ref="T92:U92"/>
    <mergeCell ref="G109:H109"/>
    <mergeCell ref="J109:L109"/>
    <mergeCell ref="M109:N109"/>
    <mergeCell ref="G128:H128"/>
    <mergeCell ref="J128:L128"/>
    <mergeCell ref="M128:N128"/>
    <mergeCell ref="M125:N125"/>
    <mergeCell ref="T109:U109"/>
    <mergeCell ref="A111:D111"/>
    <mergeCell ref="E111:H111"/>
    <mergeCell ref="J111:L111"/>
    <mergeCell ref="M111:N111"/>
    <mergeCell ref="T111:U111"/>
    <mergeCell ref="T128:U128"/>
    <mergeCell ref="B128:C128"/>
    <mergeCell ref="E128:F128"/>
    <mergeCell ref="A130:D130"/>
    <mergeCell ref="E130:H130"/>
    <mergeCell ref="J130:L130"/>
    <mergeCell ref="M130:N130"/>
    <mergeCell ref="T130:U130"/>
    <mergeCell ref="T147:U147"/>
    <mergeCell ref="A149:D149"/>
    <mergeCell ref="E149:H149"/>
    <mergeCell ref="J149:L149"/>
    <mergeCell ref="M149:N149"/>
    <mergeCell ref="T149:U149"/>
    <mergeCell ref="A132:A133"/>
    <mergeCell ref="B132:B133"/>
    <mergeCell ref="C132:C133"/>
    <mergeCell ref="A134:A143"/>
    <mergeCell ref="B147:C147"/>
    <mergeCell ref="E147:F147"/>
    <mergeCell ref="M144:N144"/>
    <mergeCell ref="T166:U166"/>
    <mergeCell ref="A168:D168"/>
    <mergeCell ref="E168:H168"/>
    <mergeCell ref="J168:L168"/>
    <mergeCell ref="M168:N168"/>
    <mergeCell ref="T168:U168"/>
    <mergeCell ref="T185:U185"/>
    <mergeCell ref="A187:D187"/>
    <mergeCell ref="E187:H187"/>
    <mergeCell ref="J187:L187"/>
    <mergeCell ref="M187:N187"/>
    <mergeCell ref="T187:U187"/>
    <mergeCell ref="A170:A171"/>
    <mergeCell ref="B170:B171"/>
    <mergeCell ref="C170:C171"/>
    <mergeCell ref="A172:A181"/>
    <mergeCell ref="B185:C185"/>
    <mergeCell ref="E185:F185"/>
    <mergeCell ref="M182:N182"/>
    <mergeCell ref="B166:C166"/>
    <mergeCell ref="E166:F166"/>
    <mergeCell ref="G166:H166"/>
    <mergeCell ref="J166:L166"/>
    <mergeCell ref="M166:N166"/>
    <mergeCell ref="T204:U204"/>
    <mergeCell ref="A206:D206"/>
    <mergeCell ref="E206:H206"/>
    <mergeCell ref="J206:L206"/>
    <mergeCell ref="M206:N206"/>
    <mergeCell ref="T206:U206"/>
    <mergeCell ref="A189:A190"/>
    <mergeCell ref="B189:B190"/>
    <mergeCell ref="C189:C190"/>
    <mergeCell ref="A191:A200"/>
    <mergeCell ref="B204:C204"/>
    <mergeCell ref="E204:F204"/>
    <mergeCell ref="M201:N201"/>
    <mergeCell ref="M220:N220"/>
    <mergeCell ref="M30:N30"/>
    <mergeCell ref="A208:A209"/>
    <mergeCell ref="B208:B209"/>
    <mergeCell ref="C208:C209"/>
    <mergeCell ref="A210:A219"/>
    <mergeCell ref="G204:H204"/>
    <mergeCell ref="J204:L204"/>
    <mergeCell ref="M204:N204"/>
    <mergeCell ref="G185:H185"/>
    <mergeCell ref="J185:L185"/>
    <mergeCell ref="M185:N185"/>
    <mergeCell ref="A151:A152"/>
    <mergeCell ref="B151:B152"/>
    <mergeCell ref="C151:C152"/>
    <mergeCell ref="A153:A162"/>
    <mergeCell ref="G147:H147"/>
    <mergeCell ref="J147:L147"/>
    <mergeCell ref="M147:N147"/>
    <mergeCell ref="M163:N163"/>
    <mergeCell ref="A113:A114"/>
    <mergeCell ref="B113:B114"/>
    <mergeCell ref="C113:C114"/>
    <mergeCell ref="A115:A124"/>
  </mergeCells>
  <dataValidations count="11">
    <dataValidation type="list" allowBlank="1" showInputMessage="1" showErrorMessage="1" sqref="B205:C205 B34:C34 B53:C53 B72:C72 B91:C91 B110:C110 B129:C129 B148:C148 B167:C167 B186:C186 B15:C15" xr:uid="{00000000-0002-0000-0800-000000000000}">
      <formula1>$D$18:$D$37</formula1>
    </dataValidation>
    <dataValidation type="list" allowBlank="1" showInputMessage="1" showErrorMessage="1" sqref="S153:T162 S172:T181 S210:T219 S96:T105 S77:T86 S115:T124 S134:T143 S191:T200 S39:T48 S58:T67 S20:T29" xr:uid="{00000000-0002-0000-0800-000001000000}">
      <formula1>"si,"</formula1>
    </dataValidation>
    <dataValidation type="list" allowBlank="1" showInputMessage="1" showErrorMessage="1" sqref="E20:E30 E172:E182 E191:E201 E39:E49 E58:E68 E77:E87 E96:E106 E115:E125 E134:E144 E153:E163 E210:E220" xr:uid="{00000000-0002-0000-0800-000002000000}">
      <formula1>"urbano,suburbano"</formula1>
    </dataValidation>
    <dataValidation allowBlank="1" showInputMessage="1" showErrorMessage="1" prompt="Inserire il riferimento corretto da piano di investimento (es.m1,e.1. ecc.)_x000a_" sqref="A18:A19 A170:A171 A189:A190 A37:A38 A56:A57 A75:A76 A94:A95 A113:A114 A132:A133 A151:A152 A208:A209" xr:uid="{00000000-0002-0000-0800-000003000000}"/>
    <dataValidation type="list" allowBlank="1" showInputMessage="1" showErrorMessage="1" sqref="H191:H200 H153:H162 H134:H143 H115:H124 H96:H105 H77:H86 H58:H67 H39:H48 H20:H29 H210:H219 H172:H181" xr:uid="{00000000-0002-0000-0800-000004000000}">
      <formula1>"idrogeno"</formula1>
    </dataValidation>
    <dataValidation type="list" allowBlank="1" showInputMessage="1" showErrorMessage="1" sqref="I20:I29 I39:I48 I58:I67 I77:I86 I96:I105 I115:I124 I134:I143 I153:I162 I172:I181 I191:I200 I210:I219" xr:uid="{00000000-0002-0000-0800-000005000000}">
      <formula1>"classe I, classe A"</formula1>
    </dataValidation>
    <dataValidation type="list" allowBlank="1" showInputMessage="1" showErrorMessage="1" sqref="H30 H49 H68 H87 H106 H125 H144 H163 H182 H201 H220" xr:uid="{10DE16E7-0662-4D98-A443-CB906E0C7BE2}">
      <mc:AlternateContent xmlns:x12ac="http://schemas.microsoft.com/office/spreadsheetml/2011/1/ac" xmlns:mc="http://schemas.openxmlformats.org/markup-compatibility/2006">
        <mc:Choice Requires="x12ac">
          <x12ac:list>GNC,"GNL, Ibrido (met/ele)"</x12ac:list>
        </mc:Choice>
        <mc:Fallback>
          <formula1>"GNC,GNL, Ibrido (met/ele)"</formula1>
        </mc:Fallback>
      </mc:AlternateContent>
    </dataValidation>
    <dataValidation type="list" allowBlank="1" showInputMessage="1" showErrorMessage="1" sqref="I30 I49 I68 I87 I106 I125 I144 I163 I182 I201 I220" xr:uid="{D2CE1605-C380-4E30-B4EF-CA96E6DE1A8B}">
      <formula1>"classe I,classe A"</formula1>
    </dataValidation>
    <dataValidation type="date" operator="lessThanOrEqual" allowBlank="1" showInputMessage="1" showErrorMessage="1" errorTitle="Attenzione OGV non compatibile" error="OGV successiva al 31/12/2028 (art 2 c. 5 D.D. n° 152/2025)" promptTitle="Attenzione:" prompt="OGV entro il 31/12/2028" sqref="Q14 Q33 Q52 Q71 Q90 Q109 Q128 Q147 Q166 Q185 Q204" xr:uid="{C2C05F01-3743-430D-AD9F-1541DAF7B95D}">
      <formula1>47118</formula1>
    </dataValidation>
    <dataValidation allowBlank="1" showInputMessage="1" showErrorMessage="1" prompt="Scegliere la Città Metropolitana beneficiaria dal menù a tendina_x000a__x000a_" sqref="K6" xr:uid="{3AC597B7-768F-49FD-8234-99B56732CFA5}"/>
    <dataValidation type="date" operator="greaterThanOrEqual" allowBlank="1" showInputMessage="1" showErrorMessage="1" errorTitle="Data non corretta" error="Immatricolazione non compatibile perchè precedente al 01/01/2024 (art 3 c.6 D.D. 152/2025)" sqref="K20:K29 K39:K48 K58:K67 K77:K86 K96:K105 K115:K124 K134:K143 K153:K162 K172:K181 K191:K200 K210:K219" xr:uid="{B34E050B-C422-464E-ADB5-11198ED1F4E0}">
      <formula1>45292</formula1>
    </dataValidation>
  </dataValidations>
  <pageMargins left="0.7" right="0.7" top="0.75" bottom="0.75" header="0.3" footer="0.3"/>
  <pageSetup paperSize="8" scale="55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Città Metropolitana beneficiaria dal menù a tendina_x000a__x000a_" xr:uid="{00000000-0002-0000-0800-000008000000}">
          <x14:formula1>
            <xm:f>'DATI EROGAZIONI'!$A$2:$A$15</xm:f>
          </x14:formula1>
          <xm:sqref>E6:J6</xm:sqref>
        </x14:dataValidation>
        <x14:dataValidation type="list" allowBlank="1" showInputMessage="1" showErrorMessage="1" prompt="Inserire OGV corrispondente al Piano di investimento esecutivo" xr:uid="{00000000-0002-0000-0800-000006000000}">
          <x14:formula1>
            <xm:f>'Urbano.Piano inv. forn'!$D$128:$D$147</xm:f>
          </x14:formula1>
          <xm:sqref>B204:C204 B14:C14 B33:C33 B52:C52 B71:C71 B90:C90 B109:C109 B128:C128 B147:C147 B166:C166 B185:C185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glio10">
    <tabColor theme="2" tint="-0.249977111117893"/>
    <pageSetUpPr fitToPage="1"/>
  </sheetPr>
  <dimension ref="A1:Y221"/>
  <sheetViews>
    <sheetView topLeftCell="A200" workbookViewId="0">
      <selection activeCell="I211" sqref="I211"/>
    </sheetView>
  </sheetViews>
  <sheetFormatPr defaultColWidth="8.7109375" defaultRowHeight="15" x14ac:dyDescent="0.25"/>
  <cols>
    <col min="1" max="1" width="14.140625" style="5" customWidth="1"/>
    <col min="2" max="2" width="7.140625" style="3" customWidth="1"/>
    <col min="3" max="3" width="10.28515625" style="1" customWidth="1"/>
    <col min="4" max="4" width="11.42578125" style="1" customWidth="1"/>
    <col min="5" max="5" width="17.5703125" style="1" customWidth="1"/>
    <col min="6" max="6" width="9" style="3" bestFit="1" customWidth="1"/>
    <col min="7" max="7" width="21.5703125" style="1" customWidth="1"/>
    <col min="8" max="8" width="18.28515625" style="1" customWidth="1"/>
    <col min="9" max="9" width="11.7109375" style="3" bestFit="1" customWidth="1"/>
    <col min="10" max="11" width="21.5703125" style="3" customWidth="1"/>
    <col min="12" max="12" width="12.28515625" style="1" customWidth="1"/>
    <col min="13" max="13" width="15.85546875" style="1" customWidth="1"/>
    <col min="14" max="14" width="16.28515625" style="1" customWidth="1"/>
    <col min="15" max="15" width="15.85546875" style="1" customWidth="1"/>
    <col min="16" max="16" width="24.5703125" style="1" customWidth="1"/>
    <col min="17" max="17" width="17.85546875" style="1" customWidth="1"/>
    <col min="18" max="18" width="21.140625" style="1" bestFit="1" customWidth="1"/>
    <col min="19" max="19" width="22.140625" style="1" customWidth="1"/>
    <col min="20" max="20" width="13.42578125" style="1" customWidth="1"/>
    <col min="21" max="21" width="18.7109375" style="1" customWidth="1"/>
    <col min="22" max="22" width="9.5703125" style="1" customWidth="1"/>
    <col min="23" max="23" width="18.7109375" style="1" customWidth="1"/>
    <col min="24" max="24" width="12.85546875" style="1" bestFit="1" customWidth="1"/>
    <col min="25" max="25" width="15.140625" style="1" bestFit="1" customWidth="1"/>
    <col min="26" max="26" width="15.140625" style="1" customWidth="1"/>
    <col min="27" max="27" width="15.7109375" style="1" customWidth="1"/>
    <col min="28" max="16384" width="8.7109375" style="1"/>
  </cols>
  <sheetData>
    <row r="1" spans="1:25" ht="35.25" customHeight="1" thickBot="1" x14ac:dyDescent="0.3">
      <c r="A1" s="1268" t="s">
        <v>0</v>
      </c>
      <c r="B1" s="1269"/>
      <c r="C1" s="1269"/>
      <c r="D1" s="1269"/>
      <c r="E1" s="1269"/>
      <c r="F1" s="1269"/>
      <c r="G1" s="1269"/>
      <c r="H1" s="1269"/>
      <c r="I1" s="1269"/>
      <c r="J1" s="1269"/>
      <c r="K1" s="1269"/>
      <c r="L1" s="1269"/>
      <c r="M1" s="1269"/>
      <c r="N1" s="1269"/>
      <c r="O1" s="1269"/>
      <c r="P1" s="1269"/>
      <c r="Q1" s="1269"/>
      <c r="R1" s="1269"/>
      <c r="S1" s="1269"/>
      <c r="T1" s="1269"/>
      <c r="U1" s="1270"/>
      <c r="V1" s="65"/>
      <c r="W1" s="65"/>
      <c r="X1" s="65"/>
      <c r="Y1" s="65"/>
    </row>
    <row r="2" spans="1:25" ht="23.25" thickBot="1" x14ac:dyDescent="0.3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</row>
    <row r="3" spans="1:25" ht="21.75" customHeight="1" thickBot="1" x14ac:dyDescent="0.3">
      <c r="A3" s="1212" t="s">
        <v>314</v>
      </c>
      <c r="B3" s="1213"/>
      <c r="C3" s="1213"/>
      <c r="D3" s="1213"/>
      <c r="E3" s="1213"/>
      <c r="F3" s="1213"/>
      <c r="G3" s="1213"/>
      <c r="H3" s="1213"/>
      <c r="I3" s="1213"/>
      <c r="J3" s="1213"/>
      <c r="K3" s="1213"/>
      <c r="L3" s="1213"/>
      <c r="M3" s="1213"/>
      <c r="N3" s="1213"/>
      <c r="O3" s="1213"/>
      <c r="P3" s="1213"/>
      <c r="Q3" s="1213"/>
      <c r="R3" s="1213"/>
      <c r="S3" s="1213"/>
      <c r="T3" s="1213"/>
      <c r="U3" s="1214"/>
      <c r="V3" s="66"/>
      <c r="W3" s="66"/>
      <c r="X3" s="66"/>
      <c r="Y3" s="66"/>
    </row>
    <row r="4" spans="1:25" ht="18" x14ac:dyDescent="0.25">
      <c r="A4" s="1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</row>
    <row r="5" spans="1:25" ht="27.75" thickBot="1" x14ac:dyDescent="0.3">
      <c r="A5" s="1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</row>
    <row r="6" spans="1:25" ht="26.25" customHeight="1" thickBot="1" x14ac:dyDescent="0.3">
      <c r="A6" s="976" t="s">
        <v>262</v>
      </c>
      <c r="B6" s="977"/>
      <c r="C6" s="977"/>
      <c r="D6" s="978"/>
      <c r="E6" s="974" t="s">
        <v>315</v>
      </c>
      <c r="F6" s="975"/>
      <c r="G6" s="975"/>
      <c r="H6" s="975"/>
      <c r="I6" s="975"/>
      <c r="J6" s="1220"/>
      <c r="K6" s="686"/>
      <c r="M6" s="1266" t="s">
        <v>4</v>
      </c>
      <c r="N6" s="1267"/>
      <c r="O6" s="1267"/>
      <c r="P6" s="1244"/>
      <c r="Q6" s="1245"/>
      <c r="R6" s="1245"/>
      <c r="S6" s="1245"/>
      <c r="T6" s="1245"/>
      <c r="U6" s="1246"/>
      <c r="V6" s="285"/>
      <c r="W6" s="285"/>
      <c r="X6" s="285"/>
      <c r="Y6" s="285"/>
    </row>
    <row r="7" spans="1:25" ht="15.75" thickBot="1" x14ac:dyDescent="0.3"/>
    <row r="8" spans="1:25" ht="28.5" customHeight="1" thickBot="1" x14ac:dyDescent="0.3">
      <c r="A8" s="1385" t="s">
        <v>316</v>
      </c>
      <c r="B8" s="1386"/>
      <c r="C8" s="1386"/>
      <c r="D8" s="1386"/>
      <c r="E8" s="1386"/>
      <c r="F8" s="1386"/>
      <c r="G8" s="1386"/>
      <c r="H8" s="1386"/>
      <c r="I8" s="1386"/>
      <c r="J8" s="1386"/>
      <c r="K8" s="1386"/>
      <c r="L8" s="1386"/>
      <c r="M8" s="1386"/>
      <c r="N8" s="1386"/>
      <c r="O8" s="1386"/>
      <c r="P8" s="1386"/>
      <c r="Q8" s="1386"/>
      <c r="R8" s="1386"/>
      <c r="S8" s="1386"/>
      <c r="T8" s="1386"/>
      <c r="U8" s="1387"/>
    </row>
    <row r="9" spans="1:25" ht="12.75" customHeight="1" thickBot="1" x14ac:dyDescent="0.3">
      <c r="A9" s="145"/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</row>
    <row r="10" spans="1:25" x14ac:dyDescent="0.25">
      <c r="A10" s="1388" t="s">
        <v>317</v>
      </c>
      <c r="B10" s="1389"/>
      <c r="C10" s="1389"/>
      <c r="D10" s="1390"/>
      <c r="E10" s="1336">
        <f>O30+O49+O68+O87+O106+O125+O144+O163+O182+O201+O220</f>
        <v>0</v>
      </c>
      <c r="F10" s="1337"/>
      <c r="G10" s="1337"/>
      <c r="H10" s="1338"/>
      <c r="I10" s="1"/>
      <c r="J10" s="1366" t="s">
        <v>309</v>
      </c>
      <c r="K10" s="1394"/>
      <c r="L10" s="1368"/>
      <c r="M10" s="1368"/>
      <c r="N10" s="1368"/>
      <c r="O10" s="1368"/>
      <c r="P10" s="1216">
        <f>P30+P49+P68+P87+P106+P125+P144+P163+P182+P201+P220</f>
        <v>0</v>
      </c>
      <c r="Q10" s="1217"/>
      <c r="R10" s="64"/>
      <c r="S10" s="1402" t="s">
        <v>266</v>
      </c>
      <c r="T10" s="1403"/>
      <c r="U10" s="1347">
        <f>F30+F49+F68+F87+F106+F125+F144+F163+F182+F201+F220</f>
        <v>0</v>
      </c>
    </row>
    <row r="11" spans="1:25" ht="15.75" thickBot="1" x14ac:dyDescent="0.3">
      <c r="A11" s="1391"/>
      <c r="B11" s="1392"/>
      <c r="C11" s="1392"/>
      <c r="D11" s="1393"/>
      <c r="E11" s="1339"/>
      <c r="F11" s="1340"/>
      <c r="G11" s="1340"/>
      <c r="H11" s="1341"/>
      <c r="I11" s="1"/>
      <c r="J11" s="1395" t="s">
        <v>629</v>
      </c>
      <c r="K11" s="1396"/>
      <c r="L11" s="1397"/>
      <c r="M11" s="1397"/>
      <c r="N11" s="1397"/>
      <c r="O11" s="1397"/>
      <c r="P11" s="1218"/>
      <c r="Q11" s="1219"/>
      <c r="R11" s="64"/>
      <c r="S11" s="1404"/>
      <c r="T11" s="1405"/>
      <c r="U11" s="1348"/>
    </row>
    <row r="12" spans="1:25" ht="15.75" thickBot="1" x14ac:dyDescent="0.3">
      <c r="A12" s="146"/>
      <c r="B12" s="147"/>
      <c r="C12" s="147"/>
      <c r="D12" s="147"/>
      <c r="E12" s="148"/>
      <c r="F12" s="148"/>
      <c r="G12" s="148"/>
      <c r="H12" s="148"/>
      <c r="I12" s="1"/>
      <c r="J12" s="149"/>
      <c r="K12" s="149"/>
      <c r="L12" s="149"/>
      <c r="M12" s="149"/>
      <c r="N12" s="149"/>
      <c r="O12" s="149"/>
      <c r="P12" s="118"/>
      <c r="Q12" s="118"/>
    </row>
    <row r="13" spans="1:25" ht="31.5" customHeight="1" thickBot="1" x14ac:dyDescent="0.3">
      <c r="A13" s="108"/>
      <c r="B13" s="33"/>
      <c r="C13" s="30"/>
      <c r="D13" s="30"/>
      <c r="E13" s="30"/>
      <c r="F13" s="33"/>
      <c r="G13" s="30"/>
      <c r="H13" s="30"/>
      <c r="I13" s="33"/>
      <c r="J13" s="33"/>
      <c r="K13" s="33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6"/>
    </row>
    <row r="14" spans="1:25" ht="33.75" customHeight="1" thickBot="1" x14ac:dyDescent="0.3">
      <c r="A14" s="316" t="s">
        <v>9</v>
      </c>
      <c r="B14" s="1226" t="s">
        <v>118</v>
      </c>
      <c r="C14" s="1227"/>
      <c r="E14" s="1372" t="s">
        <v>267</v>
      </c>
      <c r="F14" s="1374"/>
      <c r="G14" s="1224">
        <f>VLOOKUP(B14,'EXTRAUrbano.Piano inv. forn '!$D$128:$AB$147,3,FALSE)</f>
        <v>0</v>
      </c>
      <c r="H14" s="1225"/>
      <c r="I14" s="1"/>
      <c r="J14" s="1372" t="s">
        <v>268</v>
      </c>
      <c r="K14" s="1373"/>
      <c r="L14" s="1374"/>
      <c r="M14" s="1224">
        <f>VLOOKUP(B14,'EXTRAUrbano.Piano inv. forn '!$D$128:$AB$147,4,FALSE)</f>
        <v>0</v>
      </c>
      <c r="N14" s="1225"/>
      <c r="P14" s="321" t="s">
        <v>269</v>
      </c>
      <c r="Q14" s="525"/>
      <c r="S14" s="322" t="s">
        <v>270</v>
      </c>
      <c r="T14" s="1375"/>
      <c r="U14" s="1376"/>
      <c r="V14" s="47"/>
    </row>
    <row r="15" spans="1:25" ht="13.5" customHeight="1" thickBot="1" x14ac:dyDescent="0.3">
      <c r="A15" s="109"/>
      <c r="B15" s="76"/>
      <c r="C15" s="76"/>
      <c r="E15" s="77"/>
      <c r="F15" s="77"/>
      <c r="G15" s="78"/>
      <c r="H15" s="78"/>
      <c r="I15" s="1"/>
      <c r="J15" s="77"/>
      <c r="K15" s="77"/>
      <c r="L15" s="77"/>
      <c r="M15" s="78"/>
      <c r="N15" s="78"/>
      <c r="P15" s="79"/>
      <c r="S15" s="75"/>
      <c r="T15" s="80"/>
      <c r="V15" s="110"/>
      <c r="W15" s="80"/>
    </row>
    <row r="16" spans="1:25" ht="33.75" customHeight="1" thickBot="1" x14ac:dyDescent="0.3">
      <c r="A16" s="1377" t="s">
        <v>271</v>
      </c>
      <c r="B16" s="1378"/>
      <c r="C16" s="1378"/>
      <c r="D16" s="1379"/>
      <c r="E16" s="1210">
        <f>VLOOKUP(B14,'EXTRAUrbano.Piano inv. forn '!$D$128:$AB$147,17,FALSE)</f>
        <v>0</v>
      </c>
      <c r="F16" s="1258"/>
      <c r="G16" s="1258"/>
      <c r="H16" s="1211"/>
      <c r="I16" s="1"/>
      <c r="J16" s="1380" t="s">
        <v>52</v>
      </c>
      <c r="K16" s="1381"/>
      <c r="L16" s="1382"/>
      <c r="M16" s="1210">
        <f>VLOOKUP(B14,'EXTRAUrbano.Piano inv. forn '!$D$128:$AB$147,19,FALSE)</f>
        <v>0</v>
      </c>
      <c r="N16" s="1211"/>
      <c r="O16" s="98"/>
      <c r="P16" s="322" t="s">
        <v>272</v>
      </c>
      <c r="Q16" s="115">
        <f>M16+E16</f>
        <v>0</v>
      </c>
      <c r="R16" s="64"/>
      <c r="S16" s="322" t="s">
        <v>273</v>
      </c>
      <c r="T16" s="1375"/>
      <c r="U16" s="1376"/>
      <c r="V16" s="110"/>
      <c r="W16" s="80"/>
    </row>
    <row r="17" spans="1:23" ht="21.75" customHeight="1" thickBot="1" x14ac:dyDescent="0.3">
      <c r="A17" s="116"/>
      <c r="B17" s="117"/>
      <c r="C17" s="117"/>
      <c r="D17" s="117"/>
      <c r="E17" s="118"/>
      <c r="F17" s="118"/>
      <c r="G17" s="118"/>
      <c r="H17" s="118"/>
      <c r="I17" s="1"/>
      <c r="J17" s="77"/>
      <c r="K17" s="77"/>
      <c r="L17" s="77"/>
      <c r="M17" s="118"/>
      <c r="N17" s="118"/>
      <c r="O17" s="98"/>
      <c r="P17" s="75"/>
      <c r="Q17" s="98"/>
      <c r="R17" s="64"/>
      <c r="S17" s="75"/>
      <c r="T17" s="119"/>
      <c r="U17" s="119"/>
      <c r="V17" s="110"/>
      <c r="W17" s="80"/>
    </row>
    <row r="18" spans="1:23" s="6" customFormat="1" ht="72" customHeight="1" x14ac:dyDescent="0.25">
      <c r="A18" s="1366" t="s">
        <v>274</v>
      </c>
      <c r="B18" s="1368" t="s">
        <v>275</v>
      </c>
      <c r="C18" s="1368" t="s">
        <v>276</v>
      </c>
      <c r="D18" s="317" t="s">
        <v>277</v>
      </c>
      <c r="E18" s="318" t="s">
        <v>278</v>
      </c>
      <c r="F18" s="317" t="s">
        <v>279</v>
      </c>
      <c r="G18" s="317" t="s">
        <v>280</v>
      </c>
      <c r="H18" s="319" t="s">
        <v>241</v>
      </c>
      <c r="I18" s="319" t="s">
        <v>281</v>
      </c>
      <c r="J18" s="319" t="s">
        <v>282</v>
      </c>
      <c r="K18" s="319" t="s">
        <v>636</v>
      </c>
      <c r="L18" s="319" t="s">
        <v>283</v>
      </c>
      <c r="M18" s="319" t="s">
        <v>284</v>
      </c>
      <c r="N18" s="319" t="s">
        <v>285</v>
      </c>
      <c r="O18" s="319" t="s">
        <v>286</v>
      </c>
      <c r="P18" s="319" t="s">
        <v>287</v>
      </c>
      <c r="Q18" s="319" t="s">
        <v>288</v>
      </c>
      <c r="R18" s="319" t="s">
        <v>289</v>
      </c>
      <c r="S18" s="319" t="s">
        <v>290</v>
      </c>
      <c r="T18" s="319" t="s">
        <v>632</v>
      </c>
      <c r="U18" s="1383" t="s">
        <v>291</v>
      </c>
      <c r="V18" s="111"/>
    </row>
    <row r="19" spans="1:23" s="6" customFormat="1" ht="28.5" customHeight="1" thickBot="1" x14ac:dyDescent="0.3">
      <c r="A19" s="1367"/>
      <c r="B19" s="1369"/>
      <c r="C19" s="1369"/>
      <c r="D19" s="320" t="s">
        <v>292</v>
      </c>
      <c r="E19" s="320" t="s">
        <v>305</v>
      </c>
      <c r="F19" s="320" t="s">
        <v>294</v>
      </c>
      <c r="G19" s="320" t="s">
        <v>294</v>
      </c>
      <c r="H19" s="320" t="s">
        <v>76</v>
      </c>
      <c r="I19" s="320" t="s">
        <v>674</v>
      </c>
      <c r="J19" s="320" t="s">
        <v>295</v>
      </c>
      <c r="K19" s="320" t="s">
        <v>296</v>
      </c>
      <c r="L19" s="320" t="s">
        <v>296</v>
      </c>
      <c r="M19" s="320" t="s">
        <v>297</v>
      </c>
      <c r="N19" s="320" t="s">
        <v>296</v>
      </c>
      <c r="O19" s="320" t="s">
        <v>298</v>
      </c>
      <c r="P19" s="320" t="s">
        <v>629</v>
      </c>
      <c r="Q19" s="320" t="s">
        <v>299</v>
      </c>
      <c r="R19" s="320" t="s">
        <v>300</v>
      </c>
      <c r="S19" s="320" t="s">
        <v>301</v>
      </c>
      <c r="T19" s="320" t="s">
        <v>301</v>
      </c>
      <c r="U19" s="1384"/>
      <c r="V19" s="111"/>
    </row>
    <row r="20" spans="1:23" ht="15" customHeight="1" x14ac:dyDescent="0.25">
      <c r="A20" s="1370" t="str">
        <f>B14</f>
        <v>EXTRA-urb.i.1</v>
      </c>
      <c r="B20" s="323">
        <v>1</v>
      </c>
      <c r="C20" s="85"/>
      <c r="D20" s="86"/>
      <c r="E20" s="87"/>
      <c r="F20" s="85"/>
      <c r="G20" s="88"/>
      <c r="H20" s="89"/>
      <c r="I20" s="529"/>
      <c r="J20" s="92"/>
      <c r="K20" s="530"/>
      <c r="L20" s="93"/>
      <c r="M20" s="72"/>
      <c r="N20" s="93"/>
      <c r="O20" s="129"/>
      <c r="P20" s="129"/>
      <c r="Q20" s="72"/>
      <c r="R20" s="72"/>
      <c r="S20" s="72"/>
      <c r="T20" s="72"/>
      <c r="U20" s="282"/>
      <c r="V20" s="47"/>
    </row>
    <row r="21" spans="1:23" x14ac:dyDescent="0.25">
      <c r="A21" s="1370"/>
      <c r="B21" s="324">
        <v>2</v>
      </c>
      <c r="C21" s="81"/>
      <c r="D21" s="82"/>
      <c r="E21" s="74"/>
      <c r="F21" s="81"/>
      <c r="G21" s="83"/>
      <c r="H21" s="89"/>
      <c r="I21" s="534"/>
      <c r="J21" s="90"/>
      <c r="K21" s="535"/>
      <c r="L21" s="91"/>
      <c r="M21" s="73"/>
      <c r="N21" s="91"/>
      <c r="O21" s="120"/>
      <c r="P21" s="120"/>
      <c r="Q21" s="73"/>
      <c r="R21" s="73" t="s">
        <v>302</v>
      </c>
      <c r="S21" s="73"/>
      <c r="T21" s="73"/>
      <c r="U21" s="283"/>
      <c r="V21" s="47"/>
    </row>
    <row r="22" spans="1:23" x14ac:dyDescent="0.25">
      <c r="A22" s="1370"/>
      <c r="B22" s="324">
        <v>3</v>
      </c>
      <c r="C22" s="81"/>
      <c r="D22" s="82"/>
      <c r="E22" s="74"/>
      <c r="F22" s="81"/>
      <c r="G22" s="83"/>
      <c r="H22" s="89"/>
      <c r="I22" s="534"/>
      <c r="J22" s="90"/>
      <c r="K22" s="535"/>
      <c r="L22" s="91"/>
      <c r="M22" s="73"/>
      <c r="N22" s="91"/>
      <c r="O22" s="120"/>
      <c r="P22" s="120"/>
      <c r="Q22" s="73"/>
      <c r="R22" s="73"/>
      <c r="S22" s="73"/>
      <c r="T22" s="73"/>
      <c r="U22" s="283"/>
      <c r="V22" s="47"/>
    </row>
    <row r="23" spans="1:23" x14ac:dyDescent="0.25">
      <c r="A23" s="1370"/>
      <c r="B23" s="324">
        <v>4</v>
      </c>
      <c r="C23" s="81"/>
      <c r="D23" s="82"/>
      <c r="E23" s="74"/>
      <c r="F23" s="81"/>
      <c r="G23" s="83"/>
      <c r="H23" s="89"/>
      <c r="I23" s="534"/>
      <c r="J23" s="90"/>
      <c r="K23" s="535"/>
      <c r="L23" s="91"/>
      <c r="M23" s="73"/>
      <c r="N23" s="91"/>
      <c r="O23" s="120"/>
      <c r="P23" s="120"/>
      <c r="Q23" s="73"/>
      <c r="R23" s="73"/>
      <c r="S23" s="73"/>
      <c r="T23" s="73"/>
      <c r="U23" s="283"/>
      <c r="V23" s="47"/>
    </row>
    <row r="24" spans="1:23" x14ac:dyDescent="0.25">
      <c r="A24" s="1370"/>
      <c r="B24" s="324">
        <v>5</v>
      </c>
      <c r="C24" s="81"/>
      <c r="D24" s="82"/>
      <c r="E24" s="74"/>
      <c r="F24" s="81"/>
      <c r="G24" s="83"/>
      <c r="H24" s="89"/>
      <c r="I24" s="534"/>
      <c r="J24" s="90"/>
      <c r="K24" s="535"/>
      <c r="L24" s="91"/>
      <c r="M24" s="73"/>
      <c r="N24" s="91"/>
      <c r="O24" s="120"/>
      <c r="P24" s="120"/>
      <c r="Q24" s="73"/>
      <c r="R24" s="73"/>
      <c r="S24" s="73"/>
      <c r="T24" s="73"/>
      <c r="U24" s="283"/>
      <c r="V24" s="47"/>
    </row>
    <row r="25" spans="1:23" x14ac:dyDescent="0.25">
      <c r="A25" s="1370"/>
      <c r="B25" s="324">
        <v>6</v>
      </c>
      <c r="C25" s="81"/>
      <c r="D25" s="82"/>
      <c r="E25" s="74"/>
      <c r="F25" s="81"/>
      <c r="G25" s="83"/>
      <c r="H25" s="89"/>
      <c r="I25" s="534"/>
      <c r="J25" s="90"/>
      <c r="K25" s="535"/>
      <c r="L25" s="91"/>
      <c r="M25" s="73"/>
      <c r="N25" s="91"/>
      <c r="O25" s="120"/>
      <c r="P25" s="120"/>
      <c r="Q25" s="73"/>
      <c r="R25" s="73"/>
      <c r="S25" s="73"/>
      <c r="T25" s="73"/>
      <c r="U25" s="283"/>
      <c r="V25" s="47"/>
    </row>
    <row r="26" spans="1:23" x14ac:dyDescent="0.25">
      <c r="A26" s="1370"/>
      <c r="B26" s="324">
        <v>7</v>
      </c>
      <c r="C26" s="81"/>
      <c r="D26" s="82"/>
      <c r="E26" s="74"/>
      <c r="F26" s="81"/>
      <c r="G26" s="83"/>
      <c r="H26" s="89"/>
      <c r="I26" s="534"/>
      <c r="J26" s="90"/>
      <c r="K26" s="535"/>
      <c r="L26" s="91"/>
      <c r="M26" s="73"/>
      <c r="N26" s="91"/>
      <c r="O26" s="120"/>
      <c r="P26" s="120"/>
      <c r="Q26" s="73"/>
      <c r="R26" s="73"/>
      <c r="S26" s="73"/>
      <c r="T26" s="73"/>
      <c r="U26" s="283"/>
      <c r="V26" s="47"/>
    </row>
    <row r="27" spans="1:23" x14ac:dyDescent="0.25">
      <c r="A27" s="1370"/>
      <c r="B27" s="324">
        <v>8</v>
      </c>
      <c r="C27" s="81"/>
      <c r="D27" s="82"/>
      <c r="E27" s="74"/>
      <c r="F27" s="81"/>
      <c r="G27" s="83"/>
      <c r="H27" s="89"/>
      <c r="I27" s="534"/>
      <c r="J27" s="90"/>
      <c r="K27" s="535"/>
      <c r="L27" s="91"/>
      <c r="M27" s="73"/>
      <c r="N27" s="91"/>
      <c r="O27" s="120"/>
      <c r="P27" s="120"/>
      <c r="Q27" s="73"/>
      <c r="R27" s="73"/>
      <c r="S27" s="73"/>
      <c r="T27" s="73"/>
      <c r="U27" s="283"/>
      <c r="V27" s="47"/>
    </row>
    <row r="28" spans="1:23" x14ac:dyDescent="0.25">
      <c r="A28" s="1370"/>
      <c r="B28" s="324">
        <v>9</v>
      </c>
      <c r="C28" s="81"/>
      <c r="D28" s="82"/>
      <c r="E28" s="74"/>
      <c r="F28" s="81"/>
      <c r="G28" s="83"/>
      <c r="H28" s="89"/>
      <c r="I28" s="534"/>
      <c r="J28" s="90"/>
      <c r="K28" s="535"/>
      <c r="L28" s="91"/>
      <c r="M28" s="73"/>
      <c r="N28" s="91"/>
      <c r="O28" s="120"/>
      <c r="P28" s="120"/>
      <c r="Q28" s="73"/>
      <c r="R28" s="73"/>
      <c r="S28" s="73"/>
      <c r="T28" s="73"/>
      <c r="U28" s="283"/>
      <c r="V28" s="47"/>
    </row>
    <row r="29" spans="1:23" ht="15.75" thickBot="1" x14ac:dyDescent="0.3">
      <c r="A29" s="1371"/>
      <c r="B29" s="325">
        <v>10</v>
      </c>
      <c r="C29" s="100"/>
      <c r="D29" s="101"/>
      <c r="E29" s="102"/>
      <c r="F29" s="100"/>
      <c r="G29" s="103"/>
      <c r="H29" s="331"/>
      <c r="I29" s="539"/>
      <c r="J29" s="106"/>
      <c r="K29" s="540"/>
      <c r="L29" s="107"/>
      <c r="M29" s="105"/>
      <c r="N29" s="107"/>
      <c r="O29" s="121"/>
      <c r="P29" s="121"/>
      <c r="Q29" s="105"/>
      <c r="R29" s="105"/>
      <c r="S29" s="105"/>
      <c r="T29" s="105"/>
      <c r="U29" s="284"/>
      <c r="V29" s="47"/>
    </row>
    <row r="30" spans="1:23" ht="25.5" thickBot="1" x14ac:dyDescent="0.3">
      <c r="A30" s="109"/>
      <c r="B30" s="75"/>
      <c r="C30" s="75"/>
      <c r="D30" s="75"/>
      <c r="E30" s="395" t="s">
        <v>303</v>
      </c>
      <c r="F30" s="396">
        <f>COUNTA(F20:F29)</f>
        <v>0</v>
      </c>
      <c r="G30" s="397">
        <f>COUNTA(G20:G29)</f>
        <v>0</v>
      </c>
      <c r="H30" s="613"/>
      <c r="I30" s="523"/>
      <c r="J30" s="615"/>
      <c r="K30" s="615"/>
      <c r="L30" s="616"/>
      <c r="M30" s="1273" t="s">
        <v>440</v>
      </c>
      <c r="N30" s="1274"/>
      <c r="O30" s="617">
        <f>SUM(O20:O29)</f>
        <v>0</v>
      </c>
      <c r="P30" s="618">
        <f>SUM(P20:P29)</f>
        <v>0</v>
      </c>
      <c r="Q30" s="5"/>
      <c r="S30" s="5"/>
      <c r="T30" s="5"/>
      <c r="U30" s="99"/>
      <c r="V30" s="112"/>
      <c r="W30" s="99"/>
    </row>
    <row r="31" spans="1:23" ht="15.75" thickBot="1" x14ac:dyDescent="0.3">
      <c r="A31" s="113"/>
      <c r="B31" s="48"/>
      <c r="C31" s="45"/>
      <c r="D31" s="45"/>
      <c r="E31" s="45"/>
      <c r="F31" s="48"/>
      <c r="G31" s="45"/>
      <c r="H31" s="45"/>
      <c r="I31" s="48"/>
      <c r="J31" s="48"/>
      <c r="K31" s="48"/>
      <c r="L31" s="45"/>
      <c r="M31" s="45"/>
      <c r="N31" s="45"/>
      <c r="O31" s="45"/>
      <c r="P31" s="45"/>
      <c r="Q31" s="45"/>
      <c r="R31" s="45"/>
      <c r="S31" s="45"/>
      <c r="T31" s="114"/>
      <c r="U31" s="45"/>
      <c r="V31" s="49"/>
    </row>
    <row r="32" spans="1:23" ht="15.75" thickBot="1" x14ac:dyDescent="0.3">
      <c r="A32" s="108"/>
      <c r="B32" s="33"/>
      <c r="C32" s="30"/>
      <c r="D32" s="30"/>
      <c r="E32" s="30"/>
      <c r="F32" s="33"/>
      <c r="G32" s="30"/>
      <c r="H32" s="30"/>
      <c r="I32" s="33"/>
      <c r="J32" s="33"/>
      <c r="K32" s="33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6"/>
    </row>
    <row r="33" spans="1:22" ht="28.5" thickBot="1" x14ac:dyDescent="0.3">
      <c r="A33" s="316" t="s">
        <v>9</v>
      </c>
      <c r="B33" s="1226" t="s">
        <v>118</v>
      </c>
      <c r="C33" s="1227"/>
      <c r="E33" s="1372" t="s">
        <v>267</v>
      </c>
      <c r="F33" s="1374"/>
      <c r="G33" s="1224">
        <f>VLOOKUP(B33,'EXTRAUrbano.Piano inv. forn '!$D$128:$AB$147,3,FALSE)</f>
        <v>0</v>
      </c>
      <c r="H33" s="1225"/>
      <c r="I33" s="1"/>
      <c r="J33" s="1372" t="s">
        <v>268</v>
      </c>
      <c r="K33" s="1373"/>
      <c r="L33" s="1374"/>
      <c r="M33" s="1224">
        <f>VLOOKUP(B33,'EXTRAUrbano.Piano inv. forn '!$D$128:$AB$147,4,FALSE)</f>
        <v>0</v>
      </c>
      <c r="N33" s="1225"/>
      <c r="P33" s="321" t="s">
        <v>269</v>
      </c>
      <c r="Q33" s="525"/>
      <c r="S33" s="322" t="s">
        <v>270</v>
      </c>
      <c r="T33" s="1375"/>
      <c r="U33" s="1376"/>
      <c r="V33" s="47"/>
    </row>
    <row r="34" spans="1:22" ht="15.75" thickBot="1" x14ac:dyDescent="0.3">
      <c r="A34" s="109"/>
      <c r="B34" s="76"/>
      <c r="C34" s="76"/>
      <c r="E34" s="77"/>
      <c r="F34" s="77"/>
      <c r="G34" s="78"/>
      <c r="H34" s="78"/>
      <c r="I34" s="1"/>
      <c r="J34" s="77"/>
      <c r="K34" s="77"/>
      <c r="L34" s="77"/>
      <c r="M34" s="78"/>
      <c r="N34" s="78"/>
      <c r="P34" s="79"/>
      <c r="S34" s="75"/>
      <c r="T34" s="80"/>
      <c r="V34" s="110"/>
    </row>
    <row r="35" spans="1:22" ht="31.5" customHeight="1" thickBot="1" x14ac:dyDescent="0.3">
      <c r="A35" s="1377" t="s">
        <v>271</v>
      </c>
      <c r="B35" s="1378"/>
      <c r="C35" s="1378"/>
      <c r="D35" s="1379"/>
      <c r="E35" s="1210">
        <f>VLOOKUP(B33,'EXTRAUrbano.Piano inv. forn '!$D$128:$AB$147,17,FALSE)</f>
        <v>0</v>
      </c>
      <c r="F35" s="1258"/>
      <c r="G35" s="1258"/>
      <c r="H35" s="1211"/>
      <c r="I35" s="1"/>
      <c r="J35" s="1380" t="s">
        <v>52</v>
      </c>
      <c r="K35" s="1381"/>
      <c r="L35" s="1382"/>
      <c r="M35" s="1210">
        <f>VLOOKUP(B33,'EXTRAUrbano.Piano inv. forn '!$D$128:$AB$147,19,FALSE)</f>
        <v>0</v>
      </c>
      <c r="N35" s="1211"/>
      <c r="O35" s="98"/>
      <c r="P35" s="322" t="s">
        <v>272</v>
      </c>
      <c r="Q35" s="115">
        <f>M35+E35</f>
        <v>0</v>
      </c>
      <c r="R35" s="64"/>
      <c r="S35" s="322" t="s">
        <v>273</v>
      </c>
      <c r="T35" s="1375"/>
      <c r="U35" s="1376"/>
      <c r="V35" s="110"/>
    </row>
    <row r="36" spans="1:22" ht="15.75" thickBot="1" x14ac:dyDescent="0.3">
      <c r="A36" s="116"/>
      <c r="B36" s="117"/>
      <c r="C36" s="117"/>
      <c r="D36" s="117"/>
      <c r="E36" s="118"/>
      <c r="F36" s="118"/>
      <c r="G36" s="118"/>
      <c r="H36" s="118"/>
      <c r="I36" s="1"/>
      <c r="J36" s="77"/>
      <c r="K36" s="77"/>
      <c r="L36" s="77"/>
      <c r="M36" s="118"/>
      <c r="N36" s="118"/>
      <c r="O36" s="98"/>
      <c r="P36" s="75"/>
      <c r="Q36" s="98"/>
      <c r="R36" s="64"/>
      <c r="S36" s="75"/>
      <c r="T36" s="119"/>
      <c r="U36" s="119"/>
      <c r="V36" s="47"/>
    </row>
    <row r="37" spans="1:22" ht="57" customHeight="1" x14ac:dyDescent="0.25">
      <c r="A37" s="1366" t="s">
        <v>274</v>
      </c>
      <c r="B37" s="1368" t="s">
        <v>275</v>
      </c>
      <c r="C37" s="1368" t="s">
        <v>276</v>
      </c>
      <c r="D37" s="317" t="s">
        <v>277</v>
      </c>
      <c r="E37" s="318" t="s">
        <v>278</v>
      </c>
      <c r="F37" s="317" t="s">
        <v>279</v>
      </c>
      <c r="G37" s="317" t="s">
        <v>280</v>
      </c>
      <c r="H37" s="319" t="s">
        <v>241</v>
      </c>
      <c r="I37" s="319" t="s">
        <v>281</v>
      </c>
      <c r="J37" s="319" t="s">
        <v>282</v>
      </c>
      <c r="K37" s="319" t="s">
        <v>636</v>
      </c>
      <c r="L37" s="319" t="s">
        <v>283</v>
      </c>
      <c r="M37" s="319" t="s">
        <v>284</v>
      </c>
      <c r="N37" s="319" t="s">
        <v>285</v>
      </c>
      <c r="O37" s="319" t="s">
        <v>286</v>
      </c>
      <c r="P37" s="319" t="s">
        <v>287</v>
      </c>
      <c r="Q37" s="319" t="s">
        <v>288</v>
      </c>
      <c r="R37" s="319" t="s">
        <v>289</v>
      </c>
      <c r="S37" s="319" t="s">
        <v>290</v>
      </c>
      <c r="T37" s="319" t="s">
        <v>632</v>
      </c>
      <c r="U37" s="1383" t="s">
        <v>291</v>
      </c>
      <c r="V37" s="111"/>
    </row>
    <row r="38" spans="1:22" ht="30.75" customHeight="1" thickBot="1" x14ac:dyDescent="0.3">
      <c r="A38" s="1367"/>
      <c r="B38" s="1369"/>
      <c r="C38" s="1369"/>
      <c r="D38" s="320" t="s">
        <v>292</v>
      </c>
      <c r="E38" s="320" t="s">
        <v>305</v>
      </c>
      <c r="F38" s="320" t="s">
        <v>294</v>
      </c>
      <c r="G38" s="320" t="s">
        <v>294</v>
      </c>
      <c r="H38" s="320" t="s">
        <v>76</v>
      </c>
      <c r="I38" s="320" t="s">
        <v>674</v>
      </c>
      <c r="J38" s="320" t="s">
        <v>295</v>
      </c>
      <c r="K38" s="320" t="s">
        <v>296</v>
      </c>
      <c r="L38" s="320" t="s">
        <v>296</v>
      </c>
      <c r="M38" s="320" t="s">
        <v>297</v>
      </c>
      <c r="N38" s="320" t="s">
        <v>296</v>
      </c>
      <c r="O38" s="320" t="s">
        <v>298</v>
      </c>
      <c r="P38" s="320" t="s">
        <v>629</v>
      </c>
      <c r="Q38" s="320" t="s">
        <v>299</v>
      </c>
      <c r="R38" s="320" t="s">
        <v>300</v>
      </c>
      <c r="S38" s="320" t="s">
        <v>301</v>
      </c>
      <c r="T38" s="320" t="s">
        <v>301</v>
      </c>
      <c r="U38" s="1384"/>
      <c r="V38" s="111"/>
    </row>
    <row r="39" spans="1:22" x14ac:dyDescent="0.25">
      <c r="A39" s="1370" t="str">
        <f>B33</f>
        <v>EXTRA-urb.i.1</v>
      </c>
      <c r="B39" s="323">
        <v>1</v>
      </c>
      <c r="C39" s="85"/>
      <c r="D39" s="86"/>
      <c r="E39" s="87"/>
      <c r="F39" s="85"/>
      <c r="G39" s="88"/>
      <c r="H39" s="89"/>
      <c r="I39" s="529"/>
      <c r="J39" s="92"/>
      <c r="K39" s="530"/>
      <c r="L39" s="93"/>
      <c r="M39" s="72"/>
      <c r="N39" s="93"/>
      <c r="O39" s="129"/>
      <c r="P39" s="129"/>
      <c r="Q39" s="72"/>
      <c r="R39" s="72"/>
      <c r="S39" s="72"/>
      <c r="T39" s="72"/>
      <c r="U39" s="282"/>
      <c r="V39" s="47"/>
    </row>
    <row r="40" spans="1:22" x14ac:dyDescent="0.25">
      <c r="A40" s="1370"/>
      <c r="B40" s="324">
        <v>2</v>
      </c>
      <c r="C40" s="81"/>
      <c r="D40" s="82"/>
      <c r="E40" s="74"/>
      <c r="F40" s="81"/>
      <c r="G40" s="83"/>
      <c r="H40" s="89"/>
      <c r="I40" s="534"/>
      <c r="J40" s="90"/>
      <c r="K40" s="535"/>
      <c r="L40" s="91"/>
      <c r="M40" s="73"/>
      <c r="N40" s="91"/>
      <c r="O40" s="120"/>
      <c r="P40" s="120"/>
      <c r="Q40" s="73"/>
      <c r="R40" s="73" t="s">
        <v>302</v>
      </c>
      <c r="S40" s="73"/>
      <c r="T40" s="73"/>
      <c r="U40" s="283"/>
      <c r="V40" s="47"/>
    </row>
    <row r="41" spans="1:22" x14ac:dyDescent="0.25">
      <c r="A41" s="1370"/>
      <c r="B41" s="324">
        <v>3</v>
      </c>
      <c r="C41" s="81"/>
      <c r="D41" s="82"/>
      <c r="E41" s="74"/>
      <c r="F41" s="81"/>
      <c r="G41" s="83"/>
      <c r="H41" s="89"/>
      <c r="I41" s="534"/>
      <c r="J41" s="90"/>
      <c r="K41" s="535"/>
      <c r="L41" s="91"/>
      <c r="M41" s="73"/>
      <c r="N41" s="91"/>
      <c r="O41" s="120"/>
      <c r="P41" s="120"/>
      <c r="Q41" s="73"/>
      <c r="R41" s="73"/>
      <c r="S41" s="73"/>
      <c r="T41" s="73"/>
      <c r="U41" s="283"/>
      <c r="V41" s="47"/>
    </row>
    <row r="42" spans="1:22" x14ac:dyDescent="0.25">
      <c r="A42" s="1370"/>
      <c r="B42" s="324">
        <v>4</v>
      </c>
      <c r="C42" s="81"/>
      <c r="D42" s="82"/>
      <c r="E42" s="74"/>
      <c r="F42" s="81"/>
      <c r="G42" s="83"/>
      <c r="H42" s="89"/>
      <c r="I42" s="534"/>
      <c r="J42" s="90"/>
      <c r="K42" s="535"/>
      <c r="L42" s="91"/>
      <c r="M42" s="73"/>
      <c r="N42" s="91"/>
      <c r="O42" s="120"/>
      <c r="P42" s="120"/>
      <c r="Q42" s="73"/>
      <c r="R42" s="73"/>
      <c r="S42" s="73"/>
      <c r="T42" s="73"/>
      <c r="U42" s="283"/>
      <c r="V42" s="47"/>
    </row>
    <row r="43" spans="1:22" x14ac:dyDescent="0.25">
      <c r="A43" s="1370"/>
      <c r="B43" s="324">
        <v>5</v>
      </c>
      <c r="C43" s="81"/>
      <c r="D43" s="82"/>
      <c r="E43" s="74"/>
      <c r="F43" s="81"/>
      <c r="G43" s="83"/>
      <c r="H43" s="89"/>
      <c r="I43" s="534"/>
      <c r="J43" s="90"/>
      <c r="K43" s="535"/>
      <c r="L43" s="91"/>
      <c r="M43" s="73"/>
      <c r="N43" s="91"/>
      <c r="O43" s="120"/>
      <c r="P43" s="120"/>
      <c r="Q43" s="73"/>
      <c r="R43" s="73"/>
      <c r="S43" s="73"/>
      <c r="T43" s="73"/>
      <c r="U43" s="283"/>
      <c r="V43" s="47"/>
    </row>
    <row r="44" spans="1:22" x14ac:dyDescent="0.25">
      <c r="A44" s="1370"/>
      <c r="B44" s="324">
        <v>6</v>
      </c>
      <c r="C44" s="81"/>
      <c r="D44" s="82"/>
      <c r="E44" s="74"/>
      <c r="F44" s="81"/>
      <c r="G44" s="83"/>
      <c r="H44" s="89"/>
      <c r="I44" s="534"/>
      <c r="J44" s="90"/>
      <c r="K44" s="535"/>
      <c r="L44" s="91"/>
      <c r="M44" s="73"/>
      <c r="N44" s="91"/>
      <c r="O44" s="120"/>
      <c r="P44" s="120"/>
      <c r="Q44" s="73"/>
      <c r="R44" s="73"/>
      <c r="S44" s="73"/>
      <c r="T44" s="73"/>
      <c r="U44" s="283"/>
      <c r="V44" s="47"/>
    </row>
    <row r="45" spans="1:22" x14ac:dyDescent="0.25">
      <c r="A45" s="1370"/>
      <c r="B45" s="324">
        <v>7</v>
      </c>
      <c r="C45" s="81"/>
      <c r="D45" s="82"/>
      <c r="E45" s="74"/>
      <c r="F45" s="81"/>
      <c r="G45" s="83"/>
      <c r="H45" s="89"/>
      <c r="I45" s="534"/>
      <c r="J45" s="90"/>
      <c r="K45" s="535"/>
      <c r="L45" s="91"/>
      <c r="M45" s="73"/>
      <c r="N45" s="91"/>
      <c r="O45" s="120"/>
      <c r="P45" s="120"/>
      <c r="Q45" s="73"/>
      <c r="R45" s="73"/>
      <c r="S45" s="73"/>
      <c r="T45" s="73"/>
      <c r="U45" s="283"/>
      <c r="V45" s="47"/>
    </row>
    <row r="46" spans="1:22" x14ac:dyDescent="0.25">
      <c r="A46" s="1370"/>
      <c r="B46" s="324">
        <v>8</v>
      </c>
      <c r="C46" s="81"/>
      <c r="D46" s="82"/>
      <c r="E46" s="74"/>
      <c r="F46" s="81"/>
      <c r="G46" s="83"/>
      <c r="H46" s="89"/>
      <c r="I46" s="534"/>
      <c r="J46" s="90"/>
      <c r="K46" s="535"/>
      <c r="L46" s="91"/>
      <c r="M46" s="73"/>
      <c r="N46" s="91"/>
      <c r="O46" s="120"/>
      <c r="P46" s="120"/>
      <c r="Q46" s="73"/>
      <c r="R46" s="73"/>
      <c r="S46" s="73"/>
      <c r="T46" s="73"/>
      <c r="U46" s="283"/>
      <c r="V46" s="47"/>
    </row>
    <row r="47" spans="1:22" x14ac:dyDescent="0.25">
      <c r="A47" s="1370"/>
      <c r="B47" s="324">
        <v>9</v>
      </c>
      <c r="C47" s="81"/>
      <c r="D47" s="82"/>
      <c r="E47" s="74"/>
      <c r="F47" s="81"/>
      <c r="G47" s="83"/>
      <c r="H47" s="89"/>
      <c r="I47" s="534"/>
      <c r="J47" s="90"/>
      <c r="K47" s="535"/>
      <c r="L47" s="91"/>
      <c r="M47" s="73"/>
      <c r="N47" s="91"/>
      <c r="O47" s="120"/>
      <c r="P47" s="120"/>
      <c r="Q47" s="73"/>
      <c r="R47" s="73"/>
      <c r="S47" s="73"/>
      <c r="T47" s="73"/>
      <c r="U47" s="283"/>
      <c r="V47" s="47"/>
    </row>
    <row r="48" spans="1:22" ht="15.75" thickBot="1" x14ac:dyDescent="0.3">
      <c r="A48" s="1371"/>
      <c r="B48" s="325">
        <v>10</v>
      </c>
      <c r="C48" s="100"/>
      <c r="D48" s="101"/>
      <c r="E48" s="102"/>
      <c r="F48" s="100"/>
      <c r="G48" s="103"/>
      <c r="H48" s="331"/>
      <c r="I48" s="539"/>
      <c r="J48" s="106"/>
      <c r="K48" s="540"/>
      <c r="L48" s="107"/>
      <c r="M48" s="105"/>
      <c r="N48" s="107"/>
      <c r="O48" s="121"/>
      <c r="P48" s="121"/>
      <c r="Q48" s="105"/>
      <c r="R48" s="105"/>
      <c r="S48" s="105"/>
      <c r="T48" s="105"/>
      <c r="U48" s="284"/>
      <c r="V48" s="47"/>
    </row>
    <row r="49" spans="1:23" ht="25.5" thickBot="1" x14ac:dyDescent="0.3">
      <c r="A49" s="109"/>
      <c r="B49" s="75"/>
      <c r="C49" s="75"/>
      <c r="D49" s="75"/>
      <c r="E49" s="395" t="s">
        <v>303</v>
      </c>
      <c r="F49" s="396">
        <f>COUNTA(F39:F48)</f>
        <v>0</v>
      </c>
      <c r="G49" s="397">
        <f>COUNTA(G39:G48)</f>
        <v>0</v>
      </c>
      <c r="H49" s="613"/>
      <c r="I49" s="523"/>
      <c r="J49" s="615"/>
      <c r="K49" s="615"/>
      <c r="L49" s="616"/>
      <c r="M49" s="1273" t="s">
        <v>440</v>
      </c>
      <c r="N49" s="1274"/>
      <c r="O49" s="617">
        <f>SUM(O39:O48)</f>
        <v>0</v>
      </c>
      <c r="P49" s="618">
        <f>SUM(P39:P48)</f>
        <v>0</v>
      </c>
      <c r="Q49" s="5"/>
      <c r="S49" s="5"/>
      <c r="T49" s="5"/>
      <c r="U49" s="99"/>
      <c r="V49" s="112"/>
      <c r="W49" s="99"/>
    </row>
    <row r="50" spans="1:23" ht="15.75" thickBot="1" x14ac:dyDescent="0.3">
      <c r="A50" s="113"/>
      <c r="B50" s="48"/>
      <c r="C50" s="45"/>
      <c r="D50" s="45"/>
      <c r="E50" s="45"/>
      <c r="F50" s="48"/>
      <c r="G50" s="45"/>
      <c r="H50" s="45"/>
      <c r="I50" s="48"/>
      <c r="J50" s="48"/>
      <c r="K50" s="48"/>
      <c r="L50" s="45"/>
      <c r="M50" s="45"/>
      <c r="N50" s="45"/>
      <c r="O50" s="45"/>
      <c r="P50" s="45"/>
      <c r="Q50" s="45"/>
      <c r="R50" s="45"/>
      <c r="S50" s="45"/>
      <c r="T50" s="114"/>
      <c r="U50" s="45"/>
      <c r="V50" s="49"/>
    </row>
    <row r="51" spans="1:23" ht="15.75" thickBot="1" x14ac:dyDescent="0.3">
      <c r="A51" s="108"/>
      <c r="B51" s="33"/>
      <c r="C51" s="30"/>
      <c r="D51" s="30"/>
      <c r="E51" s="30"/>
      <c r="F51" s="33"/>
      <c r="G51" s="30"/>
      <c r="H51" s="30"/>
      <c r="I51" s="33"/>
      <c r="J51" s="33"/>
      <c r="K51" s="33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6"/>
    </row>
    <row r="52" spans="1:23" ht="28.5" thickBot="1" x14ac:dyDescent="0.3">
      <c r="A52" s="316" t="s">
        <v>9</v>
      </c>
      <c r="B52" s="1226" t="s">
        <v>118</v>
      </c>
      <c r="C52" s="1227"/>
      <c r="E52" s="1372" t="s">
        <v>267</v>
      </c>
      <c r="F52" s="1374"/>
      <c r="G52" s="1224">
        <f>VLOOKUP(B52,'EXTRAUrbano.Piano inv. forn '!$D$128:$AB$147,3,FALSE)</f>
        <v>0</v>
      </c>
      <c r="H52" s="1225"/>
      <c r="I52" s="1"/>
      <c r="J52" s="1372" t="s">
        <v>268</v>
      </c>
      <c r="K52" s="1373"/>
      <c r="L52" s="1374"/>
      <c r="M52" s="1224">
        <f>VLOOKUP(B52,'EXTRAUrbano.Piano inv. forn '!$D$128:$AB$147,4,FALSE)</f>
        <v>0</v>
      </c>
      <c r="N52" s="1225"/>
      <c r="P52" s="321" t="s">
        <v>269</v>
      </c>
      <c r="Q52" s="525"/>
      <c r="S52" s="322" t="s">
        <v>270</v>
      </c>
      <c r="T52" s="1375"/>
      <c r="U52" s="1376"/>
      <c r="V52" s="47"/>
    </row>
    <row r="53" spans="1:23" ht="15.75" thickBot="1" x14ac:dyDescent="0.3">
      <c r="A53" s="109"/>
      <c r="B53" s="76"/>
      <c r="C53" s="76"/>
      <c r="E53" s="77"/>
      <c r="F53" s="77"/>
      <c r="G53" s="78"/>
      <c r="H53" s="78"/>
      <c r="I53" s="1"/>
      <c r="J53" s="77"/>
      <c r="K53" s="77"/>
      <c r="L53" s="77"/>
      <c r="M53" s="78"/>
      <c r="N53" s="78"/>
      <c r="P53" s="79"/>
      <c r="S53" s="75"/>
      <c r="T53" s="80"/>
      <c r="V53" s="110"/>
    </row>
    <row r="54" spans="1:23" ht="30.75" customHeight="1" thickBot="1" x14ac:dyDescent="0.3">
      <c r="A54" s="1377" t="s">
        <v>271</v>
      </c>
      <c r="B54" s="1378"/>
      <c r="C54" s="1378"/>
      <c r="D54" s="1379"/>
      <c r="E54" s="1210">
        <f>VLOOKUP(B52,'EXTRAUrbano.Piano inv. forn '!$D$128:$AB$147,17,FALSE)</f>
        <v>0</v>
      </c>
      <c r="F54" s="1258"/>
      <c r="G54" s="1258"/>
      <c r="H54" s="1211"/>
      <c r="I54" s="1"/>
      <c r="J54" s="1380" t="s">
        <v>52</v>
      </c>
      <c r="K54" s="1381"/>
      <c r="L54" s="1382"/>
      <c r="M54" s="1210">
        <f>VLOOKUP(B52,'EXTRAUrbano.Piano inv. forn '!$D$128:$AB$147,19,FALSE)</f>
        <v>0</v>
      </c>
      <c r="N54" s="1211"/>
      <c r="O54" s="98"/>
      <c r="P54" s="322" t="s">
        <v>272</v>
      </c>
      <c r="Q54" s="115">
        <f>M54+E54</f>
        <v>0</v>
      </c>
      <c r="R54" s="64"/>
      <c r="S54" s="322" t="s">
        <v>273</v>
      </c>
      <c r="T54" s="1375"/>
      <c r="U54" s="1376"/>
      <c r="V54" s="110"/>
    </row>
    <row r="55" spans="1:23" ht="15.75" thickBot="1" x14ac:dyDescent="0.3">
      <c r="A55" s="116"/>
      <c r="B55" s="117"/>
      <c r="C55" s="117"/>
      <c r="D55" s="117"/>
      <c r="E55" s="118"/>
      <c r="F55" s="118"/>
      <c r="G55" s="118"/>
      <c r="H55" s="118"/>
      <c r="I55" s="1"/>
      <c r="J55" s="77"/>
      <c r="K55" s="77"/>
      <c r="L55" s="77"/>
      <c r="M55" s="118"/>
      <c r="N55" s="118"/>
      <c r="O55" s="98"/>
      <c r="P55" s="75"/>
      <c r="Q55" s="98"/>
      <c r="R55" s="64"/>
      <c r="S55" s="75"/>
      <c r="T55" s="119"/>
      <c r="U55" s="119"/>
      <c r="V55" s="47"/>
    </row>
    <row r="56" spans="1:23" ht="60.75" thickBot="1" x14ac:dyDescent="0.3">
      <c r="A56" s="1366" t="s">
        <v>274</v>
      </c>
      <c r="B56" s="1368" t="s">
        <v>275</v>
      </c>
      <c r="C56" s="1368" t="s">
        <v>276</v>
      </c>
      <c r="D56" s="317" t="s">
        <v>277</v>
      </c>
      <c r="E56" s="318" t="s">
        <v>278</v>
      </c>
      <c r="F56" s="317" t="s">
        <v>279</v>
      </c>
      <c r="G56" s="317" t="s">
        <v>280</v>
      </c>
      <c r="H56" s="319" t="s">
        <v>241</v>
      </c>
      <c r="I56" s="319" t="s">
        <v>281</v>
      </c>
      <c r="J56" s="319" t="s">
        <v>282</v>
      </c>
      <c r="K56" s="319" t="s">
        <v>636</v>
      </c>
      <c r="L56" s="319" t="s">
        <v>283</v>
      </c>
      <c r="M56" s="319" t="s">
        <v>284</v>
      </c>
      <c r="N56" s="319" t="s">
        <v>285</v>
      </c>
      <c r="O56" s="319" t="s">
        <v>286</v>
      </c>
      <c r="P56" s="319" t="s">
        <v>287</v>
      </c>
      <c r="Q56" s="319" t="s">
        <v>288</v>
      </c>
      <c r="R56" s="319" t="s">
        <v>289</v>
      </c>
      <c r="S56" s="319" t="s">
        <v>290</v>
      </c>
      <c r="T56" s="319" t="s">
        <v>632</v>
      </c>
      <c r="U56" s="1383" t="s">
        <v>291</v>
      </c>
      <c r="V56" s="111"/>
    </row>
    <row r="57" spans="1:23" ht="24.75" thickBot="1" x14ac:dyDescent="0.3">
      <c r="A57" s="1367"/>
      <c r="B57" s="1369"/>
      <c r="C57" s="1369"/>
      <c r="D57" s="320" t="s">
        <v>292</v>
      </c>
      <c r="E57" s="320" t="s">
        <v>305</v>
      </c>
      <c r="F57" s="320" t="s">
        <v>294</v>
      </c>
      <c r="G57" s="320" t="s">
        <v>294</v>
      </c>
      <c r="H57" s="320" t="s">
        <v>76</v>
      </c>
      <c r="I57" s="320" t="s">
        <v>674</v>
      </c>
      <c r="J57" s="320" t="s">
        <v>295</v>
      </c>
      <c r="K57" s="320" t="s">
        <v>296</v>
      </c>
      <c r="L57" s="320" t="s">
        <v>296</v>
      </c>
      <c r="M57" s="320" t="s">
        <v>297</v>
      </c>
      <c r="N57" s="320" t="s">
        <v>296</v>
      </c>
      <c r="O57" s="320" t="s">
        <v>298</v>
      </c>
      <c r="P57" s="320" t="s">
        <v>629</v>
      </c>
      <c r="Q57" s="320" t="s">
        <v>299</v>
      </c>
      <c r="R57" s="320" t="s">
        <v>300</v>
      </c>
      <c r="S57" s="320" t="s">
        <v>301</v>
      </c>
      <c r="T57" s="320" t="s">
        <v>301</v>
      </c>
      <c r="U57" s="1384"/>
      <c r="V57" s="111"/>
    </row>
    <row r="58" spans="1:23" x14ac:dyDescent="0.25">
      <c r="A58" s="1370" t="str">
        <f>B52</f>
        <v>EXTRA-urb.i.1</v>
      </c>
      <c r="B58" s="323">
        <v>1</v>
      </c>
      <c r="C58" s="85"/>
      <c r="D58" s="86"/>
      <c r="E58" s="87"/>
      <c r="F58" s="85"/>
      <c r="G58" s="88"/>
      <c r="H58" s="89"/>
      <c r="I58" s="529"/>
      <c r="J58" s="92"/>
      <c r="K58" s="530"/>
      <c r="L58" s="93"/>
      <c r="M58" s="72"/>
      <c r="N58" s="93"/>
      <c r="O58" s="129"/>
      <c r="P58" s="129"/>
      <c r="Q58" s="72"/>
      <c r="R58" s="72"/>
      <c r="S58" s="72"/>
      <c r="T58" s="72"/>
      <c r="U58" s="282"/>
      <c r="V58" s="47"/>
    </row>
    <row r="59" spans="1:23" x14ac:dyDescent="0.25">
      <c r="A59" s="1370"/>
      <c r="B59" s="324">
        <v>2</v>
      </c>
      <c r="C59" s="81"/>
      <c r="D59" s="82"/>
      <c r="E59" s="74"/>
      <c r="F59" s="81"/>
      <c r="G59" s="83"/>
      <c r="H59" s="89"/>
      <c r="I59" s="534"/>
      <c r="J59" s="90"/>
      <c r="K59" s="535"/>
      <c r="L59" s="91"/>
      <c r="M59" s="73"/>
      <c r="N59" s="91"/>
      <c r="O59" s="120"/>
      <c r="P59" s="120"/>
      <c r="Q59" s="73"/>
      <c r="R59" s="73" t="s">
        <v>302</v>
      </c>
      <c r="S59" s="73"/>
      <c r="T59" s="73"/>
      <c r="U59" s="283"/>
      <c r="V59" s="47"/>
    </row>
    <row r="60" spans="1:23" x14ac:dyDescent="0.25">
      <c r="A60" s="1370"/>
      <c r="B60" s="324">
        <v>3</v>
      </c>
      <c r="C60" s="81"/>
      <c r="D60" s="82"/>
      <c r="E60" s="74"/>
      <c r="F60" s="81"/>
      <c r="G60" s="83"/>
      <c r="H60" s="89"/>
      <c r="I60" s="534"/>
      <c r="J60" s="90"/>
      <c r="K60" s="535"/>
      <c r="L60" s="91"/>
      <c r="M60" s="73"/>
      <c r="N60" s="91"/>
      <c r="O60" s="120"/>
      <c r="P60" s="120"/>
      <c r="Q60" s="73"/>
      <c r="R60" s="73"/>
      <c r="S60" s="73"/>
      <c r="T60" s="73"/>
      <c r="U60" s="283"/>
      <c r="V60" s="47"/>
    </row>
    <row r="61" spans="1:23" x14ac:dyDescent="0.25">
      <c r="A61" s="1370"/>
      <c r="B61" s="324">
        <v>4</v>
      </c>
      <c r="C61" s="81"/>
      <c r="D61" s="82"/>
      <c r="E61" s="74"/>
      <c r="F61" s="81"/>
      <c r="G61" s="83"/>
      <c r="H61" s="89"/>
      <c r="I61" s="534"/>
      <c r="J61" s="90"/>
      <c r="K61" s="535"/>
      <c r="L61" s="91"/>
      <c r="M61" s="73"/>
      <c r="N61" s="91"/>
      <c r="O61" s="120"/>
      <c r="P61" s="120"/>
      <c r="Q61" s="73"/>
      <c r="R61" s="73"/>
      <c r="S61" s="73"/>
      <c r="T61" s="73"/>
      <c r="U61" s="283"/>
      <c r="V61" s="47"/>
    </row>
    <row r="62" spans="1:23" x14ac:dyDescent="0.25">
      <c r="A62" s="1370"/>
      <c r="B62" s="324">
        <v>5</v>
      </c>
      <c r="C62" s="81"/>
      <c r="D62" s="82"/>
      <c r="E62" s="74"/>
      <c r="F62" s="81"/>
      <c r="G62" s="83"/>
      <c r="H62" s="89"/>
      <c r="I62" s="534"/>
      <c r="J62" s="90"/>
      <c r="K62" s="535"/>
      <c r="L62" s="91"/>
      <c r="M62" s="73"/>
      <c r="N62" s="91"/>
      <c r="O62" s="120"/>
      <c r="P62" s="120"/>
      <c r="Q62" s="73"/>
      <c r="R62" s="73"/>
      <c r="S62" s="73"/>
      <c r="T62" s="73"/>
      <c r="U62" s="283"/>
      <c r="V62" s="47"/>
    </row>
    <row r="63" spans="1:23" x14ac:dyDescent="0.25">
      <c r="A63" s="1370"/>
      <c r="B63" s="324">
        <v>6</v>
      </c>
      <c r="C63" s="81"/>
      <c r="D63" s="82"/>
      <c r="E63" s="74"/>
      <c r="F63" s="81"/>
      <c r="G63" s="83"/>
      <c r="H63" s="89"/>
      <c r="I63" s="534"/>
      <c r="J63" s="90"/>
      <c r="K63" s="535"/>
      <c r="L63" s="91"/>
      <c r="M63" s="73"/>
      <c r="N63" s="91"/>
      <c r="O63" s="120"/>
      <c r="P63" s="120"/>
      <c r="Q63" s="73"/>
      <c r="R63" s="73"/>
      <c r="S63" s="73"/>
      <c r="T63" s="73"/>
      <c r="U63" s="283"/>
      <c r="V63" s="47"/>
    </row>
    <row r="64" spans="1:23" x14ac:dyDescent="0.25">
      <c r="A64" s="1370"/>
      <c r="B64" s="324">
        <v>7</v>
      </c>
      <c r="C64" s="81"/>
      <c r="D64" s="82"/>
      <c r="E64" s="74"/>
      <c r="F64" s="81"/>
      <c r="G64" s="83"/>
      <c r="H64" s="89"/>
      <c r="I64" s="534"/>
      <c r="J64" s="90"/>
      <c r="K64" s="535"/>
      <c r="L64" s="91"/>
      <c r="M64" s="73"/>
      <c r="N64" s="91"/>
      <c r="O64" s="120"/>
      <c r="P64" s="120"/>
      <c r="Q64" s="73"/>
      <c r="R64" s="73"/>
      <c r="S64" s="73"/>
      <c r="T64" s="73"/>
      <c r="U64" s="283"/>
      <c r="V64" s="47"/>
    </row>
    <row r="65" spans="1:23" x14ac:dyDescent="0.25">
      <c r="A65" s="1370"/>
      <c r="B65" s="324">
        <v>8</v>
      </c>
      <c r="C65" s="81"/>
      <c r="D65" s="82"/>
      <c r="E65" s="74"/>
      <c r="F65" s="81"/>
      <c r="G65" s="83"/>
      <c r="H65" s="89"/>
      <c r="I65" s="534"/>
      <c r="J65" s="90"/>
      <c r="K65" s="535"/>
      <c r="L65" s="91"/>
      <c r="M65" s="73"/>
      <c r="N65" s="91"/>
      <c r="O65" s="120"/>
      <c r="P65" s="120"/>
      <c r="Q65" s="73"/>
      <c r="R65" s="73"/>
      <c r="S65" s="73"/>
      <c r="T65" s="73"/>
      <c r="U65" s="283"/>
      <c r="V65" s="47"/>
    </row>
    <row r="66" spans="1:23" x14ac:dyDescent="0.25">
      <c r="A66" s="1370"/>
      <c r="B66" s="324">
        <v>9</v>
      </c>
      <c r="C66" s="81"/>
      <c r="D66" s="82"/>
      <c r="E66" s="74"/>
      <c r="F66" s="81"/>
      <c r="G66" s="83"/>
      <c r="H66" s="89"/>
      <c r="I66" s="534"/>
      <c r="J66" s="90"/>
      <c r="K66" s="535"/>
      <c r="L66" s="91"/>
      <c r="M66" s="73"/>
      <c r="N66" s="91"/>
      <c r="O66" s="120"/>
      <c r="P66" s="120"/>
      <c r="Q66" s="73"/>
      <c r="R66" s="73"/>
      <c r="S66" s="73"/>
      <c r="T66" s="73"/>
      <c r="U66" s="283"/>
      <c r="V66" s="47"/>
    </row>
    <row r="67" spans="1:23" x14ac:dyDescent="0.25">
      <c r="A67" s="1371"/>
      <c r="B67" s="325">
        <v>10</v>
      </c>
      <c r="C67" s="100"/>
      <c r="D67" s="101"/>
      <c r="E67" s="102"/>
      <c r="F67" s="100"/>
      <c r="G67" s="103"/>
      <c r="H67" s="331"/>
      <c r="I67" s="539"/>
      <c r="J67" s="106"/>
      <c r="K67" s="540"/>
      <c r="L67" s="107"/>
      <c r="M67" s="105"/>
      <c r="N67" s="107"/>
      <c r="O67" s="121"/>
      <c r="P67" s="121"/>
      <c r="Q67" s="105"/>
      <c r="R67" s="105"/>
      <c r="S67" s="105"/>
      <c r="T67" s="105"/>
      <c r="U67" s="284"/>
      <c r="V67" s="47"/>
    </row>
    <row r="68" spans="1:23" ht="25.5" thickBot="1" x14ac:dyDescent="0.3">
      <c r="A68" s="109"/>
      <c r="B68" s="75"/>
      <c r="C68" s="75"/>
      <c r="D68" s="75"/>
      <c r="E68" s="395" t="s">
        <v>303</v>
      </c>
      <c r="F68" s="396">
        <f>COUNTA(F58:F67)</f>
        <v>0</v>
      </c>
      <c r="G68" s="397">
        <f>COUNTA(G58:G67)</f>
        <v>0</v>
      </c>
      <c r="H68" s="613"/>
      <c r="I68" s="523"/>
      <c r="J68" s="615"/>
      <c r="K68" s="615"/>
      <c r="L68" s="616"/>
      <c r="M68" s="1273" t="s">
        <v>440</v>
      </c>
      <c r="N68" s="1274"/>
      <c r="O68" s="617">
        <f>SUM(O58:O67)</f>
        <v>0</v>
      </c>
      <c r="P68" s="618">
        <f>SUM(P58:P67)</f>
        <v>0</v>
      </c>
      <c r="Q68" s="5"/>
      <c r="S68" s="5"/>
      <c r="T68" s="5"/>
      <c r="U68" s="99"/>
      <c r="V68" s="112"/>
      <c r="W68" s="99"/>
    </row>
    <row r="69" spans="1:23" ht="15.75" thickBot="1" x14ac:dyDescent="0.3">
      <c r="A69" s="113"/>
      <c r="B69" s="48"/>
      <c r="C69" s="45"/>
      <c r="D69" s="45"/>
      <c r="E69" s="45"/>
      <c r="F69" s="48"/>
      <c r="G69" s="45"/>
      <c r="H69" s="45"/>
      <c r="I69" s="48"/>
      <c r="J69" s="48"/>
      <c r="K69" s="48"/>
      <c r="L69" s="45"/>
      <c r="M69" s="45"/>
      <c r="N69" s="45"/>
      <c r="O69" s="45"/>
      <c r="P69" s="45"/>
      <c r="Q69" s="45"/>
      <c r="R69" s="45"/>
      <c r="S69" s="45"/>
      <c r="T69" s="114"/>
      <c r="U69" s="45"/>
      <c r="V69" s="49"/>
    </row>
    <row r="70" spans="1:23" ht="15.75" thickBot="1" x14ac:dyDescent="0.3">
      <c r="A70" s="108"/>
      <c r="B70" s="33"/>
      <c r="C70" s="30"/>
      <c r="D70" s="30"/>
      <c r="E70" s="30"/>
      <c r="F70" s="33"/>
      <c r="G70" s="30"/>
      <c r="H70" s="30"/>
      <c r="I70" s="33"/>
      <c r="J70" s="33"/>
      <c r="K70" s="33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6"/>
    </row>
    <row r="71" spans="1:23" ht="28.5" thickBot="1" x14ac:dyDescent="0.3">
      <c r="A71" s="316" t="s">
        <v>9</v>
      </c>
      <c r="B71" s="1226" t="s">
        <v>118</v>
      </c>
      <c r="C71" s="1227"/>
      <c r="E71" s="1372" t="s">
        <v>267</v>
      </c>
      <c r="F71" s="1374"/>
      <c r="G71" s="1224">
        <f>VLOOKUP(B71,'EXTRAUrbano.Piano inv. forn '!$D$128:$AB$147,3,FALSE)</f>
        <v>0</v>
      </c>
      <c r="H71" s="1225"/>
      <c r="I71" s="1"/>
      <c r="J71" s="1372" t="s">
        <v>268</v>
      </c>
      <c r="K71" s="1373"/>
      <c r="L71" s="1374"/>
      <c r="M71" s="1224">
        <f>VLOOKUP(B71,'EXTRAUrbano.Piano inv. forn '!$D$128:$AB$147,4,FALSE)</f>
        <v>0</v>
      </c>
      <c r="N71" s="1225"/>
      <c r="P71" s="321" t="s">
        <v>269</v>
      </c>
      <c r="Q71" s="525"/>
      <c r="S71" s="322" t="s">
        <v>270</v>
      </c>
      <c r="T71" s="1375"/>
      <c r="U71" s="1376"/>
      <c r="V71" s="47"/>
    </row>
    <row r="72" spans="1:23" ht="15.75" thickBot="1" x14ac:dyDescent="0.3">
      <c r="A72" s="109"/>
      <c r="B72" s="76"/>
      <c r="C72" s="76"/>
      <c r="E72" s="77"/>
      <c r="F72" s="77"/>
      <c r="G72" s="78"/>
      <c r="H72" s="78"/>
      <c r="I72" s="1"/>
      <c r="J72" s="77"/>
      <c r="K72" s="77"/>
      <c r="L72" s="77"/>
      <c r="M72" s="78"/>
      <c r="N72" s="78"/>
      <c r="P72" s="79"/>
      <c r="S72" s="75"/>
      <c r="T72" s="80"/>
      <c r="V72" s="110"/>
    </row>
    <row r="73" spans="1:23" ht="29.25" customHeight="1" thickBot="1" x14ac:dyDescent="0.3">
      <c r="A73" s="1377" t="s">
        <v>271</v>
      </c>
      <c r="B73" s="1378"/>
      <c r="C73" s="1378"/>
      <c r="D73" s="1379"/>
      <c r="E73" s="1210">
        <f>VLOOKUP(B71,'EXTRAUrbano.Piano inv. forn '!$D$128:$AB$147,17,FALSE)</f>
        <v>0</v>
      </c>
      <c r="F73" s="1258"/>
      <c r="G73" s="1258"/>
      <c r="H73" s="1211"/>
      <c r="I73" s="1"/>
      <c r="J73" s="1380" t="s">
        <v>52</v>
      </c>
      <c r="K73" s="1381"/>
      <c r="L73" s="1382"/>
      <c r="M73" s="1210">
        <f>VLOOKUP(B71,'EXTRAUrbano.Piano inv. forn '!$D$128:$AB$147,19,FALSE)</f>
        <v>0</v>
      </c>
      <c r="N73" s="1211"/>
      <c r="O73" s="98"/>
      <c r="P73" s="322" t="s">
        <v>272</v>
      </c>
      <c r="Q73" s="115">
        <f>M73+E73</f>
        <v>0</v>
      </c>
      <c r="R73" s="64"/>
      <c r="S73" s="322" t="s">
        <v>273</v>
      </c>
      <c r="T73" s="1375"/>
      <c r="U73" s="1376"/>
      <c r="V73" s="110"/>
    </row>
    <row r="74" spans="1:23" ht="15.75" thickBot="1" x14ac:dyDescent="0.3">
      <c r="A74" s="116"/>
      <c r="B74" s="117"/>
      <c r="C74" s="117"/>
      <c r="D74" s="117"/>
      <c r="E74" s="118"/>
      <c r="F74" s="118"/>
      <c r="G74" s="118"/>
      <c r="H74" s="118"/>
      <c r="I74" s="1"/>
      <c r="J74" s="77"/>
      <c r="K74" s="77"/>
      <c r="L74" s="77"/>
      <c r="M74" s="118"/>
      <c r="N74" s="118"/>
      <c r="O74" s="98"/>
      <c r="P74" s="75"/>
      <c r="Q74" s="98"/>
      <c r="R74" s="64"/>
      <c r="S74" s="75"/>
      <c r="T74" s="119"/>
      <c r="U74" s="119"/>
      <c r="V74" s="47"/>
    </row>
    <row r="75" spans="1:23" ht="60.75" thickBot="1" x14ac:dyDescent="0.3">
      <c r="A75" s="1366" t="s">
        <v>274</v>
      </c>
      <c r="B75" s="1368" t="s">
        <v>275</v>
      </c>
      <c r="C75" s="1368" t="s">
        <v>276</v>
      </c>
      <c r="D75" s="317" t="s">
        <v>277</v>
      </c>
      <c r="E75" s="318" t="s">
        <v>278</v>
      </c>
      <c r="F75" s="317" t="s">
        <v>279</v>
      </c>
      <c r="G75" s="317" t="s">
        <v>280</v>
      </c>
      <c r="H75" s="319" t="s">
        <v>241</v>
      </c>
      <c r="I75" s="319" t="s">
        <v>281</v>
      </c>
      <c r="J75" s="319" t="s">
        <v>282</v>
      </c>
      <c r="K75" s="319" t="s">
        <v>636</v>
      </c>
      <c r="L75" s="319" t="s">
        <v>283</v>
      </c>
      <c r="M75" s="319" t="s">
        <v>284</v>
      </c>
      <c r="N75" s="319" t="s">
        <v>285</v>
      </c>
      <c r="O75" s="319" t="s">
        <v>286</v>
      </c>
      <c r="P75" s="319" t="s">
        <v>287</v>
      </c>
      <c r="Q75" s="319" t="s">
        <v>288</v>
      </c>
      <c r="R75" s="319" t="s">
        <v>289</v>
      </c>
      <c r="S75" s="319" t="s">
        <v>290</v>
      </c>
      <c r="T75" s="319" t="s">
        <v>632</v>
      </c>
      <c r="U75" s="1383" t="s">
        <v>291</v>
      </c>
      <c r="V75" s="111"/>
    </row>
    <row r="76" spans="1:23" ht="24.75" thickBot="1" x14ac:dyDescent="0.3">
      <c r="A76" s="1367"/>
      <c r="B76" s="1369"/>
      <c r="C76" s="1369"/>
      <c r="D76" s="320" t="s">
        <v>292</v>
      </c>
      <c r="E76" s="320" t="s">
        <v>305</v>
      </c>
      <c r="F76" s="320" t="s">
        <v>294</v>
      </c>
      <c r="G76" s="320" t="s">
        <v>294</v>
      </c>
      <c r="H76" s="320" t="s">
        <v>76</v>
      </c>
      <c r="I76" s="320" t="s">
        <v>674</v>
      </c>
      <c r="J76" s="320" t="s">
        <v>295</v>
      </c>
      <c r="K76" s="320" t="s">
        <v>296</v>
      </c>
      <c r="L76" s="320" t="s">
        <v>296</v>
      </c>
      <c r="M76" s="320" t="s">
        <v>297</v>
      </c>
      <c r="N76" s="320" t="s">
        <v>296</v>
      </c>
      <c r="O76" s="320" t="s">
        <v>298</v>
      </c>
      <c r="P76" s="320" t="s">
        <v>629</v>
      </c>
      <c r="Q76" s="320" t="s">
        <v>299</v>
      </c>
      <c r="R76" s="320" t="s">
        <v>300</v>
      </c>
      <c r="S76" s="320" t="s">
        <v>301</v>
      </c>
      <c r="T76" s="320" t="s">
        <v>301</v>
      </c>
      <c r="U76" s="1384"/>
      <c r="V76" s="111"/>
    </row>
    <row r="77" spans="1:23" x14ac:dyDescent="0.25">
      <c r="A77" s="1370" t="str">
        <f>B71</f>
        <v>EXTRA-urb.i.1</v>
      </c>
      <c r="B77" s="323">
        <v>1</v>
      </c>
      <c r="C77" s="85"/>
      <c r="D77" s="86"/>
      <c r="E77" s="87"/>
      <c r="F77" s="85"/>
      <c r="G77" s="88"/>
      <c r="H77" s="89"/>
      <c r="I77" s="529"/>
      <c r="J77" s="92"/>
      <c r="K77" s="530"/>
      <c r="L77" s="93"/>
      <c r="M77" s="72"/>
      <c r="N77" s="93"/>
      <c r="O77" s="129"/>
      <c r="P77" s="129"/>
      <c r="Q77" s="72"/>
      <c r="R77" s="72"/>
      <c r="S77" s="72"/>
      <c r="T77" s="72"/>
      <c r="U77" s="282"/>
      <c r="V77" s="47"/>
    </row>
    <row r="78" spans="1:23" x14ac:dyDescent="0.25">
      <c r="A78" s="1370"/>
      <c r="B78" s="324">
        <v>2</v>
      </c>
      <c r="C78" s="81"/>
      <c r="D78" s="82"/>
      <c r="E78" s="74"/>
      <c r="F78" s="81"/>
      <c r="G78" s="83"/>
      <c r="H78" s="89"/>
      <c r="I78" s="534"/>
      <c r="J78" s="90"/>
      <c r="K78" s="535"/>
      <c r="L78" s="91"/>
      <c r="M78" s="73"/>
      <c r="N78" s="91"/>
      <c r="O78" s="120"/>
      <c r="P78" s="120"/>
      <c r="Q78" s="73"/>
      <c r="R78" s="73" t="s">
        <v>302</v>
      </c>
      <c r="S78" s="73"/>
      <c r="T78" s="73"/>
      <c r="U78" s="283"/>
      <c r="V78" s="47"/>
    </row>
    <row r="79" spans="1:23" x14ac:dyDescent="0.25">
      <c r="A79" s="1370"/>
      <c r="B79" s="324">
        <v>3</v>
      </c>
      <c r="C79" s="81"/>
      <c r="D79" s="82"/>
      <c r="E79" s="74"/>
      <c r="F79" s="81"/>
      <c r="G79" s="83"/>
      <c r="H79" s="89"/>
      <c r="I79" s="534"/>
      <c r="J79" s="90"/>
      <c r="K79" s="535"/>
      <c r="L79" s="91"/>
      <c r="M79" s="73"/>
      <c r="N79" s="91"/>
      <c r="O79" s="120"/>
      <c r="P79" s="120"/>
      <c r="Q79" s="73"/>
      <c r="R79" s="73"/>
      <c r="S79" s="73"/>
      <c r="T79" s="73"/>
      <c r="U79" s="283"/>
      <c r="V79" s="47"/>
    </row>
    <row r="80" spans="1:23" x14ac:dyDescent="0.25">
      <c r="A80" s="1370"/>
      <c r="B80" s="324">
        <v>4</v>
      </c>
      <c r="C80" s="81"/>
      <c r="D80" s="82"/>
      <c r="E80" s="74"/>
      <c r="F80" s="81"/>
      <c r="G80" s="83"/>
      <c r="H80" s="89"/>
      <c r="I80" s="534"/>
      <c r="J80" s="90"/>
      <c r="K80" s="535"/>
      <c r="L80" s="91"/>
      <c r="M80" s="73"/>
      <c r="N80" s="91"/>
      <c r="O80" s="120"/>
      <c r="P80" s="120"/>
      <c r="Q80" s="73"/>
      <c r="R80" s="73"/>
      <c r="S80" s="73"/>
      <c r="T80" s="73"/>
      <c r="U80" s="283"/>
      <c r="V80" s="47"/>
    </row>
    <row r="81" spans="1:23" x14ac:dyDescent="0.25">
      <c r="A81" s="1370"/>
      <c r="B81" s="324">
        <v>5</v>
      </c>
      <c r="C81" s="81"/>
      <c r="D81" s="82"/>
      <c r="E81" s="74"/>
      <c r="F81" s="81"/>
      <c r="G81" s="83"/>
      <c r="H81" s="89"/>
      <c r="I81" s="534"/>
      <c r="J81" s="90"/>
      <c r="K81" s="535"/>
      <c r="L81" s="91"/>
      <c r="M81" s="73"/>
      <c r="N81" s="91"/>
      <c r="O81" s="120"/>
      <c r="P81" s="120"/>
      <c r="Q81" s="73"/>
      <c r="R81" s="73"/>
      <c r="S81" s="73"/>
      <c r="T81" s="73"/>
      <c r="U81" s="283"/>
      <c r="V81" s="47"/>
    </row>
    <row r="82" spans="1:23" x14ac:dyDescent="0.25">
      <c r="A82" s="1370"/>
      <c r="B82" s="324">
        <v>6</v>
      </c>
      <c r="C82" s="81"/>
      <c r="D82" s="82"/>
      <c r="E82" s="74"/>
      <c r="F82" s="81"/>
      <c r="G82" s="83"/>
      <c r="H82" s="89"/>
      <c r="I82" s="534"/>
      <c r="J82" s="90"/>
      <c r="K82" s="535"/>
      <c r="L82" s="91"/>
      <c r="M82" s="73"/>
      <c r="N82" s="91"/>
      <c r="O82" s="120"/>
      <c r="P82" s="120"/>
      <c r="Q82" s="73"/>
      <c r="R82" s="73"/>
      <c r="S82" s="73"/>
      <c r="T82" s="73"/>
      <c r="U82" s="283"/>
      <c r="V82" s="47"/>
    </row>
    <row r="83" spans="1:23" x14ac:dyDescent="0.25">
      <c r="A83" s="1370"/>
      <c r="B83" s="324">
        <v>7</v>
      </c>
      <c r="C83" s="81"/>
      <c r="D83" s="82"/>
      <c r="E83" s="74"/>
      <c r="F83" s="81"/>
      <c r="G83" s="83"/>
      <c r="H83" s="89"/>
      <c r="I83" s="534"/>
      <c r="J83" s="90"/>
      <c r="K83" s="535"/>
      <c r="L83" s="91"/>
      <c r="M83" s="73"/>
      <c r="N83" s="91"/>
      <c r="O83" s="120"/>
      <c r="P83" s="120"/>
      <c r="Q83" s="73"/>
      <c r="R83" s="73"/>
      <c r="S83" s="73"/>
      <c r="T83" s="73"/>
      <c r="U83" s="283"/>
      <c r="V83" s="47"/>
    </row>
    <row r="84" spans="1:23" x14ac:dyDescent="0.25">
      <c r="A84" s="1370"/>
      <c r="B84" s="324">
        <v>8</v>
      </c>
      <c r="C84" s="81"/>
      <c r="D84" s="82"/>
      <c r="E84" s="74"/>
      <c r="F84" s="81"/>
      <c r="G84" s="83"/>
      <c r="H84" s="89"/>
      <c r="I84" s="534"/>
      <c r="J84" s="90"/>
      <c r="K84" s="535"/>
      <c r="L84" s="91"/>
      <c r="M84" s="73"/>
      <c r="N84" s="91"/>
      <c r="O84" s="120"/>
      <c r="P84" s="120"/>
      <c r="Q84" s="73"/>
      <c r="R84" s="73"/>
      <c r="S84" s="73"/>
      <c r="T84" s="73"/>
      <c r="U84" s="283"/>
      <c r="V84" s="47"/>
    </row>
    <row r="85" spans="1:23" x14ac:dyDescent="0.25">
      <c r="A85" s="1370"/>
      <c r="B85" s="324">
        <v>9</v>
      </c>
      <c r="C85" s="81"/>
      <c r="D85" s="82"/>
      <c r="E85" s="74"/>
      <c r="F85" s="81"/>
      <c r="G85" s="83"/>
      <c r="H85" s="89"/>
      <c r="I85" s="534"/>
      <c r="J85" s="90"/>
      <c r="K85" s="535"/>
      <c r="L85" s="91"/>
      <c r="M85" s="73"/>
      <c r="N85" s="91"/>
      <c r="O85" s="120"/>
      <c r="P85" s="120"/>
      <c r="Q85" s="73"/>
      <c r="R85" s="73"/>
      <c r="S85" s="73"/>
      <c r="T85" s="73"/>
      <c r="U85" s="283"/>
      <c r="V85" s="47"/>
    </row>
    <row r="86" spans="1:23" x14ac:dyDescent="0.25">
      <c r="A86" s="1371"/>
      <c r="B86" s="325">
        <v>10</v>
      </c>
      <c r="C86" s="100"/>
      <c r="D86" s="101"/>
      <c r="E86" s="102"/>
      <c r="F86" s="100"/>
      <c r="G86" s="103"/>
      <c r="H86" s="331"/>
      <c r="I86" s="539"/>
      <c r="J86" s="106"/>
      <c r="K86" s="540"/>
      <c r="L86" s="107"/>
      <c r="M86" s="105"/>
      <c r="N86" s="107"/>
      <c r="O86" s="121"/>
      <c r="P86" s="121"/>
      <c r="Q86" s="105"/>
      <c r="R86" s="105"/>
      <c r="S86" s="105"/>
      <c r="T86" s="105"/>
      <c r="U86" s="284"/>
      <c r="V86" s="47"/>
    </row>
    <row r="87" spans="1:23" ht="25.5" thickBot="1" x14ac:dyDescent="0.3">
      <c r="A87" s="109"/>
      <c r="B87" s="75"/>
      <c r="C87" s="75"/>
      <c r="D87" s="75"/>
      <c r="E87" s="395" t="s">
        <v>303</v>
      </c>
      <c r="F87" s="396">
        <f>COUNTA(F77:F86)</f>
        <v>0</v>
      </c>
      <c r="G87" s="397">
        <f>COUNTA(G77:G86)</f>
        <v>0</v>
      </c>
      <c r="H87" s="613"/>
      <c r="I87" s="523"/>
      <c r="J87" s="615"/>
      <c r="K87" s="615"/>
      <c r="L87" s="616"/>
      <c r="M87" s="1273" t="s">
        <v>440</v>
      </c>
      <c r="N87" s="1274"/>
      <c r="O87" s="617">
        <f>SUM(O77:O86)</f>
        <v>0</v>
      </c>
      <c r="P87" s="618">
        <f>SUM(P77:P86)</f>
        <v>0</v>
      </c>
      <c r="Q87" s="5"/>
      <c r="S87" s="5"/>
      <c r="T87" s="5"/>
      <c r="U87" s="99"/>
      <c r="V87" s="112"/>
      <c r="W87" s="99"/>
    </row>
    <row r="88" spans="1:23" ht="15.75" thickBot="1" x14ac:dyDescent="0.3">
      <c r="A88" s="113"/>
      <c r="B88" s="48"/>
      <c r="C88" s="45"/>
      <c r="D88" s="45"/>
      <c r="E88" s="45"/>
      <c r="F88" s="48"/>
      <c r="G88" s="45"/>
      <c r="H88" s="45"/>
      <c r="I88" s="48"/>
      <c r="J88" s="48"/>
      <c r="K88" s="48"/>
      <c r="L88" s="45"/>
      <c r="M88" s="45"/>
      <c r="N88" s="45"/>
      <c r="O88" s="45"/>
      <c r="P88" s="45"/>
      <c r="Q88" s="45"/>
      <c r="R88" s="45"/>
      <c r="S88" s="45"/>
      <c r="T88" s="114"/>
      <c r="U88" s="45"/>
      <c r="V88" s="49"/>
    </row>
    <row r="89" spans="1:23" ht="15.75" thickBot="1" x14ac:dyDescent="0.3">
      <c r="A89" s="108"/>
      <c r="B89" s="33"/>
      <c r="C89" s="30"/>
      <c r="D89" s="30"/>
      <c r="E89" s="30"/>
      <c r="F89" s="33"/>
      <c r="G89" s="30"/>
      <c r="H89" s="30"/>
      <c r="I89" s="33"/>
      <c r="J89" s="33"/>
      <c r="K89" s="33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6"/>
    </row>
    <row r="90" spans="1:23" ht="28.5" thickBot="1" x14ac:dyDescent="0.3">
      <c r="A90" s="316" t="s">
        <v>9</v>
      </c>
      <c r="B90" s="1226" t="s">
        <v>118</v>
      </c>
      <c r="C90" s="1227"/>
      <c r="E90" s="1372" t="s">
        <v>267</v>
      </c>
      <c r="F90" s="1374"/>
      <c r="G90" s="1224">
        <f>VLOOKUP(B90,'EXTRAUrbano.Piano inv. forn '!$D$128:$AB$147,3,FALSE)</f>
        <v>0</v>
      </c>
      <c r="H90" s="1225"/>
      <c r="I90" s="1"/>
      <c r="J90" s="1372" t="s">
        <v>268</v>
      </c>
      <c r="K90" s="1373"/>
      <c r="L90" s="1374"/>
      <c r="M90" s="1224">
        <f>VLOOKUP(B90,'EXTRAUrbano.Piano inv. forn '!$D$128:$AB$147,4,FALSE)</f>
        <v>0</v>
      </c>
      <c r="N90" s="1225"/>
      <c r="P90" s="321" t="s">
        <v>269</v>
      </c>
      <c r="Q90" s="525"/>
      <c r="S90" s="322" t="s">
        <v>270</v>
      </c>
      <c r="T90" s="1375"/>
      <c r="U90" s="1376"/>
      <c r="V90" s="47"/>
    </row>
    <row r="91" spans="1:23" ht="15.75" thickBot="1" x14ac:dyDescent="0.3">
      <c r="A91" s="109"/>
      <c r="B91" s="76"/>
      <c r="C91" s="76"/>
      <c r="E91" s="77"/>
      <c r="F91" s="77"/>
      <c r="G91" s="78"/>
      <c r="H91" s="78"/>
      <c r="I91" s="1"/>
      <c r="J91" s="77"/>
      <c r="K91" s="77"/>
      <c r="L91" s="77"/>
      <c r="M91" s="78"/>
      <c r="N91" s="78"/>
      <c r="P91" s="79"/>
      <c r="S91" s="75"/>
      <c r="T91" s="80"/>
      <c r="V91" s="110"/>
    </row>
    <row r="92" spans="1:23" ht="38.25" customHeight="1" thickBot="1" x14ac:dyDescent="0.3">
      <c r="A92" s="1377" t="s">
        <v>271</v>
      </c>
      <c r="B92" s="1378"/>
      <c r="C92" s="1378"/>
      <c r="D92" s="1379"/>
      <c r="E92" s="1210">
        <f>VLOOKUP(B90,'EXTRAUrbano.Piano inv. forn '!$D$128:$AB$147,17,FALSE)</f>
        <v>0</v>
      </c>
      <c r="F92" s="1258"/>
      <c r="G92" s="1258"/>
      <c r="H92" s="1211"/>
      <c r="I92" s="1"/>
      <c r="J92" s="1380" t="s">
        <v>52</v>
      </c>
      <c r="K92" s="1381"/>
      <c r="L92" s="1382"/>
      <c r="M92" s="1210">
        <f>VLOOKUP(B90,'EXTRAUrbano.Piano inv. forn '!$D$128:$AB$147,19,FALSE)</f>
        <v>0</v>
      </c>
      <c r="N92" s="1211"/>
      <c r="O92" s="98"/>
      <c r="P92" s="322" t="s">
        <v>272</v>
      </c>
      <c r="Q92" s="115">
        <f>M92+E92</f>
        <v>0</v>
      </c>
      <c r="R92" s="64"/>
      <c r="S92" s="322" t="s">
        <v>273</v>
      </c>
      <c r="T92" s="1375"/>
      <c r="U92" s="1376"/>
      <c r="V92" s="110"/>
    </row>
    <row r="93" spans="1:23" ht="15.75" thickBot="1" x14ac:dyDescent="0.3">
      <c r="A93" s="116"/>
      <c r="B93" s="117"/>
      <c r="C93" s="117"/>
      <c r="D93" s="117"/>
      <c r="E93" s="118"/>
      <c r="F93" s="118"/>
      <c r="G93" s="118"/>
      <c r="H93" s="118"/>
      <c r="I93" s="1"/>
      <c r="J93" s="77"/>
      <c r="K93" s="77"/>
      <c r="L93" s="77"/>
      <c r="M93" s="118"/>
      <c r="N93" s="118"/>
      <c r="O93" s="98"/>
      <c r="P93" s="75"/>
      <c r="Q93" s="98"/>
      <c r="R93" s="64"/>
      <c r="S93" s="75"/>
      <c r="T93" s="119"/>
      <c r="U93" s="119"/>
      <c r="V93" s="47"/>
    </row>
    <row r="94" spans="1:23" ht="60.75" thickBot="1" x14ac:dyDescent="0.3">
      <c r="A94" s="1366" t="s">
        <v>274</v>
      </c>
      <c r="B94" s="1368" t="s">
        <v>275</v>
      </c>
      <c r="C94" s="1368" t="s">
        <v>276</v>
      </c>
      <c r="D94" s="317" t="s">
        <v>277</v>
      </c>
      <c r="E94" s="318" t="s">
        <v>278</v>
      </c>
      <c r="F94" s="317" t="s">
        <v>279</v>
      </c>
      <c r="G94" s="317" t="s">
        <v>280</v>
      </c>
      <c r="H94" s="319" t="s">
        <v>241</v>
      </c>
      <c r="I94" s="319" t="s">
        <v>281</v>
      </c>
      <c r="J94" s="319" t="s">
        <v>282</v>
      </c>
      <c r="K94" s="319" t="s">
        <v>636</v>
      </c>
      <c r="L94" s="319" t="s">
        <v>283</v>
      </c>
      <c r="M94" s="319" t="s">
        <v>284</v>
      </c>
      <c r="N94" s="319" t="s">
        <v>285</v>
      </c>
      <c r="O94" s="319" t="s">
        <v>286</v>
      </c>
      <c r="P94" s="319" t="s">
        <v>287</v>
      </c>
      <c r="Q94" s="319" t="s">
        <v>288</v>
      </c>
      <c r="R94" s="319" t="s">
        <v>289</v>
      </c>
      <c r="S94" s="319" t="s">
        <v>290</v>
      </c>
      <c r="T94" s="319" t="s">
        <v>632</v>
      </c>
      <c r="U94" s="1383" t="s">
        <v>291</v>
      </c>
      <c r="V94" s="111"/>
    </row>
    <row r="95" spans="1:23" ht="24.75" thickBot="1" x14ac:dyDescent="0.3">
      <c r="A95" s="1367"/>
      <c r="B95" s="1369"/>
      <c r="C95" s="1369"/>
      <c r="D95" s="320" t="s">
        <v>292</v>
      </c>
      <c r="E95" s="320" t="s">
        <v>305</v>
      </c>
      <c r="F95" s="320" t="s">
        <v>294</v>
      </c>
      <c r="G95" s="320" t="s">
        <v>294</v>
      </c>
      <c r="H95" s="320" t="s">
        <v>76</v>
      </c>
      <c r="I95" s="320" t="s">
        <v>674</v>
      </c>
      <c r="J95" s="320" t="s">
        <v>295</v>
      </c>
      <c r="K95" s="320" t="s">
        <v>296</v>
      </c>
      <c r="L95" s="320" t="s">
        <v>296</v>
      </c>
      <c r="M95" s="320" t="s">
        <v>297</v>
      </c>
      <c r="N95" s="320" t="s">
        <v>296</v>
      </c>
      <c r="O95" s="320" t="s">
        <v>298</v>
      </c>
      <c r="P95" s="320" t="s">
        <v>629</v>
      </c>
      <c r="Q95" s="320" t="s">
        <v>299</v>
      </c>
      <c r="R95" s="320" t="s">
        <v>300</v>
      </c>
      <c r="S95" s="320" t="s">
        <v>301</v>
      </c>
      <c r="T95" s="320" t="s">
        <v>301</v>
      </c>
      <c r="U95" s="1384"/>
      <c r="V95" s="111"/>
    </row>
    <row r="96" spans="1:23" x14ac:dyDescent="0.25">
      <c r="A96" s="1370" t="str">
        <f>B90</f>
        <v>EXTRA-urb.i.1</v>
      </c>
      <c r="B96" s="323">
        <v>1</v>
      </c>
      <c r="C96" s="85"/>
      <c r="D96" s="86"/>
      <c r="E96" s="87"/>
      <c r="F96" s="85"/>
      <c r="G96" s="88"/>
      <c r="H96" s="89"/>
      <c r="I96" s="529"/>
      <c r="J96" s="92"/>
      <c r="K96" s="530"/>
      <c r="L96" s="93"/>
      <c r="M96" s="72"/>
      <c r="N96" s="93"/>
      <c r="O96" s="129"/>
      <c r="P96" s="129"/>
      <c r="Q96" s="72"/>
      <c r="R96" s="72"/>
      <c r="S96" s="72"/>
      <c r="T96" s="72"/>
      <c r="U96" s="282"/>
      <c r="V96" s="47"/>
    </row>
    <row r="97" spans="1:23" x14ac:dyDescent="0.25">
      <c r="A97" s="1370"/>
      <c r="B97" s="324">
        <v>2</v>
      </c>
      <c r="C97" s="81"/>
      <c r="D97" s="82"/>
      <c r="E97" s="74"/>
      <c r="F97" s="81"/>
      <c r="G97" s="83"/>
      <c r="H97" s="89"/>
      <c r="I97" s="534"/>
      <c r="J97" s="90"/>
      <c r="K97" s="535"/>
      <c r="L97" s="91"/>
      <c r="M97" s="73"/>
      <c r="N97" s="91"/>
      <c r="O97" s="120"/>
      <c r="P97" s="120"/>
      <c r="Q97" s="73"/>
      <c r="R97" s="73" t="s">
        <v>302</v>
      </c>
      <c r="S97" s="73"/>
      <c r="T97" s="73"/>
      <c r="U97" s="283"/>
      <c r="V97" s="47"/>
    </row>
    <row r="98" spans="1:23" x14ac:dyDescent="0.25">
      <c r="A98" s="1370"/>
      <c r="B98" s="324">
        <v>3</v>
      </c>
      <c r="C98" s="81"/>
      <c r="D98" s="82"/>
      <c r="E98" s="74"/>
      <c r="F98" s="81"/>
      <c r="G98" s="83"/>
      <c r="H98" s="89"/>
      <c r="I98" s="534"/>
      <c r="J98" s="90"/>
      <c r="K98" s="535"/>
      <c r="L98" s="91"/>
      <c r="M98" s="73"/>
      <c r="N98" s="91"/>
      <c r="O98" s="120"/>
      <c r="P98" s="120"/>
      <c r="Q98" s="73"/>
      <c r="R98" s="73"/>
      <c r="S98" s="73"/>
      <c r="T98" s="73"/>
      <c r="U98" s="283"/>
      <c r="V98" s="47"/>
    </row>
    <row r="99" spans="1:23" x14ac:dyDescent="0.25">
      <c r="A99" s="1370"/>
      <c r="B99" s="324">
        <v>4</v>
      </c>
      <c r="C99" s="81"/>
      <c r="D99" s="82"/>
      <c r="E99" s="74"/>
      <c r="F99" s="81"/>
      <c r="G99" s="83"/>
      <c r="H99" s="89"/>
      <c r="I99" s="534"/>
      <c r="J99" s="90"/>
      <c r="K99" s="535"/>
      <c r="L99" s="91"/>
      <c r="M99" s="73"/>
      <c r="N99" s="91"/>
      <c r="O99" s="120"/>
      <c r="P99" s="120"/>
      <c r="Q99" s="73"/>
      <c r="R99" s="73"/>
      <c r="S99" s="73"/>
      <c r="T99" s="73"/>
      <c r="U99" s="283"/>
      <c r="V99" s="47"/>
    </row>
    <row r="100" spans="1:23" x14ac:dyDescent="0.25">
      <c r="A100" s="1370"/>
      <c r="B100" s="324">
        <v>5</v>
      </c>
      <c r="C100" s="81"/>
      <c r="D100" s="82"/>
      <c r="E100" s="74"/>
      <c r="F100" s="81"/>
      <c r="G100" s="83"/>
      <c r="H100" s="89"/>
      <c r="I100" s="534"/>
      <c r="J100" s="90"/>
      <c r="K100" s="535"/>
      <c r="L100" s="91"/>
      <c r="M100" s="73"/>
      <c r="N100" s="91"/>
      <c r="O100" s="120"/>
      <c r="P100" s="120"/>
      <c r="Q100" s="73"/>
      <c r="R100" s="73"/>
      <c r="S100" s="73"/>
      <c r="T100" s="73"/>
      <c r="U100" s="283"/>
      <c r="V100" s="47"/>
    </row>
    <row r="101" spans="1:23" x14ac:dyDescent="0.25">
      <c r="A101" s="1370"/>
      <c r="B101" s="324">
        <v>6</v>
      </c>
      <c r="C101" s="81"/>
      <c r="D101" s="82"/>
      <c r="E101" s="74"/>
      <c r="F101" s="81"/>
      <c r="G101" s="83"/>
      <c r="H101" s="89"/>
      <c r="I101" s="534"/>
      <c r="J101" s="90"/>
      <c r="K101" s="535"/>
      <c r="L101" s="91"/>
      <c r="M101" s="73"/>
      <c r="N101" s="91"/>
      <c r="O101" s="120"/>
      <c r="P101" s="120"/>
      <c r="Q101" s="73"/>
      <c r="R101" s="73"/>
      <c r="S101" s="73"/>
      <c r="T101" s="73"/>
      <c r="U101" s="283"/>
      <c r="V101" s="47"/>
    </row>
    <row r="102" spans="1:23" x14ac:dyDescent="0.25">
      <c r="A102" s="1370"/>
      <c r="B102" s="324">
        <v>7</v>
      </c>
      <c r="C102" s="81"/>
      <c r="D102" s="82"/>
      <c r="E102" s="74"/>
      <c r="F102" s="81"/>
      <c r="G102" s="83"/>
      <c r="H102" s="89"/>
      <c r="I102" s="534"/>
      <c r="J102" s="90"/>
      <c r="K102" s="535"/>
      <c r="L102" s="91"/>
      <c r="M102" s="73"/>
      <c r="N102" s="91"/>
      <c r="O102" s="120"/>
      <c r="P102" s="120"/>
      <c r="Q102" s="73"/>
      <c r="R102" s="73"/>
      <c r="S102" s="73"/>
      <c r="T102" s="73"/>
      <c r="U102" s="283"/>
      <c r="V102" s="47"/>
    </row>
    <row r="103" spans="1:23" x14ac:dyDescent="0.25">
      <c r="A103" s="1370"/>
      <c r="B103" s="324">
        <v>8</v>
      </c>
      <c r="C103" s="81"/>
      <c r="D103" s="82"/>
      <c r="E103" s="74"/>
      <c r="F103" s="81"/>
      <c r="G103" s="83"/>
      <c r="H103" s="89"/>
      <c r="I103" s="534"/>
      <c r="J103" s="90"/>
      <c r="K103" s="535"/>
      <c r="L103" s="91"/>
      <c r="M103" s="73"/>
      <c r="N103" s="91"/>
      <c r="O103" s="120"/>
      <c r="P103" s="120"/>
      <c r="Q103" s="73"/>
      <c r="R103" s="73"/>
      <c r="S103" s="73"/>
      <c r="T103" s="73"/>
      <c r="U103" s="283"/>
      <c r="V103" s="47"/>
    </row>
    <row r="104" spans="1:23" x14ac:dyDescent="0.25">
      <c r="A104" s="1370"/>
      <c r="B104" s="324">
        <v>9</v>
      </c>
      <c r="C104" s="81"/>
      <c r="D104" s="82"/>
      <c r="E104" s="74"/>
      <c r="F104" s="81"/>
      <c r="G104" s="83"/>
      <c r="H104" s="89"/>
      <c r="I104" s="534"/>
      <c r="J104" s="90"/>
      <c r="K104" s="535"/>
      <c r="L104" s="91"/>
      <c r="M104" s="73"/>
      <c r="N104" s="91"/>
      <c r="O104" s="120"/>
      <c r="P104" s="120"/>
      <c r="Q104" s="73"/>
      <c r="R104" s="73"/>
      <c r="S104" s="73"/>
      <c r="T104" s="73"/>
      <c r="U104" s="283"/>
      <c r="V104" s="47"/>
    </row>
    <row r="105" spans="1:23" x14ac:dyDescent="0.25">
      <c r="A105" s="1371"/>
      <c r="B105" s="325">
        <v>10</v>
      </c>
      <c r="C105" s="100"/>
      <c r="D105" s="101"/>
      <c r="E105" s="102"/>
      <c r="F105" s="100"/>
      <c r="G105" s="103"/>
      <c r="H105" s="331"/>
      <c r="I105" s="539"/>
      <c r="J105" s="106"/>
      <c r="K105" s="540"/>
      <c r="L105" s="107"/>
      <c r="M105" s="105"/>
      <c r="N105" s="107"/>
      <c r="O105" s="121"/>
      <c r="P105" s="121"/>
      <c r="Q105" s="105"/>
      <c r="R105" s="105"/>
      <c r="S105" s="105"/>
      <c r="T105" s="105"/>
      <c r="U105" s="284"/>
      <c r="V105" s="47"/>
    </row>
    <row r="106" spans="1:23" ht="25.5" thickBot="1" x14ac:dyDescent="0.3">
      <c r="A106" s="109"/>
      <c r="B106" s="75"/>
      <c r="C106" s="75"/>
      <c r="D106" s="75"/>
      <c r="E106" s="395" t="s">
        <v>303</v>
      </c>
      <c r="F106" s="396">
        <f>COUNTA(F96:F105)</f>
        <v>0</v>
      </c>
      <c r="G106" s="397">
        <f>COUNTA(G96:G105)</f>
        <v>0</v>
      </c>
      <c r="H106" s="613"/>
      <c r="I106" s="523"/>
      <c r="J106" s="615"/>
      <c r="K106" s="615"/>
      <c r="L106" s="616"/>
      <c r="M106" s="1273" t="s">
        <v>440</v>
      </c>
      <c r="N106" s="1274"/>
      <c r="O106" s="617">
        <f>SUM(O96:O105)</f>
        <v>0</v>
      </c>
      <c r="P106" s="618">
        <f>SUM(P96:P105)</f>
        <v>0</v>
      </c>
      <c r="Q106" s="5"/>
      <c r="S106" s="5"/>
      <c r="T106" s="5"/>
      <c r="U106" s="99"/>
      <c r="V106" s="112"/>
      <c r="W106" s="99"/>
    </row>
    <row r="107" spans="1:23" ht="15.75" thickBot="1" x14ac:dyDescent="0.3">
      <c r="A107" s="113"/>
      <c r="B107" s="48"/>
      <c r="C107" s="45"/>
      <c r="D107" s="45"/>
      <c r="E107" s="45"/>
      <c r="F107" s="48"/>
      <c r="G107" s="45"/>
      <c r="H107" s="45"/>
      <c r="I107" s="48"/>
      <c r="J107" s="48"/>
      <c r="K107" s="48"/>
      <c r="L107" s="45"/>
      <c r="M107" s="45"/>
      <c r="N107" s="45"/>
      <c r="O107" s="45"/>
      <c r="P107" s="45"/>
      <c r="Q107" s="45"/>
      <c r="R107" s="45"/>
      <c r="S107" s="45"/>
      <c r="T107" s="114"/>
      <c r="U107" s="45"/>
      <c r="V107" s="49"/>
    </row>
    <row r="108" spans="1:23" ht="15.75" thickBot="1" x14ac:dyDescent="0.3">
      <c r="A108" s="108"/>
      <c r="B108" s="33"/>
      <c r="C108" s="30"/>
      <c r="D108" s="30"/>
      <c r="E108" s="30"/>
      <c r="F108" s="33"/>
      <c r="G108" s="30"/>
      <c r="H108" s="30"/>
      <c r="I108" s="33"/>
      <c r="J108" s="33"/>
      <c r="K108" s="33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6"/>
    </row>
    <row r="109" spans="1:23" ht="28.5" thickBot="1" x14ac:dyDescent="0.3">
      <c r="A109" s="316" t="s">
        <v>9</v>
      </c>
      <c r="B109" s="1226" t="s">
        <v>118</v>
      </c>
      <c r="C109" s="1227"/>
      <c r="E109" s="1372" t="s">
        <v>267</v>
      </c>
      <c r="F109" s="1374"/>
      <c r="G109" s="1224">
        <f>VLOOKUP(B109,'EXTRAUrbano.Piano inv. forn '!$D$128:$AB$147,3,FALSE)</f>
        <v>0</v>
      </c>
      <c r="H109" s="1225"/>
      <c r="I109" s="1"/>
      <c r="J109" s="1372" t="s">
        <v>268</v>
      </c>
      <c r="K109" s="1373"/>
      <c r="L109" s="1374"/>
      <c r="M109" s="1224">
        <f>VLOOKUP(B109,'EXTRAUrbano.Piano inv. forn '!$D$128:$AB$147,4,FALSE)</f>
        <v>0</v>
      </c>
      <c r="N109" s="1225"/>
      <c r="P109" s="321" t="s">
        <v>269</v>
      </c>
      <c r="Q109" s="525"/>
      <c r="S109" s="322" t="s">
        <v>270</v>
      </c>
      <c r="T109" s="1375"/>
      <c r="U109" s="1376"/>
      <c r="V109" s="47"/>
    </row>
    <row r="110" spans="1:23" ht="15.75" thickBot="1" x14ac:dyDescent="0.3">
      <c r="A110" s="109"/>
      <c r="B110" s="76"/>
      <c r="C110" s="76"/>
      <c r="E110" s="77"/>
      <c r="F110" s="77"/>
      <c r="G110" s="78"/>
      <c r="H110" s="78"/>
      <c r="I110" s="1"/>
      <c r="J110" s="77"/>
      <c r="K110" s="77"/>
      <c r="L110" s="77"/>
      <c r="M110" s="78"/>
      <c r="N110" s="78"/>
      <c r="P110" s="79"/>
      <c r="S110" s="75"/>
      <c r="T110" s="80"/>
      <c r="V110" s="110"/>
    </row>
    <row r="111" spans="1:23" ht="30.75" customHeight="1" thickBot="1" x14ac:dyDescent="0.3">
      <c r="A111" s="1377" t="s">
        <v>271</v>
      </c>
      <c r="B111" s="1378"/>
      <c r="C111" s="1378"/>
      <c r="D111" s="1379"/>
      <c r="E111" s="1210">
        <f>VLOOKUP(B109,'EXTRAUrbano.Piano inv. forn '!$D$128:$AB$147,17,FALSE)</f>
        <v>0</v>
      </c>
      <c r="F111" s="1258"/>
      <c r="G111" s="1258"/>
      <c r="H111" s="1211"/>
      <c r="I111" s="1"/>
      <c r="J111" s="1380" t="s">
        <v>52</v>
      </c>
      <c r="K111" s="1381"/>
      <c r="L111" s="1382"/>
      <c r="M111" s="1210">
        <f>VLOOKUP(B109,'EXTRAUrbano.Piano inv. forn '!$D$128:$AB$147,19,FALSE)</f>
        <v>0</v>
      </c>
      <c r="N111" s="1211"/>
      <c r="O111" s="98"/>
      <c r="P111" s="322" t="s">
        <v>272</v>
      </c>
      <c r="Q111" s="115">
        <f>M111+E111</f>
        <v>0</v>
      </c>
      <c r="R111" s="64"/>
      <c r="S111" s="322" t="s">
        <v>273</v>
      </c>
      <c r="T111" s="1375"/>
      <c r="U111" s="1376"/>
      <c r="V111" s="110"/>
    </row>
    <row r="112" spans="1:23" ht="15.75" thickBot="1" x14ac:dyDescent="0.3">
      <c r="A112" s="116"/>
      <c r="B112" s="117"/>
      <c r="C112" s="117"/>
      <c r="D112" s="117"/>
      <c r="E112" s="118"/>
      <c r="F112" s="118"/>
      <c r="G112" s="118"/>
      <c r="H112" s="118"/>
      <c r="I112" s="1"/>
      <c r="J112" s="77"/>
      <c r="K112" s="77"/>
      <c r="L112" s="77"/>
      <c r="M112" s="118"/>
      <c r="N112" s="118"/>
      <c r="O112" s="98"/>
      <c r="P112" s="75"/>
      <c r="Q112" s="98"/>
      <c r="R112" s="64"/>
      <c r="S112" s="75"/>
      <c r="T112" s="119"/>
      <c r="U112" s="119"/>
      <c r="V112" s="47"/>
    </row>
    <row r="113" spans="1:23" ht="60.75" thickBot="1" x14ac:dyDescent="0.3">
      <c r="A113" s="1366" t="s">
        <v>274</v>
      </c>
      <c r="B113" s="1368" t="s">
        <v>275</v>
      </c>
      <c r="C113" s="1368" t="s">
        <v>276</v>
      </c>
      <c r="D113" s="317" t="s">
        <v>277</v>
      </c>
      <c r="E113" s="318" t="s">
        <v>278</v>
      </c>
      <c r="F113" s="317" t="s">
        <v>279</v>
      </c>
      <c r="G113" s="317" t="s">
        <v>280</v>
      </c>
      <c r="H113" s="319" t="s">
        <v>241</v>
      </c>
      <c r="I113" s="319" t="s">
        <v>281</v>
      </c>
      <c r="J113" s="319" t="s">
        <v>282</v>
      </c>
      <c r="K113" s="319" t="s">
        <v>636</v>
      </c>
      <c r="L113" s="319" t="s">
        <v>283</v>
      </c>
      <c r="M113" s="319" t="s">
        <v>284</v>
      </c>
      <c r="N113" s="319" t="s">
        <v>285</v>
      </c>
      <c r="O113" s="319" t="s">
        <v>286</v>
      </c>
      <c r="P113" s="319" t="s">
        <v>287</v>
      </c>
      <c r="Q113" s="319" t="s">
        <v>288</v>
      </c>
      <c r="R113" s="319" t="s">
        <v>289</v>
      </c>
      <c r="S113" s="319" t="s">
        <v>290</v>
      </c>
      <c r="T113" s="319" t="s">
        <v>632</v>
      </c>
      <c r="U113" s="1383" t="s">
        <v>291</v>
      </c>
      <c r="V113" s="111"/>
    </row>
    <row r="114" spans="1:23" ht="24.75" thickBot="1" x14ac:dyDescent="0.3">
      <c r="A114" s="1367"/>
      <c r="B114" s="1369"/>
      <c r="C114" s="1369"/>
      <c r="D114" s="320" t="s">
        <v>292</v>
      </c>
      <c r="E114" s="320" t="s">
        <v>305</v>
      </c>
      <c r="F114" s="320" t="s">
        <v>294</v>
      </c>
      <c r="G114" s="320" t="s">
        <v>294</v>
      </c>
      <c r="H114" s="320" t="s">
        <v>76</v>
      </c>
      <c r="I114" s="320" t="s">
        <v>674</v>
      </c>
      <c r="J114" s="320" t="s">
        <v>295</v>
      </c>
      <c r="K114" s="320" t="s">
        <v>296</v>
      </c>
      <c r="L114" s="320" t="s">
        <v>296</v>
      </c>
      <c r="M114" s="320" t="s">
        <v>297</v>
      </c>
      <c r="N114" s="320" t="s">
        <v>296</v>
      </c>
      <c r="O114" s="320" t="s">
        <v>298</v>
      </c>
      <c r="P114" s="320" t="s">
        <v>629</v>
      </c>
      <c r="Q114" s="320" t="s">
        <v>299</v>
      </c>
      <c r="R114" s="320" t="s">
        <v>300</v>
      </c>
      <c r="S114" s="320" t="s">
        <v>301</v>
      </c>
      <c r="T114" s="320" t="s">
        <v>301</v>
      </c>
      <c r="U114" s="1384"/>
      <c r="V114" s="111"/>
    </row>
    <row r="115" spans="1:23" x14ac:dyDescent="0.25">
      <c r="A115" s="1370" t="str">
        <f>B109</f>
        <v>EXTRA-urb.i.1</v>
      </c>
      <c r="B115" s="323">
        <v>1</v>
      </c>
      <c r="C115" s="85"/>
      <c r="D115" s="86"/>
      <c r="E115" s="87"/>
      <c r="F115" s="85"/>
      <c r="G115" s="88"/>
      <c r="H115" s="89"/>
      <c r="I115" s="529"/>
      <c r="J115" s="92"/>
      <c r="K115" s="530"/>
      <c r="L115" s="93"/>
      <c r="M115" s="72"/>
      <c r="N115" s="93"/>
      <c r="O115" s="129"/>
      <c r="P115" s="129"/>
      <c r="Q115" s="72"/>
      <c r="R115" s="72"/>
      <c r="S115" s="72"/>
      <c r="T115" s="72"/>
      <c r="U115" s="282"/>
      <c r="V115" s="47"/>
    </row>
    <row r="116" spans="1:23" x14ac:dyDescent="0.25">
      <c r="A116" s="1370"/>
      <c r="B116" s="324">
        <v>2</v>
      </c>
      <c r="C116" s="81"/>
      <c r="D116" s="82"/>
      <c r="E116" s="74"/>
      <c r="F116" s="81"/>
      <c r="G116" s="83"/>
      <c r="H116" s="89"/>
      <c r="I116" s="534"/>
      <c r="J116" s="90"/>
      <c r="K116" s="535"/>
      <c r="L116" s="91"/>
      <c r="M116" s="73"/>
      <c r="N116" s="91"/>
      <c r="O116" s="120"/>
      <c r="P116" s="120"/>
      <c r="Q116" s="73"/>
      <c r="R116" s="73" t="s">
        <v>302</v>
      </c>
      <c r="S116" s="73"/>
      <c r="T116" s="73"/>
      <c r="U116" s="283"/>
      <c r="V116" s="47"/>
    </row>
    <row r="117" spans="1:23" x14ac:dyDescent="0.25">
      <c r="A117" s="1370"/>
      <c r="B117" s="324">
        <v>3</v>
      </c>
      <c r="C117" s="81"/>
      <c r="D117" s="82"/>
      <c r="E117" s="74"/>
      <c r="F117" s="81"/>
      <c r="G117" s="83"/>
      <c r="H117" s="89"/>
      <c r="I117" s="534"/>
      <c r="J117" s="90"/>
      <c r="K117" s="535"/>
      <c r="L117" s="91"/>
      <c r="M117" s="73"/>
      <c r="N117" s="91"/>
      <c r="O117" s="120"/>
      <c r="P117" s="120"/>
      <c r="Q117" s="73"/>
      <c r="R117" s="73"/>
      <c r="S117" s="73"/>
      <c r="T117" s="73"/>
      <c r="U117" s="283"/>
      <c r="V117" s="47"/>
    </row>
    <row r="118" spans="1:23" x14ac:dyDescent="0.25">
      <c r="A118" s="1370"/>
      <c r="B118" s="324">
        <v>4</v>
      </c>
      <c r="C118" s="81"/>
      <c r="D118" s="82"/>
      <c r="E118" s="74"/>
      <c r="F118" s="81"/>
      <c r="G118" s="83"/>
      <c r="H118" s="89"/>
      <c r="I118" s="534"/>
      <c r="J118" s="90"/>
      <c r="K118" s="535"/>
      <c r="L118" s="91"/>
      <c r="M118" s="73"/>
      <c r="N118" s="91"/>
      <c r="O118" s="120"/>
      <c r="P118" s="120"/>
      <c r="Q118" s="73"/>
      <c r="R118" s="73"/>
      <c r="S118" s="73"/>
      <c r="T118" s="73"/>
      <c r="U118" s="283"/>
      <c r="V118" s="47"/>
    </row>
    <row r="119" spans="1:23" x14ac:dyDescent="0.25">
      <c r="A119" s="1370"/>
      <c r="B119" s="324">
        <v>5</v>
      </c>
      <c r="C119" s="81"/>
      <c r="D119" s="82"/>
      <c r="E119" s="74"/>
      <c r="F119" s="81"/>
      <c r="G119" s="83"/>
      <c r="H119" s="89"/>
      <c r="I119" s="534"/>
      <c r="J119" s="90"/>
      <c r="K119" s="535"/>
      <c r="L119" s="91"/>
      <c r="M119" s="73"/>
      <c r="N119" s="91"/>
      <c r="O119" s="120"/>
      <c r="P119" s="120"/>
      <c r="Q119" s="73"/>
      <c r="R119" s="73"/>
      <c r="S119" s="73"/>
      <c r="T119" s="73"/>
      <c r="U119" s="283"/>
      <c r="V119" s="47"/>
    </row>
    <row r="120" spans="1:23" x14ac:dyDescent="0.25">
      <c r="A120" s="1370"/>
      <c r="B120" s="324">
        <v>6</v>
      </c>
      <c r="C120" s="81"/>
      <c r="D120" s="82"/>
      <c r="E120" s="74"/>
      <c r="F120" s="81"/>
      <c r="G120" s="83"/>
      <c r="H120" s="89"/>
      <c r="I120" s="534"/>
      <c r="J120" s="90"/>
      <c r="K120" s="535"/>
      <c r="L120" s="91"/>
      <c r="M120" s="73"/>
      <c r="N120" s="91"/>
      <c r="O120" s="120"/>
      <c r="P120" s="120"/>
      <c r="Q120" s="73"/>
      <c r="R120" s="73"/>
      <c r="S120" s="73"/>
      <c r="T120" s="73"/>
      <c r="U120" s="283"/>
      <c r="V120" s="47"/>
    </row>
    <row r="121" spans="1:23" x14ac:dyDescent="0.25">
      <c r="A121" s="1370"/>
      <c r="B121" s="324">
        <v>7</v>
      </c>
      <c r="C121" s="81"/>
      <c r="D121" s="82"/>
      <c r="E121" s="74"/>
      <c r="F121" s="81"/>
      <c r="G121" s="83"/>
      <c r="H121" s="89"/>
      <c r="I121" s="534"/>
      <c r="J121" s="90"/>
      <c r="K121" s="535"/>
      <c r="L121" s="91"/>
      <c r="M121" s="73"/>
      <c r="N121" s="91"/>
      <c r="O121" s="120"/>
      <c r="P121" s="120"/>
      <c r="Q121" s="73"/>
      <c r="R121" s="73"/>
      <c r="S121" s="73"/>
      <c r="T121" s="73"/>
      <c r="U121" s="283"/>
      <c r="V121" s="47"/>
    </row>
    <row r="122" spans="1:23" x14ac:dyDescent="0.25">
      <c r="A122" s="1370"/>
      <c r="B122" s="324">
        <v>8</v>
      </c>
      <c r="C122" s="81"/>
      <c r="D122" s="82"/>
      <c r="E122" s="74"/>
      <c r="F122" s="81"/>
      <c r="G122" s="83"/>
      <c r="H122" s="89"/>
      <c r="I122" s="534"/>
      <c r="J122" s="90"/>
      <c r="K122" s="535"/>
      <c r="L122" s="91"/>
      <c r="M122" s="73"/>
      <c r="N122" s="91"/>
      <c r="O122" s="120"/>
      <c r="P122" s="120"/>
      <c r="Q122" s="73"/>
      <c r="R122" s="73"/>
      <c r="S122" s="73"/>
      <c r="T122" s="73"/>
      <c r="U122" s="283"/>
      <c r="V122" s="47"/>
    </row>
    <row r="123" spans="1:23" x14ac:dyDescent="0.25">
      <c r="A123" s="1370"/>
      <c r="B123" s="324">
        <v>9</v>
      </c>
      <c r="C123" s="81"/>
      <c r="D123" s="82"/>
      <c r="E123" s="74"/>
      <c r="F123" s="81"/>
      <c r="G123" s="83"/>
      <c r="H123" s="89"/>
      <c r="I123" s="534"/>
      <c r="J123" s="90"/>
      <c r="K123" s="535"/>
      <c r="L123" s="91"/>
      <c r="M123" s="73"/>
      <c r="N123" s="91"/>
      <c r="O123" s="120"/>
      <c r="P123" s="120"/>
      <c r="Q123" s="73"/>
      <c r="R123" s="73"/>
      <c r="S123" s="73"/>
      <c r="T123" s="73"/>
      <c r="U123" s="283"/>
      <c r="V123" s="47"/>
    </row>
    <row r="124" spans="1:23" x14ac:dyDescent="0.25">
      <c r="A124" s="1371"/>
      <c r="B124" s="325">
        <v>10</v>
      </c>
      <c r="C124" s="100"/>
      <c r="D124" s="101"/>
      <c r="E124" s="102"/>
      <c r="F124" s="100"/>
      <c r="G124" s="103"/>
      <c r="H124" s="331"/>
      <c r="I124" s="539"/>
      <c r="J124" s="106"/>
      <c r="K124" s="540"/>
      <c r="L124" s="107"/>
      <c r="M124" s="105"/>
      <c r="N124" s="107"/>
      <c r="O124" s="121"/>
      <c r="P124" s="121"/>
      <c r="Q124" s="105"/>
      <c r="R124" s="105"/>
      <c r="S124" s="105"/>
      <c r="T124" s="105"/>
      <c r="U124" s="284"/>
      <c r="V124" s="47"/>
    </row>
    <row r="125" spans="1:23" ht="25.5" thickBot="1" x14ac:dyDescent="0.3">
      <c r="A125" s="109"/>
      <c r="B125" s="75"/>
      <c r="C125" s="75"/>
      <c r="D125" s="75"/>
      <c r="E125" s="395" t="s">
        <v>303</v>
      </c>
      <c r="F125" s="396">
        <f>COUNTA(F115:F124)</f>
        <v>0</v>
      </c>
      <c r="G125" s="397">
        <f>COUNTA(G115:G124)</f>
        <v>0</v>
      </c>
      <c r="H125" s="613"/>
      <c r="I125" s="523"/>
      <c r="J125" s="615"/>
      <c r="K125" s="615"/>
      <c r="L125" s="616"/>
      <c r="M125" s="1273" t="s">
        <v>440</v>
      </c>
      <c r="N125" s="1274"/>
      <c r="O125" s="617">
        <f>SUM(O115:O124)</f>
        <v>0</v>
      </c>
      <c r="P125" s="618">
        <f>SUM(P115:P124)</f>
        <v>0</v>
      </c>
      <c r="Q125" s="5"/>
      <c r="S125" s="5"/>
      <c r="T125" s="5"/>
      <c r="U125" s="99"/>
      <c r="V125" s="112"/>
      <c r="W125" s="99"/>
    </row>
    <row r="126" spans="1:23" ht="15.75" thickBot="1" x14ac:dyDescent="0.3">
      <c r="A126" s="113"/>
      <c r="B126" s="48"/>
      <c r="C126" s="45"/>
      <c r="D126" s="45"/>
      <c r="E126" s="45"/>
      <c r="F126" s="48"/>
      <c r="G126" s="45"/>
      <c r="H126" s="45"/>
      <c r="I126" s="48"/>
      <c r="J126" s="48"/>
      <c r="K126" s="48"/>
      <c r="L126" s="45"/>
      <c r="M126" s="45"/>
      <c r="N126" s="45"/>
      <c r="O126" s="45"/>
      <c r="P126" s="45"/>
      <c r="Q126" s="45"/>
      <c r="R126" s="45"/>
      <c r="S126" s="45"/>
      <c r="T126" s="114"/>
      <c r="U126" s="45"/>
      <c r="V126" s="49"/>
    </row>
    <row r="127" spans="1:23" ht="15.75" thickBot="1" x14ac:dyDescent="0.3">
      <c r="A127" s="108"/>
      <c r="B127" s="33"/>
      <c r="C127" s="30"/>
      <c r="D127" s="30"/>
      <c r="E127" s="30"/>
      <c r="F127" s="33"/>
      <c r="G127" s="30"/>
      <c r="H127" s="30"/>
      <c r="I127" s="33"/>
      <c r="J127" s="33"/>
      <c r="K127" s="33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6"/>
    </row>
    <row r="128" spans="1:23" ht="28.5" thickBot="1" x14ac:dyDescent="0.3">
      <c r="A128" s="316" t="s">
        <v>9</v>
      </c>
      <c r="B128" s="1226" t="s">
        <v>118</v>
      </c>
      <c r="C128" s="1227"/>
      <c r="E128" s="1372" t="s">
        <v>267</v>
      </c>
      <c r="F128" s="1374"/>
      <c r="G128" s="1224">
        <f>VLOOKUP(B128,'EXTRAUrbano.Piano inv. forn '!$D$128:$AB$147,3,FALSE)</f>
        <v>0</v>
      </c>
      <c r="H128" s="1225"/>
      <c r="I128" s="1"/>
      <c r="J128" s="1372" t="s">
        <v>268</v>
      </c>
      <c r="K128" s="1373"/>
      <c r="L128" s="1374"/>
      <c r="M128" s="1224">
        <f>VLOOKUP(B128,'EXTRAUrbano.Piano inv. forn '!$D$128:$AB$147,4,FALSE)</f>
        <v>0</v>
      </c>
      <c r="N128" s="1225"/>
      <c r="P128" s="321" t="s">
        <v>269</v>
      </c>
      <c r="Q128" s="525"/>
      <c r="S128" s="322" t="s">
        <v>270</v>
      </c>
      <c r="T128" s="1375"/>
      <c r="U128" s="1376"/>
      <c r="V128" s="47"/>
    </row>
    <row r="129" spans="1:23" ht="15.75" thickBot="1" x14ac:dyDescent="0.3">
      <c r="A129" s="109"/>
      <c r="B129" s="76"/>
      <c r="C129" s="76"/>
      <c r="E129" s="77"/>
      <c r="F129" s="77"/>
      <c r="G129" s="78"/>
      <c r="H129" s="78"/>
      <c r="I129" s="1"/>
      <c r="J129" s="77"/>
      <c r="K129" s="77"/>
      <c r="L129" s="77"/>
      <c r="M129" s="78"/>
      <c r="N129" s="78"/>
      <c r="P129" s="79"/>
      <c r="S129" s="75"/>
      <c r="T129" s="80"/>
      <c r="V129" s="110"/>
    </row>
    <row r="130" spans="1:23" ht="30.75" customHeight="1" thickBot="1" x14ac:dyDescent="0.3">
      <c r="A130" s="1377" t="s">
        <v>271</v>
      </c>
      <c r="B130" s="1378"/>
      <c r="C130" s="1378"/>
      <c r="D130" s="1379"/>
      <c r="E130" s="1210">
        <f>VLOOKUP(B128,'EXTRAUrbano.Piano inv. forn '!$D$128:$AB$147,17,FALSE)</f>
        <v>0</v>
      </c>
      <c r="F130" s="1258"/>
      <c r="G130" s="1258"/>
      <c r="H130" s="1211"/>
      <c r="I130" s="1"/>
      <c r="J130" s="1380" t="s">
        <v>52</v>
      </c>
      <c r="K130" s="1381"/>
      <c r="L130" s="1382"/>
      <c r="M130" s="1210">
        <f>VLOOKUP(B128,'EXTRAUrbano.Piano inv. forn '!$D$128:$AB$147,19,FALSE)</f>
        <v>0</v>
      </c>
      <c r="N130" s="1211"/>
      <c r="O130" s="98"/>
      <c r="P130" s="322" t="s">
        <v>272</v>
      </c>
      <c r="Q130" s="115">
        <f>M130+E130</f>
        <v>0</v>
      </c>
      <c r="R130" s="64"/>
      <c r="S130" s="322" t="s">
        <v>273</v>
      </c>
      <c r="T130" s="1375"/>
      <c r="U130" s="1376"/>
      <c r="V130" s="110"/>
    </row>
    <row r="131" spans="1:23" ht="15.75" thickBot="1" x14ac:dyDescent="0.3">
      <c r="A131" s="116"/>
      <c r="B131" s="117"/>
      <c r="C131" s="117"/>
      <c r="D131" s="117"/>
      <c r="E131" s="118"/>
      <c r="F131" s="118"/>
      <c r="G131" s="118"/>
      <c r="H131" s="118"/>
      <c r="I131" s="1"/>
      <c r="J131" s="77"/>
      <c r="K131" s="77"/>
      <c r="L131" s="77"/>
      <c r="M131" s="118"/>
      <c r="N131" s="118"/>
      <c r="O131" s="98"/>
      <c r="P131" s="75"/>
      <c r="Q131" s="98"/>
      <c r="R131" s="64"/>
      <c r="S131" s="75"/>
      <c r="T131" s="119"/>
      <c r="U131" s="119"/>
      <c r="V131" s="47"/>
    </row>
    <row r="132" spans="1:23" ht="60.75" thickBot="1" x14ac:dyDescent="0.3">
      <c r="A132" s="1366" t="s">
        <v>274</v>
      </c>
      <c r="B132" s="1368" t="s">
        <v>275</v>
      </c>
      <c r="C132" s="1368" t="s">
        <v>276</v>
      </c>
      <c r="D132" s="317" t="s">
        <v>277</v>
      </c>
      <c r="E132" s="318" t="s">
        <v>278</v>
      </c>
      <c r="F132" s="317" t="s">
        <v>279</v>
      </c>
      <c r="G132" s="317" t="s">
        <v>280</v>
      </c>
      <c r="H132" s="319" t="s">
        <v>241</v>
      </c>
      <c r="I132" s="319" t="s">
        <v>281</v>
      </c>
      <c r="J132" s="319" t="s">
        <v>282</v>
      </c>
      <c r="K132" s="319" t="s">
        <v>636</v>
      </c>
      <c r="L132" s="319" t="s">
        <v>283</v>
      </c>
      <c r="M132" s="319" t="s">
        <v>284</v>
      </c>
      <c r="N132" s="319" t="s">
        <v>285</v>
      </c>
      <c r="O132" s="319" t="s">
        <v>286</v>
      </c>
      <c r="P132" s="319" t="s">
        <v>287</v>
      </c>
      <c r="Q132" s="319" t="s">
        <v>288</v>
      </c>
      <c r="R132" s="319" t="s">
        <v>289</v>
      </c>
      <c r="S132" s="319" t="s">
        <v>290</v>
      </c>
      <c r="T132" s="319" t="s">
        <v>632</v>
      </c>
      <c r="U132" s="1383" t="s">
        <v>291</v>
      </c>
      <c r="V132" s="111"/>
    </row>
    <row r="133" spans="1:23" ht="24.75" thickBot="1" x14ac:dyDescent="0.3">
      <c r="A133" s="1367"/>
      <c r="B133" s="1369"/>
      <c r="C133" s="1369"/>
      <c r="D133" s="320" t="s">
        <v>292</v>
      </c>
      <c r="E133" s="320" t="s">
        <v>305</v>
      </c>
      <c r="F133" s="320" t="s">
        <v>294</v>
      </c>
      <c r="G133" s="320" t="s">
        <v>294</v>
      </c>
      <c r="H133" s="320" t="s">
        <v>76</v>
      </c>
      <c r="I133" s="320" t="s">
        <v>674</v>
      </c>
      <c r="J133" s="320" t="s">
        <v>295</v>
      </c>
      <c r="K133" s="320" t="s">
        <v>296</v>
      </c>
      <c r="L133" s="320" t="s">
        <v>296</v>
      </c>
      <c r="M133" s="320" t="s">
        <v>297</v>
      </c>
      <c r="N133" s="320" t="s">
        <v>296</v>
      </c>
      <c r="O133" s="320" t="s">
        <v>298</v>
      </c>
      <c r="P133" s="320" t="s">
        <v>629</v>
      </c>
      <c r="Q133" s="320" t="s">
        <v>299</v>
      </c>
      <c r="R133" s="320" t="s">
        <v>300</v>
      </c>
      <c r="S133" s="320" t="s">
        <v>301</v>
      </c>
      <c r="T133" s="320" t="s">
        <v>301</v>
      </c>
      <c r="U133" s="1384"/>
      <c r="V133" s="111"/>
    </row>
    <row r="134" spans="1:23" x14ac:dyDescent="0.25">
      <c r="A134" s="1370" t="str">
        <f>B128</f>
        <v>EXTRA-urb.i.1</v>
      </c>
      <c r="B134" s="323">
        <v>1</v>
      </c>
      <c r="C134" s="85"/>
      <c r="D134" s="86"/>
      <c r="E134" s="87"/>
      <c r="F134" s="85"/>
      <c r="G134" s="88"/>
      <c r="H134" s="89"/>
      <c r="I134" s="529"/>
      <c r="J134" s="92"/>
      <c r="K134" s="530"/>
      <c r="L134" s="93"/>
      <c r="M134" s="72"/>
      <c r="N134" s="93"/>
      <c r="O134" s="129"/>
      <c r="P134" s="129"/>
      <c r="Q134" s="72"/>
      <c r="R134" s="72"/>
      <c r="S134" s="72"/>
      <c r="T134" s="72"/>
      <c r="U134" s="282"/>
      <c r="V134" s="47"/>
    </row>
    <row r="135" spans="1:23" x14ac:dyDescent="0.25">
      <c r="A135" s="1370"/>
      <c r="B135" s="324">
        <v>2</v>
      </c>
      <c r="C135" s="81"/>
      <c r="D135" s="82"/>
      <c r="E135" s="74"/>
      <c r="F135" s="81"/>
      <c r="G135" s="83"/>
      <c r="H135" s="89"/>
      <c r="I135" s="534"/>
      <c r="J135" s="90"/>
      <c r="K135" s="535"/>
      <c r="L135" s="91"/>
      <c r="M135" s="73"/>
      <c r="N135" s="91"/>
      <c r="O135" s="120"/>
      <c r="P135" s="120"/>
      <c r="Q135" s="73"/>
      <c r="R135" s="73" t="s">
        <v>302</v>
      </c>
      <c r="S135" s="73"/>
      <c r="T135" s="73"/>
      <c r="U135" s="283"/>
      <c r="V135" s="47"/>
    </row>
    <row r="136" spans="1:23" x14ac:dyDescent="0.25">
      <c r="A136" s="1370"/>
      <c r="B136" s="324">
        <v>3</v>
      </c>
      <c r="C136" s="81"/>
      <c r="D136" s="82"/>
      <c r="E136" s="74"/>
      <c r="F136" s="81"/>
      <c r="G136" s="83"/>
      <c r="H136" s="89"/>
      <c r="I136" s="534"/>
      <c r="J136" s="90"/>
      <c r="K136" s="535"/>
      <c r="L136" s="91"/>
      <c r="M136" s="73"/>
      <c r="N136" s="91"/>
      <c r="O136" s="120"/>
      <c r="P136" s="120"/>
      <c r="Q136" s="73"/>
      <c r="R136" s="73"/>
      <c r="S136" s="73"/>
      <c r="T136" s="73"/>
      <c r="U136" s="283"/>
      <c r="V136" s="47"/>
    </row>
    <row r="137" spans="1:23" x14ac:dyDescent="0.25">
      <c r="A137" s="1370"/>
      <c r="B137" s="324">
        <v>4</v>
      </c>
      <c r="C137" s="81"/>
      <c r="D137" s="82"/>
      <c r="E137" s="74"/>
      <c r="F137" s="81"/>
      <c r="G137" s="83"/>
      <c r="H137" s="89"/>
      <c r="I137" s="534"/>
      <c r="J137" s="90"/>
      <c r="K137" s="535"/>
      <c r="L137" s="91"/>
      <c r="M137" s="73"/>
      <c r="N137" s="91"/>
      <c r="O137" s="120"/>
      <c r="P137" s="120"/>
      <c r="Q137" s="73"/>
      <c r="R137" s="73"/>
      <c r="S137" s="73"/>
      <c r="T137" s="73"/>
      <c r="U137" s="283"/>
      <c r="V137" s="47"/>
    </row>
    <row r="138" spans="1:23" x14ac:dyDescent="0.25">
      <c r="A138" s="1370"/>
      <c r="B138" s="324">
        <v>5</v>
      </c>
      <c r="C138" s="81"/>
      <c r="D138" s="82"/>
      <c r="E138" s="74"/>
      <c r="F138" s="81"/>
      <c r="G138" s="83"/>
      <c r="H138" s="89"/>
      <c r="I138" s="534"/>
      <c r="J138" s="90"/>
      <c r="K138" s="535"/>
      <c r="L138" s="91"/>
      <c r="M138" s="73"/>
      <c r="N138" s="91"/>
      <c r="O138" s="120"/>
      <c r="P138" s="120"/>
      <c r="Q138" s="73"/>
      <c r="R138" s="73"/>
      <c r="S138" s="73"/>
      <c r="T138" s="73"/>
      <c r="U138" s="283"/>
      <c r="V138" s="47"/>
    </row>
    <row r="139" spans="1:23" x14ac:dyDescent="0.25">
      <c r="A139" s="1370"/>
      <c r="B139" s="324">
        <v>6</v>
      </c>
      <c r="C139" s="81"/>
      <c r="D139" s="82"/>
      <c r="E139" s="74"/>
      <c r="F139" s="81"/>
      <c r="G139" s="83"/>
      <c r="H139" s="89"/>
      <c r="I139" s="534"/>
      <c r="J139" s="90"/>
      <c r="K139" s="535"/>
      <c r="L139" s="91"/>
      <c r="M139" s="73"/>
      <c r="N139" s="91"/>
      <c r="O139" s="120"/>
      <c r="P139" s="120"/>
      <c r="Q139" s="73"/>
      <c r="R139" s="73"/>
      <c r="S139" s="73"/>
      <c r="T139" s="73"/>
      <c r="U139" s="283"/>
      <c r="V139" s="47"/>
    </row>
    <row r="140" spans="1:23" x14ac:dyDescent="0.25">
      <c r="A140" s="1370"/>
      <c r="B140" s="324">
        <v>7</v>
      </c>
      <c r="C140" s="81"/>
      <c r="D140" s="82"/>
      <c r="E140" s="74"/>
      <c r="F140" s="81"/>
      <c r="G140" s="83"/>
      <c r="H140" s="89"/>
      <c r="I140" s="534"/>
      <c r="J140" s="90"/>
      <c r="K140" s="535"/>
      <c r="L140" s="91"/>
      <c r="M140" s="73"/>
      <c r="N140" s="91"/>
      <c r="O140" s="120"/>
      <c r="P140" s="120"/>
      <c r="Q140" s="73"/>
      <c r="R140" s="73"/>
      <c r="S140" s="73"/>
      <c r="T140" s="73"/>
      <c r="U140" s="283"/>
      <c r="V140" s="47"/>
    </row>
    <row r="141" spans="1:23" x14ac:dyDescent="0.25">
      <c r="A141" s="1370"/>
      <c r="B141" s="324">
        <v>8</v>
      </c>
      <c r="C141" s="81"/>
      <c r="D141" s="82"/>
      <c r="E141" s="74"/>
      <c r="F141" s="81"/>
      <c r="G141" s="83"/>
      <c r="H141" s="89"/>
      <c r="I141" s="534"/>
      <c r="J141" s="90"/>
      <c r="K141" s="535"/>
      <c r="L141" s="91"/>
      <c r="M141" s="73"/>
      <c r="N141" s="91"/>
      <c r="O141" s="120"/>
      <c r="P141" s="120"/>
      <c r="Q141" s="73"/>
      <c r="R141" s="73"/>
      <c r="S141" s="73"/>
      <c r="T141" s="73"/>
      <c r="U141" s="283"/>
      <c r="V141" s="47"/>
    </row>
    <row r="142" spans="1:23" x14ac:dyDescent="0.25">
      <c r="A142" s="1370"/>
      <c r="B142" s="324">
        <v>9</v>
      </c>
      <c r="C142" s="81"/>
      <c r="D142" s="82"/>
      <c r="E142" s="74"/>
      <c r="F142" s="81"/>
      <c r="G142" s="83"/>
      <c r="H142" s="89"/>
      <c r="I142" s="534"/>
      <c r="J142" s="90"/>
      <c r="K142" s="535"/>
      <c r="L142" s="91"/>
      <c r="M142" s="73"/>
      <c r="N142" s="91"/>
      <c r="O142" s="120"/>
      <c r="P142" s="120"/>
      <c r="Q142" s="73"/>
      <c r="R142" s="73"/>
      <c r="S142" s="73"/>
      <c r="T142" s="73"/>
      <c r="U142" s="283"/>
      <c r="V142" s="47"/>
    </row>
    <row r="143" spans="1:23" x14ac:dyDescent="0.25">
      <c r="A143" s="1371"/>
      <c r="B143" s="325">
        <v>10</v>
      </c>
      <c r="C143" s="100"/>
      <c r="D143" s="101"/>
      <c r="E143" s="102"/>
      <c r="F143" s="100"/>
      <c r="G143" s="103"/>
      <c r="H143" s="331"/>
      <c r="I143" s="539"/>
      <c r="J143" s="106"/>
      <c r="K143" s="540"/>
      <c r="L143" s="107"/>
      <c r="M143" s="105"/>
      <c r="N143" s="107"/>
      <c r="O143" s="121"/>
      <c r="P143" s="121"/>
      <c r="Q143" s="105"/>
      <c r="R143" s="105"/>
      <c r="S143" s="105"/>
      <c r="T143" s="105"/>
      <c r="U143" s="284"/>
      <c r="V143" s="47"/>
    </row>
    <row r="144" spans="1:23" ht="25.5" thickBot="1" x14ac:dyDescent="0.3">
      <c r="A144" s="109"/>
      <c r="B144" s="75"/>
      <c r="C144" s="75"/>
      <c r="D144" s="75"/>
      <c r="E144" s="395" t="s">
        <v>303</v>
      </c>
      <c r="F144" s="396">
        <f>COUNTA(F134:F143)</f>
        <v>0</v>
      </c>
      <c r="G144" s="397">
        <f>COUNTA(G134:G143)</f>
        <v>0</v>
      </c>
      <c r="H144" s="613"/>
      <c r="I144" s="523"/>
      <c r="J144" s="615"/>
      <c r="K144" s="615"/>
      <c r="L144" s="616"/>
      <c r="M144" s="1273" t="s">
        <v>440</v>
      </c>
      <c r="N144" s="1274"/>
      <c r="O144" s="617">
        <f>SUM(O134:O143)</f>
        <v>0</v>
      </c>
      <c r="P144" s="618">
        <f>SUM(P134:P143)</f>
        <v>0</v>
      </c>
      <c r="Q144" s="5"/>
      <c r="S144" s="5"/>
      <c r="T144" s="5"/>
      <c r="U144" s="99"/>
      <c r="V144" s="112"/>
      <c r="W144" s="99"/>
    </row>
    <row r="145" spans="1:22" ht="15.75" thickBot="1" x14ac:dyDescent="0.3">
      <c r="A145" s="113"/>
      <c r="B145" s="48"/>
      <c r="C145" s="45"/>
      <c r="D145" s="45"/>
      <c r="E145" s="45"/>
      <c r="F145" s="48"/>
      <c r="G145" s="45"/>
      <c r="H145" s="45"/>
      <c r="I145" s="48"/>
      <c r="J145" s="48"/>
      <c r="K145" s="48"/>
      <c r="L145" s="45"/>
      <c r="M145" s="45"/>
      <c r="N145" s="45"/>
      <c r="O145" s="45"/>
      <c r="P145" s="45"/>
      <c r="Q145" s="45"/>
      <c r="R145" s="45"/>
      <c r="S145" s="45"/>
      <c r="T145" s="114"/>
      <c r="U145" s="45"/>
      <c r="V145" s="49"/>
    </row>
    <row r="146" spans="1:22" ht="15.75" thickBot="1" x14ac:dyDescent="0.3">
      <c r="A146" s="108"/>
      <c r="B146" s="33"/>
      <c r="C146" s="30"/>
      <c r="D146" s="30"/>
      <c r="E146" s="30"/>
      <c r="F146" s="33"/>
      <c r="G146" s="30"/>
      <c r="H146" s="30"/>
      <c r="I146" s="33"/>
      <c r="J146" s="33"/>
      <c r="K146" s="33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6"/>
    </row>
    <row r="147" spans="1:22" ht="28.5" thickBot="1" x14ac:dyDescent="0.3">
      <c r="A147" s="316" t="s">
        <v>9</v>
      </c>
      <c r="B147" s="1226" t="s">
        <v>118</v>
      </c>
      <c r="C147" s="1227"/>
      <c r="E147" s="1372" t="s">
        <v>267</v>
      </c>
      <c r="F147" s="1374"/>
      <c r="G147" s="1224">
        <f>VLOOKUP(B147,'EXTRAUrbano.Piano inv. forn '!$D$128:$AB$147,3,FALSE)</f>
        <v>0</v>
      </c>
      <c r="H147" s="1225"/>
      <c r="I147" s="1"/>
      <c r="J147" s="1372" t="s">
        <v>268</v>
      </c>
      <c r="K147" s="1373"/>
      <c r="L147" s="1374"/>
      <c r="M147" s="1224">
        <f>VLOOKUP(B147,'EXTRAUrbano.Piano inv. forn '!$D$128:$AB$147,4,FALSE)</f>
        <v>0</v>
      </c>
      <c r="N147" s="1225"/>
      <c r="P147" s="321" t="s">
        <v>269</v>
      </c>
      <c r="Q147" s="525"/>
      <c r="S147" s="322" t="s">
        <v>270</v>
      </c>
      <c r="T147" s="1375"/>
      <c r="U147" s="1376"/>
      <c r="V147" s="47"/>
    </row>
    <row r="148" spans="1:22" ht="15.75" thickBot="1" x14ac:dyDescent="0.3">
      <c r="A148" s="109"/>
      <c r="B148" s="76"/>
      <c r="C148" s="76"/>
      <c r="E148" s="77"/>
      <c r="F148" s="77"/>
      <c r="G148" s="78"/>
      <c r="H148" s="78"/>
      <c r="I148" s="1"/>
      <c r="J148" s="77"/>
      <c r="K148" s="77"/>
      <c r="L148" s="77"/>
      <c r="M148" s="78"/>
      <c r="N148" s="78"/>
      <c r="P148" s="79"/>
      <c r="S148" s="75"/>
      <c r="T148" s="80"/>
      <c r="V148" s="110"/>
    </row>
    <row r="149" spans="1:22" ht="36" customHeight="1" thickBot="1" x14ac:dyDescent="0.3">
      <c r="A149" s="1377" t="s">
        <v>271</v>
      </c>
      <c r="B149" s="1378"/>
      <c r="C149" s="1378"/>
      <c r="D149" s="1379"/>
      <c r="E149" s="1210">
        <f>VLOOKUP(B147,'EXTRAUrbano.Piano inv. forn '!$D$128:$AB$147,17,FALSE)</f>
        <v>0</v>
      </c>
      <c r="F149" s="1258"/>
      <c r="G149" s="1258"/>
      <c r="H149" s="1211"/>
      <c r="I149" s="1"/>
      <c r="J149" s="1380" t="s">
        <v>52</v>
      </c>
      <c r="K149" s="1381"/>
      <c r="L149" s="1382"/>
      <c r="M149" s="1210">
        <f>VLOOKUP(B147,'EXTRAUrbano.Piano inv. forn '!$D$128:$AB$147,19,FALSE)</f>
        <v>0</v>
      </c>
      <c r="N149" s="1211"/>
      <c r="O149" s="98"/>
      <c r="P149" s="322" t="s">
        <v>272</v>
      </c>
      <c r="Q149" s="115">
        <f>M149+E149</f>
        <v>0</v>
      </c>
      <c r="R149" s="64"/>
      <c r="S149" s="322" t="s">
        <v>273</v>
      </c>
      <c r="T149" s="1375"/>
      <c r="U149" s="1376"/>
      <c r="V149" s="110"/>
    </row>
    <row r="150" spans="1:22" ht="15.75" thickBot="1" x14ac:dyDescent="0.3">
      <c r="A150" s="116"/>
      <c r="B150" s="117"/>
      <c r="C150" s="117"/>
      <c r="D150" s="117"/>
      <c r="E150" s="118"/>
      <c r="F150" s="118"/>
      <c r="G150" s="118"/>
      <c r="H150" s="118"/>
      <c r="I150" s="1"/>
      <c r="J150" s="77"/>
      <c r="K150" s="77"/>
      <c r="L150" s="77"/>
      <c r="M150" s="118"/>
      <c r="N150" s="118"/>
      <c r="O150" s="98"/>
      <c r="P150" s="75"/>
      <c r="Q150" s="98"/>
      <c r="R150" s="64"/>
      <c r="S150" s="75"/>
      <c r="T150" s="119"/>
      <c r="U150" s="119"/>
      <c r="V150" s="47"/>
    </row>
    <row r="151" spans="1:22" ht="60.75" thickBot="1" x14ac:dyDescent="0.3">
      <c r="A151" s="1366" t="s">
        <v>274</v>
      </c>
      <c r="B151" s="1368" t="s">
        <v>275</v>
      </c>
      <c r="C151" s="1368" t="s">
        <v>276</v>
      </c>
      <c r="D151" s="317" t="s">
        <v>277</v>
      </c>
      <c r="E151" s="318" t="s">
        <v>278</v>
      </c>
      <c r="F151" s="317" t="s">
        <v>279</v>
      </c>
      <c r="G151" s="317" t="s">
        <v>280</v>
      </c>
      <c r="H151" s="319" t="s">
        <v>241</v>
      </c>
      <c r="I151" s="319" t="s">
        <v>281</v>
      </c>
      <c r="J151" s="319" t="s">
        <v>282</v>
      </c>
      <c r="K151" s="319" t="s">
        <v>636</v>
      </c>
      <c r="L151" s="319" t="s">
        <v>283</v>
      </c>
      <c r="M151" s="319" t="s">
        <v>284</v>
      </c>
      <c r="N151" s="319" t="s">
        <v>285</v>
      </c>
      <c r="O151" s="319" t="s">
        <v>286</v>
      </c>
      <c r="P151" s="319" t="s">
        <v>287</v>
      </c>
      <c r="Q151" s="319" t="s">
        <v>288</v>
      </c>
      <c r="R151" s="319" t="s">
        <v>289</v>
      </c>
      <c r="S151" s="319" t="s">
        <v>290</v>
      </c>
      <c r="T151" s="319" t="s">
        <v>632</v>
      </c>
      <c r="U151" s="1383" t="s">
        <v>291</v>
      </c>
      <c r="V151" s="111"/>
    </row>
    <row r="152" spans="1:22" ht="24.75" thickBot="1" x14ac:dyDescent="0.3">
      <c r="A152" s="1367"/>
      <c r="B152" s="1369"/>
      <c r="C152" s="1369"/>
      <c r="D152" s="320" t="s">
        <v>292</v>
      </c>
      <c r="E152" s="320" t="s">
        <v>305</v>
      </c>
      <c r="F152" s="320" t="s">
        <v>294</v>
      </c>
      <c r="G152" s="320" t="s">
        <v>294</v>
      </c>
      <c r="H152" s="320" t="s">
        <v>76</v>
      </c>
      <c r="I152" s="320" t="s">
        <v>674</v>
      </c>
      <c r="J152" s="320" t="s">
        <v>295</v>
      </c>
      <c r="K152" s="320" t="s">
        <v>296</v>
      </c>
      <c r="L152" s="320" t="s">
        <v>296</v>
      </c>
      <c r="M152" s="320" t="s">
        <v>297</v>
      </c>
      <c r="N152" s="320" t="s">
        <v>296</v>
      </c>
      <c r="O152" s="320" t="s">
        <v>298</v>
      </c>
      <c r="P152" s="320" t="s">
        <v>629</v>
      </c>
      <c r="Q152" s="320" t="s">
        <v>299</v>
      </c>
      <c r="R152" s="320" t="s">
        <v>300</v>
      </c>
      <c r="S152" s="320" t="s">
        <v>301</v>
      </c>
      <c r="T152" s="320" t="s">
        <v>301</v>
      </c>
      <c r="U152" s="1384"/>
      <c r="V152" s="111"/>
    </row>
    <row r="153" spans="1:22" x14ac:dyDescent="0.25">
      <c r="A153" s="1370" t="str">
        <f>B147</f>
        <v>EXTRA-urb.i.1</v>
      </c>
      <c r="B153" s="323">
        <v>1</v>
      </c>
      <c r="C153" s="85"/>
      <c r="D153" s="86"/>
      <c r="E153" s="87"/>
      <c r="F153" s="85"/>
      <c r="G153" s="88"/>
      <c r="H153" s="89"/>
      <c r="I153" s="529"/>
      <c r="J153" s="92"/>
      <c r="K153" s="530"/>
      <c r="L153" s="93"/>
      <c r="M153" s="72"/>
      <c r="N153" s="93"/>
      <c r="O153" s="129"/>
      <c r="P153" s="129"/>
      <c r="Q153" s="72"/>
      <c r="R153" s="72"/>
      <c r="S153" s="72"/>
      <c r="T153" s="72"/>
      <c r="U153" s="282"/>
      <c r="V153" s="47"/>
    </row>
    <row r="154" spans="1:22" x14ac:dyDescent="0.25">
      <c r="A154" s="1370"/>
      <c r="B154" s="324">
        <v>2</v>
      </c>
      <c r="C154" s="81"/>
      <c r="D154" s="82"/>
      <c r="E154" s="74"/>
      <c r="F154" s="81"/>
      <c r="G154" s="83"/>
      <c r="H154" s="89"/>
      <c r="I154" s="534"/>
      <c r="J154" s="90"/>
      <c r="K154" s="535"/>
      <c r="L154" s="91"/>
      <c r="M154" s="73"/>
      <c r="N154" s="91"/>
      <c r="O154" s="120"/>
      <c r="P154" s="120"/>
      <c r="Q154" s="73"/>
      <c r="R154" s="73" t="s">
        <v>302</v>
      </c>
      <c r="S154" s="73"/>
      <c r="T154" s="73"/>
      <c r="U154" s="283"/>
      <c r="V154" s="47"/>
    </row>
    <row r="155" spans="1:22" x14ac:dyDescent="0.25">
      <c r="A155" s="1370"/>
      <c r="B155" s="324">
        <v>3</v>
      </c>
      <c r="C155" s="81"/>
      <c r="D155" s="82"/>
      <c r="E155" s="74"/>
      <c r="F155" s="81"/>
      <c r="G155" s="83"/>
      <c r="H155" s="89"/>
      <c r="I155" s="534"/>
      <c r="J155" s="90"/>
      <c r="K155" s="535"/>
      <c r="L155" s="91"/>
      <c r="M155" s="73"/>
      <c r="N155" s="91"/>
      <c r="O155" s="120"/>
      <c r="P155" s="120"/>
      <c r="Q155" s="73"/>
      <c r="R155" s="73"/>
      <c r="S155" s="73"/>
      <c r="T155" s="73"/>
      <c r="U155" s="283"/>
      <c r="V155" s="47"/>
    </row>
    <row r="156" spans="1:22" x14ac:dyDescent="0.25">
      <c r="A156" s="1370"/>
      <c r="B156" s="324">
        <v>4</v>
      </c>
      <c r="C156" s="81"/>
      <c r="D156" s="82"/>
      <c r="E156" s="74"/>
      <c r="F156" s="81"/>
      <c r="G156" s="83"/>
      <c r="H156" s="89"/>
      <c r="I156" s="534"/>
      <c r="J156" s="90"/>
      <c r="K156" s="535"/>
      <c r="L156" s="91"/>
      <c r="M156" s="73"/>
      <c r="N156" s="91"/>
      <c r="O156" s="120"/>
      <c r="P156" s="120"/>
      <c r="Q156" s="73"/>
      <c r="R156" s="73"/>
      <c r="S156" s="73"/>
      <c r="T156" s="73"/>
      <c r="U156" s="283"/>
      <c r="V156" s="47"/>
    </row>
    <row r="157" spans="1:22" x14ac:dyDescent="0.25">
      <c r="A157" s="1370"/>
      <c r="B157" s="324">
        <v>5</v>
      </c>
      <c r="C157" s="81"/>
      <c r="D157" s="82"/>
      <c r="E157" s="74"/>
      <c r="F157" s="81"/>
      <c r="G157" s="83"/>
      <c r="H157" s="89"/>
      <c r="I157" s="534"/>
      <c r="J157" s="90"/>
      <c r="K157" s="535"/>
      <c r="L157" s="91"/>
      <c r="M157" s="73"/>
      <c r="N157" s="91"/>
      <c r="O157" s="120"/>
      <c r="P157" s="120"/>
      <c r="Q157" s="73"/>
      <c r="R157" s="73"/>
      <c r="S157" s="73"/>
      <c r="T157" s="73"/>
      <c r="U157" s="283"/>
      <c r="V157" s="47"/>
    </row>
    <row r="158" spans="1:22" x14ac:dyDescent="0.25">
      <c r="A158" s="1370"/>
      <c r="B158" s="324">
        <v>6</v>
      </c>
      <c r="C158" s="81"/>
      <c r="D158" s="82"/>
      <c r="E158" s="74"/>
      <c r="F158" s="81"/>
      <c r="G158" s="83"/>
      <c r="H158" s="89"/>
      <c r="I158" s="534"/>
      <c r="J158" s="90"/>
      <c r="K158" s="535"/>
      <c r="L158" s="91"/>
      <c r="M158" s="73"/>
      <c r="N158" s="91"/>
      <c r="O158" s="120"/>
      <c r="P158" s="120"/>
      <c r="Q158" s="73"/>
      <c r="R158" s="73"/>
      <c r="S158" s="73"/>
      <c r="T158" s="73"/>
      <c r="U158" s="283"/>
      <c r="V158" s="47"/>
    </row>
    <row r="159" spans="1:22" x14ac:dyDescent="0.25">
      <c r="A159" s="1370"/>
      <c r="B159" s="324">
        <v>7</v>
      </c>
      <c r="C159" s="81"/>
      <c r="D159" s="82"/>
      <c r="E159" s="74"/>
      <c r="F159" s="81"/>
      <c r="G159" s="83"/>
      <c r="H159" s="89"/>
      <c r="I159" s="534"/>
      <c r="J159" s="90"/>
      <c r="K159" s="535"/>
      <c r="L159" s="91"/>
      <c r="M159" s="73"/>
      <c r="N159" s="91"/>
      <c r="O159" s="120"/>
      <c r="P159" s="120"/>
      <c r="Q159" s="73"/>
      <c r="R159" s="73"/>
      <c r="S159" s="73"/>
      <c r="T159" s="73"/>
      <c r="U159" s="283"/>
      <c r="V159" s="47"/>
    </row>
    <row r="160" spans="1:22" x14ac:dyDescent="0.25">
      <c r="A160" s="1370"/>
      <c r="B160" s="324">
        <v>8</v>
      </c>
      <c r="C160" s="81"/>
      <c r="D160" s="82"/>
      <c r="E160" s="74"/>
      <c r="F160" s="81"/>
      <c r="G160" s="83"/>
      <c r="H160" s="89"/>
      <c r="I160" s="534"/>
      <c r="J160" s="90"/>
      <c r="K160" s="535"/>
      <c r="L160" s="91"/>
      <c r="M160" s="73"/>
      <c r="N160" s="91"/>
      <c r="O160" s="120"/>
      <c r="P160" s="120"/>
      <c r="Q160" s="73"/>
      <c r="R160" s="73"/>
      <c r="S160" s="73"/>
      <c r="T160" s="73"/>
      <c r="U160" s="283"/>
      <c r="V160" s="47"/>
    </row>
    <row r="161" spans="1:23" x14ac:dyDescent="0.25">
      <c r="A161" s="1370"/>
      <c r="B161" s="324">
        <v>9</v>
      </c>
      <c r="C161" s="81"/>
      <c r="D161" s="82"/>
      <c r="E161" s="74"/>
      <c r="F161" s="81"/>
      <c r="G161" s="83"/>
      <c r="H161" s="89"/>
      <c r="I161" s="534"/>
      <c r="J161" s="90"/>
      <c r="K161" s="535"/>
      <c r="L161" s="91"/>
      <c r="M161" s="73"/>
      <c r="N161" s="91"/>
      <c r="O161" s="120"/>
      <c r="P161" s="120"/>
      <c r="Q161" s="73"/>
      <c r="R161" s="73"/>
      <c r="S161" s="73"/>
      <c r="T161" s="73"/>
      <c r="U161" s="283"/>
      <c r="V161" s="47"/>
    </row>
    <row r="162" spans="1:23" x14ac:dyDescent="0.25">
      <c r="A162" s="1371"/>
      <c r="B162" s="325">
        <v>10</v>
      </c>
      <c r="C162" s="100"/>
      <c r="D162" s="101"/>
      <c r="E162" s="102"/>
      <c r="F162" s="100"/>
      <c r="G162" s="103"/>
      <c r="H162" s="331"/>
      <c r="I162" s="539"/>
      <c r="J162" s="106"/>
      <c r="K162" s="540"/>
      <c r="L162" s="107"/>
      <c r="M162" s="105"/>
      <c r="N162" s="107"/>
      <c r="O162" s="121"/>
      <c r="P162" s="121"/>
      <c r="Q162" s="105"/>
      <c r="R162" s="105"/>
      <c r="S162" s="105"/>
      <c r="T162" s="105"/>
      <c r="U162" s="284"/>
      <c r="V162" s="47"/>
    </row>
    <row r="163" spans="1:23" ht="25.5" thickBot="1" x14ac:dyDescent="0.3">
      <c r="A163" s="109"/>
      <c r="B163" s="75"/>
      <c r="C163" s="75"/>
      <c r="D163" s="75"/>
      <c r="E163" s="395" t="s">
        <v>303</v>
      </c>
      <c r="F163" s="396">
        <f>COUNTA(F153:F162)</f>
        <v>0</v>
      </c>
      <c r="G163" s="397">
        <f>COUNTA(G153:G162)</f>
        <v>0</v>
      </c>
      <c r="H163" s="613"/>
      <c r="I163" s="523"/>
      <c r="J163" s="615"/>
      <c r="K163" s="615"/>
      <c r="L163" s="616"/>
      <c r="M163" s="1273" t="s">
        <v>440</v>
      </c>
      <c r="N163" s="1274"/>
      <c r="O163" s="617">
        <f>SUM(O153:O162)</f>
        <v>0</v>
      </c>
      <c r="P163" s="618">
        <f>SUM(P153:P162)</f>
        <v>0</v>
      </c>
      <c r="Q163" s="5"/>
      <c r="S163" s="5"/>
      <c r="T163" s="5"/>
      <c r="U163" s="99"/>
      <c r="V163" s="112"/>
      <c r="W163" s="99"/>
    </row>
    <row r="164" spans="1:23" ht="15.75" thickBot="1" x14ac:dyDescent="0.3">
      <c r="A164" s="113"/>
      <c r="B164" s="48"/>
      <c r="C164" s="45"/>
      <c r="D164" s="45"/>
      <c r="E164" s="45"/>
      <c r="F164" s="48"/>
      <c r="G164" s="45"/>
      <c r="H164" s="45"/>
      <c r="I164" s="48"/>
      <c r="J164" s="48"/>
      <c r="K164" s="48"/>
      <c r="L164" s="45"/>
      <c r="M164" s="45"/>
      <c r="N164" s="45"/>
      <c r="O164" s="45"/>
      <c r="P164" s="45"/>
      <c r="Q164" s="45"/>
      <c r="R164" s="45"/>
      <c r="S164" s="45"/>
      <c r="T164" s="114"/>
      <c r="U164" s="45"/>
      <c r="V164" s="49"/>
    </row>
    <row r="165" spans="1:23" ht="15.75" thickBot="1" x14ac:dyDescent="0.3">
      <c r="A165" s="108"/>
      <c r="B165" s="33"/>
      <c r="C165" s="30"/>
      <c r="D165" s="30"/>
      <c r="E165" s="30"/>
      <c r="F165" s="33"/>
      <c r="G165" s="30"/>
      <c r="H165" s="30"/>
      <c r="I165" s="33"/>
      <c r="J165" s="33"/>
      <c r="K165" s="33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6"/>
    </row>
    <row r="166" spans="1:23" ht="28.5" thickBot="1" x14ac:dyDescent="0.3">
      <c r="A166" s="316" t="s">
        <v>9</v>
      </c>
      <c r="B166" s="1226" t="s">
        <v>118</v>
      </c>
      <c r="C166" s="1227"/>
      <c r="E166" s="1372" t="s">
        <v>267</v>
      </c>
      <c r="F166" s="1374"/>
      <c r="G166" s="1224">
        <f>VLOOKUP(B166,'EXTRAUrbano.Piano inv. forn '!$D$128:$AB$147,3,FALSE)</f>
        <v>0</v>
      </c>
      <c r="H166" s="1225"/>
      <c r="I166" s="1"/>
      <c r="J166" s="1372" t="s">
        <v>268</v>
      </c>
      <c r="K166" s="1373"/>
      <c r="L166" s="1374"/>
      <c r="M166" s="1224">
        <f>VLOOKUP(B166,'EXTRAUrbano.Piano inv. forn '!$D$128:$AB$147,4,FALSE)</f>
        <v>0</v>
      </c>
      <c r="N166" s="1225"/>
      <c r="P166" s="321" t="s">
        <v>269</v>
      </c>
      <c r="Q166" s="525"/>
      <c r="S166" s="322" t="s">
        <v>270</v>
      </c>
      <c r="T166" s="1375"/>
      <c r="U166" s="1376"/>
      <c r="V166" s="47"/>
    </row>
    <row r="167" spans="1:23" ht="15.75" thickBot="1" x14ac:dyDescent="0.3">
      <c r="A167" s="109"/>
      <c r="B167" s="76"/>
      <c r="C167" s="76"/>
      <c r="E167" s="77"/>
      <c r="F167" s="77"/>
      <c r="G167" s="78"/>
      <c r="H167" s="78"/>
      <c r="I167" s="1"/>
      <c r="J167" s="77"/>
      <c r="K167" s="77"/>
      <c r="L167" s="77"/>
      <c r="M167" s="78"/>
      <c r="N167" s="78"/>
      <c r="P167" s="79"/>
      <c r="S167" s="75"/>
      <c r="T167" s="80"/>
      <c r="V167" s="110"/>
    </row>
    <row r="168" spans="1:23" ht="29.25" customHeight="1" thickBot="1" x14ac:dyDescent="0.3">
      <c r="A168" s="1377" t="s">
        <v>271</v>
      </c>
      <c r="B168" s="1378"/>
      <c r="C168" s="1378"/>
      <c r="D168" s="1379"/>
      <c r="E168" s="1210">
        <f>VLOOKUP(B166,'EXTRAUrbano.Piano inv. forn '!$D$128:$AB$147,17,FALSE)</f>
        <v>0</v>
      </c>
      <c r="F168" s="1258"/>
      <c r="G168" s="1258"/>
      <c r="H168" s="1211"/>
      <c r="I168" s="1"/>
      <c r="J168" s="1380" t="s">
        <v>52</v>
      </c>
      <c r="K168" s="1381"/>
      <c r="L168" s="1382"/>
      <c r="M168" s="1210">
        <f>VLOOKUP(B166,'EXTRAUrbano.Piano inv. forn '!$D$128:$AB$147,19,FALSE)</f>
        <v>0</v>
      </c>
      <c r="N168" s="1211"/>
      <c r="O168" s="98"/>
      <c r="P168" s="322" t="s">
        <v>272</v>
      </c>
      <c r="Q168" s="115">
        <f>M168+E168</f>
        <v>0</v>
      </c>
      <c r="R168" s="64"/>
      <c r="S168" s="322" t="s">
        <v>273</v>
      </c>
      <c r="T168" s="1375"/>
      <c r="U168" s="1376"/>
      <c r="V168" s="110"/>
    </row>
    <row r="169" spans="1:23" ht="15.75" thickBot="1" x14ac:dyDescent="0.3">
      <c r="A169" s="116"/>
      <c r="B169" s="117"/>
      <c r="C169" s="117"/>
      <c r="D169" s="117"/>
      <c r="E169" s="118"/>
      <c r="F169" s="118"/>
      <c r="G169" s="118"/>
      <c r="H169" s="118"/>
      <c r="I169" s="1"/>
      <c r="J169" s="77"/>
      <c r="K169" s="77"/>
      <c r="L169" s="77"/>
      <c r="M169" s="118"/>
      <c r="N169" s="118"/>
      <c r="O169" s="98"/>
      <c r="P169" s="75"/>
      <c r="Q169" s="98"/>
      <c r="R169" s="64"/>
      <c r="S169" s="75"/>
      <c r="T169" s="119"/>
      <c r="U169" s="119"/>
      <c r="V169" s="47"/>
    </row>
    <row r="170" spans="1:23" ht="60.75" thickBot="1" x14ac:dyDescent="0.3">
      <c r="A170" s="1366" t="s">
        <v>274</v>
      </c>
      <c r="B170" s="1368" t="s">
        <v>275</v>
      </c>
      <c r="C170" s="1368" t="s">
        <v>276</v>
      </c>
      <c r="D170" s="317" t="s">
        <v>277</v>
      </c>
      <c r="E170" s="318" t="s">
        <v>278</v>
      </c>
      <c r="F170" s="317" t="s">
        <v>279</v>
      </c>
      <c r="G170" s="317" t="s">
        <v>280</v>
      </c>
      <c r="H170" s="319" t="s">
        <v>241</v>
      </c>
      <c r="I170" s="319" t="s">
        <v>281</v>
      </c>
      <c r="J170" s="319" t="s">
        <v>282</v>
      </c>
      <c r="K170" s="319" t="s">
        <v>636</v>
      </c>
      <c r="L170" s="319" t="s">
        <v>283</v>
      </c>
      <c r="M170" s="319" t="s">
        <v>284</v>
      </c>
      <c r="N170" s="319" t="s">
        <v>285</v>
      </c>
      <c r="O170" s="319" t="s">
        <v>286</v>
      </c>
      <c r="P170" s="319" t="s">
        <v>287</v>
      </c>
      <c r="Q170" s="319" t="s">
        <v>288</v>
      </c>
      <c r="R170" s="319" t="s">
        <v>289</v>
      </c>
      <c r="S170" s="319" t="s">
        <v>290</v>
      </c>
      <c r="T170" s="319" t="s">
        <v>632</v>
      </c>
      <c r="U170" s="1383" t="s">
        <v>291</v>
      </c>
      <c r="V170" s="111"/>
    </row>
    <row r="171" spans="1:23" ht="24.75" thickBot="1" x14ac:dyDescent="0.3">
      <c r="A171" s="1367"/>
      <c r="B171" s="1369"/>
      <c r="C171" s="1369"/>
      <c r="D171" s="320" t="s">
        <v>292</v>
      </c>
      <c r="E171" s="320" t="s">
        <v>305</v>
      </c>
      <c r="F171" s="320" t="s">
        <v>294</v>
      </c>
      <c r="G171" s="320" t="s">
        <v>294</v>
      </c>
      <c r="H171" s="320" t="s">
        <v>76</v>
      </c>
      <c r="I171" s="320" t="s">
        <v>674</v>
      </c>
      <c r="J171" s="320" t="s">
        <v>295</v>
      </c>
      <c r="K171" s="320" t="s">
        <v>296</v>
      </c>
      <c r="L171" s="320" t="s">
        <v>296</v>
      </c>
      <c r="M171" s="320" t="s">
        <v>297</v>
      </c>
      <c r="N171" s="320" t="s">
        <v>296</v>
      </c>
      <c r="O171" s="320" t="s">
        <v>298</v>
      </c>
      <c r="P171" s="320" t="s">
        <v>629</v>
      </c>
      <c r="Q171" s="320" t="s">
        <v>299</v>
      </c>
      <c r="R171" s="320" t="s">
        <v>300</v>
      </c>
      <c r="S171" s="320" t="s">
        <v>301</v>
      </c>
      <c r="T171" s="320" t="s">
        <v>301</v>
      </c>
      <c r="U171" s="1384"/>
      <c r="V171" s="111"/>
    </row>
    <row r="172" spans="1:23" x14ac:dyDescent="0.25">
      <c r="A172" s="1370" t="str">
        <f>B166</f>
        <v>EXTRA-urb.i.1</v>
      </c>
      <c r="B172" s="323">
        <v>1</v>
      </c>
      <c r="C172" s="85"/>
      <c r="D172" s="86"/>
      <c r="E172" s="87"/>
      <c r="F172" s="85"/>
      <c r="G172" s="88"/>
      <c r="H172" s="89"/>
      <c r="I172" s="529"/>
      <c r="J172" s="92"/>
      <c r="K172" s="530"/>
      <c r="L172" s="93"/>
      <c r="M172" s="72"/>
      <c r="N172" s="93"/>
      <c r="O172" s="129"/>
      <c r="P172" s="129"/>
      <c r="Q172" s="72"/>
      <c r="R172" s="72"/>
      <c r="S172" s="72"/>
      <c r="T172" s="72"/>
      <c r="U172" s="282"/>
      <c r="V172" s="47"/>
    </row>
    <row r="173" spans="1:23" x14ac:dyDescent="0.25">
      <c r="A173" s="1370"/>
      <c r="B173" s="324">
        <v>2</v>
      </c>
      <c r="C173" s="81"/>
      <c r="D173" s="82"/>
      <c r="E173" s="74"/>
      <c r="F173" s="81"/>
      <c r="G173" s="83"/>
      <c r="H173" s="89"/>
      <c r="I173" s="534"/>
      <c r="J173" s="90"/>
      <c r="K173" s="535"/>
      <c r="L173" s="91"/>
      <c r="M173" s="73"/>
      <c r="N173" s="91"/>
      <c r="O173" s="120"/>
      <c r="P173" s="120"/>
      <c r="Q173" s="73"/>
      <c r="R173" s="73" t="s">
        <v>302</v>
      </c>
      <c r="S173" s="73"/>
      <c r="T173" s="73"/>
      <c r="U173" s="283"/>
      <c r="V173" s="47"/>
    </row>
    <row r="174" spans="1:23" x14ac:dyDescent="0.25">
      <c r="A174" s="1370"/>
      <c r="B174" s="324">
        <v>3</v>
      </c>
      <c r="C174" s="81"/>
      <c r="D174" s="82"/>
      <c r="E174" s="74"/>
      <c r="F174" s="81"/>
      <c r="G174" s="83"/>
      <c r="H174" s="89"/>
      <c r="I174" s="534"/>
      <c r="J174" s="90"/>
      <c r="K174" s="535"/>
      <c r="L174" s="91"/>
      <c r="M174" s="73"/>
      <c r="N174" s="91"/>
      <c r="O174" s="120"/>
      <c r="P174" s="120"/>
      <c r="Q174" s="73"/>
      <c r="R174" s="73"/>
      <c r="S174" s="73"/>
      <c r="T174" s="73"/>
      <c r="U174" s="283"/>
      <c r="V174" s="47"/>
    </row>
    <row r="175" spans="1:23" x14ac:dyDescent="0.25">
      <c r="A175" s="1370"/>
      <c r="B175" s="324">
        <v>4</v>
      </c>
      <c r="C175" s="81"/>
      <c r="D175" s="82"/>
      <c r="E175" s="74"/>
      <c r="F175" s="81"/>
      <c r="G175" s="83"/>
      <c r="H175" s="89"/>
      <c r="I175" s="534"/>
      <c r="J175" s="90"/>
      <c r="K175" s="535"/>
      <c r="L175" s="91"/>
      <c r="M175" s="73"/>
      <c r="N175" s="91"/>
      <c r="O175" s="120"/>
      <c r="P175" s="120"/>
      <c r="Q175" s="73"/>
      <c r="R175" s="73"/>
      <c r="S175" s="73"/>
      <c r="T175" s="73"/>
      <c r="U175" s="283"/>
      <c r="V175" s="47"/>
    </row>
    <row r="176" spans="1:23" x14ac:dyDescent="0.25">
      <c r="A176" s="1370"/>
      <c r="B176" s="324">
        <v>5</v>
      </c>
      <c r="C176" s="81"/>
      <c r="D176" s="82"/>
      <c r="E176" s="74"/>
      <c r="F176" s="81"/>
      <c r="G176" s="83"/>
      <c r="H176" s="89"/>
      <c r="I176" s="534"/>
      <c r="J176" s="90"/>
      <c r="K176" s="535"/>
      <c r="L176" s="91"/>
      <c r="M176" s="73"/>
      <c r="N176" s="91"/>
      <c r="O176" s="120"/>
      <c r="P176" s="120"/>
      <c r="Q176" s="73"/>
      <c r="R176" s="73"/>
      <c r="S176" s="73"/>
      <c r="T176" s="73"/>
      <c r="U176" s="283"/>
      <c r="V176" s="47"/>
    </row>
    <row r="177" spans="1:23" x14ac:dyDescent="0.25">
      <c r="A177" s="1370"/>
      <c r="B177" s="324">
        <v>6</v>
      </c>
      <c r="C177" s="81"/>
      <c r="D177" s="82"/>
      <c r="E177" s="74"/>
      <c r="F177" s="81"/>
      <c r="G177" s="83"/>
      <c r="H177" s="89"/>
      <c r="I177" s="534"/>
      <c r="J177" s="90"/>
      <c r="K177" s="535"/>
      <c r="L177" s="91"/>
      <c r="M177" s="73"/>
      <c r="N177" s="91"/>
      <c r="O177" s="120"/>
      <c r="P177" s="120"/>
      <c r="Q177" s="73"/>
      <c r="R177" s="73"/>
      <c r="S177" s="73"/>
      <c r="T177" s="73"/>
      <c r="U177" s="283"/>
      <c r="V177" s="47"/>
    </row>
    <row r="178" spans="1:23" x14ac:dyDescent="0.25">
      <c r="A178" s="1370"/>
      <c r="B178" s="324">
        <v>7</v>
      </c>
      <c r="C178" s="81"/>
      <c r="D178" s="82"/>
      <c r="E178" s="74"/>
      <c r="F178" s="81"/>
      <c r="G178" s="83"/>
      <c r="H178" s="89"/>
      <c r="I178" s="534"/>
      <c r="J178" s="90"/>
      <c r="K178" s="535"/>
      <c r="L178" s="91"/>
      <c r="M178" s="73"/>
      <c r="N178" s="91"/>
      <c r="O178" s="120"/>
      <c r="P178" s="120"/>
      <c r="Q178" s="73"/>
      <c r="R178" s="73"/>
      <c r="S178" s="73"/>
      <c r="T178" s="73"/>
      <c r="U178" s="283"/>
      <c r="V178" s="47"/>
    </row>
    <row r="179" spans="1:23" x14ac:dyDescent="0.25">
      <c r="A179" s="1370"/>
      <c r="B179" s="324">
        <v>8</v>
      </c>
      <c r="C179" s="81"/>
      <c r="D179" s="82"/>
      <c r="E179" s="74"/>
      <c r="F179" s="81"/>
      <c r="G179" s="83"/>
      <c r="H179" s="89"/>
      <c r="I179" s="534"/>
      <c r="J179" s="90"/>
      <c r="K179" s="535"/>
      <c r="L179" s="91"/>
      <c r="M179" s="73"/>
      <c r="N179" s="91"/>
      <c r="O179" s="120"/>
      <c r="P179" s="120"/>
      <c r="Q179" s="73"/>
      <c r="R179" s="73"/>
      <c r="S179" s="73"/>
      <c r="T179" s="73"/>
      <c r="U179" s="283"/>
      <c r="V179" s="47"/>
    </row>
    <row r="180" spans="1:23" x14ac:dyDescent="0.25">
      <c r="A180" s="1370"/>
      <c r="B180" s="324">
        <v>9</v>
      </c>
      <c r="C180" s="81"/>
      <c r="D180" s="82"/>
      <c r="E180" s="74"/>
      <c r="F180" s="81"/>
      <c r="G180" s="83"/>
      <c r="H180" s="89"/>
      <c r="I180" s="534"/>
      <c r="J180" s="90"/>
      <c r="K180" s="535"/>
      <c r="L180" s="91"/>
      <c r="M180" s="73"/>
      <c r="N180" s="91"/>
      <c r="O180" s="120"/>
      <c r="P180" s="120"/>
      <c r="Q180" s="73"/>
      <c r="R180" s="73"/>
      <c r="S180" s="73"/>
      <c r="T180" s="73"/>
      <c r="U180" s="283"/>
      <c r="V180" s="47"/>
    </row>
    <row r="181" spans="1:23" x14ac:dyDescent="0.25">
      <c r="A181" s="1371"/>
      <c r="B181" s="325">
        <v>10</v>
      </c>
      <c r="C181" s="100"/>
      <c r="D181" s="101"/>
      <c r="E181" s="102"/>
      <c r="F181" s="100"/>
      <c r="G181" s="103"/>
      <c r="H181" s="331"/>
      <c r="I181" s="539"/>
      <c r="J181" s="106"/>
      <c r="K181" s="540"/>
      <c r="L181" s="107"/>
      <c r="M181" s="105"/>
      <c r="N181" s="107"/>
      <c r="O181" s="121"/>
      <c r="P181" s="121"/>
      <c r="Q181" s="105"/>
      <c r="R181" s="105"/>
      <c r="S181" s="105"/>
      <c r="T181" s="105"/>
      <c r="U181" s="284"/>
      <c r="V181" s="47"/>
    </row>
    <row r="182" spans="1:23" ht="25.5" thickBot="1" x14ac:dyDescent="0.3">
      <c r="A182" s="109"/>
      <c r="B182" s="75"/>
      <c r="C182" s="75"/>
      <c r="D182" s="75"/>
      <c r="E182" s="395" t="s">
        <v>303</v>
      </c>
      <c r="F182" s="396">
        <f>COUNTA(F172:F181)</f>
        <v>0</v>
      </c>
      <c r="G182" s="397">
        <f>COUNTA(G172:G181)</f>
        <v>0</v>
      </c>
      <c r="H182" s="613"/>
      <c r="I182" s="523"/>
      <c r="J182" s="615"/>
      <c r="K182" s="615"/>
      <c r="L182" s="616"/>
      <c r="M182" s="1273" t="s">
        <v>440</v>
      </c>
      <c r="N182" s="1274"/>
      <c r="O182" s="617">
        <f>SUM(O172:O181)</f>
        <v>0</v>
      </c>
      <c r="P182" s="618">
        <f>SUM(P172:P181)</f>
        <v>0</v>
      </c>
      <c r="Q182" s="5"/>
      <c r="S182" s="5"/>
      <c r="T182" s="5"/>
      <c r="U182" s="99"/>
      <c r="V182" s="112"/>
      <c r="W182" s="99"/>
    </row>
    <row r="183" spans="1:23" ht="15.75" thickBot="1" x14ac:dyDescent="0.3">
      <c r="A183" s="113"/>
      <c r="B183" s="48"/>
      <c r="C183" s="45"/>
      <c r="D183" s="45"/>
      <c r="E183" s="45"/>
      <c r="F183" s="48"/>
      <c r="G183" s="45"/>
      <c r="H183" s="45"/>
      <c r="I183" s="48"/>
      <c r="J183" s="48"/>
      <c r="K183" s="48"/>
      <c r="L183" s="45"/>
      <c r="M183" s="45"/>
      <c r="N183" s="45"/>
      <c r="O183" s="45"/>
      <c r="P183" s="45"/>
      <c r="Q183" s="45"/>
      <c r="R183" s="45"/>
      <c r="S183" s="45"/>
      <c r="T183" s="114"/>
      <c r="U183" s="45"/>
      <c r="V183" s="49"/>
    </row>
    <row r="184" spans="1:23" ht="15.75" thickBot="1" x14ac:dyDescent="0.3">
      <c r="A184" s="108"/>
      <c r="B184" s="33"/>
      <c r="C184" s="30"/>
      <c r="D184" s="30"/>
      <c r="E184" s="30"/>
      <c r="F184" s="33"/>
      <c r="G184" s="30"/>
      <c r="H184" s="30"/>
      <c r="I184" s="33"/>
      <c r="J184" s="33"/>
      <c r="K184" s="33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6"/>
    </row>
    <row r="185" spans="1:23" ht="28.5" thickBot="1" x14ac:dyDescent="0.3">
      <c r="A185" s="316" t="s">
        <v>9</v>
      </c>
      <c r="B185" s="1226" t="s">
        <v>118</v>
      </c>
      <c r="C185" s="1227"/>
      <c r="E185" s="1372" t="s">
        <v>267</v>
      </c>
      <c r="F185" s="1374"/>
      <c r="G185" s="1224">
        <f>VLOOKUP(B185,'EXTRAUrbano.Piano inv. forn '!$D$128:$AB$147,3,FALSE)</f>
        <v>0</v>
      </c>
      <c r="H185" s="1225"/>
      <c r="I185" s="1"/>
      <c r="J185" s="1372" t="s">
        <v>268</v>
      </c>
      <c r="K185" s="1373"/>
      <c r="L185" s="1374"/>
      <c r="M185" s="1224">
        <f>VLOOKUP(B185,'EXTRAUrbano.Piano inv. forn '!$D$128:$AB$147,4,FALSE)</f>
        <v>0</v>
      </c>
      <c r="N185" s="1225"/>
      <c r="P185" s="321" t="s">
        <v>269</v>
      </c>
      <c r="Q185" s="525"/>
      <c r="S185" s="322" t="s">
        <v>270</v>
      </c>
      <c r="T185" s="1375"/>
      <c r="U185" s="1376"/>
      <c r="V185" s="47"/>
    </row>
    <row r="186" spans="1:23" ht="15.75" thickBot="1" x14ac:dyDescent="0.3">
      <c r="A186" s="109"/>
      <c r="B186" s="76"/>
      <c r="C186" s="76"/>
      <c r="E186" s="77"/>
      <c r="F186" s="77"/>
      <c r="G186" s="78"/>
      <c r="H186" s="78"/>
      <c r="I186" s="1"/>
      <c r="J186" s="77"/>
      <c r="K186" s="77"/>
      <c r="L186" s="77"/>
      <c r="M186" s="78"/>
      <c r="N186" s="78"/>
      <c r="P186" s="79"/>
      <c r="S186" s="75"/>
      <c r="T186" s="80"/>
      <c r="V186" s="110"/>
    </row>
    <row r="187" spans="1:23" ht="27" customHeight="1" thickBot="1" x14ac:dyDescent="0.3">
      <c r="A187" s="1377" t="s">
        <v>271</v>
      </c>
      <c r="B187" s="1378"/>
      <c r="C187" s="1378"/>
      <c r="D187" s="1379"/>
      <c r="E187" s="1210">
        <f>VLOOKUP(B185,'EXTRAUrbano.Piano inv. forn '!$D$128:$AB$147,17,FALSE)</f>
        <v>0</v>
      </c>
      <c r="F187" s="1258"/>
      <c r="G187" s="1258"/>
      <c r="H187" s="1211"/>
      <c r="I187" s="1"/>
      <c r="J187" s="1380" t="s">
        <v>52</v>
      </c>
      <c r="K187" s="1381"/>
      <c r="L187" s="1382"/>
      <c r="M187" s="1210">
        <f>VLOOKUP(B185,'EXTRAUrbano.Piano inv. forn '!$D$128:$AB$147,19,FALSE)</f>
        <v>0</v>
      </c>
      <c r="N187" s="1211"/>
      <c r="O187" s="98"/>
      <c r="P187" s="322" t="s">
        <v>272</v>
      </c>
      <c r="Q187" s="115">
        <f>M187+E187</f>
        <v>0</v>
      </c>
      <c r="R187" s="64"/>
      <c r="S187" s="322" t="s">
        <v>273</v>
      </c>
      <c r="T187" s="1375"/>
      <c r="U187" s="1376"/>
      <c r="V187" s="110"/>
    </row>
    <row r="188" spans="1:23" ht="15.75" thickBot="1" x14ac:dyDescent="0.3">
      <c r="A188" s="116"/>
      <c r="B188" s="117"/>
      <c r="C188" s="117"/>
      <c r="D188" s="117"/>
      <c r="E188" s="118"/>
      <c r="F188" s="118"/>
      <c r="G188" s="118"/>
      <c r="H188" s="118"/>
      <c r="I188" s="1"/>
      <c r="J188" s="77"/>
      <c r="K188" s="77"/>
      <c r="L188" s="77"/>
      <c r="M188" s="118"/>
      <c r="N188" s="118"/>
      <c r="O188" s="98"/>
      <c r="P188" s="75"/>
      <c r="Q188" s="98"/>
      <c r="R188" s="64"/>
      <c r="S188" s="75"/>
      <c r="T188" s="119"/>
      <c r="U188" s="119"/>
      <c r="V188" s="47"/>
    </row>
    <row r="189" spans="1:23" ht="60.75" thickBot="1" x14ac:dyDescent="0.3">
      <c r="A189" s="1366" t="s">
        <v>274</v>
      </c>
      <c r="B189" s="1368" t="s">
        <v>275</v>
      </c>
      <c r="C189" s="1368" t="s">
        <v>276</v>
      </c>
      <c r="D189" s="317" t="s">
        <v>277</v>
      </c>
      <c r="E189" s="318" t="s">
        <v>278</v>
      </c>
      <c r="F189" s="317" t="s">
        <v>279</v>
      </c>
      <c r="G189" s="317" t="s">
        <v>280</v>
      </c>
      <c r="H189" s="319" t="s">
        <v>241</v>
      </c>
      <c r="I189" s="319" t="s">
        <v>281</v>
      </c>
      <c r="J189" s="319" t="s">
        <v>282</v>
      </c>
      <c r="K189" s="319" t="s">
        <v>636</v>
      </c>
      <c r="L189" s="319" t="s">
        <v>283</v>
      </c>
      <c r="M189" s="319" t="s">
        <v>284</v>
      </c>
      <c r="N189" s="319" t="s">
        <v>285</v>
      </c>
      <c r="O189" s="319" t="s">
        <v>286</v>
      </c>
      <c r="P189" s="319" t="s">
        <v>287</v>
      </c>
      <c r="Q189" s="319" t="s">
        <v>288</v>
      </c>
      <c r="R189" s="319" t="s">
        <v>289</v>
      </c>
      <c r="S189" s="319" t="s">
        <v>290</v>
      </c>
      <c r="T189" s="319" t="s">
        <v>632</v>
      </c>
      <c r="U189" s="1383" t="s">
        <v>291</v>
      </c>
      <c r="V189" s="111"/>
    </row>
    <row r="190" spans="1:23" ht="24.75" thickBot="1" x14ac:dyDescent="0.3">
      <c r="A190" s="1367"/>
      <c r="B190" s="1369"/>
      <c r="C190" s="1369"/>
      <c r="D190" s="320" t="s">
        <v>292</v>
      </c>
      <c r="E190" s="320" t="s">
        <v>305</v>
      </c>
      <c r="F190" s="320" t="s">
        <v>294</v>
      </c>
      <c r="G190" s="320" t="s">
        <v>294</v>
      </c>
      <c r="H190" s="320" t="s">
        <v>76</v>
      </c>
      <c r="I190" s="320" t="s">
        <v>674</v>
      </c>
      <c r="J190" s="320" t="s">
        <v>295</v>
      </c>
      <c r="K190" s="320" t="s">
        <v>296</v>
      </c>
      <c r="L190" s="320" t="s">
        <v>296</v>
      </c>
      <c r="M190" s="320" t="s">
        <v>297</v>
      </c>
      <c r="N190" s="320" t="s">
        <v>296</v>
      </c>
      <c r="O190" s="320" t="s">
        <v>298</v>
      </c>
      <c r="P190" s="320" t="s">
        <v>629</v>
      </c>
      <c r="Q190" s="320" t="s">
        <v>299</v>
      </c>
      <c r="R190" s="320" t="s">
        <v>300</v>
      </c>
      <c r="S190" s="320" t="s">
        <v>301</v>
      </c>
      <c r="T190" s="320" t="s">
        <v>301</v>
      </c>
      <c r="U190" s="1384"/>
      <c r="V190" s="111"/>
    </row>
    <row r="191" spans="1:23" x14ac:dyDescent="0.25">
      <c r="A191" s="1370" t="str">
        <f>B185</f>
        <v>EXTRA-urb.i.1</v>
      </c>
      <c r="B191" s="323">
        <v>1</v>
      </c>
      <c r="C191" s="85"/>
      <c r="D191" s="86"/>
      <c r="E191" s="87"/>
      <c r="F191" s="85"/>
      <c r="G191" s="88"/>
      <c r="H191" s="89"/>
      <c r="I191" s="529"/>
      <c r="J191" s="92"/>
      <c r="K191" s="530"/>
      <c r="L191" s="93"/>
      <c r="M191" s="72"/>
      <c r="N191" s="93"/>
      <c r="O191" s="129"/>
      <c r="P191" s="129"/>
      <c r="Q191" s="72"/>
      <c r="R191" s="72"/>
      <c r="S191" s="72"/>
      <c r="T191" s="72"/>
      <c r="U191" s="282"/>
      <c r="V191" s="47"/>
    </row>
    <row r="192" spans="1:23" x14ac:dyDescent="0.25">
      <c r="A192" s="1370"/>
      <c r="B192" s="324">
        <v>2</v>
      </c>
      <c r="C192" s="81"/>
      <c r="D192" s="82"/>
      <c r="E192" s="74"/>
      <c r="F192" s="81"/>
      <c r="G192" s="83"/>
      <c r="H192" s="84"/>
      <c r="I192" s="534"/>
      <c r="J192" s="90"/>
      <c r="K192" s="535"/>
      <c r="L192" s="91"/>
      <c r="M192" s="73"/>
      <c r="N192" s="91"/>
      <c r="O192" s="120"/>
      <c r="P192" s="120"/>
      <c r="Q192" s="73"/>
      <c r="R192" s="73" t="s">
        <v>302</v>
      </c>
      <c r="S192" s="73"/>
      <c r="T192" s="73"/>
      <c r="U192" s="283"/>
      <c r="V192" s="47"/>
    </row>
    <row r="193" spans="1:23" x14ac:dyDescent="0.25">
      <c r="A193" s="1370"/>
      <c r="B193" s="324">
        <v>3</v>
      </c>
      <c r="C193" s="81"/>
      <c r="D193" s="82"/>
      <c r="E193" s="74"/>
      <c r="F193" s="81"/>
      <c r="G193" s="83"/>
      <c r="H193" s="84"/>
      <c r="I193" s="534"/>
      <c r="J193" s="90"/>
      <c r="K193" s="535"/>
      <c r="L193" s="91"/>
      <c r="M193" s="73"/>
      <c r="N193" s="91"/>
      <c r="O193" s="120"/>
      <c r="P193" s="120"/>
      <c r="Q193" s="73"/>
      <c r="R193" s="73"/>
      <c r="S193" s="73"/>
      <c r="T193" s="73"/>
      <c r="U193" s="283"/>
      <c r="V193" s="47"/>
    </row>
    <row r="194" spans="1:23" x14ac:dyDescent="0.25">
      <c r="A194" s="1370"/>
      <c r="B194" s="324">
        <v>4</v>
      </c>
      <c r="C194" s="81"/>
      <c r="D194" s="82"/>
      <c r="E194" s="74"/>
      <c r="F194" s="81"/>
      <c r="G194" s="83"/>
      <c r="H194" s="84"/>
      <c r="I194" s="534"/>
      <c r="J194" s="90"/>
      <c r="K194" s="535"/>
      <c r="L194" s="91"/>
      <c r="M194" s="73"/>
      <c r="N194" s="91"/>
      <c r="O194" s="120"/>
      <c r="P194" s="120"/>
      <c r="Q194" s="73"/>
      <c r="R194" s="73"/>
      <c r="S194" s="73"/>
      <c r="T194" s="73"/>
      <c r="U194" s="283"/>
      <c r="V194" s="47"/>
    </row>
    <row r="195" spans="1:23" x14ac:dyDescent="0.25">
      <c r="A195" s="1370"/>
      <c r="B195" s="324">
        <v>5</v>
      </c>
      <c r="C195" s="81"/>
      <c r="D195" s="82"/>
      <c r="E195" s="74"/>
      <c r="F195" s="81"/>
      <c r="G195" s="83"/>
      <c r="H195" s="84"/>
      <c r="I195" s="534"/>
      <c r="J195" s="90"/>
      <c r="K195" s="535"/>
      <c r="L195" s="91"/>
      <c r="M195" s="73"/>
      <c r="N195" s="91"/>
      <c r="O195" s="120"/>
      <c r="P195" s="120"/>
      <c r="Q195" s="73"/>
      <c r="R195" s="73"/>
      <c r="S195" s="73"/>
      <c r="T195" s="73"/>
      <c r="U195" s="283"/>
      <c r="V195" s="47"/>
    </row>
    <row r="196" spans="1:23" x14ac:dyDescent="0.25">
      <c r="A196" s="1370"/>
      <c r="B196" s="324">
        <v>6</v>
      </c>
      <c r="C196" s="81"/>
      <c r="D196" s="82"/>
      <c r="E196" s="74"/>
      <c r="F196" s="81"/>
      <c r="G196" s="83"/>
      <c r="H196" s="84"/>
      <c r="I196" s="534"/>
      <c r="J196" s="90"/>
      <c r="K196" s="535"/>
      <c r="L196" s="91"/>
      <c r="M196" s="73"/>
      <c r="N196" s="91"/>
      <c r="O196" s="120"/>
      <c r="P196" s="120"/>
      <c r="Q196" s="73"/>
      <c r="R196" s="73"/>
      <c r="S196" s="73"/>
      <c r="T196" s="73"/>
      <c r="U196" s="283"/>
      <c r="V196" s="47"/>
    </row>
    <row r="197" spans="1:23" x14ac:dyDescent="0.25">
      <c r="A197" s="1370"/>
      <c r="B197" s="324">
        <v>7</v>
      </c>
      <c r="C197" s="81"/>
      <c r="D197" s="82"/>
      <c r="E197" s="74"/>
      <c r="F197" s="81"/>
      <c r="G197" s="83"/>
      <c r="H197" s="84"/>
      <c r="I197" s="534"/>
      <c r="J197" s="90"/>
      <c r="K197" s="535"/>
      <c r="L197" s="91"/>
      <c r="M197" s="73"/>
      <c r="N197" s="91"/>
      <c r="O197" s="120"/>
      <c r="P197" s="120"/>
      <c r="Q197" s="73"/>
      <c r="R197" s="73"/>
      <c r="S197" s="73"/>
      <c r="T197" s="73"/>
      <c r="U197" s="283"/>
      <c r="V197" s="47"/>
    </row>
    <row r="198" spans="1:23" x14ac:dyDescent="0.25">
      <c r="A198" s="1370"/>
      <c r="B198" s="324">
        <v>8</v>
      </c>
      <c r="C198" s="81"/>
      <c r="D198" s="82"/>
      <c r="E198" s="74"/>
      <c r="F198" s="81"/>
      <c r="G198" s="83"/>
      <c r="H198" s="84"/>
      <c r="I198" s="534"/>
      <c r="J198" s="90"/>
      <c r="K198" s="535"/>
      <c r="L198" s="91"/>
      <c r="M198" s="73"/>
      <c r="N198" s="91"/>
      <c r="O198" s="120"/>
      <c r="P198" s="120"/>
      <c r="Q198" s="73"/>
      <c r="R198" s="73"/>
      <c r="S198" s="73"/>
      <c r="T198" s="73"/>
      <c r="U198" s="283"/>
      <c r="V198" s="47"/>
    </row>
    <row r="199" spans="1:23" x14ac:dyDescent="0.25">
      <c r="A199" s="1370"/>
      <c r="B199" s="324">
        <v>9</v>
      </c>
      <c r="C199" s="81"/>
      <c r="D199" s="82"/>
      <c r="E199" s="74"/>
      <c r="F199" s="81"/>
      <c r="G199" s="83"/>
      <c r="H199" s="84"/>
      <c r="I199" s="534"/>
      <c r="J199" s="90"/>
      <c r="K199" s="535"/>
      <c r="L199" s="91"/>
      <c r="M199" s="73"/>
      <c r="N199" s="91"/>
      <c r="O199" s="120"/>
      <c r="P199" s="120"/>
      <c r="Q199" s="73"/>
      <c r="R199" s="73"/>
      <c r="S199" s="73"/>
      <c r="T199" s="73"/>
      <c r="U199" s="283"/>
      <c r="V199" s="47"/>
    </row>
    <row r="200" spans="1:23" x14ac:dyDescent="0.25">
      <c r="A200" s="1371"/>
      <c r="B200" s="325">
        <v>10</v>
      </c>
      <c r="C200" s="100"/>
      <c r="D200" s="101"/>
      <c r="E200" s="102"/>
      <c r="F200" s="100"/>
      <c r="G200" s="103"/>
      <c r="H200" s="104"/>
      <c r="I200" s="539"/>
      <c r="J200" s="106"/>
      <c r="K200" s="540"/>
      <c r="L200" s="107"/>
      <c r="M200" s="105"/>
      <c r="N200" s="107"/>
      <c r="O200" s="121"/>
      <c r="P200" s="121"/>
      <c r="Q200" s="105"/>
      <c r="R200" s="105"/>
      <c r="S200" s="105"/>
      <c r="T200" s="105"/>
      <c r="U200" s="284"/>
      <c r="V200" s="47"/>
    </row>
    <row r="201" spans="1:23" ht="25.5" thickBot="1" x14ac:dyDescent="0.3">
      <c r="A201" s="109"/>
      <c r="B201" s="75"/>
      <c r="C201" s="75"/>
      <c r="D201" s="75"/>
      <c r="E201" s="395" t="s">
        <v>303</v>
      </c>
      <c r="F201" s="396">
        <f>COUNTA(F191:F200)</f>
        <v>0</v>
      </c>
      <c r="G201" s="397">
        <f>COUNTA(G191:G200)</f>
        <v>0</v>
      </c>
      <c r="H201" s="613"/>
      <c r="I201" s="523"/>
      <c r="J201" s="615"/>
      <c r="K201" s="615"/>
      <c r="L201" s="616"/>
      <c r="M201" s="1273" t="s">
        <v>440</v>
      </c>
      <c r="N201" s="1274"/>
      <c r="O201" s="617">
        <f>SUM(O191:O200)</f>
        <v>0</v>
      </c>
      <c r="P201" s="618">
        <f>SUM(P191:P200)</f>
        <v>0</v>
      </c>
      <c r="Q201" s="5"/>
      <c r="S201" s="5"/>
      <c r="T201" s="5"/>
      <c r="U201" s="99"/>
      <c r="V201" s="112"/>
      <c r="W201" s="99"/>
    </row>
    <row r="202" spans="1:23" ht="15.75" thickBot="1" x14ac:dyDescent="0.3">
      <c r="A202" s="113"/>
      <c r="B202" s="48"/>
      <c r="C202" s="45"/>
      <c r="D202" s="45"/>
      <c r="E202" s="45"/>
      <c r="F202" s="48"/>
      <c r="G202" s="45"/>
      <c r="H202" s="45"/>
      <c r="I202" s="48"/>
      <c r="J202" s="48"/>
      <c r="K202" s="48"/>
      <c r="L202" s="45"/>
      <c r="M202" s="45"/>
      <c r="N202" s="45"/>
      <c r="O202" s="45"/>
      <c r="P202" s="45"/>
      <c r="Q202" s="45"/>
      <c r="R202" s="45"/>
      <c r="S202" s="45"/>
      <c r="T202" s="114"/>
      <c r="U202" s="45"/>
      <c r="V202" s="49"/>
    </row>
    <row r="203" spans="1:23" ht="15.75" thickBot="1" x14ac:dyDescent="0.3">
      <c r="A203" s="108"/>
      <c r="B203" s="33"/>
      <c r="C203" s="30"/>
      <c r="D203" s="30"/>
      <c r="E203" s="30"/>
      <c r="F203" s="33"/>
      <c r="G203" s="30"/>
      <c r="H203" s="30"/>
      <c r="I203" s="33"/>
      <c r="J203" s="33"/>
      <c r="K203" s="33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6"/>
    </row>
    <row r="204" spans="1:23" ht="28.5" thickBot="1" x14ac:dyDescent="0.3">
      <c r="A204" s="316" t="s">
        <v>9</v>
      </c>
      <c r="B204" s="1226" t="s">
        <v>118</v>
      </c>
      <c r="C204" s="1227"/>
      <c r="E204" s="1372" t="s">
        <v>267</v>
      </c>
      <c r="F204" s="1374"/>
      <c r="G204" s="1224">
        <f>VLOOKUP(B204,'EXTRAUrbano.Piano inv. forn '!$D$128:$AB$147,3,FALSE)</f>
        <v>0</v>
      </c>
      <c r="H204" s="1225"/>
      <c r="I204" s="1"/>
      <c r="J204" s="1372" t="s">
        <v>268</v>
      </c>
      <c r="K204" s="1373"/>
      <c r="L204" s="1374"/>
      <c r="M204" s="1224">
        <f>VLOOKUP(B204,'EXTRAUrbano.Piano inv. forn '!$D$128:$AB$147,4,FALSE)</f>
        <v>0</v>
      </c>
      <c r="N204" s="1225"/>
      <c r="P204" s="321" t="s">
        <v>269</v>
      </c>
      <c r="Q204" s="525"/>
      <c r="S204" s="322" t="s">
        <v>270</v>
      </c>
      <c r="T204" s="1375"/>
      <c r="U204" s="1376"/>
      <c r="V204" s="47"/>
    </row>
    <row r="205" spans="1:23" ht="15.75" thickBot="1" x14ac:dyDescent="0.3">
      <c r="A205" s="109"/>
      <c r="B205" s="76"/>
      <c r="C205" s="76"/>
      <c r="E205" s="77"/>
      <c r="F205" s="77"/>
      <c r="G205" s="78"/>
      <c r="H205" s="78"/>
      <c r="I205" s="1"/>
      <c r="J205" s="77"/>
      <c r="K205" s="77"/>
      <c r="L205" s="77"/>
      <c r="M205" s="78"/>
      <c r="N205" s="78"/>
      <c r="P205" s="79"/>
      <c r="S205" s="75"/>
      <c r="T205" s="80"/>
      <c r="V205" s="110"/>
    </row>
    <row r="206" spans="1:23" ht="35.25" customHeight="1" thickBot="1" x14ac:dyDescent="0.3">
      <c r="A206" s="1377" t="s">
        <v>271</v>
      </c>
      <c r="B206" s="1378"/>
      <c r="C206" s="1378"/>
      <c r="D206" s="1379"/>
      <c r="E206" s="1210">
        <f>VLOOKUP(B204,'EXTRAUrbano.Piano inv. forn '!$D$128:$AB$147,17,FALSE)</f>
        <v>0</v>
      </c>
      <c r="F206" s="1258"/>
      <c r="G206" s="1258"/>
      <c r="H206" s="1211"/>
      <c r="I206" s="1"/>
      <c r="J206" s="1380" t="s">
        <v>52</v>
      </c>
      <c r="K206" s="1381"/>
      <c r="L206" s="1382"/>
      <c r="M206" s="1210">
        <f>VLOOKUP(B204,'EXTRAUrbano.Piano inv. forn '!$D$128:$AB$147,19,FALSE)</f>
        <v>0</v>
      </c>
      <c r="N206" s="1211"/>
      <c r="O206" s="98"/>
      <c r="P206" s="322" t="s">
        <v>272</v>
      </c>
      <c r="Q206" s="115">
        <f>M206+E206</f>
        <v>0</v>
      </c>
      <c r="R206" s="64"/>
      <c r="S206" s="322" t="s">
        <v>273</v>
      </c>
      <c r="T206" s="1375"/>
      <c r="U206" s="1376"/>
      <c r="V206" s="110"/>
    </row>
    <row r="207" spans="1:23" ht="15.75" thickBot="1" x14ac:dyDescent="0.3">
      <c r="A207" s="116"/>
      <c r="B207" s="117"/>
      <c r="C207" s="117"/>
      <c r="D207" s="117"/>
      <c r="E207" s="118"/>
      <c r="F207" s="118"/>
      <c r="G207" s="118"/>
      <c r="H207" s="118"/>
      <c r="I207" s="1"/>
      <c r="J207" s="77"/>
      <c r="K207" s="77"/>
      <c r="L207" s="77"/>
      <c r="M207" s="118"/>
      <c r="N207" s="118"/>
      <c r="O207" s="98"/>
      <c r="P207" s="75"/>
      <c r="Q207" s="98"/>
      <c r="R207" s="64"/>
      <c r="S207" s="75"/>
      <c r="T207" s="119"/>
      <c r="U207" s="119"/>
      <c r="V207" s="47"/>
    </row>
    <row r="208" spans="1:23" ht="60.75" thickBot="1" x14ac:dyDescent="0.3">
      <c r="A208" s="1366" t="s">
        <v>274</v>
      </c>
      <c r="B208" s="1368" t="s">
        <v>275</v>
      </c>
      <c r="C208" s="1368" t="s">
        <v>276</v>
      </c>
      <c r="D208" s="317" t="s">
        <v>277</v>
      </c>
      <c r="E208" s="318" t="s">
        <v>278</v>
      </c>
      <c r="F208" s="317" t="s">
        <v>279</v>
      </c>
      <c r="G208" s="317" t="s">
        <v>280</v>
      </c>
      <c r="H208" s="319" t="s">
        <v>241</v>
      </c>
      <c r="I208" s="319" t="s">
        <v>281</v>
      </c>
      <c r="J208" s="319" t="s">
        <v>282</v>
      </c>
      <c r="K208" s="319" t="s">
        <v>636</v>
      </c>
      <c r="L208" s="319" t="s">
        <v>283</v>
      </c>
      <c r="M208" s="319" t="s">
        <v>284</v>
      </c>
      <c r="N208" s="319" t="s">
        <v>285</v>
      </c>
      <c r="O208" s="319" t="s">
        <v>286</v>
      </c>
      <c r="P208" s="319" t="s">
        <v>287</v>
      </c>
      <c r="Q208" s="319" t="s">
        <v>288</v>
      </c>
      <c r="R208" s="319" t="s">
        <v>289</v>
      </c>
      <c r="S208" s="319" t="s">
        <v>290</v>
      </c>
      <c r="T208" s="319" t="s">
        <v>318</v>
      </c>
      <c r="U208" s="329" t="s">
        <v>291</v>
      </c>
      <c r="V208" s="111"/>
    </row>
    <row r="209" spans="1:23" ht="24.75" thickBot="1" x14ac:dyDescent="0.3">
      <c r="A209" s="1367"/>
      <c r="B209" s="1369"/>
      <c r="C209" s="1369"/>
      <c r="D209" s="320" t="s">
        <v>292</v>
      </c>
      <c r="E209" s="320" t="s">
        <v>305</v>
      </c>
      <c r="F209" s="320" t="s">
        <v>294</v>
      </c>
      <c r="G209" s="320" t="s">
        <v>294</v>
      </c>
      <c r="H209" s="320" t="s">
        <v>76</v>
      </c>
      <c r="I209" s="320" t="s">
        <v>674</v>
      </c>
      <c r="J209" s="320" t="s">
        <v>295</v>
      </c>
      <c r="K209" s="320" t="s">
        <v>296</v>
      </c>
      <c r="L209" s="320" t="s">
        <v>296</v>
      </c>
      <c r="M209" s="320" t="s">
        <v>297</v>
      </c>
      <c r="N209" s="320" t="s">
        <v>296</v>
      </c>
      <c r="O209" s="320" t="s">
        <v>298</v>
      </c>
      <c r="P209" s="320" t="s">
        <v>629</v>
      </c>
      <c r="Q209" s="320" t="s">
        <v>299</v>
      </c>
      <c r="R209" s="320" t="s">
        <v>300</v>
      </c>
      <c r="S209" s="320" t="s">
        <v>301</v>
      </c>
      <c r="T209" s="320" t="s">
        <v>301</v>
      </c>
      <c r="U209" s="330"/>
      <c r="V209" s="111"/>
    </row>
    <row r="210" spans="1:23" x14ac:dyDescent="0.25">
      <c r="A210" s="1370" t="str">
        <f>B204</f>
        <v>EXTRA-urb.i.1</v>
      </c>
      <c r="B210" s="323">
        <v>1</v>
      </c>
      <c r="C210" s="85"/>
      <c r="D210" s="86"/>
      <c r="E210" s="87"/>
      <c r="F210" s="85"/>
      <c r="G210" s="88"/>
      <c r="H210" s="89"/>
      <c r="I210" s="529"/>
      <c r="J210" s="92"/>
      <c r="K210" s="530"/>
      <c r="L210" s="93"/>
      <c r="M210" s="72"/>
      <c r="N210" s="93"/>
      <c r="O210" s="129"/>
      <c r="P210" s="129"/>
      <c r="Q210" s="72"/>
      <c r="R210" s="72"/>
      <c r="S210" s="72"/>
      <c r="T210" s="72"/>
      <c r="U210" s="282"/>
      <c r="V210" s="47"/>
    </row>
    <row r="211" spans="1:23" x14ac:dyDescent="0.25">
      <c r="A211" s="1370"/>
      <c r="B211" s="324">
        <v>2</v>
      </c>
      <c r="C211" s="81"/>
      <c r="D211" s="82"/>
      <c r="E211" s="74"/>
      <c r="F211" s="81"/>
      <c r="G211" s="83"/>
      <c r="H211" s="84"/>
      <c r="I211" s="534"/>
      <c r="J211" s="90"/>
      <c r="K211" s="535"/>
      <c r="L211" s="91"/>
      <c r="M211" s="73"/>
      <c r="N211" s="91"/>
      <c r="O211" s="120"/>
      <c r="P211" s="120"/>
      <c r="Q211" s="73"/>
      <c r="R211" s="73" t="s">
        <v>302</v>
      </c>
      <c r="S211" s="73"/>
      <c r="T211" s="73"/>
      <c r="U211" s="283"/>
      <c r="V211" s="47"/>
    </row>
    <row r="212" spans="1:23" x14ac:dyDescent="0.25">
      <c r="A212" s="1370"/>
      <c r="B212" s="324">
        <v>3</v>
      </c>
      <c r="C212" s="81"/>
      <c r="D212" s="82"/>
      <c r="E212" s="74"/>
      <c r="F212" s="81"/>
      <c r="G212" s="83"/>
      <c r="H212" s="84"/>
      <c r="I212" s="534"/>
      <c r="J212" s="90"/>
      <c r="K212" s="535"/>
      <c r="L212" s="91"/>
      <c r="M212" s="73"/>
      <c r="N212" s="91"/>
      <c r="O212" s="120"/>
      <c r="P212" s="120"/>
      <c r="Q212" s="73"/>
      <c r="R212" s="73"/>
      <c r="S212" s="73"/>
      <c r="T212" s="73"/>
      <c r="U212" s="283"/>
      <c r="V212" s="47"/>
    </row>
    <row r="213" spans="1:23" x14ac:dyDescent="0.25">
      <c r="A213" s="1370"/>
      <c r="B213" s="324">
        <v>4</v>
      </c>
      <c r="C213" s="81"/>
      <c r="D213" s="82"/>
      <c r="E213" s="74"/>
      <c r="F213" s="81"/>
      <c r="G213" s="83"/>
      <c r="H213" s="84"/>
      <c r="I213" s="534"/>
      <c r="J213" s="90"/>
      <c r="K213" s="535"/>
      <c r="L213" s="91"/>
      <c r="M213" s="73"/>
      <c r="N213" s="91"/>
      <c r="O213" s="120"/>
      <c r="P213" s="120"/>
      <c r="Q213" s="73"/>
      <c r="R213" s="73"/>
      <c r="S213" s="73"/>
      <c r="T213" s="73"/>
      <c r="U213" s="283"/>
      <c r="V213" s="47"/>
    </row>
    <row r="214" spans="1:23" x14ac:dyDescent="0.25">
      <c r="A214" s="1370"/>
      <c r="B214" s="324">
        <v>5</v>
      </c>
      <c r="C214" s="81"/>
      <c r="D214" s="82"/>
      <c r="E214" s="74"/>
      <c r="F214" s="81"/>
      <c r="G214" s="83"/>
      <c r="H214" s="84"/>
      <c r="I214" s="534"/>
      <c r="J214" s="90"/>
      <c r="K214" s="535"/>
      <c r="L214" s="91"/>
      <c r="M214" s="73"/>
      <c r="N214" s="91"/>
      <c r="O214" s="120"/>
      <c r="P214" s="120"/>
      <c r="Q214" s="73"/>
      <c r="R214" s="73"/>
      <c r="S214" s="73"/>
      <c r="T214" s="73"/>
      <c r="U214" s="283"/>
      <c r="V214" s="47"/>
    </row>
    <row r="215" spans="1:23" x14ac:dyDescent="0.25">
      <c r="A215" s="1370"/>
      <c r="B215" s="324">
        <v>6</v>
      </c>
      <c r="C215" s="81"/>
      <c r="D215" s="82"/>
      <c r="E215" s="74"/>
      <c r="F215" s="81"/>
      <c r="G215" s="83"/>
      <c r="H215" s="84"/>
      <c r="I215" s="534"/>
      <c r="J215" s="90"/>
      <c r="K215" s="535"/>
      <c r="L215" s="91"/>
      <c r="M215" s="73"/>
      <c r="N215" s="91"/>
      <c r="O215" s="120"/>
      <c r="P215" s="120"/>
      <c r="Q215" s="73"/>
      <c r="R215" s="73"/>
      <c r="S215" s="73"/>
      <c r="T215" s="73"/>
      <c r="U215" s="283"/>
      <c r="V215" s="47"/>
    </row>
    <row r="216" spans="1:23" x14ac:dyDescent="0.25">
      <c r="A216" s="1370"/>
      <c r="B216" s="324">
        <v>7</v>
      </c>
      <c r="C216" s="81"/>
      <c r="D216" s="82"/>
      <c r="E216" s="74"/>
      <c r="F216" s="81"/>
      <c r="G216" s="83"/>
      <c r="H216" s="84"/>
      <c r="I216" s="534"/>
      <c r="J216" s="90"/>
      <c r="K216" s="535"/>
      <c r="L216" s="91"/>
      <c r="M216" s="73"/>
      <c r="N216" s="91"/>
      <c r="O216" s="120"/>
      <c r="P216" s="120"/>
      <c r="Q216" s="73"/>
      <c r="R216" s="73"/>
      <c r="S216" s="73"/>
      <c r="T216" s="73"/>
      <c r="U216" s="283"/>
      <c r="V216" s="47"/>
    </row>
    <row r="217" spans="1:23" x14ac:dyDescent="0.25">
      <c r="A217" s="1370"/>
      <c r="B217" s="324">
        <v>8</v>
      </c>
      <c r="C217" s="81"/>
      <c r="D217" s="82"/>
      <c r="E217" s="74"/>
      <c r="F217" s="81"/>
      <c r="G217" s="83"/>
      <c r="H217" s="84"/>
      <c r="I217" s="534"/>
      <c r="J217" s="90"/>
      <c r="K217" s="535"/>
      <c r="L217" s="91"/>
      <c r="M217" s="73"/>
      <c r="N217" s="91"/>
      <c r="O217" s="120"/>
      <c r="P217" s="120"/>
      <c r="Q217" s="73"/>
      <c r="R217" s="73"/>
      <c r="S217" s="73"/>
      <c r="T217" s="73"/>
      <c r="U217" s="283"/>
      <c r="V217" s="47"/>
    </row>
    <row r="218" spans="1:23" x14ac:dyDescent="0.25">
      <c r="A218" s="1370"/>
      <c r="B218" s="324">
        <v>9</v>
      </c>
      <c r="C218" s="81"/>
      <c r="D218" s="82"/>
      <c r="E218" s="74"/>
      <c r="F218" s="81"/>
      <c r="G218" s="83"/>
      <c r="H218" s="84"/>
      <c r="I218" s="534"/>
      <c r="J218" s="90"/>
      <c r="K218" s="535"/>
      <c r="L218" s="91"/>
      <c r="M218" s="73"/>
      <c r="N218" s="91"/>
      <c r="O218" s="120"/>
      <c r="P218" s="120"/>
      <c r="Q218" s="73"/>
      <c r="R218" s="73"/>
      <c r="S218" s="73"/>
      <c r="T218" s="73"/>
      <c r="U218" s="283"/>
      <c r="V218" s="47"/>
    </row>
    <row r="219" spans="1:23" x14ac:dyDescent="0.25">
      <c r="A219" s="1371"/>
      <c r="B219" s="325">
        <v>10</v>
      </c>
      <c r="C219" s="100"/>
      <c r="D219" s="101"/>
      <c r="E219" s="102"/>
      <c r="F219" s="100"/>
      <c r="G219" s="103"/>
      <c r="H219" s="104"/>
      <c r="I219" s="539"/>
      <c r="J219" s="106"/>
      <c r="K219" s="540"/>
      <c r="L219" s="107"/>
      <c r="M219" s="105"/>
      <c r="N219" s="107"/>
      <c r="O219" s="121"/>
      <c r="P219" s="121"/>
      <c r="Q219" s="105"/>
      <c r="R219" s="105"/>
      <c r="S219" s="105"/>
      <c r="T219" s="105"/>
      <c r="U219" s="284"/>
      <c r="V219" s="47"/>
    </row>
    <row r="220" spans="1:23" ht="25.5" thickBot="1" x14ac:dyDescent="0.3">
      <c r="A220" s="109"/>
      <c r="B220" s="75"/>
      <c r="C220" s="75"/>
      <c r="D220" s="75"/>
      <c r="E220" s="395" t="s">
        <v>303</v>
      </c>
      <c r="F220" s="396">
        <f>COUNTA(F210:F219)</f>
        <v>0</v>
      </c>
      <c r="G220" s="397">
        <f>COUNTA(G210:G219)</f>
        <v>0</v>
      </c>
      <c r="H220" s="613"/>
      <c r="I220" s="523"/>
      <c r="J220" s="615"/>
      <c r="K220" s="615"/>
      <c r="L220" s="616"/>
      <c r="M220" s="1273" t="s">
        <v>440</v>
      </c>
      <c r="N220" s="1274"/>
      <c r="O220" s="617">
        <f>SUM(O210:O219)</f>
        <v>0</v>
      </c>
      <c r="P220" s="618">
        <f>SUM(P210:P219)</f>
        <v>0</v>
      </c>
      <c r="Q220" s="5"/>
      <c r="S220" s="5"/>
      <c r="T220" s="5"/>
      <c r="U220" s="99"/>
      <c r="V220" s="112"/>
      <c r="W220" s="99"/>
    </row>
    <row r="221" spans="1:23" ht="15.75" thickBot="1" x14ac:dyDescent="0.3">
      <c r="A221" s="113"/>
      <c r="B221" s="48"/>
      <c r="C221" s="45"/>
      <c r="D221" s="45"/>
      <c r="E221" s="45"/>
      <c r="F221" s="48"/>
      <c r="G221" s="45"/>
      <c r="H221" s="45"/>
      <c r="I221" s="48"/>
      <c r="J221" s="48"/>
      <c r="K221" s="48"/>
      <c r="L221" s="45"/>
      <c r="M221" s="45"/>
      <c r="N221" s="45"/>
      <c r="O221" s="45"/>
      <c r="P221" s="45"/>
      <c r="Q221" s="45"/>
      <c r="R221" s="45"/>
      <c r="S221" s="45"/>
      <c r="T221" s="114"/>
      <c r="U221" s="45"/>
      <c r="V221" s="49"/>
    </row>
  </sheetData>
  <sheetProtection algorithmName="SHA-512" hashValue="jv+TBSy5PAfpo91wLdNftuFErPNjiFG4nn5Tras5zEbXyE3ZkNZeV/kOfiX0HvwkBiS3UjgxAapud78wBBvYXg==" saltValue="yNE0weM1Fanj8SZXlwKufg==" spinCount="100000" sheet="1" objects="1" scenarios="1"/>
  <mergeCells count="200">
    <mergeCell ref="M220:N220"/>
    <mergeCell ref="M163:N163"/>
    <mergeCell ref="M182:N182"/>
    <mergeCell ref="M201:N201"/>
    <mergeCell ref="U189:U190"/>
    <mergeCell ref="A208:A209"/>
    <mergeCell ref="B208:B209"/>
    <mergeCell ref="C208:C209"/>
    <mergeCell ref="A210:A219"/>
    <mergeCell ref="G204:H204"/>
    <mergeCell ref="J204:L204"/>
    <mergeCell ref="M204:N204"/>
    <mergeCell ref="T204:U204"/>
    <mergeCell ref="A206:D206"/>
    <mergeCell ref="E206:H206"/>
    <mergeCell ref="J206:L206"/>
    <mergeCell ref="M206:N206"/>
    <mergeCell ref="T206:U206"/>
    <mergeCell ref="A189:A190"/>
    <mergeCell ref="B189:B190"/>
    <mergeCell ref="C189:C190"/>
    <mergeCell ref="A191:A200"/>
    <mergeCell ref="B204:C204"/>
    <mergeCell ref="E204:F204"/>
    <mergeCell ref="T166:U166"/>
    <mergeCell ref="A168:D168"/>
    <mergeCell ref="E168:H168"/>
    <mergeCell ref="J168:L168"/>
    <mergeCell ref="M168:N168"/>
    <mergeCell ref="T168:U168"/>
    <mergeCell ref="T185:U185"/>
    <mergeCell ref="U113:U114"/>
    <mergeCell ref="U132:U133"/>
    <mergeCell ref="U151:U152"/>
    <mergeCell ref="U170:U171"/>
    <mergeCell ref="A151:A152"/>
    <mergeCell ref="B151:B152"/>
    <mergeCell ref="C151:C152"/>
    <mergeCell ref="A153:A162"/>
    <mergeCell ref="B166:C166"/>
    <mergeCell ref="E166:F166"/>
    <mergeCell ref="G147:H147"/>
    <mergeCell ref="J147:L147"/>
    <mergeCell ref="M147:N147"/>
    <mergeCell ref="G166:H166"/>
    <mergeCell ref="J166:L166"/>
    <mergeCell ref="M166:N166"/>
    <mergeCell ref="T128:U128"/>
    <mergeCell ref="A187:D187"/>
    <mergeCell ref="E187:H187"/>
    <mergeCell ref="J187:L187"/>
    <mergeCell ref="M187:N187"/>
    <mergeCell ref="T187:U187"/>
    <mergeCell ref="A170:A171"/>
    <mergeCell ref="B170:B171"/>
    <mergeCell ref="C170:C171"/>
    <mergeCell ref="A172:A181"/>
    <mergeCell ref="B185:C185"/>
    <mergeCell ref="E185:F185"/>
    <mergeCell ref="G185:H185"/>
    <mergeCell ref="J185:L185"/>
    <mergeCell ref="M185:N185"/>
    <mergeCell ref="A130:D130"/>
    <mergeCell ref="E130:H130"/>
    <mergeCell ref="J130:L130"/>
    <mergeCell ref="M130:N130"/>
    <mergeCell ref="T130:U130"/>
    <mergeCell ref="T147:U147"/>
    <mergeCell ref="A149:D149"/>
    <mergeCell ref="E149:H149"/>
    <mergeCell ref="J149:L149"/>
    <mergeCell ref="M149:N149"/>
    <mergeCell ref="T149:U149"/>
    <mergeCell ref="A132:A133"/>
    <mergeCell ref="B132:B133"/>
    <mergeCell ref="C132:C133"/>
    <mergeCell ref="A134:A143"/>
    <mergeCell ref="B147:C147"/>
    <mergeCell ref="E147:F147"/>
    <mergeCell ref="M144:N144"/>
    <mergeCell ref="A113:A114"/>
    <mergeCell ref="B113:B114"/>
    <mergeCell ref="C113:C114"/>
    <mergeCell ref="A115:A124"/>
    <mergeCell ref="B128:C128"/>
    <mergeCell ref="E128:F128"/>
    <mergeCell ref="G109:H109"/>
    <mergeCell ref="J109:L109"/>
    <mergeCell ref="M109:N109"/>
    <mergeCell ref="G128:H128"/>
    <mergeCell ref="J128:L128"/>
    <mergeCell ref="M128:N128"/>
    <mergeCell ref="M125:N125"/>
    <mergeCell ref="T109:U109"/>
    <mergeCell ref="A111:D111"/>
    <mergeCell ref="E111:H111"/>
    <mergeCell ref="J111:L111"/>
    <mergeCell ref="M111:N111"/>
    <mergeCell ref="T111:U111"/>
    <mergeCell ref="A94:A95"/>
    <mergeCell ref="B94:B95"/>
    <mergeCell ref="C94:C95"/>
    <mergeCell ref="A96:A105"/>
    <mergeCell ref="B109:C109"/>
    <mergeCell ref="E109:F109"/>
    <mergeCell ref="U94:U95"/>
    <mergeCell ref="M106:N106"/>
    <mergeCell ref="T90:U90"/>
    <mergeCell ref="A92:D92"/>
    <mergeCell ref="E92:H92"/>
    <mergeCell ref="J92:L92"/>
    <mergeCell ref="M92:N92"/>
    <mergeCell ref="T92:U92"/>
    <mergeCell ref="A75:A76"/>
    <mergeCell ref="B75:B76"/>
    <mergeCell ref="C75:C76"/>
    <mergeCell ref="U75:U76"/>
    <mergeCell ref="A77:A86"/>
    <mergeCell ref="B90:C90"/>
    <mergeCell ref="E90:F90"/>
    <mergeCell ref="G90:H90"/>
    <mergeCell ref="J90:L90"/>
    <mergeCell ref="M90:N90"/>
    <mergeCell ref="M87:N87"/>
    <mergeCell ref="T71:U71"/>
    <mergeCell ref="A73:D73"/>
    <mergeCell ref="E73:H73"/>
    <mergeCell ref="J73:L73"/>
    <mergeCell ref="M73:N73"/>
    <mergeCell ref="T73:U73"/>
    <mergeCell ref="A56:A57"/>
    <mergeCell ref="B56:B57"/>
    <mergeCell ref="C56:C57"/>
    <mergeCell ref="U56:U57"/>
    <mergeCell ref="A58:A67"/>
    <mergeCell ref="B71:C71"/>
    <mergeCell ref="E71:F71"/>
    <mergeCell ref="G71:H71"/>
    <mergeCell ref="J71:L71"/>
    <mergeCell ref="M71:N71"/>
    <mergeCell ref="M68:N68"/>
    <mergeCell ref="T52:U52"/>
    <mergeCell ref="A54:D54"/>
    <mergeCell ref="E54:H54"/>
    <mergeCell ref="J54:L54"/>
    <mergeCell ref="M54:N54"/>
    <mergeCell ref="T54:U54"/>
    <mergeCell ref="A37:A38"/>
    <mergeCell ref="B37:B38"/>
    <mergeCell ref="C37:C38"/>
    <mergeCell ref="U37:U38"/>
    <mergeCell ref="A39:A48"/>
    <mergeCell ref="B52:C52"/>
    <mergeCell ref="E52:F52"/>
    <mergeCell ref="G52:H52"/>
    <mergeCell ref="J52:L52"/>
    <mergeCell ref="M52:N52"/>
    <mergeCell ref="M49:N49"/>
    <mergeCell ref="T33:U33"/>
    <mergeCell ref="A35:D35"/>
    <mergeCell ref="E35:H35"/>
    <mergeCell ref="J35:L35"/>
    <mergeCell ref="M35:N35"/>
    <mergeCell ref="T35:U35"/>
    <mergeCell ref="A20:A29"/>
    <mergeCell ref="B33:C33"/>
    <mergeCell ref="E33:F33"/>
    <mergeCell ref="G33:H33"/>
    <mergeCell ref="J33:L33"/>
    <mergeCell ref="M33:N33"/>
    <mergeCell ref="M30:N30"/>
    <mergeCell ref="A1:U1"/>
    <mergeCell ref="A3:U3"/>
    <mergeCell ref="A6:D6"/>
    <mergeCell ref="E6:J6"/>
    <mergeCell ref="M6:O6"/>
    <mergeCell ref="P6:U6"/>
    <mergeCell ref="B14:C14"/>
    <mergeCell ref="E14:F14"/>
    <mergeCell ref="G14:H14"/>
    <mergeCell ref="J14:L14"/>
    <mergeCell ref="M14:N14"/>
    <mergeCell ref="T14:U14"/>
    <mergeCell ref="A8:U8"/>
    <mergeCell ref="A10:D11"/>
    <mergeCell ref="E10:H11"/>
    <mergeCell ref="J10:O10"/>
    <mergeCell ref="P10:Q11"/>
    <mergeCell ref="J11:O11"/>
    <mergeCell ref="S10:T11"/>
    <mergeCell ref="U10:U11"/>
    <mergeCell ref="T16:U16"/>
    <mergeCell ref="A18:A19"/>
    <mergeCell ref="B18:B19"/>
    <mergeCell ref="C18:C19"/>
    <mergeCell ref="U18:U19"/>
    <mergeCell ref="A16:D16"/>
    <mergeCell ref="E16:H16"/>
    <mergeCell ref="J16:L16"/>
    <mergeCell ref="M16:N16"/>
  </mergeCells>
  <dataValidations count="12">
    <dataValidation type="list" allowBlank="1" showInputMessage="1" showErrorMessage="1" sqref="H172:H181 H153:H162 H134:H143 H115:H124 H96:H105 H77:H86 H58:H67 H39:H48 H20:H29 H191:H200 H210:H219" xr:uid="{00000000-0002-0000-0900-000000000000}">
      <formula1>"idrogeno"</formula1>
    </dataValidation>
    <dataValidation allowBlank="1" showInputMessage="1" showErrorMessage="1" prompt="Inserire il riferimento corretto da piano di investimento (es.m1,e.1. ecc.)_x000a_" sqref="A18:A19 A170:A171 A189:A190 A37:A38 A56:A57 A75:A76 A94:A95 A113:A114 A132:A133 A151:A152 A208:A209" xr:uid="{00000000-0002-0000-0900-000001000000}"/>
    <dataValidation type="list" allowBlank="1" showInputMessage="1" showErrorMessage="1" sqref="S153:T162 S172:T181 S210:T219 S96:T105 S77:T86 S115:T124 S134:T143 S191:T200 S39:T48 S58:T67 S20:T29" xr:uid="{00000000-0002-0000-0900-000002000000}">
      <formula1>"si,"</formula1>
    </dataValidation>
    <dataValidation type="list" allowBlank="1" showInputMessage="1" showErrorMessage="1" sqref="B205:C205 B186:C186 B34:C34 B53:C53 B72:C72 B91:C91 B110:C110 B129:C129 B148:C148 B167:C167 B15:C15" xr:uid="{00000000-0002-0000-0900-000003000000}">
      <formula1>$D$18:$D$37</formula1>
    </dataValidation>
    <dataValidation type="list" allowBlank="1" showInputMessage="1" showErrorMessage="1" sqref="E20:E29 E39:E48 E58:E67 E77:E86 E96:E105 E115:E124 E134:E143 E153:E162 E172:E181 E191:E200 E210:E219" xr:uid="{00000000-0002-0000-0900-000004000000}">
      <formula1>"extraurbano"</formula1>
    </dataValidation>
    <dataValidation type="date" operator="lessThanOrEqual" allowBlank="1" showInputMessage="1" showErrorMessage="1" errorTitle="Attenzione OGV non compatibile" error="OGV successiva al 31/12/2028 (art 2 c. 5 D.D. n° 152/2025)" promptTitle="Attenzione:" prompt="OGV entro il 31/12/2028" sqref="Q14 Q33 Q52 Q71 Q90 Q109 Q128 Q147 Q166 Q185 Q204" xr:uid="{4F8E5002-E58E-4C6A-9F62-6BD08A38BB71}">
      <formula1>47118</formula1>
    </dataValidation>
    <dataValidation type="list" allowBlank="1" showInputMessage="1" showErrorMessage="1" sqref="I30 I49 I68 I87 I106 I125 I144 I163 I182 I201 I220" xr:uid="{9807B4F9-3996-47E5-905D-A6B9DA959DB1}">
      <formula1>"classe I,classe A"</formula1>
    </dataValidation>
    <dataValidation type="list" allowBlank="1" showInputMessage="1" showErrorMessage="1" sqref="H30 H49 H68 H87 H106 H125 H144 H163 H182 H201 H220" xr:uid="{439E31F1-C494-471E-94EB-12E63981A5E9}">
      <mc:AlternateContent xmlns:x12ac="http://schemas.microsoft.com/office/spreadsheetml/2011/1/ac" xmlns:mc="http://schemas.openxmlformats.org/markup-compatibility/2006">
        <mc:Choice Requires="x12ac">
          <x12ac:list>GNC,"GNL, Ibrido (met/ele)"</x12ac:list>
        </mc:Choice>
        <mc:Fallback>
          <formula1>"GNC,GNL, Ibrido (met/ele)"</formula1>
        </mc:Fallback>
      </mc:AlternateContent>
    </dataValidation>
    <dataValidation type="list" allowBlank="1" showInputMessage="1" showErrorMessage="1" sqref="E30 E49 E68 E87 E106 E125 E144 E163 E182 E201 E220" xr:uid="{DB3FD56A-10B3-40AF-A871-850126C93A16}">
      <formula1>"urbano,suburbano"</formula1>
    </dataValidation>
    <dataValidation type="date" operator="greaterThanOrEqual" allowBlank="1" showInputMessage="1" showErrorMessage="1" errorTitle="Data non corretta" error="Immatricolazione non compatibile perchè precedente al 01/01/2024 (art 3 c.6 D.D. 152/2025)" sqref="K20:K29 K39:K48 K58:K67 K77:K86 K96:K105 K115:K124 K134:K143 K153:K162 K172:K181 K191:K200 K210:K219" xr:uid="{31E38239-064F-4DDA-9A8F-36E886E5D24D}">
      <formula1>45292</formula1>
    </dataValidation>
    <dataValidation allowBlank="1" showInputMessage="1" showErrorMessage="1" prompt="Scegliere la Città Metropolitana beneficiaria dal menù a tendina_x000a__x000a_" sqref="K6" xr:uid="{832F4646-E0EB-4BD9-8890-21E4DE9581AA}"/>
    <dataValidation type="list" allowBlank="1" showInputMessage="1" showErrorMessage="1" sqref="I20:I29 I39:I48 I58:I67 I77:I86 I96:I105 I115:I124 I134:I143 I153:I162 I172:I181 I191:I200 I210:I219" xr:uid="{6B2C2A45-CD61-4CF6-9100-D55F1458D737}">
      <formula1>"classe II, classe III, classe A, classe B"</formula1>
    </dataValidation>
  </dataValidations>
  <pageMargins left="0.7" right="0.7" top="0.75" bottom="0.75" header="0.3" footer="0.3"/>
  <pageSetup paperSize="8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Città Metropolitana beneficiaria dal menù a tendina_x000a__x000a_" xr:uid="{00000000-0002-0000-0900-000006000000}">
          <x14:formula1>
            <xm:f>'DATI EROGAZIONI'!$A$2:$A$15</xm:f>
          </x14:formula1>
          <xm:sqref>E6:J6</xm:sqref>
        </x14:dataValidation>
        <x14:dataValidation type="list" allowBlank="1" showInputMessage="1" showErrorMessage="1" prompt="Inserire OGV corrispondente al Piano di investimento esecutivo" xr:uid="{00000000-0002-0000-0900-000007000000}">
          <x14:formula1>
            <xm:f>'EXTRAUrbano.Piano inv. forn '!$D$128:$D$147</xm:f>
          </x14:formula1>
          <xm:sqref>B14:C14 B33:C33 B52:C52 B71:C71 B90:C90 B109:C109 B128:C128 B147:C147 B166:C166 B185:C185 B204:C204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48952-F2C8-46FB-8908-C04EE5DDCA2D}">
  <sheetPr>
    <tabColor theme="9" tint="0.59999389629810485"/>
    <pageSetUpPr fitToPage="1"/>
  </sheetPr>
  <dimension ref="A1:AB221"/>
  <sheetViews>
    <sheetView zoomScale="80" zoomScaleNormal="80" workbookViewId="0">
      <selection activeCell="I209" sqref="I209:I219"/>
    </sheetView>
  </sheetViews>
  <sheetFormatPr defaultColWidth="8.7109375" defaultRowHeight="15" x14ac:dyDescent="0.25"/>
  <cols>
    <col min="1" max="1" width="14.140625" style="5" customWidth="1"/>
    <col min="2" max="2" width="7.140625" style="3" customWidth="1"/>
    <col min="3" max="3" width="19.5703125" style="1" customWidth="1"/>
    <col min="4" max="4" width="11.42578125" style="1" customWidth="1"/>
    <col min="5" max="5" width="17.5703125" style="1" customWidth="1"/>
    <col min="6" max="6" width="11.140625" style="3" customWidth="1"/>
    <col min="7" max="7" width="21.5703125" style="1" customWidth="1"/>
    <col min="8" max="8" width="18.28515625" style="1" customWidth="1"/>
    <col min="9" max="9" width="13.42578125" style="3" customWidth="1"/>
    <col min="10" max="11" width="21.5703125" style="3" customWidth="1"/>
    <col min="12" max="12" width="12.28515625" style="1" customWidth="1"/>
    <col min="13" max="13" width="15.85546875" style="1" customWidth="1"/>
    <col min="14" max="14" width="16.28515625" style="1" customWidth="1"/>
    <col min="15" max="15" width="15.85546875" style="1" customWidth="1"/>
    <col min="16" max="16" width="24.5703125" style="1" customWidth="1"/>
    <col min="17" max="17" width="28.140625" style="1" customWidth="1"/>
    <col min="18" max="18" width="21.140625" style="1" bestFit="1" customWidth="1"/>
    <col min="19" max="19" width="22.140625" style="1" customWidth="1"/>
    <col min="20" max="20" width="13.42578125" style="1" customWidth="1"/>
    <col min="21" max="21" width="18.7109375" style="1" customWidth="1"/>
    <col min="22" max="22" width="9.5703125" style="1" customWidth="1"/>
    <col min="23" max="23" width="18.7109375" style="1" customWidth="1"/>
    <col min="24" max="24" width="12.85546875" style="1" bestFit="1" customWidth="1"/>
    <col min="25" max="25" width="15.140625" style="1" bestFit="1" customWidth="1"/>
    <col min="26" max="26" width="15.140625" style="1" customWidth="1"/>
    <col min="27" max="27" width="15.7109375" style="1" customWidth="1"/>
    <col min="28" max="16384" width="8.7109375" style="1"/>
  </cols>
  <sheetData>
    <row r="1" spans="1:28" ht="35.25" customHeight="1" thickBot="1" x14ac:dyDescent="0.3">
      <c r="A1" s="1268" t="s">
        <v>0</v>
      </c>
      <c r="B1" s="1269"/>
      <c r="C1" s="1269"/>
      <c r="D1" s="1269"/>
      <c r="E1" s="1269"/>
      <c r="F1" s="1269"/>
      <c r="G1" s="1269"/>
      <c r="H1" s="1269"/>
      <c r="I1" s="1269"/>
      <c r="J1" s="1269"/>
      <c r="K1" s="1269"/>
      <c r="L1" s="1269"/>
      <c r="M1" s="1269"/>
      <c r="N1" s="1269"/>
      <c r="O1" s="1269"/>
      <c r="P1" s="1269"/>
      <c r="Q1" s="1269"/>
      <c r="R1" s="1269"/>
      <c r="S1" s="1269"/>
      <c r="T1" s="1269"/>
      <c r="U1" s="1270"/>
      <c r="V1" s="65"/>
      <c r="W1" s="65"/>
      <c r="X1" s="65"/>
      <c r="Y1" s="65"/>
    </row>
    <row r="2" spans="1:28" ht="23.25" thickBot="1" x14ac:dyDescent="0.3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</row>
    <row r="3" spans="1:28" ht="21.75" customHeight="1" x14ac:dyDescent="0.25">
      <c r="A3" s="1426" t="s">
        <v>672</v>
      </c>
      <c r="B3" s="1427"/>
      <c r="C3" s="1427"/>
      <c r="D3" s="1427"/>
      <c r="E3" s="1427"/>
      <c r="F3" s="1427"/>
      <c r="G3" s="1427"/>
      <c r="H3" s="1427"/>
      <c r="I3" s="1427"/>
      <c r="J3" s="1427"/>
      <c r="K3" s="1427"/>
      <c r="L3" s="1427"/>
      <c r="M3" s="1427"/>
      <c r="N3" s="1427"/>
      <c r="O3" s="1427"/>
      <c r="P3" s="1427"/>
      <c r="Q3" s="1427"/>
      <c r="R3" s="1427"/>
      <c r="S3" s="1427"/>
      <c r="T3" s="1427"/>
      <c r="U3" s="1428"/>
      <c r="V3" s="66"/>
      <c r="W3" s="66"/>
      <c r="X3" s="66"/>
      <c r="Y3" s="66"/>
    </row>
    <row r="4" spans="1:28" ht="23.45" customHeight="1" thickBot="1" x14ac:dyDescent="0.4">
      <c r="A4" s="1408" t="s">
        <v>639</v>
      </c>
      <c r="B4" s="1409"/>
      <c r="C4" s="1409"/>
      <c r="D4" s="1409"/>
      <c r="E4" s="1409"/>
      <c r="F4" s="1409"/>
      <c r="G4" s="1409"/>
      <c r="H4" s="1409"/>
      <c r="I4" s="1409"/>
      <c r="J4" s="1409"/>
      <c r="K4" s="1409"/>
      <c r="L4" s="1409"/>
      <c r="M4" s="1409"/>
      <c r="N4" s="1409"/>
      <c r="O4" s="1409"/>
      <c r="P4" s="1409"/>
      <c r="Q4" s="1409"/>
      <c r="R4" s="1409"/>
      <c r="S4" s="1409"/>
      <c r="T4" s="1409"/>
      <c r="U4" s="1410"/>
      <c r="V4" s="798"/>
      <c r="W4" s="798"/>
      <c r="X4" s="798"/>
      <c r="Y4" s="798"/>
      <c r="Z4" s="798"/>
      <c r="AA4" s="798"/>
      <c r="AB4" s="798"/>
    </row>
    <row r="5" spans="1:28" ht="27.75" thickBot="1" x14ac:dyDescent="0.3">
      <c r="A5" s="1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</row>
    <row r="6" spans="1:28" ht="26.25" customHeight="1" thickBot="1" x14ac:dyDescent="0.3">
      <c r="A6" s="976" t="s">
        <v>262</v>
      </c>
      <c r="B6" s="977"/>
      <c r="C6" s="977"/>
      <c r="D6" s="978"/>
      <c r="E6" s="974" t="s">
        <v>315</v>
      </c>
      <c r="F6" s="975"/>
      <c r="G6" s="975"/>
      <c r="H6" s="975"/>
      <c r="I6" s="975"/>
      <c r="J6" s="1220"/>
      <c r="K6" s="686"/>
      <c r="M6" s="1266" t="s">
        <v>4</v>
      </c>
      <c r="N6" s="1267"/>
      <c r="O6" s="1267"/>
      <c r="P6" s="1244"/>
      <c r="Q6" s="1245"/>
      <c r="R6" s="1245"/>
      <c r="S6" s="1245"/>
      <c r="T6" s="1245"/>
      <c r="U6" s="1246"/>
      <c r="V6" s="285"/>
      <c r="W6" s="285"/>
      <c r="X6" s="285"/>
      <c r="Y6" s="285"/>
    </row>
    <row r="7" spans="1:28" ht="15.75" thickBot="1" x14ac:dyDescent="0.3"/>
    <row r="8" spans="1:28" ht="28.5" customHeight="1" thickBot="1" x14ac:dyDescent="0.3">
      <c r="A8" s="1429" t="s">
        <v>671</v>
      </c>
      <c r="B8" s="1430"/>
      <c r="C8" s="1430"/>
      <c r="D8" s="1430"/>
      <c r="E8" s="1430"/>
      <c r="F8" s="1430"/>
      <c r="G8" s="1430"/>
      <c r="H8" s="1430"/>
      <c r="I8" s="1430"/>
      <c r="J8" s="1430"/>
      <c r="K8" s="1430"/>
      <c r="L8" s="1430"/>
      <c r="M8" s="1430"/>
      <c r="N8" s="1430"/>
      <c r="O8" s="1430"/>
      <c r="P8" s="1430"/>
      <c r="Q8" s="1430"/>
      <c r="R8" s="1430"/>
      <c r="S8" s="1430"/>
      <c r="T8" s="1430"/>
      <c r="U8" s="1431"/>
    </row>
    <row r="9" spans="1:28" ht="12.75" customHeight="1" thickBot="1" x14ac:dyDescent="0.3">
      <c r="A9" s="145"/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</row>
    <row r="10" spans="1:28" x14ac:dyDescent="0.25">
      <c r="A10" s="1432" t="s">
        <v>669</v>
      </c>
      <c r="B10" s="1433"/>
      <c r="C10" s="1433"/>
      <c r="D10" s="1434"/>
      <c r="E10" s="1336">
        <f>O30+O49+O68+O87+O106+O125+O144+O163+O182+O201+O220</f>
        <v>0</v>
      </c>
      <c r="F10" s="1337"/>
      <c r="G10" s="1337"/>
      <c r="H10" s="1338"/>
      <c r="I10" s="1"/>
      <c r="J10" s="1419" t="s">
        <v>309</v>
      </c>
      <c r="K10" s="1438"/>
      <c r="L10" s="1421"/>
      <c r="M10" s="1421"/>
      <c r="N10" s="1421"/>
      <c r="O10" s="1421"/>
      <c r="P10" s="1216">
        <f>P30+P49+P68+P87+P106+P125+P144+P163+P182+P201+P220</f>
        <v>0</v>
      </c>
      <c r="Q10" s="1217"/>
      <c r="R10" s="64"/>
      <c r="S10" s="1439" t="s">
        <v>266</v>
      </c>
      <c r="T10" s="1440"/>
      <c r="U10" s="1347">
        <f>F30+F49+F68+F87+F106+F125+F144+F163+F182+F201+F220</f>
        <v>0</v>
      </c>
    </row>
    <row r="11" spans="1:28" ht="15.75" thickBot="1" x14ac:dyDescent="0.3">
      <c r="A11" s="1435"/>
      <c r="B11" s="1436"/>
      <c r="C11" s="1436"/>
      <c r="D11" s="1437"/>
      <c r="E11" s="1339"/>
      <c r="F11" s="1340"/>
      <c r="G11" s="1340"/>
      <c r="H11" s="1341"/>
      <c r="I11" s="1"/>
      <c r="J11" s="1443" t="s">
        <v>629</v>
      </c>
      <c r="K11" s="1444"/>
      <c r="L11" s="1445"/>
      <c r="M11" s="1445"/>
      <c r="N11" s="1445"/>
      <c r="O11" s="1445"/>
      <c r="P11" s="1218"/>
      <c r="Q11" s="1219"/>
      <c r="R11" s="64"/>
      <c r="S11" s="1441"/>
      <c r="T11" s="1442"/>
      <c r="U11" s="1348"/>
    </row>
    <row r="12" spans="1:28" ht="15.75" thickBot="1" x14ac:dyDescent="0.3">
      <c r="A12" s="146"/>
      <c r="B12" s="147"/>
      <c r="C12" s="147"/>
      <c r="D12" s="147"/>
      <c r="E12" s="148"/>
      <c r="F12" s="148"/>
      <c r="G12" s="148"/>
      <c r="H12" s="148"/>
      <c r="I12" s="1"/>
      <c r="J12" s="149"/>
      <c r="K12" s="149"/>
      <c r="L12" s="149"/>
      <c r="M12" s="149"/>
      <c r="N12" s="149"/>
      <c r="O12" s="149"/>
      <c r="P12" s="118"/>
      <c r="Q12" s="118"/>
    </row>
    <row r="13" spans="1:28" ht="31.5" customHeight="1" thickBot="1" x14ac:dyDescent="0.3">
      <c r="A13" s="108"/>
      <c r="B13" s="33"/>
      <c r="C13" s="30"/>
      <c r="D13" s="30"/>
      <c r="E13" s="30"/>
      <c r="F13" s="33"/>
      <c r="G13" s="30"/>
      <c r="H13" s="30"/>
      <c r="I13" s="33"/>
      <c r="J13" s="33"/>
      <c r="K13" s="33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6"/>
    </row>
    <row r="14" spans="1:28" ht="33.75" customHeight="1" thickBot="1" x14ac:dyDescent="0.3">
      <c r="A14" s="790" t="s">
        <v>9</v>
      </c>
      <c r="B14" s="1226" t="s">
        <v>648</v>
      </c>
      <c r="C14" s="1227"/>
      <c r="E14" s="1423" t="s">
        <v>267</v>
      </c>
      <c r="F14" s="1424"/>
      <c r="G14" s="1224">
        <f>VLOOKUP(B14,'EXTRAUrbano.Piano inv. forn '!$D$171:$AB$190,3,FALSE)</f>
        <v>0</v>
      </c>
      <c r="H14" s="1225"/>
      <c r="I14" s="1"/>
      <c r="J14" s="1423" t="s">
        <v>268</v>
      </c>
      <c r="K14" s="1425"/>
      <c r="L14" s="1424"/>
      <c r="M14" s="1224">
        <f>VLOOKUP(B14,'EXTRAUrbano.Piano inv. forn '!$D$171:$AB$190,4,FALSE)</f>
        <v>0</v>
      </c>
      <c r="N14" s="1225"/>
      <c r="P14" s="791" t="s">
        <v>269</v>
      </c>
      <c r="Q14" s="525"/>
      <c r="S14" s="792" t="s">
        <v>270</v>
      </c>
      <c r="T14" s="1375"/>
      <c r="U14" s="1376"/>
      <c r="V14" s="47"/>
    </row>
    <row r="15" spans="1:28" ht="13.5" customHeight="1" thickBot="1" x14ac:dyDescent="0.3">
      <c r="A15" s="109"/>
      <c r="B15" s="76"/>
      <c r="C15" s="76"/>
      <c r="E15" s="77"/>
      <c r="F15" s="77"/>
      <c r="G15" s="78"/>
      <c r="H15" s="78"/>
      <c r="I15" s="1"/>
      <c r="J15" s="77"/>
      <c r="K15" s="77"/>
      <c r="L15" s="77"/>
      <c r="M15" s="78"/>
      <c r="N15" s="78"/>
      <c r="P15" s="79"/>
      <c r="S15" s="75"/>
      <c r="T15" s="80"/>
      <c r="V15" s="110"/>
      <c r="W15" s="80"/>
    </row>
    <row r="16" spans="1:28" ht="33.75" customHeight="1" thickBot="1" x14ac:dyDescent="0.3">
      <c r="A16" s="1413" t="s">
        <v>271</v>
      </c>
      <c r="B16" s="1414"/>
      <c r="C16" s="1414"/>
      <c r="D16" s="1415"/>
      <c r="E16" s="1210">
        <f>VLOOKUP(B14,'EXTRAUrbano.Piano inv. forn '!$D$171:$AB$190,17,FALSE)</f>
        <v>0</v>
      </c>
      <c r="F16" s="1258"/>
      <c r="G16" s="1258"/>
      <c r="H16" s="1211"/>
      <c r="I16" s="1"/>
      <c r="J16" s="1416" t="s">
        <v>52</v>
      </c>
      <c r="K16" s="1417"/>
      <c r="L16" s="1418"/>
      <c r="M16" s="1210">
        <f>VLOOKUP(B14,'EXTRAUrbano.Piano inv. forn '!$D$171:$AB$190,19,FALSE)</f>
        <v>0</v>
      </c>
      <c r="N16" s="1211"/>
      <c r="O16" s="98"/>
      <c r="P16" s="792" t="s">
        <v>272</v>
      </c>
      <c r="Q16" s="115">
        <f>M16+E16</f>
        <v>0</v>
      </c>
      <c r="R16" s="64"/>
      <c r="S16" s="792" t="s">
        <v>273</v>
      </c>
      <c r="T16" s="1375"/>
      <c r="U16" s="1376"/>
      <c r="V16" s="110"/>
      <c r="W16" s="80"/>
    </row>
    <row r="17" spans="1:23" ht="21.75" customHeight="1" thickBot="1" x14ac:dyDescent="0.3">
      <c r="A17" s="116"/>
      <c r="B17" s="117"/>
      <c r="C17" s="117"/>
      <c r="D17" s="117"/>
      <c r="E17" s="118"/>
      <c r="F17" s="118"/>
      <c r="G17" s="118"/>
      <c r="H17" s="118"/>
      <c r="I17" s="1"/>
      <c r="J17" s="77"/>
      <c r="K17" s="77"/>
      <c r="L17" s="77"/>
      <c r="M17" s="118"/>
      <c r="N17" s="118"/>
      <c r="O17" s="98"/>
      <c r="P17" s="75"/>
      <c r="Q17" s="98"/>
      <c r="R17" s="64"/>
      <c r="S17" s="75"/>
      <c r="T17" s="119"/>
      <c r="U17" s="119"/>
      <c r="V17" s="110"/>
      <c r="W17" s="80"/>
    </row>
    <row r="18" spans="1:23" s="6" customFormat="1" ht="72" customHeight="1" x14ac:dyDescent="0.25">
      <c r="A18" s="1419" t="s">
        <v>274</v>
      </c>
      <c r="B18" s="1421" t="s">
        <v>275</v>
      </c>
      <c r="C18" s="1421" t="s">
        <v>276</v>
      </c>
      <c r="D18" s="793" t="s">
        <v>277</v>
      </c>
      <c r="E18" s="788" t="s">
        <v>278</v>
      </c>
      <c r="F18" s="793" t="s">
        <v>279</v>
      </c>
      <c r="G18" s="793" t="s">
        <v>280</v>
      </c>
      <c r="H18" s="794" t="s">
        <v>241</v>
      </c>
      <c r="I18" s="794" t="s">
        <v>281</v>
      </c>
      <c r="J18" s="794" t="s">
        <v>282</v>
      </c>
      <c r="K18" s="794" t="s">
        <v>636</v>
      </c>
      <c r="L18" s="794" t="s">
        <v>283</v>
      </c>
      <c r="M18" s="794" t="s">
        <v>284</v>
      </c>
      <c r="N18" s="794" t="s">
        <v>285</v>
      </c>
      <c r="O18" s="794" t="s">
        <v>286</v>
      </c>
      <c r="P18" s="794" t="s">
        <v>287</v>
      </c>
      <c r="Q18" s="794" t="s">
        <v>288</v>
      </c>
      <c r="R18" s="794" t="s">
        <v>289</v>
      </c>
      <c r="S18" s="794" t="s">
        <v>290</v>
      </c>
      <c r="T18" s="794" t="s">
        <v>632</v>
      </c>
      <c r="U18" s="1411" t="s">
        <v>291</v>
      </c>
      <c r="V18" s="111"/>
    </row>
    <row r="19" spans="1:23" s="6" customFormat="1" ht="28.5" customHeight="1" thickBot="1" x14ac:dyDescent="0.3">
      <c r="A19" s="1420"/>
      <c r="B19" s="1422"/>
      <c r="C19" s="1422"/>
      <c r="D19" s="789" t="s">
        <v>292</v>
      </c>
      <c r="E19" s="789" t="s">
        <v>305</v>
      </c>
      <c r="F19" s="789" t="s">
        <v>294</v>
      </c>
      <c r="G19" s="789" t="s">
        <v>294</v>
      </c>
      <c r="H19" s="789" t="s">
        <v>670</v>
      </c>
      <c r="I19" s="789" t="s">
        <v>674</v>
      </c>
      <c r="J19" s="789" t="s">
        <v>295</v>
      </c>
      <c r="K19" s="789" t="s">
        <v>296</v>
      </c>
      <c r="L19" s="789" t="s">
        <v>296</v>
      </c>
      <c r="M19" s="789" t="s">
        <v>297</v>
      </c>
      <c r="N19" s="789" t="s">
        <v>296</v>
      </c>
      <c r="O19" s="789" t="s">
        <v>298</v>
      </c>
      <c r="P19" s="789" t="s">
        <v>629</v>
      </c>
      <c r="Q19" s="789" t="s">
        <v>299</v>
      </c>
      <c r="R19" s="789" t="s">
        <v>300</v>
      </c>
      <c r="S19" s="789" t="s">
        <v>301</v>
      </c>
      <c r="T19" s="789" t="s">
        <v>301</v>
      </c>
      <c r="U19" s="1412"/>
      <c r="V19" s="111"/>
    </row>
    <row r="20" spans="1:23" ht="15" customHeight="1" x14ac:dyDescent="0.25">
      <c r="A20" s="1406" t="str">
        <f>B14</f>
        <v>EXTRA-urb.d.4</v>
      </c>
      <c r="B20" s="795">
        <v>1</v>
      </c>
      <c r="C20" s="85"/>
      <c r="D20" s="86"/>
      <c r="E20" s="87"/>
      <c r="F20" s="85"/>
      <c r="G20" s="88"/>
      <c r="H20" s="89"/>
      <c r="I20" s="529"/>
      <c r="J20" s="92"/>
      <c r="K20" s="530"/>
      <c r="L20" s="93"/>
      <c r="M20" s="72"/>
      <c r="N20" s="93"/>
      <c r="O20" s="129"/>
      <c r="P20" s="129"/>
      <c r="Q20" s="72"/>
      <c r="R20" s="72"/>
      <c r="S20" s="72"/>
      <c r="T20" s="72"/>
      <c r="U20" s="282"/>
      <c r="V20" s="47"/>
    </row>
    <row r="21" spans="1:23" x14ac:dyDescent="0.25">
      <c r="A21" s="1406"/>
      <c r="B21" s="796">
        <v>2</v>
      </c>
      <c r="C21" s="81"/>
      <c r="D21" s="82"/>
      <c r="E21" s="74"/>
      <c r="F21" s="81"/>
      <c r="G21" s="83"/>
      <c r="H21" s="89"/>
      <c r="I21" s="534"/>
      <c r="J21" s="90"/>
      <c r="K21" s="535"/>
      <c r="L21" s="91"/>
      <c r="M21" s="73"/>
      <c r="N21" s="91"/>
      <c r="O21" s="120"/>
      <c r="P21" s="120"/>
      <c r="Q21" s="73"/>
      <c r="R21" s="73" t="s">
        <v>302</v>
      </c>
      <c r="S21" s="73"/>
      <c r="T21" s="73"/>
      <c r="U21" s="283"/>
      <c r="V21" s="47"/>
    </row>
    <row r="22" spans="1:23" x14ac:dyDescent="0.25">
      <c r="A22" s="1406"/>
      <c r="B22" s="796">
        <v>3</v>
      </c>
      <c r="C22" s="81"/>
      <c r="D22" s="82"/>
      <c r="E22" s="74"/>
      <c r="F22" s="81"/>
      <c r="G22" s="83"/>
      <c r="H22" s="89"/>
      <c r="I22" s="534"/>
      <c r="J22" s="90"/>
      <c r="K22" s="535"/>
      <c r="L22" s="91"/>
      <c r="M22" s="73"/>
      <c r="N22" s="91"/>
      <c r="O22" s="120"/>
      <c r="P22" s="120"/>
      <c r="Q22" s="73"/>
      <c r="R22" s="73"/>
      <c r="S22" s="73"/>
      <c r="T22" s="73"/>
      <c r="U22" s="283"/>
      <c r="V22" s="47"/>
    </row>
    <row r="23" spans="1:23" x14ac:dyDescent="0.25">
      <c r="A23" s="1406"/>
      <c r="B23" s="796">
        <v>4</v>
      </c>
      <c r="C23" s="81"/>
      <c r="D23" s="82"/>
      <c r="E23" s="74"/>
      <c r="F23" s="81"/>
      <c r="G23" s="83"/>
      <c r="H23" s="89"/>
      <c r="I23" s="534"/>
      <c r="J23" s="90"/>
      <c r="K23" s="535"/>
      <c r="L23" s="91"/>
      <c r="M23" s="73"/>
      <c r="N23" s="91"/>
      <c r="O23" s="120"/>
      <c r="P23" s="120"/>
      <c r="Q23" s="73"/>
      <c r="R23" s="73"/>
      <c r="S23" s="73"/>
      <c r="T23" s="73"/>
      <c r="U23" s="283"/>
      <c r="V23" s="47"/>
    </row>
    <row r="24" spans="1:23" x14ac:dyDescent="0.25">
      <c r="A24" s="1406"/>
      <c r="B24" s="796">
        <v>5</v>
      </c>
      <c r="C24" s="81"/>
      <c r="D24" s="82"/>
      <c r="E24" s="74"/>
      <c r="F24" s="81"/>
      <c r="G24" s="83"/>
      <c r="H24" s="89"/>
      <c r="I24" s="534"/>
      <c r="J24" s="90"/>
      <c r="K24" s="535"/>
      <c r="L24" s="91"/>
      <c r="M24" s="73"/>
      <c r="N24" s="91"/>
      <c r="O24" s="120"/>
      <c r="P24" s="120"/>
      <c r="Q24" s="73"/>
      <c r="R24" s="73"/>
      <c r="S24" s="73"/>
      <c r="T24" s="73"/>
      <c r="U24" s="283"/>
      <c r="V24" s="47"/>
    </row>
    <row r="25" spans="1:23" x14ac:dyDescent="0.25">
      <c r="A25" s="1406"/>
      <c r="B25" s="796">
        <v>6</v>
      </c>
      <c r="C25" s="81"/>
      <c r="D25" s="82"/>
      <c r="E25" s="74"/>
      <c r="F25" s="81"/>
      <c r="G25" s="83"/>
      <c r="H25" s="89"/>
      <c r="I25" s="534"/>
      <c r="J25" s="90"/>
      <c r="K25" s="535"/>
      <c r="L25" s="91"/>
      <c r="M25" s="73"/>
      <c r="N25" s="91"/>
      <c r="O25" s="120"/>
      <c r="P25" s="120"/>
      <c r="Q25" s="73"/>
      <c r="R25" s="73"/>
      <c r="S25" s="73"/>
      <c r="T25" s="73"/>
      <c r="U25" s="283"/>
      <c r="V25" s="47"/>
    </row>
    <row r="26" spans="1:23" x14ac:dyDescent="0.25">
      <c r="A26" s="1406"/>
      <c r="B26" s="796">
        <v>7</v>
      </c>
      <c r="C26" s="81"/>
      <c r="D26" s="82"/>
      <c r="E26" s="74"/>
      <c r="F26" s="81"/>
      <c r="G26" s="83"/>
      <c r="H26" s="89"/>
      <c r="I26" s="534"/>
      <c r="J26" s="90"/>
      <c r="K26" s="535"/>
      <c r="L26" s="91"/>
      <c r="M26" s="73"/>
      <c r="N26" s="91"/>
      <c r="O26" s="120"/>
      <c r="P26" s="120"/>
      <c r="Q26" s="73"/>
      <c r="R26" s="73"/>
      <c r="S26" s="73"/>
      <c r="T26" s="73"/>
      <c r="U26" s="283"/>
      <c r="V26" s="47"/>
    </row>
    <row r="27" spans="1:23" x14ac:dyDescent="0.25">
      <c r="A27" s="1406"/>
      <c r="B27" s="796">
        <v>8</v>
      </c>
      <c r="C27" s="81"/>
      <c r="D27" s="82"/>
      <c r="E27" s="74"/>
      <c r="F27" s="81"/>
      <c r="G27" s="83"/>
      <c r="H27" s="89"/>
      <c r="I27" s="534"/>
      <c r="J27" s="90"/>
      <c r="K27" s="535"/>
      <c r="L27" s="91"/>
      <c r="M27" s="73"/>
      <c r="N27" s="91"/>
      <c r="O27" s="120"/>
      <c r="P27" s="120"/>
      <c r="Q27" s="73"/>
      <c r="R27" s="73"/>
      <c r="S27" s="73"/>
      <c r="T27" s="73"/>
      <c r="U27" s="283"/>
      <c r="V27" s="47"/>
    </row>
    <row r="28" spans="1:23" x14ac:dyDescent="0.25">
      <c r="A28" s="1406"/>
      <c r="B28" s="796">
        <v>9</v>
      </c>
      <c r="C28" s="81"/>
      <c r="D28" s="82"/>
      <c r="E28" s="74"/>
      <c r="F28" s="81"/>
      <c r="G28" s="83"/>
      <c r="H28" s="89"/>
      <c r="I28" s="534"/>
      <c r="J28" s="90"/>
      <c r="K28" s="535"/>
      <c r="L28" s="91"/>
      <c r="M28" s="73"/>
      <c r="N28" s="91"/>
      <c r="O28" s="120"/>
      <c r="P28" s="120"/>
      <c r="Q28" s="73"/>
      <c r="R28" s="73"/>
      <c r="S28" s="73"/>
      <c r="T28" s="73"/>
      <c r="U28" s="283"/>
      <c r="V28" s="47"/>
    </row>
    <row r="29" spans="1:23" ht="15.75" thickBot="1" x14ac:dyDescent="0.3">
      <c r="A29" s="1407"/>
      <c r="B29" s="797">
        <v>10</v>
      </c>
      <c r="C29" s="100"/>
      <c r="D29" s="101"/>
      <c r="E29" s="102"/>
      <c r="F29" s="100"/>
      <c r="G29" s="103"/>
      <c r="H29" s="331"/>
      <c r="I29" s="539"/>
      <c r="J29" s="106"/>
      <c r="K29" s="540"/>
      <c r="L29" s="107"/>
      <c r="M29" s="105"/>
      <c r="N29" s="107"/>
      <c r="O29" s="121"/>
      <c r="P29" s="121"/>
      <c r="Q29" s="105"/>
      <c r="R29" s="105"/>
      <c r="S29" s="105"/>
      <c r="T29" s="105"/>
      <c r="U29" s="284"/>
      <c r="V29" s="47"/>
    </row>
    <row r="30" spans="1:23" ht="25.5" thickBot="1" x14ac:dyDescent="0.3">
      <c r="A30" s="109"/>
      <c r="B30" s="75"/>
      <c r="C30" s="75"/>
      <c r="D30" s="75"/>
      <c r="E30" s="395" t="s">
        <v>303</v>
      </c>
      <c r="F30" s="396">
        <f>COUNTA(F20:F29)</f>
        <v>0</v>
      </c>
      <c r="G30" s="397">
        <f>COUNTA(G20:G29)</f>
        <v>0</v>
      </c>
      <c r="H30" s="613"/>
      <c r="I30" s="523"/>
      <c r="J30" s="615"/>
      <c r="K30" s="615"/>
      <c r="L30" s="616"/>
      <c r="M30" s="1273" t="s">
        <v>440</v>
      </c>
      <c r="N30" s="1274"/>
      <c r="O30" s="617">
        <f>SUM(O20:O29)</f>
        <v>0</v>
      </c>
      <c r="P30" s="618">
        <f>SUM(P20:P29)</f>
        <v>0</v>
      </c>
      <c r="Q30" s="5"/>
      <c r="S30" s="5"/>
      <c r="T30" s="5"/>
      <c r="U30" s="99"/>
      <c r="V30" s="112"/>
      <c r="W30" s="99"/>
    </row>
    <row r="31" spans="1:23" ht="15.75" thickBot="1" x14ac:dyDescent="0.3">
      <c r="A31" s="113"/>
      <c r="B31" s="48"/>
      <c r="C31" s="45"/>
      <c r="D31" s="45"/>
      <c r="E31" s="45"/>
      <c r="F31" s="48"/>
      <c r="G31" s="45"/>
      <c r="H31" s="45"/>
      <c r="I31" s="48"/>
      <c r="J31" s="48"/>
      <c r="K31" s="48"/>
      <c r="L31" s="45"/>
      <c r="M31" s="45"/>
      <c r="N31" s="45"/>
      <c r="O31" s="45"/>
      <c r="P31" s="45"/>
      <c r="Q31" s="45"/>
      <c r="R31" s="45"/>
      <c r="S31" s="45"/>
      <c r="T31" s="114"/>
      <c r="U31" s="45"/>
      <c r="V31" s="49"/>
    </row>
    <row r="32" spans="1:23" ht="31.5" customHeight="1" thickBot="1" x14ac:dyDescent="0.3">
      <c r="A32" s="108"/>
      <c r="B32" s="33"/>
      <c r="C32" s="30"/>
      <c r="D32" s="30"/>
      <c r="E32" s="30"/>
      <c r="F32" s="33"/>
      <c r="G32" s="30"/>
      <c r="H32" s="30"/>
      <c r="I32" s="33"/>
      <c r="J32" s="33"/>
      <c r="K32" s="33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6"/>
    </row>
    <row r="33" spans="1:23" ht="33.75" customHeight="1" thickBot="1" x14ac:dyDescent="0.3">
      <c r="A33" s="790" t="s">
        <v>9</v>
      </c>
      <c r="B33" s="1226" t="s">
        <v>648</v>
      </c>
      <c r="C33" s="1227"/>
      <c r="E33" s="1423" t="s">
        <v>267</v>
      </c>
      <c r="F33" s="1424"/>
      <c r="G33" s="1224">
        <f>VLOOKUP(B33,'EXTRAUrbano.Piano inv. forn '!$D$171:$AB$190,3,FALSE)</f>
        <v>0</v>
      </c>
      <c r="H33" s="1225"/>
      <c r="I33" s="1"/>
      <c r="J33" s="1423" t="s">
        <v>268</v>
      </c>
      <c r="K33" s="1425"/>
      <c r="L33" s="1424"/>
      <c r="M33" s="1224">
        <f>VLOOKUP(B33,'EXTRAUrbano.Piano inv. forn '!$D$171:$AB$190,4,FALSE)</f>
        <v>0</v>
      </c>
      <c r="N33" s="1225"/>
      <c r="P33" s="791" t="s">
        <v>269</v>
      </c>
      <c r="Q33" s="525"/>
      <c r="S33" s="792" t="s">
        <v>270</v>
      </c>
      <c r="T33" s="1375"/>
      <c r="U33" s="1376"/>
      <c r="V33" s="47"/>
    </row>
    <row r="34" spans="1:23" ht="13.5" customHeight="1" thickBot="1" x14ac:dyDescent="0.3">
      <c r="A34" s="109"/>
      <c r="B34" s="76"/>
      <c r="C34" s="76"/>
      <c r="E34" s="77"/>
      <c r="F34" s="77"/>
      <c r="G34" s="78"/>
      <c r="H34" s="78"/>
      <c r="I34" s="1"/>
      <c r="J34" s="77"/>
      <c r="K34" s="77"/>
      <c r="L34" s="77"/>
      <c r="M34" s="78"/>
      <c r="N34" s="78"/>
      <c r="P34" s="79"/>
      <c r="S34" s="75"/>
      <c r="T34" s="80"/>
      <c r="V34" s="110"/>
      <c r="W34" s="80"/>
    </row>
    <row r="35" spans="1:23" ht="33.75" customHeight="1" thickBot="1" x14ac:dyDescent="0.3">
      <c r="A35" s="1413" t="s">
        <v>271</v>
      </c>
      <c r="B35" s="1414"/>
      <c r="C35" s="1414"/>
      <c r="D35" s="1415"/>
      <c r="E35" s="1210">
        <f>VLOOKUP(B33,'EXTRAUrbano.Piano inv. forn '!$D$171:$AB$190,17,FALSE)</f>
        <v>0</v>
      </c>
      <c r="F35" s="1258"/>
      <c r="G35" s="1258"/>
      <c r="H35" s="1211"/>
      <c r="I35" s="1"/>
      <c r="J35" s="1416" t="s">
        <v>52</v>
      </c>
      <c r="K35" s="1417"/>
      <c r="L35" s="1418"/>
      <c r="M35" s="1210">
        <f>VLOOKUP(B33,'EXTRAUrbano.Piano inv. forn '!$D$171:$AB$190,19,FALSE)</f>
        <v>0</v>
      </c>
      <c r="N35" s="1211"/>
      <c r="O35" s="98"/>
      <c r="P35" s="792" t="s">
        <v>272</v>
      </c>
      <c r="Q35" s="115">
        <f>M35+E35</f>
        <v>0</v>
      </c>
      <c r="R35" s="64"/>
      <c r="S35" s="792" t="s">
        <v>273</v>
      </c>
      <c r="T35" s="1375"/>
      <c r="U35" s="1376"/>
      <c r="V35" s="110"/>
      <c r="W35" s="80"/>
    </row>
    <row r="36" spans="1:23" ht="21.75" customHeight="1" thickBot="1" x14ac:dyDescent="0.3">
      <c r="A36" s="116"/>
      <c r="B36" s="117"/>
      <c r="C36" s="117"/>
      <c r="D36" s="117"/>
      <c r="E36" s="118"/>
      <c r="F36" s="118"/>
      <c r="G36" s="118"/>
      <c r="H36" s="118"/>
      <c r="I36" s="1"/>
      <c r="J36" s="77"/>
      <c r="K36" s="77"/>
      <c r="L36" s="77"/>
      <c r="M36" s="118"/>
      <c r="N36" s="118"/>
      <c r="O36" s="98"/>
      <c r="P36" s="75"/>
      <c r="Q36" s="98"/>
      <c r="R36" s="64"/>
      <c r="S36" s="75"/>
      <c r="T36" s="119"/>
      <c r="U36" s="119"/>
      <c r="V36" s="110"/>
      <c r="W36" s="80"/>
    </row>
    <row r="37" spans="1:23" s="6" customFormat="1" ht="72" customHeight="1" x14ac:dyDescent="0.25">
      <c r="A37" s="1419" t="s">
        <v>274</v>
      </c>
      <c r="B37" s="1421" t="s">
        <v>275</v>
      </c>
      <c r="C37" s="1421" t="s">
        <v>276</v>
      </c>
      <c r="D37" s="793" t="s">
        <v>277</v>
      </c>
      <c r="E37" s="788" t="s">
        <v>278</v>
      </c>
      <c r="F37" s="793" t="s">
        <v>279</v>
      </c>
      <c r="G37" s="793" t="s">
        <v>280</v>
      </c>
      <c r="H37" s="794" t="s">
        <v>241</v>
      </c>
      <c r="I37" s="794" t="s">
        <v>281</v>
      </c>
      <c r="J37" s="794" t="s">
        <v>282</v>
      </c>
      <c r="K37" s="794" t="s">
        <v>636</v>
      </c>
      <c r="L37" s="794" t="s">
        <v>283</v>
      </c>
      <c r="M37" s="794" t="s">
        <v>284</v>
      </c>
      <c r="N37" s="794" t="s">
        <v>285</v>
      </c>
      <c r="O37" s="794" t="s">
        <v>286</v>
      </c>
      <c r="P37" s="794" t="s">
        <v>287</v>
      </c>
      <c r="Q37" s="794" t="s">
        <v>288</v>
      </c>
      <c r="R37" s="794" t="s">
        <v>289</v>
      </c>
      <c r="S37" s="794" t="s">
        <v>290</v>
      </c>
      <c r="T37" s="794" t="s">
        <v>632</v>
      </c>
      <c r="U37" s="1411" t="s">
        <v>291</v>
      </c>
      <c r="V37" s="111"/>
    </row>
    <row r="38" spans="1:23" s="6" customFormat="1" ht="28.5" customHeight="1" thickBot="1" x14ac:dyDescent="0.3">
      <c r="A38" s="1420"/>
      <c r="B38" s="1422"/>
      <c r="C38" s="1422"/>
      <c r="D38" s="789" t="s">
        <v>292</v>
      </c>
      <c r="E38" s="789" t="s">
        <v>305</v>
      </c>
      <c r="F38" s="789" t="s">
        <v>294</v>
      </c>
      <c r="G38" s="789" t="s">
        <v>294</v>
      </c>
      <c r="H38" s="789" t="s">
        <v>670</v>
      </c>
      <c r="I38" s="789" t="s">
        <v>674</v>
      </c>
      <c r="J38" s="789" t="s">
        <v>295</v>
      </c>
      <c r="K38" s="789" t="s">
        <v>296</v>
      </c>
      <c r="L38" s="789" t="s">
        <v>296</v>
      </c>
      <c r="M38" s="789" t="s">
        <v>297</v>
      </c>
      <c r="N38" s="789" t="s">
        <v>296</v>
      </c>
      <c r="O38" s="789" t="s">
        <v>298</v>
      </c>
      <c r="P38" s="789" t="s">
        <v>629</v>
      </c>
      <c r="Q38" s="789" t="s">
        <v>299</v>
      </c>
      <c r="R38" s="789" t="s">
        <v>300</v>
      </c>
      <c r="S38" s="789" t="s">
        <v>301</v>
      </c>
      <c r="T38" s="789" t="s">
        <v>301</v>
      </c>
      <c r="U38" s="1412"/>
      <c r="V38" s="111"/>
    </row>
    <row r="39" spans="1:23" ht="15" customHeight="1" x14ac:dyDescent="0.25">
      <c r="A39" s="1406" t="str">
        <f>B33</f>
        <v>EXTRA-urb.d.4</v>
      </c>
      <c r="B39" s="795">
        <v>1</v>
      </c>
      <c r="C39" s="85"/>
      <c r="D39" s="86"/>
      <c r="E39" s="87"/>
      <c r="F39" s="85"/>
      <c r="G39" s="88"/>
      <c r="H39" s="89"/>
      <c r="I39" s="529"/>
      <c r="J39" s="92"/>
      <c r="K39" s="530"/>
      <c r="L39" s="93"/>
      <c r="M39" s="72"/>
      <c r="N39" s="93"/>
      <c r="O39" s="129"/>
      <c r="P39" s="129"/>
      <c r="Q39" s="72"/>
      <c r="R39" s="72"/>
      <c r="S39" s="72"/>
      <c r="T39" s="72"/>
      <c r="U39" s="282"/>
      <c r="V39" s="47"/>
    </row>
    <row r="40" spans="1:23" x14ac:dyDescent="0.25">
      <c r="A40" s="1406"/>
      <c r="B40" s="796">
        <v>2</v>
      </c>
      <c r="C40" s="81"/>
      <c r="D40" s="82"/>
      <c r="E40" s="74"/>
      <c r="F40" s="81"/>
      <c r="G40" s="83"/>
      <c r="H40" s="89"/>
      <c r="I40" s="534"/>
      <c r="J40" s="90"/>
      <c r="K40" s="535"/>
      <c r="L40" s="91"/>
      <c r="M40" s="73"/>
      <c r="N40" s="91"/>
      <c r="O40" s="120"/>
      <c r="P40" s="120"/>
      <c r="Q40" s="73"/>
      <c r="R40" s="73" t="s">
        <v>302</v>
      </c>
      <c r="S40" s="73"/>
      <c r="T40" s="73"/>
      <c r="U40" s="283"/>
      <c r="V40" s="47"/>
    </row>
    <row r="41" spans="1:23" x14ac:dyDescent="0.25">
      <c r="A41" s="1406"/>
      <c r="B41" s="796">
        <v>3</v>
      </c>
      <c r="C41" s="81"/>
      <c r="D41" s="82"/>
      <c r="E41" s="74"/>
      <c r="F41" s="81"/>
      <c r="G41" s="83"/>
      <c r="H41" s="89"/>
      <c r="I41" s="534"/>
      <c r="J41" s="90"/>
      <c r="K41" s="535"/>
      <c r="L41" s="91"/>
      <c r="M41" s="73"/>
      <c r="N41" s="91"/>
      <c r="O41" s="120"/>
      <c r="P41" s="120"/>
      <c r="Q41" s="73"/>
      <c r="R41" s="73"/>
      <c r="S41" s="73"/>
      <c r="T41" s="73"/>
      <c r="U41" s="283"/>
      <c r="V41" s="47"/>
    </row>
    <row r="42" spans="1:23" x14ac:dyDescent="0.25">
      <c r="A42" s="1406"/>
      <c r="B42" s="796">
        <v>4</v>
      </c>
      <c r="C42" s="81"/>
      <c r="D42" s="82"/>
      <c r="E42" s="74"/>
      <c r="F42" s="81"/>
      <c r="G42" s="83"/>
      <c r="H42" s="89"/>
      <c r="I42" s="534"/>
      <c r="J42" s="90"/>
      <c r="K42" s="535"/>
      <c r="L42" s="91"/>
      <c r="M42" s="73"/>
      <c r="N42" s="91"/>
      <c r="O42" s="120"/>
      <c r="P42" s="120"/>
      <c r="Q42" s="73"/>
      <c r="R42" s="73"/>
      <c r="S42" s="73"/>
      <c r="T42" s="73"/>
      <c r="U42" s="283"/>
      <c r="V42" s="47"/>
    </row>
    <row r="43" spans="1:23" x14ac:dyDescent="0.25">
      <c r="A43" s="1406"/>
      <c r="B43" s="796">
        <v>5</v>
      </c>
      <c r="C43" s="81"/>
      <c r="D43" s="82"/>
      <c r="E43" s="74"/>
      <c r="F43" s="81"/>
      <c r="G43" s="83"/>
      <c r="H43" s="89"/>
      <c r="I43" s="534"/>
      <c r="J43" s="90"/>
      <c r="K43" s="535"/>
      <c r="L43" s="91"/>
      <c r="M43" s="73"/>
      <c r="N43" s="91"/>
      <c r="O43" s="120"/>
      <c r="P43" s="120"/>
      <c r="Q43" s="73"/>
      <c r="R43" s="73"/>
      <c r="S43" s="73"/>
      <c r="T43" s="73"/>
      <c r="U43" s="283"/>
      <c r="V43" s="47"/>
    </row>
    <row r="44" spans="1:23" x14ac:dyDescent="0.25">
      <c r="A44" s="1406"/>
      <c r="B44" s="796">
        <v>6</v>
      </c>
      <c r="C44" s="81"/>
      <c r="D44" s="82"/>
      <c r="E44" s="74"/>
      <c r="F44" s="81"/>
      <c r="G44" s="83"/>
      <c r="H44" s="89"/>
      <c r="I44" s="534"/>
      <c r="J44" s="90"/>
      <c r="K44" s="535"/>
      <c r="L44" s="91"/>
      <c r="M44" s="73"/>
      <c r="N44" s="91"/>
      <c r="O44" s="120"/>
      <c r="P44" s="120"/>
      <c r="Q44" s="73"/>
      <c r="R44" s="73"/>
      <c r="S44" s="73"/>
      <c r="T44" s="73"/>
      <c r="U44" s="283"/>
      <c r="V44" s="47"/>
    </row>
    <row r="45" spans="1:23" x14ac:dyDescent="0.25">
      <c r="A45" s="1406"/>
      <c r="B45" s="796">
        <v>7</v>
      </c>
      <c r="C45" s="81"/>
      <c r="D45" s="82"/>
      <c r="E45" s="74"/>
      <c r="F45" s="81"/>
      <c r="G45" s="83"/>
      <c r="H45" s="89"/>
      <c r="I45" s="534"/>
      <c r="J45" s="90"/>
      <c r="K45" s="535"/>
      <c r="L45" s="91"/>
      <c r="M45" s="73"/>
      <c r="N45" s="91"/>
      <c r="O45" s="120"/>
      <c r="P45" s="120"/>
      <c r="Q45" s="73"/>
      <c r="R45" s="73"/>
      <c r="S45" s="73"/>
      <c r="T45" s="73"/>
      <c r="U45" s="283"/>
      <c r="V45" s="47"/>
    </row>
    <row r="46" spans="1:23" x14ac:dyDescent="0.25">
      <c r="A46" s="1406"/>
      <c r="B46" s="796">
        <v>8</v>
      </c>
      <c r="C46" s="81"/>
      <c r="D46" s="82"/>
      <c r="E46" s="74"/>
      <c r="F46" s="81"/>
      <c r="G46" s="83"/>
      <c r="H46" s="89"/>
      <c r="I46" s="534"/>
      <c r="J46" s="90"/>
      <c r="K46" s="535"/>
      <c r="L46" s="91"/>
      <c r="M46" s="73"/>
      <c r="N46" s="91"/>
      <c r="O46" s="120"/>
      <c r="P46" s="120"/>
      <c r="Q46" s="73"/>
      <c r="R46" s="73"/>
      <c r="S46" s="73"/>
      <c r="T46" s="73"/>
      <c r="U46" s="283"/>
      <c r="V46" s="47"/>
    </row>
    <row r="47" spans="1:23" x14ac:dyDescent="0.25">
      <c r="A47" s="1406"/>
      <c r="B47" s="796">
        <v>9</v>
      </c>
      <c r="C47" s="81"/>
      <c r="D47" s="82"/>
      <c r="E47" s="74"/>
      <c r="F47" s="81"/>
      <c r="G47" s="83"/>
      <c r="H47" s="89"/>
      <c r="I47" s="534"/>
      <c r="J47" s="90"/>
      <c r="K47" s="535"/>
      <c r="L47" s="91"/>
      <c r="M47" s="73"/>
      <c r="N47" s="91"/>
      <c r="O47" s="120"/>
      <c r="P47" s="120"/>
      <c r="Q47" s="73"/>
      <c r="R47" s="73"/>
      <c r="S47" s="73"/>
      <c r="T47" s="73"/>
      <c r="U47" s="283"/>
      <c r="V47" s="47"/>
    </row>
    <row r="48" spans="1:23" ht="15.75" thickBot="1" x14ac:dyDescent="0.3">
      <c r="A48" s="1407"/>
      <c r="B48" s="797">
        <v>10</v>
      </c>
      <c r="C48" s="100"/>
      <c r="D48" s="101"/>
      <c r="E48" s="102"/>
      <c r="F48" s="100"/>
      <c r="G48" s="103"/>
      <c r="H48" s="331"/>
      <c r="I48" s="539"/>
      <c r="J48" s="106"/>
      <c r="K48" s="540"/>
      <c r="L48" s="107"/>
      <c r="M48" s="105"/>
      <c r="N48" s="107"/>
      <c r="O48" s="121"/>
      <c r="P48" s="121"/>
      <c r="Q48" s="105"/>
      <c r="R48" s="105"/>
      <c r="S48" s="105"/>
      <c r="T48" s="105"/>
      <c r="U48" s="284"/>
      <c r="V48" s="47"/>
    </row>
    <row r="49" spans="1:23" ht="25.5" thickBot="1" x14ac:dyDescent="0.3">
      <c r="A49" s="109"/>
      <c r="B49" s="75"/>
      <c r="C49" s="75"/>
      <c r="D49" s="75"/>
      <c r="E49" s="395" t="s">
        <v>303</v>
      </c>
      <c r="F49" s="396">
        <f>COUNTA(F39:F48)</f>
        <v>0</v>
      </c>
      <c r="G49" s="397">
        <f>COUNTA(G39:G48)</f>
        <v>0</v>
      </c>
      <c r="H49" s="613"/>
      <c r="I49" s="523"/>
      <c r="J49" s="615"/>
      <c r="K49" s="615"/>
      <c r="L49" s="616"/>
      <c r="M49" s="1273" t="s">
        <v>440</v>
      </c>
      <c r="N49" s="1274"/>
      <c r="O49" s="617">
        <f>SUM(O39:O48)</f>
        <v>0</v>
      </c>
      <c r="P49" s="618">
        <f>SUM(P39:P48)</f>
        <v>0</v>
      </c>
      <c r="Q49" s="5"/>
      <c r="S49" s="5"/>
      <c r="T49" s="5"/>
      <c r="U49" s="99"/>
      <c r="V49" s="112"/>
      <c r="W49" s="99"/>
    </row>
    <row r="50" spans="1:23" ht="15.75" thickBot="1" x14ac:dyDescent="0.3">
      <c r="A50" s="113"/>
      <c r="B50" s="48"/>
      <c r="C50" s="45"/>
      <c r="D50" s="45"/>
      <c r="E50" s="45"/>
      <c r="F50" s="48"/>
      <c r="G50" s="45"/>
      <c r="H50" s="45"/>
      <c r="I50" s="48"/>
      <c r="J50" s="48"/>
      <c r="K50" s="48"/>
      <c r="L50" s="45"/>
      <c r="M50" s="45"/>
      <c r="N50" s="45"/>
      <c r="O50" s="45"/>
      <c r="P50" s="45"/>
      <c r="Q50" s="45"/>
      <c r="R50" s="45"/>
      <c r="S50" s="45"/>
      <c r="T50" s="114"/>
      <c r="U50" s="45"/>
      <c r="V50" s="49"/>
    </row>
    <row r="51" spans="1:23" ht="31.5" customHeight="1" thickBot="1" x14ac:dyDescent="0.3">
      <c r="A51" s="108"/>
      <c r="B51" s="33"/>
      <c r="C51" s="30"/>
      <c r="D51" s="30"/>
      <c r="E51" s="30"/>
      <c r="F51" s="33"/>
      <c r="G51" s="30"/>
      <c r="H51" s="30"/>
      <c r="I51" s="33"/>
      <c r="J51" s="33"/>
      <c r="K51" s="33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6"/>
    </row>
    <row r="52" spans="1:23" ht="33.75" customHeight="1" thickBot="1" x14ac:dyDescent="0.3">
      <c r="A52" s="790" t="s">
        <v>9</v>
      </c>
      <c r="B52" s="1226" t="s">
        <v>648</v>
      </c>
      <c r="C52" s="1227"/>
      <c r="E52" s="1423" t="s">
        <v>267</v>
      </c>
      <c r="F52" s="1424"/>
      <c r="G52" s="1224">
        <f>VLOOKUP(B52,'EXTRAUrbano.Piano inv. forn '!$D$171:$AB$190,3,FALSE)</f>
        <v>0</v>
      </c>
      <c r="H52" s="1225"/>
      <c r="I52" s="1"/>
      <c r="J52" s="1423" t="s">
        <v>268</v>
      </c>
      <c r="K52" s="1425"/>
      <c r="L52" s="1424"/>
      <c r="M52" s="1224">
        <f>VLOOKUP(B52,'EXTRAUrbano.Piano inv. forn '!$D$171:$AB$190,4,FALSE)</f>
        <v>0</v>
      </c>
      <c r="N52" s="1225"/>
      <c r="P52" s="791" t="s">
        <v>269</v>
      </c>
      <c r="Q52" s="525"/>
      <c r="S52" s="792" t="s">
        <v>270</v>
      </c>
      <c r="T52" s="1375"/>
      <c r="U52" s="1376"/>
      <c r="V52" s="47"/>
    </row>
    <row r="53" spans="1:23" ht="13.5" customHeight="1" thickBot="1" x14ac:dyDescent="0.3">
      <c r="A53" s="109"/>
      <c r="B53" s="76"/>
      <c r="C53" s="76"/>
      <c r="E53" s="77"/>
      <c r="F53" s="77"/>
      <c r="G53" s="78"/>
      <c r="H53" s="78"/>
      <c r="I53" s="1"/>
      <c r="J53" s="77"/>
      <c r="K53" s="77"/>
      <c r="L53" s="77"/>
      <c r="M53" s="78"/>
      <c r="N53" s="78"/>
      <c r="P53" s="79"/>
      <c r="S53" s="75"/>
      <c r="T53" s="80"/>
      <c r="V53" s="110"/>
      <c r="W53" s="80"/>
    </row>
    <row r="54" spans="1:23" ht="33.75" customHeight="1" thickBot="1" x14ac:dyDescent="0.3">
      <c r="A54" s="1413" t="s">
        <v>271</v>
      </c>
      <c r="B54" s="1414"/>
      <c r="C54" s="1414"/>
      <c r="D54" s="1415"/>
      <c r="E54" s="1210">
        <f>VLOOKUP(B52,'EXTRAUrbano.Piano inv. forn '!$D$171:$AB$190,17,FALSE)</f>
        <v>0</v>
      </c>
      <c r="F54" s="1258"/>
      <c r="G54" s="1258"/>
      <c r="H54" s="1211"/>
      <c r="I54" s="1"/>
      <c r="J54" s="1416" t="s">
        <v>52</v>
      </c>
      <c r="K54" s="1417"/>
      <c r="L54" s="1418"/>
      <c r="M54" s="1210">
        <f>VLOOKUP(B52,'EXTRAUrbano.Piano inv. forn '!$D$171:$AB$190,19,FALSE)</f>
        <v>0</v>
      </c>
      <c r="N54" s="1211"/>
      <c r="O54" s="98"/>
      <c r="P54" s="792" t="s">
        <v>272</v>
      </c>
      <c r="Q54" s="115">
        <f>M54+E54</f>
        <v>0</v>
      </c>
      <c r="R54" s="64"/>
      <c r="S54" s="792" t="s">
        <v>273</v>
      </c>
      <c r="T54" s="1375"/>
      <c r="U54" s="1376"/>
      <c r="V54" s="110"/>
      <c r="W54" s="80"/>
    </row>
    <row r="55" spans="1:23" ht="21.75" customHeight="1" thickBot="1" x14ac:dyDescent="0.3">
      <c r="A55" s="116"/>
      <c r="B55" s="117"/>
      <c r="C55" s="117"/>
      <c r="D55" s="117"/>
      <c r="E55" s="118"/>
      <c r="F55" s="118"/>
      <c r="G55" s="118"/>
      <c r="H55" s="118"/>
      <c r="I55" s="1"/>
      <c r="J55" s="77"/>
      <c r="K55" s="77"/>
      <c r="L55" s="77"/>
      <c r="M55" s="118"/>
      <c r="N55" s="118"/>
      <c r="O55" s="98"/>
      <c r="P55" s="75"/>
      <c r="Q55" s="98"/>
      <c r="R55" s="64"/>
      <c r="S55" s="75"/>
      <c r="T55" s="119"/>
      <c r="U55" s="119"/>
      <c r="V55" s="110"/>
      <c r="W55" s="80"/>
    </row>
    <row r="56" spans="1:23" s="6" customFormat="1" ht="72" customHeight="1" x14ac:dyDescent="0.25">
      <c r="A56" s="1419" t="s">
        <v>274</v>
      </c>
      <c r="B56" s="1421" t="s">
        <v>275</v>
      </c>
      <c r="C56" s="1421" t="s">
        <v>276</v>
      </c>
      <c r="D56" s="793" t="s">
        <v>277</v>
      </c>
      <c r="E56" s="788" t="s">
        <v>278</v>
      </c>
      <c r="F56" s="793" t="s">
        <v>279</v>
      </c>
      <c r="G56" s="793" t="s">
        <v>280</v>
      </c>
      <c r="H56" s="794" t="s">
        <v>241</v>
      </c>
      <c r="I56" s="794" t="s">
        <v>281</v>
      </c>
      <c r="J56" s="794" t="s">
        <v>282</v>
      </c>
      <c r="K56" s="794" t="s">
        <v>636</v>
      </c>
      <c r="L56" s="794" t="s">
        <v>283</v>
      </c>
      <c r="M56" s="794" t="s">
        <v>284</v>
      </c>
      <c r="N56" s="794" t="s">
        <v>285</v>
      </c>
      <c r="O56" s="794" t="s">
        <v>286</v>
      </c>
      <c r="P56" s="794" t="s">
        <v>287</v>
      </c>
      <c r="Q56" s="794" t="s">
        <v>288</v>
      </c>
      <c r="R56" s="794" t="s">
        <v>289</v>
      </c>
      <c r="S56" s="794" t="s">
        <v>290</v>
      </c>
      <c r="T56" s="794" t="s">
        <v>632</v>
      </c>
      <c r="U56" s="1411" t="s">
        <v>291</v>
      </c>
      <c r="V56" s="111"/>
    </row>
    <row r="57" spans="1:23" s="6" customFormat="1" ht="28.5" customHeight="1" thickBot="1" x14ac:dyDescent="0.3">
      <c r="A57" s="1420"/>
      <c r="B57" s="1422"/>
      <c r="C57" s="1422"/>
      <c r="D57" s="789" t="s">
        <v>292</v>
      </c>
      <c r="E57" s="789" t="s">
        <v>305</v>
      </c>
      <c r="F57" s="789" t="s">
        <v>294</v>
      </c>
      <c r="G57" s="789" t="s">
        <v>294</v>
      </c>
      <c r="H57" s="789" t="s">
        <v>670</v>
      </c>
      <c r="I57" s="789" t="s">
        <v>674</v>
      </c>
      <c r="J57" s="789" t="s">
        <v>295</v>
      </c>
      <c r="K57" s="789" t="s">
        <v>296</v>
      </c>
      <c r="L57" s="789" t="s">
        <v>296</v>
      </c>
      <c r="M57" s="789" t="s">
        <v>297</v>
      </c>
      <c r="N57" s="789" t="s">
        <v>296</v>
      </c>
      <c r="O57" s="789" t="s">
        <v>298</v>
      </c>
      <c r="P57" s="789" t="s">
        <v>629</v>
      </c>
      <c r="Q57" s="789" t="s">
        <v>299</v>
      </c>
      <c r="R57" s="789" t="s">
        <v>300</v>
      </c>
      <c r="S57" s="789" t="s">
        <v>301</v>
      </c>
      <c r="T57" s="789" t="s">
        <v>301</v>
      </c>
      <c r="U57" s="1412"/>
      <c r="V57" s="111"/>
    </row>
    <row r="58" spans="1:23" ht="15" customHeight="1" x14ac:dyDescent="0.25">
      <c r="A58" s="1406" t="str">
        <f>B52</f>
        <v>EXTRA-urb.d.4</v>
      </c>
      <c r="B58" s="795">
        <v>1</v>
      </c>
      <c r="C58" s="85"/>
      <c r="D58" s="86"/>
      <c r="E58" s="87"/>
      <c r="F58" s="85"/>
      <c r="G58" s="88"/>
      <c r="H58" s="89"/>
      <c r="I58" s="529"/>
      <c r="J58" s="92"/>
      <c r="K58" s="530"/>
      <c r="L58" s="93"/>
      <c r="M58" s="72"/>
      <c r="N58" s="93"/>
      <c r="O58" s="129"/>
      <c r="P58" s="129"/>
      <c r="Q58" s="72"/>
      <c r="R58" s="72"/>
      <c r="S58" s="72"/>
      <c r="T58" s="72"/>
      <c r="U58" s="282"/>
      <c r="V58" s="47"/>
    </row>
    <row r="59" spans="1:23" x14ac:dyDescent="0.25">
      <c r="A59" s="1406"/>
      <c r="B59" s="796">
        <v>2</v>
      </c>
      <c r="C59" s="81"/>
      <c r="D59" s="82"/>
      <c r="E59" s="74"/>
      <c r="F59" s="81"/>
      <c r="G59" s="83"/>
      <c r="H59" s="89"/>
      <c r="I59" s="534"/>
      <c r="J59" s="90"/>
      <c r="K59" s="535"/>
      <c r="L59" s="91"/>
      <c r="M59" s="73"/>
      <c r="N59" s="91"/>
      <c r="O59" s="120"/>
      <c r="P59" s="120"/>
      <c r="Q59" s="73"/>
      <c r="R59" s="73" t="s">
        <v>302</v>
      </c>
      <c r="S59" s="73"/>
      <c r="T59" s="73"/>
      <c r="U59" s="283"/>
      <c r="V59" s="47"/>
    </row>
    <row r="60" spans="1:23" x14ac:dyDescent="0.25">
      <c r="A60" s="1406"/>
      <c r="B60" s="796">
        <v>3</v>
      </c>
      <c r="C60" s="81"/>
      <c r="D60" s="82"/>
      <c r="E60" s="74"/>
      <c r="F60" s="81"/>
      <c r="G60" s="83"/>
      <c r="H60" s="89"/>
      <c r="I60" s="534"/>
      <c r="J60" s="90"/>
      <c r="K60" s="535"/>
      <c r="L60" s="91"/>
      <c r="M60" s="73"/>
      <c r="N60" s="91"/>
      <c r="O60" s="120"/>
      <c r="P60" s="120"/>
      <c r="Q60" s="73"/>
      <c r="R60" s="73"/>
      <c r="S60" s="73"/>
      <c r="T60" s="73"/>
      <c r="U60" s="283"/>
      <c r="V60" s="47"/>
    </row>
    <row r="61" spans="1:23" x14ac:dyDescent="0.25">
      <c r="A61" s="1406"/>
      <c r="B61" s="796">
        <v>4</v>
      </c>
      <c r="C61" s="81"/>
      <c r="D61" s="82"/>
      <c r="E61" s="74"/>
      <c r="F61" s="81"/>
      <c r="G61" s="83"/>
      <c r="H61" s="89"/>
      <c r="I61" s="534"/>
      <c r="J61" s="90"/>
      <c r="K61" s="535"/>
      <c r="L61" s="91"/>
      <c r="M61" s="73"/>
      <c r="N61" s="91"/>
      <c r="O61" s="120"/>
      <c r="P61" s="120"/>
      <c r="Q61" s="73"/>
      <c r="R61" s="73"/>
      <c r="S61" s="73"/>
      <c r="T61" s="73"/>
      <c r="U61" s="283"/>
      <c r="V61" s="47"/>
    </row>
    <row r="62" spans="1:23" x14ac:dyDescent="0.25">
      <c r="A62" s="1406"/>
      <c r="B62" s="796">
        <v>5</v>
      </c>
      <c r="C62" s="81"/>
      <c r="D62" s="82"/>
      <c r="E62" s="74"/>
      <c r="F62" s="81"/>
      <c r="G62" s="83"/>
      <c r="H62" s="89"/>
      <c r="I62" s="534"/>
      <c r="J62" s="90"/>
      <c r="K62" s="535"/>
      <c r="L62" s="91"/>
      <c r="M62" s="73"/>
      <c r="N62" s="91"/>
      <c r="O62" s="120"/>
      <c r="P62" s="120"/>
      <c r="Q62" s="73"/>
      <c r="R62" s="73"/>
      <c r="S62" s="73"/>
      <c r="T62" s="73"/>
      <c r="U62" s="283"/>
      <c r="V62" s="47"/>
    </row>
    <row r="63" spans="1:23" x14ac:dyDescent="0.25">
      <c r="A63" s="1406"/>
      <c r="B63" s="796">
        <v>6</v>
      </c>
      <c r="C63" s="81"/>
      <c r="D63" s="82"/>
      <c r="E63" s="74"/>
      <c r="F63" s="81"/>
      <c r="G63" s="83"/>
      <c r="H63" s="89"/>
      <c r="I63" s="534"/>
      <c r="J63" s="90"/>
      <c r="K63" s="535"/>
      <c r="L63" s="91"/>
      <c r="M63" s="73"/>
      <c r="N63" s="91"/>
      <c r="O63" s="120"/>
      <c r="P63" s="120"/>
      <c r="Q63" s="73"/>
      <c r="R63" s="73"/>
      <c r="S63" s="73"/>
      <c r="T63" s="73"/>
      <c r="U63" s="283"/>
      <c r="V63" s="47"/>
    </row>
    <row r="64" spans="1:23" x14ac:dyDescent="0.25">
      <c r="A64" s="1406"/>
      <c r="B64" s="796">
        <v>7</v>
      </c>
      <c r="C64" s="81"/>
      <c r="D64" s="82"/>
      <c r="E64" s="74"/>
      <c r="F64" s="81"/>
      <c r="G64" s="83"/>
      <c r="H64" s="89"/>
      <c r="I64" s="534"/>
      <c r="J64" s="90"/>
      <c r="K64" s="535"/>
      <c r="L64" s="91"/>
      <c r="M64" s="73"/>
      <c r="N64" s="91"/>
      <c r="O64" s="120"/>
      <c r="P64" s="120"/>
      <c r="Q64" s="73"/>
      <c r="R64" s="73"/>
      <c r="S64" s="73"/>
      <c r="T64" s="73"/>
      <c r="U64" s="283"/>
      <c r="V64" s="47"/>
    </row>
    <row r="65" spans="1:23" x14ac:dyDescent="0.25">
      <c r="A65" s="1406"/>
      <c r="B65" s="796">
        <v>8</v>
      </c>
      <c r="C65" s="81"/>
      <c r="D65" s="82"/>
      <c r="E65" s="74"/>
      <c r="F65" s="81"/>
      <c r="G65" s="83"/>
      <c r="H65" s="89"/>
      <c r="I65" s="534"/>
      <c r="J65" s="90"/>
      <c r="K65" s="535"/>
      <c r="L65" s="91"/>
      <c r="M65" s="73"/>
      <c r="N65" s="91"/>
      <c r="O65" s="120"/>
      <c r="P65" s="120"/>
      <c r="Q65" s="73"/>
      <c r="R65" s="73"/>
      <c r="S65" s="73"/>
      <c r="T65" s="73"/>
      <c r="U65" s="283"/>
      <c r="V65" s="47"/>
    </row>
    <row r="66" spans="1:23" x14ac:dyDescent="0.25">
      <c r="A66" s="1406"/>
      <c r="B66" s="796">
        <v>9</v>
      </c>
      <c r="C66" s="81"/>
      <c r="D66" s="82"/>
      <c r="E66" s="74"/>
      <c r="F66" s="81"/>
      <c r="G66" s="83"/>
      <c r="H66" s="89"/>
      <c r="I66" s="534"/>
      <c r="J66" s="90"/>
      <c r="K66" s="535"/>
      <c r="L66" s="91"/>
      <c r="M66" s="73"/>
      <c r="N66" s="91"/>
      <c r="O66" s="120"/>
      <c r="P66" s="120"/>
      <c r="Q66" s="73"/>
      <c r="R66" s="73"/>
      <c r="S66" s="73"/>
      <c r="T66" s="73"/>
      <c r="U66" s="283"/>
      <c r="V66" s="47"/>
    </row>
    <row r="67" spans="1:23" ht="15.75" thickBot="1" x14ac:dyDescent="0.3">
      <c r="A67" s="1407"/>
      <c r="B67" s="797">
        <v>10</v>
      </c>
      <c r="C67" s="100"/>
      <c r="D67" s="101"/>
      <c r="E67" s="102"/>
      <c r="F67" s="100"/>
      <c r="G67" s="103"/>
      <c r="H67" s="331"/>
      <c r="I67" s="539"/>
      <c r="J67" s="106"/>
      <c r="K67" s="540"/>
      <c r="L67" s="107"/>
      <c r="M67" s="105"/>
      <c r="N67" s="107"/>
      <c r="O67" s="121"/>
      <c r="P67" s="121"/>
      <c r="Q67" s="105"/>
      <c r="R67" s="105"/>
      <c r="S67" s="105"/>
      <c r="T67" s="105"/>
      <c r="U67" s="284"/>
      <c r="V67" s="47"/>
    </row>
    <row r="68" spans="1:23" ht="25.5" thickBot="1" x14ac:dyDescent="0.3">
      <c r="A68" s="109"/>
      <c r="B68" s="75"/>
      <c r="C68" s="75"/>
      <c r="D68" s="75"/>
      <c r="E68" s="395" t="s">
        <v>303</v>
      </c>
      <c r="F68" s="396">
        <f>COUNTA(F58:F67)</f>
        <v>0</v>
      </c>
      <c r="G68" s="397">
        <f>COUNTA(G58:G67)</f>
        <v>0</v>
      </c>
      <c r="H68" s="613"/>
      <c r="I68" s="523"/>
      <c r="J68" s="615"/>
      <c r="K68" s="615"/>
      <c r="L68" s="616"/>
      <c r="M68" s="1273" t="s">
        <v>440</v>
      </c>
      <c r="N68" s="1274"/>
      <c r="O68" s="617">
        <f>SUM(O58:O67)</f>
        <v>0</v>
      </c>
      <c r="P68" s="618">
        <f>SUM(P58:P67)</f>
        <v>0</v>
      </c>
      <c r="Q68" s="5"/>
      <c r="S68" s="5"/>
      <c r="T68" s="5"/>
      <c r="U68" s="99"/>
      <c r="V68" s="112"/>
      <c r="W68" s="99"/>
    </row>
    <row r="69" spans="1:23" ht="15.75" thickBot="1" x14ac:dyDescent="0.3">
      <c r="A69" s="113"/>
      <c r="B69" s="48"/>
      <c r="C69" s="45"/>
      <c r="D69" s="45"/>
      <c r="E69" s="45"/>
      <c r="F69" s="48"/>
      <c r="G69" s="45"/>
      <c r="H69" s="45"/>
      <c r="I69" s="48"/>
      <c r="J69" s="48"/>
      <c r="K69" s="48"/>
      <c r="L69" s="45"/>
      <c r="M69" s="45"/>
      <c r="N69" s="45"/>
      <c r="O69" s="45"/>
      <c r="P69" s="45"/>
      <c r="Q69" s="45"/>
      <c r="R69" s="45"/>
      <c r="S69" s="45"/>
      <c r="T69" s="114"/>
      <c r="U69" s="45"/>
      <c r="V69" s="49"/>
    </row>
    <row r="70" spans="1:23" ht="31.5" customHeight="1" thickBot="1" x14ac:dyDescent="0.3">
      <c r="A70" s="108"/>
      <c r="B70" s="33"/>
      <c r="C70" s="30"/>
      <c r="D70" s="30"/>
      <c r="E70" s="30"/>
      <c r="F70" s="33"/>
      <c r="G70" s="30"/>
      <c r="H70" s="30"/>
      <c r="I70" s="33"/>
      <c r="J70" s="33"/>
      <c r="K70" s="33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6"/>
    </row>
    <row r="71" spans="1:23" ht="33.75" customHeight="1" thickBot="1" x14ac:dyDescent="0.3">
      <c r="A71" s="790" t="s">
        <v>9</v>
      </c>
      <c r="B71" s="1226" t="s">
        <v>648</v>
      </c>
      <c r="C71" s="1227"/>
      <c r="E71" s="1423" t="s">
        <v>267</v>
      </c>
      <c r="F71" s="1424"/>
      <c r="G71" s="1224">
        <f>VLOOKUP(B71,'EXTRAUrbano.Piano inv. forn '!$D$171:$AB$190,3,FALSE)</f>
        <v>0</v>
      </c>
      <c r="H71" s="1225"/>
      <c r="I71" s="1"/>
      <c r="J71" s="1423" t="s">
        <v>268</v>
      </c>
      <c r="K71" s="1425"/>
      <c r="L71" s="1424"/>
      <c r="M71" s="1224">
        <f>VLOOKUP(B71,'EXTRAUrbano.Piano inv. forn '!$D$171:$AB$190,4,FALSE)</f>
        <v>0</v>
      </c>
      <c r="N71" s="1225"/>
      <c r="P71" s="791" t="s">
        <v>269</v>
      </c>
      <c r="Q71" s="525"/>
      <c r="S71" s="792" t="s">
        <v>270</v>
      </c>
      <c r="T71" s="1375"/>
      <c r="U71" s="1376"/>
      <c r="V71" s="47"/>
    </row>
    <row r="72" spans="1:23" ht="13.5" customHeight="1" thickBot="1" x14ac:dyDescent="0.3">
      <c r="A72" s="109"/>
      <c r="B72" s="76"/>
      <c r="C72" s="76"/>
      <c r="E72" s="77"/>
      <c r="F72" s="77"/>
      <c r="G72" s="78"/>
      <c r="H72" s="78"/>
      <c r="I72" s="1"/>
      <c r="J72" s="77"/>
      <c r="K72" s="77"/>
      <c r="L72" s="77"/>
      <c r="M72" s="78"/>
      <c r="N72" s="78"/>
      <c r="P72" s="79"/>
      <c r="S72" s="75"/>
      <c r="T72" s="80"/>
      <c r="V72" s="110"/>
      <c r="W72" s="80"/>
    </row>
    <row r="73" spans="1:23" ht="33.75" customHeight="1" thickBot="1" x14ac:dyDescent="0.3">
      <c r="A73" s="1413" t="s">
        <v>271</v>
      </c>
      <c r="B73" s="1414"/>
      <c r="C73" s="1414"/>
      <c r="D73" s="1415"/>
      <c r="E73" s="1210">
        <f>VLOOKUP(B71,'EXTRAUrbano.Piano inv. forn '!$D$171:$AB$190,17,FALSE)</f>
        <v>0</v>
      </c>
      <c r="F73" s="1258"/>
      <c r="G73" s="1258"/>
      <c r="H73" s="1211"/>
      <c r="I73" s="1"/>
      <c r="J73" s="1416" t="s">
        <v>52</v>
      </c>
      <c r="K73" s="1417"/>
      <c r="L73" s="1418"/>
      <c r="M73" s="1210">
        <f>VLOOKUP(B71,'EXTRAUrbano.Piano inv. forn '!$D$171:$AB$190,19,FALSE)</f>
        <v>0</v>
      </c>
      <c r="N73" s="1211"/>
      <c r="O73" s="98"/>
      <c r="P73" s="792" t="s">
        <v>272</v>
      </c>
      <c r="Q73" s="115">
        <f>M73+E73</f>
        <v>0</v>
      </c>
      <c r="R73" s="64"/>
      <c r="S73" s="792" t="s">
        <v>273</v>
      </c>
      <c r="T73" s="1375"/>
      <c r="U73" s="1376"/>
      <c r="V73" s="110"/>
      <c r="W73" s="80"/>
    </row>
    <row r="74" spans="1:23" ht="21.75" customHeight="1" thickBot="1" x14ac:dyDescent="0.3">
      <c r="A74" s="116"/>
      <c r="B74" s="117"/>
      <c r="C74" s="117"/>
      <c r="D74" s="117"/>
      <c r="E74" s="118"/>
      <c r="F74" s="118"/>
      <c r="G74" s="118"/>
      <c r="H74" s="118"/>
      <c r="I74" s="1"/>
      <c r="J74" s="77"/>
      <c r="K74" s="77"/>
      <c r="L74" s="77"/>
      <c r="M74" s="118"/>
      <c r="N74" s="118"/>
      <c r="O74" s="98"/>
      <c r="P74" s="75"/>
      <c r="Q74" s="98"/>
      <c r="R74" s="64"/>
      <c r="S74" s="75"/>
      <c r="T74" s="119"/>
      <c r="U74" s="119"/>
      <c r="V74" s="110"/>
      <c r="W74" s="80"/>
    </row>
    <row r="75" spans="1:23" s="6" customFormat="1" ht="72" customHeight="1" x14ac:dyDescent="0.25">
      <c r="A75" s="1419" t="s">
        <v>274</v>
      </c>
      <c r="B75" s="1421" t="s">
        <v>275</v>
      </c>
      <c r="C75" s="1421" t="s">
        <v>276</v>
      </c>
      <c r="D75" s="793" t="s">
        <v>277</v>
      </c>
      <c r="E75" s="788" t="s">
        <v>278</v>
      </c>
      <c r="F75" s="793" t="s">
        <v>279</v>
      </c>
      <c r="G75" s="793" t="s">
        <v>280</v>
      </c>
      <c r="H75" s="794" t="s">
        <v>241</v>
      </c>
      <c r="I75" s="794" t="s">
        <v>281</v>
      </c>
      <c r="J75" s="794" t="s">
        <v>282</v>
      </c>
      <c r="K75" s="794" t="s">
        <v>636</v>
      </c>
      <c r="L75" s="794" t="s">
        <v>283</v>
      </c>
      <c r="M75" s="794" t="s">
        <v>284</v>
      </c>
      <c r="N75" s="794" t="s">
        <v>285</v>
      </c>
      <c r="O75" s="794" t="s">
        <v>286</v>
      </c>
      <c r="P75" s="794" t="s">
        <v>287</v>
      </c>
      <c r="Q75" s="794" t="s">
        <v>288</v>
      </c>
      <c r="R75" s="794" t="s">
        <v>289</v>
      </c>
      <c r="S75" s="794" t="s">
        <v>290</v>
      </c>
      <c r="T75" s="794" t="s">
        <v>632</v>
      </c>
      <c r="U75" s="1411" t="s">
        <v>291</v>
      </c>
      <c r="V75" s="111"/>
    </row>
    <row r="76" spans="1:23" s="6" customFormat="1" ht="28.5" customHeight="1" thickBot="1" x14ac:dyDescent="0.3">
      <c r="A76" s="1420"/>
      <c r="B76" s="1422"/>
      <c r="C76" s="1422"/>
      <c r="D76" s="789" t="s">
        <v>292</v>
      </c>
      <c r="E76" s="789" t="s">
        <v>305</v>
      </c>
      <c r="F76" s="789" t="s">
        <v>294</v>
      </c>
      <c r="G76" s="789" t="s">
        <v>294</v>
      </c>
      <c r="H76" s="789" t="s">
        <v>670</v>
      </c>
      <c r="I76" s="789" t="s">
        <v>674</v>
      </c>
      <c r="J76" s="789" t="s">
        <v>295</v>
      </c>
      <c r="K76" s="789" t="s">
        <v>296</v>
      </c>
      <c r="L76" s="789" t="s">
        <v>296</v>
      </c>
      <c r="M76" s="789" t="s">
        <v>297</v>
      </c>
      <c r="N76" s="789" t="s">
        <v>296</v>
      </c>
      <c r="O76" s="789" t="s">
        <v>298</v>
      </c>
      <c r="P76" s="789" t="s">
        <v>629</v>
      </c>
      <c r="Q76" s="789" t="s">
        <v>299</v>
      </c>
      <c r="R76" s="789" t="s">
        <v>300</v>
      </c>
      <c r="S76" s="789" t="s">
        <v>301</v>
      </c>
      <c r="T76" s="789" t="s">
        <v>301</v>
      </c>
      <c r="U76" s="1412"/>
      <c r="V76" s="111"/>
    </row>
    <row r="77" spans="1:23" ht="15" customHeight="1" x14ac:dyDescent="0.25">
      <c r="A77" s="1406" t="str">
        <f>B71</f>
        <v>EXTRA-urb.d.4</v>
      </c>
      <c r="B77" s="795">
        <v>1</v>
      </c>
      <c r="C77" s="85"/>
      <c r="D77" s="86"/>
      <c r="E77" s="87"/>
      <c r="F77" s="85"/>
      <c r="G77" s="88"/>
      <c r="H77" s="89"/>
      <c r="I77" s="529"/>
      <c r="J77" s="92"/>
      <c r="K77" s="530"/>
      <c r="L77" s="93"/>
      <c r="M77" s="72"/>
      <c r="N77" s="93"/>
      <c r="O77" s="129"/>
      <c r="P77" s="129"/>
      <c r="Q77" s="72"/>
      <c r="R77" s="72"/>
      <c r="S77" s="72"/>
      <c r="T77" s="72"/>
      <c r="U77" s="282"/>
      <c r="V77" s="47"/>
    </row>
    <row r="78" spans="1:23" x14ac:dyDescent="0.25">
      <c r="A78" s="1406"/>
      <c r="B78" s="796">
        <v>2</v>
      </c>
      <c r="C78" s="81"/>
      <c r="D78" s="82"/>
      <c r="E78" s="74"/>
      <c r="F78" s="81"/>
      <c r="G78" s="83"/>
      <c r="H78" s="89"/>
      <c r="I78" s="534"/>
      <c r="J78" s="90"/>
      <c r="K78" s="535"/>
      <c r="L78" s="91"/>
      <c r="M78" s="73"/>
      <c r="N78" s="91"/>
      <c r="O78" s="120"/>
      <c r="P78" s="120"/>
      <c r="Q78" s="73"/>
      <c r="R78" s="73" t="s">
        <v>302</v>
      </c>
      <c r="S78" s="73"/>
      <c r="T78" s="73"/>
      <c r="U78" s="283"/>
      <c r="V78" s="47"/>
    </row>
    <row r="79" spans="1:23" x14ac:dyDescent="0.25">
      <c r="A79" s="1406"/>
      <c r="B79" s="796">
        <v>3</v>
      </c>
      <c r="C79" s="81"/>
      <c r="D79" s="82"/>
      <c r="E79" s="74"/>
      <c r="F79" s="81"/>
      <c r="G79" s="83"/>
      <c r="H79" s="89"/>
      <c r="I79" s="534"/>
      <c r="J79" s="90"/>
      <c r="K79" s="535"/>
      <c r="L79" s="91"/>
      <c r="M79" s="73"/>
      <c r="N79" s="91"/>
      <c r="O79" s="120"/>
      <c r="P79" s="120"/>
      <c r="Q79" s="73"/>
      <c r="R79" s="73"/>
      <c r="S79" s="73"/>
      <c r="T79" s="73"/>
      <c r="U79" s="283"/>
      <c r="V79" s="47"/>
    </row>
    <row r="80" spans="1:23" x14ac:dyDescent="0.25">
      <c r="A80" s="1406"/>
      <c r="B80" s="796">
        <v>4</v>
      </c>
      <c r="C80" s="81"/>
      <c r="D80" s="82"/>
      <c r="E80" s="74"/>
      <c r="F80" s="81"/>
      <c r="G80" s="83"/>
      <c r="H80" s="89"/>
      <c r="I80" s="534"/>
      <c r="J80" s="90"/>
      <c r="K80" s="535"/>
      <c r="L80" s="91"/>
      <c r="M80" s="73"/>
      <c r="N80" s="91"/>
      <c r="O80" s="120"/>
      <c r="P80" s="120"/>
      <c r="Q80" s="73"/>
      <c r="R80" s="73"/>
      <c r="S80" s="73"/>
      <c r="T80" s="73"/>
      <c r="U80" s="283"/>
      <c r="V80" s="47"/>
    </row>
    <row r="81" spans="1:23" x14ac:dyDescent="0.25">
      <c r="A81" s="1406"/>
      <c r="B81" s="796">
        <v>5</v>
      </c>
      <c r="C81" s="81"/>
      <c r="D81" s="82"/>
      <c r="E81" s="74"/>
      <c r="F81" s="81"/>
      <c r="G81" s="83"/>
      <c r="H81" s="89"/>
      <c r="I81" s="534"/>
      <c r="J81" s="90"/>
      <c r="K81" s="535"/>
      <c r="L81" s="91"/>
      <c r="M81" s="73"/>
      <c r="N81" s="91"/>
      <c r="O81" s="120"/>
      <c r="P81" s="120"/>
      <c r="Q81" s="73"/>
      <c r="R81" s="73"/>
      <c r="S81" s="73"/>
      <c r="T81" s="73"/>
      <c r="U81" s="283"/>
      <c r="V81" s="47"/>
    </row>
    <row r="82" spans="1:23" x14ac:dyDescent="0.25">
      <c r="A82" s="1406"/>
      <c r="B82" s="796">
        <v>6</v>
      </c>
      <c r="C82" s="81"/>
      <c r="D82" s="82"/>
      <c r="E82" s="74"/>
      <c r="F82" s="81"/>
      <c r="G82" s="83"/>
      <c r="H82" s="89"/>
      <c r="I82" s="534"/>
      <c r="J82" s="90"/>
      <c r="K82" s="535"/>
      <c r="L82" s="91"/>
      <c r="M82" s="73"/>
      <c r="N82" s="91"/>
      <c r="O82" s="120"/>
      <c r="P82" s="120"/>
      <c r="Q82" s="73"/>
      <c r="R82" s="73"/>
      <c r="S82" s="73"/>
      <c r="T82" s="73"/>
      <c r="U82" s="283"/>
      <c r="V82" s="47"/>
    </row>
    <row r="83" spans="1:23" x14ac:dyDescent="0.25">
      <c r="A83" s="1406"/>
      <c r="B83" s="796">
        <v>7</v>
      </c>
      <c r="C83" s="81"/>
      <c r="D83" s="82"/>
      <c r="E83" s="74"/>
      <c r="F83" s="81"/>
      <c r="G83" s="83"/>
      <c r="H83" s="89"/>
      <c r="I83" s="534"/>
      <c r="J83" s="90"/>
      <c r="K83" s="535"/>
      <c r="L83" s="91"/>
      <c r="M83" s="73"/>
      <c r="N83" s="91"/>
      <c r="O83" s="120"/>
      <c r="P83" s="120"/>
      <c r="Q83" s="73"/>
      <c r="R83" s="73"/>
      <c r="S83" s="73"/>
      <c r="T83" s="73"/>
      <c r="U83" s="283"/>
      <c r="V83" s="47"/>
    </row>
    <row r="84" spans="1:23" x14ac:dyDescent="0.25">
      <c r="A84" s="1406"/>
      <c r="B84" s="796">
        <v>8</v>
      </c>
      <c r="C84" s="81"/>
      <c r="D84" s="82"/>
      <c r="E84" s="74"/>
      <c r="F84" s="81"/>
      <c r="G84" s="83"/>
      <c r="H84" s="89"/>
      <c r="I84" s="534"/>
      <c r="J84" s="90"/>
      <c r="K84" s="535"/>
      <c r="L84" s="91"/>
      <c r="M84" s="73"/>
      <c r="N84" s="91"/>
      <c r="O84" s="120"/>
      <c r="P84" s="120"/>
      <c r="Q84" s="73"/>
      <c r="R84" s="73"/>
      <c r="S84" s="73"/>
      <c r="T84" s="73"/>
      <c r="U84" s="283"/>
      <c r="V84" s="47"/>
    </row>
    <row r="85" spans="1:23" x14ac:dyDescent="0.25">
      <c r="A85" s="1406"/>
      <c r="B85" s="796">
        <v>9</v>
      </c>
      <c r="C85" s="81"/>
      <c r="D85" s="82"/>
      <c r="E85" s="74"/>
      <c r="F85" s="81"/>
      <c r="G85" s="83"/>
      <c r="H85" s="89"/>
      <c r="I85" s="534"/>
      <c r="J85" s="90"/>
      <c r="K85" s="535"/>
      <c r="L85" s="91"/>
      <c r="M85" s="73"/>
      <c r="N85" s="91"/>
      <c r="O85" s="120"/>
      <c r="P85" s="120"/>
      <c r="Q85" s="73"/>
      <c r="R85" s="73"/>
      <c r="S85" s="73"/>
      <c r="T85" s="73"/>
      <c r="U85" s="283"/>
      <c r="V85" s="47"/>
    </row>
    <row r="86" spans="1:23" ht="15.75" thickBot="1" x14ac:dyDescent="0.3">
      <c r="A86" s="1407"/>
      <c r="B86" s="797">
        <v>10</v>
      </c>
      <c r="C86" s="100"/>
      <c r="D86" s="101"/>
      <c r="E86" s="102"/>
      <c r="F86" s="100"/>
      <c r="G86" s="103"/>
      <c r="H86" s="331"/>
      <c r="I86" s="539"/>
      <c r="J86" s="106"/>
      <c r="K86" s="540"/>
      <c r="L86" s="107"/>
      <c r="M86" s="105"/>
      <c r="N86" s="107"/>
      <c r="O86" s="121"/>
      <c r="P86" s="121"/>
      <c r="Q86" s="105"/>
      <c r="R86" s="105"/>
      <c r="S86" s="105"/>
      <c r="T86" s="105"/>
      <c r="U86" s="284"/>
      <c r="V86" s="47"/>
    </row>
    <row r="87" spans="1:23" ht="25.5" thickBot="1" x14ac:dyDescent="0.3">
      <c r="A87" s="109"/>
      <c r="B87" s="75"/>
      <c r="C87" s="75"/>
      <c r="D87" s="75"/>
      <c r="E87" s="395" t="s">
        <v>303</v>
      </c>
      <c r="F87" s="396">
        <f>COUNTA(F77:F86)</f>
        <v>0</v>
      </c>
      <c r="G87" s="397">
        <f>COUNTA(G77:G86)</f>
        <v>0</v>
      </c>
      <c r="H87" s="613"/>
      <c r="I87" s="523"/>
      <c r="J87" s="615"/>
      <c r="K87" s="615"/>
      <c r="L87" s="616"/>
      <c r="M87" s="1273" t="s">
        <v>440</v>
      </c>
      <c r="N87" s="1274"/>
      <c r="O87" s="617">
        <f>SUM(O77:O86)</f>
        <v>0</v>
      </c>
      <c r="P87" s="618">
        <f>SUM(P77:P86)</f>
        <v>0</v>
      </c>
      <c r="Q87" s="5"/>
      <c r="S87" s="5"/>
      <c r="T87" s="5"/>
      <c r="U87" s="99"/>
      <c r="V87" s="112"/>
      <c r="W87" s="99"/>
    </row>
    <row r="88" spans="1:23" ht="15.75" thickBot="1" x14ac:dyDescent="0.3">
      <c r="A88" s="113"/>
      <c r="B88" s="48"/>
      <c r="C88" s="45"/>
      <c r="D88" s="45"/>
      <c r="E88" s="45"/>
      <c r="F88" s="48"/>
      <c r="G88" s="45"/>
      <c r="H88" s="45"/>
      <c r="I88" s="48"/>
      <c r="J88" s="48"/>
      <c r="K88" s="48"/>
      <c r="L88" s="45"/>
      <c r="M88" s="45"/>
      <c r="N88" s="45"/>
      <c r="O88" s="45"/>
      <c r="P88" s="45"/>
      <c r="Q88" s="45"/>
      <c r="R88" s="45"/>
      <c r="S88" s="45"/>
      <c r="T88" s="114"/>
      <c r="U88" s="45"/>
      <c r="V88" s="49"/>
    </row>
    <row r="89" spans="1:23" ht="31.5" customHeight="1" thickBot="1" x14ac:dyDescent="0.3">
      <c r="A89" s="108"/>
      <c r="B89" s="33"/>
      <c r="C89" s="30"/>
      <c r="D89" s="30"/>
      <c r="E89" s="30"/>
      <c r="F89" s="33"/>
      <c r="G89" s="30"/>
      <c r="H89" s="30"/>
      <c r="I89" s="33"/>
      <c r="J89" s="33"/>
      <c r="K89" s="33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6"/>
    </row>
    <row r="90" spans="1:23" ht="33.75" customHeight="1" thickBot="1" x14ac:dyDescent="0.3">
      <c r="A90" s="790" t="s">
        <v>9</v>
      </c>
      <c r="B90" s="1226" t="s">
        <v>648</v>
      </c>
      <c r="C90" s="1227"/>
      <c r="E90" s="1423" t="s">
        <v>267</v>
      </c>
      <c r="F90" s="1424"/>
      <c r="G90" s="1224">
        <f>VLOOKUP(B90,'EXTRAUrbano.Piano inv. forn '!$D$171:$AB$190,3,FALSE)</f>
        <v>0</v>
      </c>
      <c r="H90" s="1225"/>
      <c r="I90" s="1"/>
      <c r="J90" s="1423" t="s">
        <v>268</v>
      </c>
      <c r="K90" s="1425"/>
      <c r="L90" s="1424"/>
      <c r="M90" s="1224">
        <f>VLOOKUP(B90,'EXTRAUrbano.Piano inv. forn '!$D$171:$AB$190,4,FALSE)</f>
        <v>0</v>
      </c>
      <c r="N90" s="1225"/>
      <c r="P90" s="791" t="s">
        <v>269</v>
      </c>
      <c r="Q90" s="525"/>
      <c r="S90" s="792" t="s">
        <v>270</v>
      </c>
      <c r="T90" s="1375"/>
      <c r="U90" s="1376"/>
      <c r="V90" s="47"/>
    </row>
    <row r="91" spans="1:23" ht="13.5" customHeight="1" thickBot="1" x14ac:dyDescent="0.3">
      <c r="A91" s="109"/>
      <c r="B91" s="76"/>
      <c r="C91" s="76"/>
      <c r="E91" s="77"/>
      <c r="F91" s="77"/>
      <c r="G91" s="78"/>
      <c r="H91" s="78"/>
      <c r="I91" s="1"/>
      <c r="J91" s="77"/>
      <c r="K91" s="77"/>
      <c r="L91" s="77"/>
      <c r="M91" s="78"/>
      <c r="N91" s="78"/>
      <c r="P91" s="79"/>
      <c r="S91" s="75"/>
      <c r="T91" s="80"/>
      <c r="V91" s="110"/>
      <c r="W91" s="80"/>
    </row>
    <row r="92" spans="1:23" ht="33.75" customHeight="1" thickBot="1" x14ac:dyDescent="0.3">
      <c r="A92" s="1413" t="s">
        <v>271</v>
      </c>
      <c r="B92" s="1414"/>
      <c r="C92" s="1414"/>
      <c r="D92" s="1415"/>
      <c r="E92" s="1210">
        <f>VLOOKUP(B90,'EXTRAUrbano.Piano inv. forn '!$D$171:$AB$190,17,FALSE)</f>
        <v>0</v>
      </c>
      <c r="F92" s="1258"/>
      <c r="G92" s="1258"/>
      <c r="H92" s="1211"/>
      <c r="I92" s="1"/>
      <c r="J92" s="1416" t="s">
        <v>52</v>
      </c>
      <c r="K92" s="1417"/>
      <c r="L92" s="1418"/>
      <c r="M92" s="1210">
        <f>VLOOKUP(B90,'EXTRAUrbano.Piano inv. forn '!$D$171:$AB$190,19,FALSE)</f>
        <v>0</v>
      </c>
      <c r="N92" s="1211"/>
      <c r="O92" s="98"/>
      <c r="P92" s="792" t="s">
        <v>272</v>
      </c>
      <c r="Q92" s="115">
        <f>M92+E92</f>
        <v>0</v>
      </c>
      <c r="R92" s="64"/>
      <c r="S92" s="792" t="s">
        <v>273</v>
      </c>
      <c r="T92" s="1375"/>
      <c r="U92" s="1376"/>
      <c r="V92" s="110"/>
      <c r="W92" s="80"/>
    </row>
    <row r="93" spans="1:23" ht="21.75" customHeight="1" thickBot="1" x14ac:dyDescent="0.3">
      <c r="A93" s="116"/>
      <c r="B93" s="117"/>
      <c r="C93" s="117"/>
      <c r="D93" s="117"/>
      <c r="E93" s="118"/>
      <c r="F93" s="118"/>
      <c r="G93" s="118"/>
      <c r="H93" s="118"/>
      <c r="I93" s="1"/>
      <c r="J93" s="77"/>
      <c r="K93" s="77"/>
      <c r="L93" s="77"/>
      <c r="M93" s="118"/>
      <c r="N93" s="118"/>
      <c r="O93" s="98"/>
      <c r="P93" s="75"/>
      <c r="Q93" s="98"/>
      <c r="R93" s="64"/>
      <c r="S93" s="75"/>
      <c r="T93" s="119"/>
      <c r="U93" s="119"/>
      <c r="V93" s="110"/>
      <c r="W93" s="80"/>
    </row>
    <row r="94" spans="1:23" s="6" customFormat="1" ht="72" customHeight="1" x14ac:dyDescent="0.25">
      <c r="A94" s="1419" t="s">
        <v>274</v>
      </c>
      <c r="B94" s="1421" t="s">
        <v>275</v>
      </c>
      <c r="C94" s="1421" t="s">
        <v>276</v>
      </c>
      <c r="D94" s="793" t="s">
        <v>277</v>
      </c>
      <c r="E94" s="788" t="s">
        <v>278</v>
      </c>
      <c r="F94" s="793" t="s">
        <v>279</v>
      </c>
      <c r="G94" s="793" t="s">
        <v>280</v>
      </c>
      <c r="H94" s="794" t="s">
        <v>241</v>
      </c>
      <c r="I94" s="794" t="s">
        <v>281</v>
      </c>
      <c r="J94" s="794" t="s">
        <v>282</v>
      </c>
      <c r="K94" s="794" t="s">
        <v>636</v>
      </c>
      <c r="L94" s="794" t="s">
        <v>283</v>
      </c>
      <c r="M94" s="794" t="s">
        <v>284</v>
      </c>
      <c r="N94" s="794" t="s">
        <v>285</v>
      </c>
      <c r="O94" s="794" t="s">
        <v>286</v>
      </c>
      <c r="P94" s="794" t="s">
        <v>287</v>
      </c>
      <c r="Q94" s="794" t="s">
        <v>288</v>
      </c>
      <c r="R94" s="794" t="s">
        <v>289</v>
      </c>
      <c r="S94" s="794" t="s">
        <v>290</v>
      </c>
      <c r="T94" s="794" t="s">
        <v>632</v>
      </c>
      <c r="U94" s="1411" t="s">
        <v>291</v>
      </c>
      <c r="V94" s="111"/>
    </row>
    <row r="95" spans="1:23" s="6" customFormat="1" ht="28.5" customHeight="1" thickBot="1" x14ac:dyDescent="0.3">
      <c r="A95" s="1420"/>
      <c r="B95" s="1422"/>
      <c r="C95" s="1422"/>
      <c r="D95" s="789" t="s">
        <v>292</v>
      </c>
      <c r="E95" s="789" t="s">
        <v>305</v>
      </c>
      <c r="F95" s="789" t="s">
        <v>294</v>
      </c>
      <c r="G95" s="789" t="s">
        <v>294</v>
      </c>
      <c r="H95" s="789" t="s">
        <v>670</v>
      </c>
      <c r="I95" s="789" t="s">
        <v>674</v>
      </c>
      <c r="J95" s="789" t="s">
        <v>295</v>
      </c>
      <c r="K95" s="789" t="s">
        <v>296</v>
      </c>
      <c r="L95" s="789" t="s">
        <v>296</v>
      </c>
      <c r="M95" s="789" t="s">
        <v>297</v>
      </c>
      <c r="N95" s="789" t="s">
        <v>296</v>
      </c>
      <c r="O95" s="789" t="s">
        <v>298</v>
      </c>
      <c r="P95" s="789" t="s">
        <v>629</v>
      </c>
      <c r="Q95" s="789" t="s">
        <v>299</v>
      </c>
      <c r="R95" s="789" t="s">
        <v>300</v>
      </c>
      <c r="S95" s="789" t="s">
        <v>301</v>
      </c>
      <c r="T95" s="789" t="s">
        <v>301</v>
      </c>
      <c r="U95" s="1412"/>
      <c r="V95" s="111"/>
    </row>
    <row r="96" spans="1:23" ht="15" customHeight="1" x14ac:dyDescent="0.25">
      <c r="A96" s="1406" t="str">
        <f>B90</f>
        <v>EXTRA-urb.d.4</v>
      </c>
      <c r="B96" s="795">
        <v>1</v>
      </c>
      <c r="C96" s="85"/>
      <c r="D96" s="86"/>
      <c r="E96" s="87"/>
      <c r="F96" s="85"/>
      <c r="G96" s="88"/>
      <c r="H96" s="89"/>
      <c r="I96" s="529"/>
      <c r="J96" s="92"/>
      <c r="K96" s="530"/>
      <c r="L96" s="93"/>
      <c r="M96" s="72"/>
      <c r="N96" s="93"/>
      <c r="O96" s="129"/>
      <c r="P96" s="129"/>
      <c r="Q96" s="72"/>
      <c r="R96" s="72"/>
      <c r="S96" s="72"/>
      <c r="T96" s="72"/>
      <c r="U96" s="282"/>
      <c r="V96" s="47"/>
    </row>
    <row r="97" spans="1:23" x14ac:dyDescent="0.25">
      <c r="A97" s="1406"/>
      <c r="B97" s="796">
        <v>2</v>
      </c>
      <c r="C97" s="81"/>
      <c r="D97" s="82"/>
      <c r="E97" s="74"/>
      <c r="F97" s="81"/>
      <c r="G97" s="83"/>
      <c r="H97" s="89"/>
      <c r="I97" s="534"/>
      <c r="J97" s="90"/>
      <c r="K97" s="535"/>
      <c r="L97" s="91"/>
      <c r="M97" s="73"/>
      <c r="N97" s="91"/>
      <c r="O97" s="120"/>
      <c r="P97" s="120"/>
      <c r="Q97" s="73"/>
      <c r="R97" s="73" t="s">
        <v>302</v>
      </c>
      <c r="S97" s="73"/>
      <c r="T97" s="73"/>
      <c r="U97" s="283"/>
      <c r="V97" s="47"/>
    </row>
    <row r="98" spans="1:23" x14ac:dyDescent="0.25">
      <c r="A98" s="1406"/>
      <c r="B98" s="796">
        <v>3</v>
      </c>
      <c r="C98" s="81"/>
      <c r="D98" s="82"/>
      <c r="E98" s="74"/>
      <c r="F98" s="81"/>
      <c r="G98" s="83"/>
      <c r="H98" s="89"/>
      <c r="I98" s="534"/>
      <c r="J98" s="90"/>
      <c r="K98" s="535"/>
      <c r="L98" s="91"/>
      <c r="M98" s="73"/>
      <c r="N98" s="91"/>
      <c r="O98" s="120"/>
      <c r="P98" s="120"/>
      <c r="Q98" s="73"/>
      <c r="R98" s="73"/>
      <c r="S98" s="73"/>
      <c r="T98" s="73"/>
      <c r="U98" s="283"/>
      <c r="V98" s="47"/>
    </row>
    <row r="99" spans="1:23" x14ac:dyDescent="0.25">
      <c r="A99" s="1406"/>
      <c r="B99" s="796">
        <v>4</v>
      </c>
      <c r="C99" s="81"/>
      <c r="D99" s="82"/>
      <c r="E99" s="74"/>
      <c r="F99" s="81"/>
      <c r="G99" s="83"/>
      <c r="H99" s="89"/>
      <c r="I99" s="534"/>
      <c r="J99" s="90"/>
      <c r="K99" s="535"/>
      <c r="L99" s="91"/>
      <c r="M99" s="73"/>
      <c r="N99" s="91"/>
      <c r="O99" s="120"/>
      <c r="P99" s="120"/>
      <c r="Q99" s="73"/>
      <c r="R99" s="73"/>
      <c r="S99" s="73"/>
      <c r="T99" s="73"/>
      <c r="U99" s="283"/>
      <c r="V99" s="47"/>
    </row>
    <row r="100" spans="1:23" x14ac:dyDescent="0.25">
      <c r="A100" s="1406"/>
      <c r="B100" s="796">
        <v>5</v>
      </c>
      <c r="C100" s="81"/>
      <c r="D100" s="82"/>
      <c r="E100" s="74"/>
      <c r="F100" s="81"/>
      <c r="G100" s="83"/>
      <c r="H100" s="89"/>
      <c r="I100" s="534"/>
      <c r="J100" s="90"/>
      <c r="K100" s="535"/>
      <c r="L100" s="91"/>
      <c r="M100" s="73"/>
      <c r="N100" s="91"/>
      <c r="O100" s="120"/>
      <c r="P100" s="120"/>
      <c r="Q100" s="73"/>
      <c r="R100" s="73"/>
      <c r="S100" s="73"/>
      <c r="T100" s="73"/>
      <c r="U100" s="283"/>
      <c r="V100" s="47"/>
    </row>
    <row r="101" spans="1:23" x14ac:dyDescent="0.25">
      <c r="A101" s="1406"/>
      <c r="B101" s="796">
        <v>6</v>
      </c>
      <c r="C101" s="81"/>
      <c r="D101" s="82"/>
      <c r="E101" s="74"/>
      <c r="F101" s="81"/>
      <c r="G101" s="83"/>
      <c r="H101" s="89"/>
      <c r="I101" s="534"/>
      <c r="J101" s="90"/>
      <c r="K101" s="535"/>
      <c r="L101" s="91"/>
      <c r="M101" s="73"/>
      <c r="N101" s="91"/>
      <c r="O101" s="120"/>
      <c r="P101" s="120"/>
      <c r="Q101" s="73"/>
      <c r="R101" s="73"/>
      <c r="S101" s="73"/>
      <c r="T101" s="73"/>
      <c r="U101" s="283"/>
      <c r="V101" s="47"/>
    </row>
    <row r="102" spans="1:23" x14ac:dyDescent="0.25">
      <c r="A102" s="1406"/>
      <c r="B102" s="796">
        <v>7</v>
      </c>
      <c r="C102" s="81"/>
      <c r="D102" s="82"/>
      <c r="E102" s="74"/>
      <c r="F102" s="81"/>
      <c r="G102" s="83"/>
      <c r="H102" s="89"/>
      <c r="I102" s="534"/>
      <c r="J102" s="90"/>
      <c r="K102" s="535"/>
      <c r="L102" s="91"/>
      <c r="M102" s="73"/>
      <c r="N102" s="91"/>
      <c r="O102" s="120"/>
      <c r="P102" s="120"/>
      <c r="Q102" s="73"/>
      <c r="R102" s="73"/>
      <c r="S102" s="73"/>
      <c r="T102" s="73"/>
      <c r="U102" s="283"/>
      <c r="V102" s="47"/>
    </row>
    <row r="103" spans="1:23" x14ac:dyDescent="0.25">
      <c r="A103" s="1406"/>
      <c r="B103" s="796">
        <v>8</v>
      </c>
      <c r="C103" s="81"/>
      <c r="D103" s="82"/>
      <c r="E103" s="74"/>
      <c r="F103" s="81"/>
      <c r="G103" s="83"/>
      <c r="H103" s="89"/>
      <c r="I103" s="534"/>
      <c r="J103" s="90"/>
      <c r="K103" s="535"/>
      <c r="L103" s="91"/>
      <c r="M103" s="73"/>
      <c r="N103" s="91"/>
      <c r="O103" s="120"/>
      <c r="P103" s="120"/>
      <c r="Q103" s="73"/>
      <c r="R103" s="73"/>
      <c r="S103" s="73"/>
      <c r="T103" s="73"/>
      <c r="U103" s="283"/>
      <c r="V103" s="47"/>
    </row>
    <row r="104" spans="1:23" x14ac:dyDescent="0.25">
      <c r="A104" s="1406"/>
      <c r="B104" s="796">
        <v>9</v>
      </c>
      <c r="C104" s="81"/>
      <c r="D104" s="82"/>
      <c r="E104" s="74"/>
      <c r="F104" s="81"/>
      <c r="G104" s="83"/>
      <c r="H104" s="89"/>
      <c r="I104" s="534"/>
      <c r="J104" s="90"/>
      <c r="K104" s="535"/>
      <c r="L104" s="91"/>
      <c r="M104" s="73"/>
      <c r="N104" s="91"/>
      <c r="O104" s="120"/>
      <c r="P104" s="120"/>
      <c r="Q104" s="73"/>
      <c r="R104" s="73"/>
      <c r="S104" s="73"/>
      <c r="T104" s="73"/>
      <c r="U104" s="283"/>
      <c r="V104" s="47"/>
    </row>
    <row r="105" spans="1:23" ht="15.75" thickBot="1" x14ac:dyDescent="0.3">
      <c r="A105" s="1407"/>
      <c r="B105" s="797">
        <v>10</v>
      </c>
      <c r="C105" s="100"/>
      <c r="D105" s="101"/>
      <c r="E105" s="102"/>
      <c r="F105" s="100"/>
      <c r="G105" s="103"/>
      <c r="H105" s="331"/>
      <c r="I105" s="539"/>
      <c r="J105" s="106"/>
      <c r="K105" s="540"/>
      <c r="L105" s="107"/>
      <c r="M105" s="105"/>
      <c r="N105" s="107"/>
      <c r="O105" s="121"/>
      <c r="P105" s="121"/>
      <c r="Q105" s="105"/>
      <c r="R105" s="105"/>
      <c r="S105" s="105"/>
      <c r="T105" s="105"/>
      <c r="U105" s="284"/>
      <c r="V105" s="47"/>
    </row>
    <row r="106" spans="1:23" ht="25.5" thickBot="1" x14ac:dyDescent="0.3">
      <c r="A106" s="109"/>
      <c r="B106" s="75"/>
      <c r="C106" s="75"/>
      <c r="D106" s="75"/>
      <c r="E106" s="395" t="s">
        <v>303</v>
      </c>
      <c r="F106" s="396">
        <f>COUNTA(F96:F105)</f>
        <v>0</v>
      </c>
      <c r="G106" s="397">
        <f>COUNTA(G96:G105)</f>
        <v>0</v>
      </c>
      <c r="H106" s="613"/>
      <c r="I106" s="523"/>
      <c r="J106" s="615"/>
      <c r="K106" s="615"/>
      <c r="L106" s="616"/>
      <c r="M106" s="1273" t="s">
        <v>440</v>
      </c>
      <c r="N106" s="1274"/>
      <c r="O106" s="617">
        <f>SUM(O96:O105)</f>
        <v>0</v>
      </c>
      <c r="P106" s="618">
        <f>SUM(P96:P105)</f>
        <v>0</v>
      </c>
      <c r="Q106" s="5"/>
      <c r="S106" s="5"/>
      <c r="T106" s="5"/>
      <c r="U106" s="99"/>
      <c r="V106" s="112"/>
      <c r="W106" s="99"/>
    </row>
    <row r="107" spans="1:23" ht="15.75" thickBot="1" x14ac:dyDescent="0.3">
      <c r="A107" s="113"/>
      <c r="B107" s="48"/>
      <c r="C107" s="45"/>
      <c r="D107" s="45"/>
      <c r="E107" s="45"/>
      <c r="F107" s="48"/>
      <c r="G107" s="45"/>
      <c r="H107" s="45"/>
      <c r="I107" s="48"/>
      <c r="J107" s="48"/>
      <c r="K107" s="48"/>
      <c r="L107" s="45"/>
      <c r="M107" s="45"/>
      <c r="N107" s="45"/>
      <c r="O107" s="45"/>
      <c r="P107" s="45"/>
      <c r="Q107" s="45"/>
      <c r="R107" s="45"/>
      <c r="S107" s="45"/>
      <c r="T107" s="114"/>
      <c r="U107" s="45"/>
      <c r="V107" s="49"/>
    </row>
    <row r="108" spans="1:23" ht="31.5" customHeight="1" thickBot="1" x14ac:dyDescent="0.3">
      <c r="A108" s="108"/>
      <c r="B108" s="33"/>
      <c r="C108" s="30"/>
      <c r="D108" s="30"/>
      <c r="E108" s="30"/>
      <c r="F108" s="33"/>
      <c r="G108" s="30"/>
      <c r="H108" s="30"/>
      <c r="I108" s="33"/>
      <c r="J108" s="33"/>
      <c r="K108" s="33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6"/>
    </row>
    <row r="109" spans="1:23" ht="33.75" customHeight="1" thickBot="1" x14ac:dyDescent="0.3">
      <c r="A109" s="790" t="s">
        <v>9</v>
      </c>
      <c r="B109" s="1226" t="s">
        <v>648</v>
      </c>
      <c r="C109" s="1227"/>
      <c r="E109" s="1423" t="s">
        <v>267</v>
      </c>
      <c r="F109" s="1424"/>
      <c r="G109" s="1224">
        <f>VLOOKUP(B109,'EXTRAUrbano.Piano inv. forn '!$D$171:$AB$190,3,FALSE)</f>
        <v>0</v>
      </c>
      <c r="H109" s="1225"/>
      <c r="I109" s="1"/>
      <c r="J109" s="1423" t="s">
        <v>268</v>
      </c>
      <c r="K109" s="1425"/>
      <c r="L109" s="1424"/>
      <c r="M109" s="1224">
        <f>VLOOKUP(B109,'EXTRAUrbano.Piano inv. forn '!$D$171:$AB$190,4,FALSE)</f>
        <v>0</v>
      </c>
      <c r="N109" s="1225"/>
      <c r="P109" s="791" t="s">
        <v>269</v>
      </c>
      <c r="Q109" s="525"/>
      <c r="S109" s="792" t="s">
        <v>270</v>
      </c>
      <c r="T109" s="1375"/>
      <c r="U109" s="1376"/>
      <c r="V109" s="47"/>
    </row>
    <row r="110" spans="1:23" ht="13.5" customHeight="1" thickBot="1" x14ac:dyDescent="0.3">
      <c r="A110" s="109"/>
      <c r="B110" s="76"/>
      <c r="C110" s="76"/>
      <c r="E110" s="77"/>
      <c r="F110" s="77"/>
      <c r="G110" s="78"/>
      <c r="H110" s="78"/>
      <c r="I110" s="1"/>
      <c r="J110" s="77"/>
      <c r="K110" s="77"/>
      <c r="L110" s="77"/>
      <c r="M110" s="78"/>
      <c r="N110" s="78"/>
      <c r="P110" s="79"/>
      <c r="S110" s="75"/>
      <c r="T110" s="80"/>
      <c r="V110" s="110"/>
      <c r="W110" s="80"/>
    </row>
    <row r="111" spans="1:23" ht="33.75" customHeight="1" thickBot="1" x14ac:dyDescent="0.3">
      <c r="A111" s="1413" t="s">
        <v>271</v>
      </c>
      <c r="B111" s="1414"/>
      <c r="C111" s="1414"/>
      <c r="D111" s="1415"/>
      <c r="E111" s="1210">
        <f>VLOOKUP(B109,'EXTRAUrbano.Piano inv. forn '!$D$171:$AB$190,17,FALSE)</f>
        <v>0</v>
      </c>
      <c r="F111" s="1258"/>
      <c r="G111" s="1258"/>
      <c r="H111" s="1211"/>
      <c r="I111" s="1"/>
      <c r="J111" s="1416" t="s">
        <v>52</v>
      </c>
      <c r="K111" s="1417"/>
      <c r="L111" s="1418"/>
      <c r="M111" s="1210">
        <f>VLOOKUP(B109,'EXTRAUrbano.Piano inv. forn '!$D$171:$AB$190,19,FALSE)</f>
        <v>0</v>
      </c>
      <c r="N111" s="1211"/>
      <c r="O111" s="98"/>
      <c r="P111" s="792" t="s">
        <v>272</v>
      </c>
      <c r="Q111" s="115">
        <f>M111+E111</f>
        <v>0</v>
      </c>
      <c r="R111" s="64"/>
      <c r="S111" s="792" t="s">
        <v>273</v>
      </c>
      <c r="T111" s="1375"/>
      <c r="U111" s="1376"/>
      <c r="V111" s="110"/>
      <c r="W111" s="80"/>
    </row>
    <row r="112" spans="1:23" ht="21.75" customHeight="1" thickBot="1" x14ac:dyDescent="0.3">
      <c r="A112" s="116"/>
      <c r="B112" s="117"/>
      <c r="C112" s="117"/>
      <c r="D112" s="117"/>
      <c r="E112" s="118"/>
      <c r="F112" s="118"/>
      <c r="G112" s="118"/>
      <c r="H112" s="118"/>
      <c r="I112" s="1"/>
      <c r="J112" s="77"/>
      <c r="K112" s="77"/>
      <c r="L112" s="77"/>
      <c r="M112" s="118"/>
      <c r="N112" s="118"/>
      <c r="O112" s="98"/>
      <c r="P112" s="75"/>
      <c r="Q112" s="98"/>
      <c r="R112" s="64"/>
      <c r="S112" s="75"/>
      <c r="T112" s="119"/>
      <c r="U112" s="119"/>
      <c r="V112" s="110"/>
      <c r="W112" s="80"/>
    </row>
    <row r="113" spans="1:23" s="6" customFormat="1" ht="72" customHeight="1" x14ac:dyDescent="0.25">
      <c r="A113" s="1419" t="s">
        <v>274</v>
      </c>
      <c r="B113" s="1421" t="s">
        <v>275</v>
      </c>
      <c r="C113" s="1421" t="s">
        <v>276</v>
      </c>
      <c r="D113" s="793" t="s">
        <v>277</v>
      </c>
      <c r="E113" s="788" t="s">
        <v>278</v>
      </c>
      <c r="F113" s="793" t="s">
        <v>279</v>
      </c>
      <c r="G113" s="793" t="s">
        <v>280</v>
      </c>
      <c r="H113" s="794" t="s">
        <v>241</v>
      </c>
      <c r="I113" s="794" t="s">
        <v>281</v>
      </c>
      <c r="J113" s="794" t="s">
        <v>282</v>
      </c>
      <c r="K113" s="794" t="s">
        <v>636</v>
      </c>
      <c r="L113" s="794" t="s">
        <v>283</v>
      </c>
      <c r="M113" s="794" t="s">
        <v>284</v>
      </c>
      <c r="N113" s="794" t="s">
        <v>285</v>
      </c>
      <c r="O113" s="794" t="s">
        <v>286</v>
      </c>
      <c r="P113" s="794" t="s">
        <v>287</v>
      </c>
      <c r="Q113" s="794" t="s">
        <v>288</v>
      </c>
      <c r="R113" s="794" t="s">
        <v>289</v>
      </c>
      <c r="S113" s="794" t="s">
        <v>290</v>
      </c>
      <c r="T113" s="794" t="s">
        <v>632</v>
      </c>
      <c r="U113" s="1411" t="s">
        <v>291</v>
      </c>
      <c r="V113" s="111"/>
    </row>
    <row r="114" spans="1:23" s="6" customFormat="1" ht="28.5" customHeight="1" thickBot="1" x14ac:dyDescent="0.3">
      <c r="A114" s="1420"/>
      <c r="B114" s="1422"/>
      <c r="C114" s="1422"/>
      <c r="D114" s="789" t="s">
        <v>292</v>
      </c>
      <c r="E114" s="789" t="s">
        <v>305</v>
      </c>
      <c r="F114" s="789" t="s">
        <v>294</v>
      </c>
      <c r="G114" s="789" t="s">
        <v>294</v>
      </c>
      <c r="H114" s="789" t="s">
        <v>670</v>
      </c>
      <c r="I114" s="789" t="s">
        <v>674</v>
      </c>
      <c r="J114" s="789" t="s">
        <v>295</v>
      </c>
      <c r="K114" s="789" t="s">
        <v>296</v>
      </c>
      <c r="L114" s="789" t="s">
        <v>296</v>
      </c>
      <c r="M114" s="789" t="s">
        <v>297</v>
      </c>
      <c r="N114" s="789" t="s">
        <v>296</v>
      </c>
      <c r="O114" s="789" t="s">
        <v>298</v>
      </c>
      <c r="P114" s="789" t="s">
        <v>629</v>
      </c>
      <c r="Q114" s="789" t="s">
        <v>299</v>
      </c>
      <c r="R114" s="789" t="s">
        <v>300</v>
      </c>
      <c r="S114" s="789" t="s">
        <v>301</v>
      </c>
      <c r="T114" s="789" t="s">
        <v>301</v>
      </c>
      <c r="U114" s="1412"/>
      <c r="V114" s="111"/>
    </row>
    <row r="115" spans="1:23" ht="15" customHeight="1" x14ac:dyDescent="0.25">
      <c r="A115" s="1406" t="str">
        <f>B109</f>
        <v>EXTRA-urb.d.4</v>
      </c>
      <c r="B115" s="795">
        <v>1</v>
      </c>
      <c r="C115" s="85"/>
      <c r="D115" s="86"/>
      <c r="E115" s="87"/>
      <c r="F115" s="85"/>
      <c r="G115" s="88"/>
      <c r="H115" s="89"/>
      <c r="I115" s="529"/>
      <c r="J115" s="92"/>
      <c r="K115" s="530"/>
      <c r="L115" s="93"/>
      <c r="M115" s="72"/>
      <c r="N115" s="93"/>
      <c r="O115" s="129"/>
      <c r="P115" s="129"/>
      <c r="Q115" s="72"/>
      <c r="R115" s="72"/>
      <c r="S115" s="72"/>
      <c r="T115" s="72"/>
      <c r="U115" s="282"/>
      <c r="V115" s="47"/>
    </row>
    <row r="116" spans="1:23" x14ac:dyDescent="0.25">
      <c r="A116" s="1406"/>
      <c r="B116" s="796">
        <v>2</v>
      </c>
      <c r="C116" s="81"/>
      <c r="D116" s="82"/>
      <c r="E116" s="74"/>
      <c r="F116" s="81"/>
      <c r="G116" s="83"/>
      <c r="H116" s="89"/>
      <c r="I116" s="534"/>
      <c r="J116" s="90"/>
      <c r="K116" s="535"/>
      <c r="L116" s="91"/>
      <c r="M116" s="73"/>
      <c r="N116" s="91"/>
      <c r="O116" s="120"/>
      <c r="P116" s="120"/>
      <c r="Q116" s="73"/>
      <c r="R116" s="73" t="s">
        <v>302</v>
      </c>
      <c r="S116" s="73"/>
      <c r="T116" s="73"/>
      <c r="U116" s="283"/>
      <c r="V116" s="47"/>
    </row>
    <row r="117" spans="1:23" x14ac:dyDescent="0.25">
      <c r="A117" s="1406"/>
      <c r="B117" s="796">
        <v>3</v>
      </c>
      <c r="C117" s="81"/>
      <c r="D117" s="82"/>
      <c r="E117" s="74"/>
      <c r="F117" s="81"/>
      <c r="G117" s="83"/>
      <c r="H117" s="89"/>
      <c r="I117" s="534"/>
      <c r="J117" s="90"/>
      <c r="K117" s="535"/>
      <c r="L117" s="91"/>
      <c r="M117" s="73"/>
      <c r="N117" s="91"/>
      <c r="O117" s="120"/>
      <c r="P117" s="120"/>
      <c r="Q117" s="73"/>
      <c r="R117" s="73"/>
      <c r="S117" s="73"/>
      <c r="T117" s="73"/>
      <c r="U117" s="283"/>
      <c r="V117" s="47"/>
    </row>
    <row r="118" spans="1:23" x14ac:dyDescent="0.25">
      <c r="A118" s="1406"/>
      <c r="B118" s="796">
        <v>4</v>
      </c>
      <c r="C118" s="81"/>
      <c r="D118" s="82"/>
      <c r="E118" s="74"/>
      <c r="F118" s="81"/>
      <c r="G118" s="83"/>
      <c r="H118" s="89"/>
      <c r="I118" s="534"/>
      <c r="J118" s="90"/>
      <c r="K118" s="535"/>
      <c r="L118" s="91"/>
      <c r="M118" s="73"/>
      <c r="N118" s="91"/>
      <c r="O118" s="120"/>
      <c r="P118" s="120"/>
      <c r="Q118" s="73"/>
      <c r="R118" s="73"/>
      <c r="S118" s="73"/>
      <c r="T118" s="73"/>
      <c r="U118" s="283"/>
      <c r="V118" s="47"/>
    </row>
    <row r="119" spans="1:23" x14ac:dyDescent="0.25">
      <c r="A119" s="1406"/>
      <c r="B119" s="796">
        <v>5</v>
      </c>
      <c r="C119" s="81"/>
      <c r="D119" s="82"/>
      <c r="E119" s="74"/>
      <c r="F119" s="81"/>
      <c r="G119" s="83"/>
      <c r="H119" s="89"/>
      <c r="I119" s="534"/>
      <c r="J119" s="90"/>
      <c r="K119" s="535"/>
      <c r="L119" s="91"/>
      <c r="M119" s="73"/>
      <c r="N119" s="91"/>
      <c r="O119" s="120"/>
      <c r="P119" s="120"/>
      <c r="Q119" s="73"/>
      <c r="R119" s="73"/>
      <c r="S119" s="73"/>
      <c r="T119" s="73"/>
      <c r="U119" s="283"/>
      <c r="V119" s="47"/>
    </row>
    <row r="120" spans="1:23" x14ac:dyDescent="0.25">
      <c r="A120" s="1406"/>
      <c r="B120" s="796">
        <v>6</v>
      </c>
      <c r="C120" s="81"/>
      <c r="D120" s="82"/>
      <c r="E120" s="74"/>
      <c r="F120" s="81"/>
      <c r="G120" s="83"/>
      <c r="H120" s="89"/>
      <c r="I120" s="534"/>
      <c r="J120" s="90"/>
      <c r="K120" s="535"/>
      <c r="L120" s="91"/>
      <c r="M120" s="73"/>
      <c r="N120" s="91"/>
      <c r="O120" s="120"/>
      <c r="P120" s="120"/>
      <c r="Q120" s="73"/>
      <c r="R120" s="73"/>
      <c r="S120" s="73"/>
      <c r="T120" s="73"/>
      <c r="U120" s="283"/>
      <c r="V120" s="47"/>
    </row>
    <row r="121" spans="1:23" x14ac:dyDescent="0.25">
      <c r="A121" s="1406"/>
      <c r="B121" s="796">
        <v>7</v>
      </c>
      <c r="C121" s="81"/>
      <c r="D121" s="82"/>
      <c r="E121" s="74"/>
      <c r="F121" s="81"/>
      <c r="G121" s="83"/>
      <c r="H121" s="89"/>
      <c r="I121" s="534"/>
      <c r="J121" s="90"/>
      <c r="K121" s="535"/>
      <c r="L121" s="91"/>
      <c r="M121" s="73"/>
      <c r="N121" s="91"/>
      <c r="O121" s="120"/>
      <c r="P121" s="120"/>
      <c r="Q121" s="73"/>
      <c r="R121" s="73"/>
      <c r="S121" s="73"/>
      <c r="T121" s="73"/>
      <c r="U121" s="283"/>
      <c r="V121" s="47"/>
    </row>
    <row r="122" spans="1:23" x14ac:dyDescent="0.25">
      <c r="A122" s="1406"/>
      <c r="B122" s="796">
        <v>8</v>
      </c>
      <c r="C122" s="81"/>
      <c r="D122" s="82"/>
      <c r="E122" s="74"/>
      <c r="F122" s="81"/>
      <c r="G122" s="83"/>
      <c r="H122" s="89"/>
      <c r="I122" s="534"/>
      <c r="J122" s="90"/>
      <c r="K122" s="535"/>
      <c r="L122" s="91"/>
      <c r="M122" s="73"/>
      <c r="N122" s="91"/>
      <c r="O122" s="120"/>
      <c r="P122" s="120"/>
      <c r="Q122" s="73"/>
      <c r="R122" s="73"/>
      <c r="S122" s="73"/>
      <c r="T122" s="73"/>
      <c r="U122" s="283"/>
      <c r="V122" s="47"/>
    </row>
    <row r="123" spans="1:23" x14ac:dyDescent="0.25">
      <c r="A123" s="1406"/>
      <c r="B123" s="796">
        <v>9</v>
      </c>
      <c r="C123" s="81"/>
      <c r="D123" s="82"/>
      <c r="E123" s="74"/>
      <c r="F123" s="81"/>
      <c r="G123" s="83"/>
      <c r="H123" s="89"/>
      <c r="I123" s="534"/>
      <c r="J123" s="90"/>
      <c r="K123" s="535"/>
      <c r="L123" s="91"/>
      <c r="M123" s="73"/>
      <c r="N123" s="91"/>
      <c r="O123" s="120"/>
      <c r="P123" s="120"/>
      <c r="Q123" s="73"/>
      <c r="R123" s="73"/>
      <c r="S123" s="73"/>
      <c r="T123" s="73"/>
      <c r="U123" s="283"/>
      <c r="V123" s="47"/>
    </row>
    <row r="124" spans="1:23" ht="15.75" thickBot="1" x14ac:dyDescent="0.3">
      <c r="A124" s="1407"/>
      <c r="B124" s="797">
        <v>10</v>
      </c>
      <c r="C124" s="100"/>
      <c r="D124" s="101"/>
      <c r="E124" s="102"/>
      <c r="F124" s="100"/>
      <c r="G124" s="103"/>
      <c r="H124" s="331"/>
      <c r="I124" s="539"/>
      <c r="J124" s="106"/>
      <c r="K124" s="540"/>
      <c r="L124" s="107"/>
      <c r="M124" s="105"/>
      <c r="N124" s="107"/>
      <c r="O124" s="121"/>
      <c r="P124" s="121"/>
      <c r="Q124" s="105"/>
      <c r="R124" s="105"/>
      <c r="S124" s="105"/>
      <c r="T124" s="105"/>
      <c r="U124" s="284"/>
      <c r="V124" s="47"/>
    </row>
    <row r="125" spans="1:23" ht="25.5" thickBot="1" x14ac:dyDescent="0.3">
      <c r="A125" s="109"/>
      <c r="B125" s="75"/>
      <c r="C125" s="75"/>
      <c r="D125" s="75"/>
      <c r="E125" s="395" t="s">
        <v>303</v>
      </c>
      <c r="F125" s="396">
        <f>COUNTA(F115:F124)</f>
        <v>0</v>
      </c>
      <c r="G125" s="397">
        <f>COUNTA(G115:G124)</f>
        <v>0</v>
      </c>
      <c r="H125" s="613"/>
      <c r="I125" s="523"/>
      <c r="J125" s="615"/>
      <c r="K125" s="615"/>
      <c r="L125" s="616"/>
      <c r="M125" s="1273" t="s">
        <v>440</v>
      </c>
      <c r="N125" s="1274"/>
      <c r="O125" s="617">
        <f>SUM(O115:O124)</f>
        <v>0</v>
      </c>
      <c r="P125" s="618">
        <f>SUM(P115:P124)</f>
        <v>0</v>
      </c>
      <c r="Q125" s="5"/>
      <c r="S125" s="5"/>
      <c r="T125" s="5"/>
      <c r="U125" s="99"/>
      <c r="V125" s="112"/>
      <c r="W125" s="99"/>
    </row>
    <row r="126" spans="1:23" ht="15.75" thickBot="1" x14ac:dyDescent="0.3">
      <c r="A126" s="113"/>
      <c r="B126" s="48"/>
      <c r="C126" s="45"/>
      <c r="D126" s="45"/>
      <c r="E126" s="45"/>
      <c r="F126" s="48"/>
      <c r="G126" s="45"/>
      <c r="H126" s="45"/>
      <c r="I126" s="48"/>
      <c r="J126" s="48"/>
      <c r="K126" s="48"/>
      <c r="L126" s="45"/>
      <c r="M126" s="45"/>
      <c r="N126" s="45"/>
      <c r="O126" s="45"/>
      <c r="P126" s="45"/>
      <c r="Q126" s="45"/>
      <c r="R126" s="45"/>
      <c r="S126" s="45"/>
      <c r="T126" s="114"/>
      <c r="U126" s="45"/>
      <c r="V126" s="49"/>
    </row>
    <row r="127" spans="1:23" ht="31.5" customHeight="1" thickBot="1" x14ac:dyDescent="0.3">
      <c r="A127" s="108"/>
      <c r="B127" s="33"/>
      <c r="C127" s="30"/>
      <c r="D127" s="30"/>
      <c r="E127" s="30"/>
      <c r="F127" s="33"/>
      <c r="G127" s="30"/>
      <c r="H127" s="30"/>
      <c r="I127" s="33"/>
      <c r="J127" s="33"/>
      <c r="K127" s="33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6"/>
    </row>
    <row r="128" spans="1:23" ht="33.75" customHeight="1" thickBot="1" x14ac:dyDescent="0.3">
      <c r="A128" s="790" t="s">
        <v>9</v>
      </c>
      <c r="B128" s="1226" t="s">
        <v>648</v>
      </c>
      <c r="C128" s="1227"/>
      <c r="E128" s="1423" t="s">
        <v>267</v>
      </c>
      <c r="F128" s="1424"/>
      <c r="G128" s="1224">
        <f>VLOOKUP(B128,'EXTRAUrbano.Piano inv. forn '!$D$171:$AB$190,3,FALSE)</f>
        <v>0</v>
      </c>
      <c r="H128" s="1225"/>
      <c r="I128" s="1"/>
      <c r="J128" s="1423" t="s">
        <v>268</v>
      </c>
      <c r="K128" s="1425"/>
      <c r="L128" s="1424"/>
      <c r="M128" s="1224">
        <f>VLOOKUP(B128,'EXTRAUrbano.Piano inv. forn '!$D$171:$AB$190,4,FALSE)</f>
        <v>0</v>
      </c>
      <c r="N128" s="1225"/>
      <c r="P128" s="791" t="s">
        <v>269</v>
      </c>
      <c r="Q128" s="525"/>
      <c r="S128" s="792" t="s">
        <v>270</v>
      </c>
      <c r="T128" s="1375"/>
      <c r="U128" s="1376"/>
      <c r="V128" s="47"/>
    </row>
    <row r="129" spans="1:23" ht="13.5" customHeight="1" thickBot="1" x14ac:dyDescent="0.3">
      <c r="A129" s="109"/>
      <c r="B129" s="76"/>
      <c r="C129" s="76"/>
      <c r="E129" s="77"/>
      <c r="F129" s="77"/>
      <c r="G129" s="78"/>
      <c r="H129" s="78"/>
      <c r="I129" s="1"/>
      <c r="J129" s="77"/>
      <c r="K129" s="77"/>
      <c r="L129" s="77"/>
      <c r="M129" s="78"/>
      <c r="N129" s="78"/>
      <c r="P129" s="79"/>
      <c r="S129" s="75"/>
      <c r="T129" s="80"/>
      <c r="V129" s="110"/>
      <c r="W129" s="80"/>
    </row>
    <row r="130" spans="1:23" ht="33.75" customHeight="1" thickBot="1" x14ac:dyDescent="0.3">
      <c r="A130" s="1413" t="s">
        <v>271</v>
      </c>
      <c r="B130" s="1414"/>
      <c r="C130" s="1414"/>
      <c r="D130" s="1415"/>
      <c r="E130" s="1210">
        <f>VLOOKUP(B128,'EXTRAUrbano.Piano inv. forn '!$D$171:$AB$190,17,FALSE)</f>
        <v>0</v>
      </c>
      <c r="F130" s="1258"/>
      <c r="G130" s="1258"/>
      <c r="H130" s="1211"/>
      <c r="I130" s="1"/>
      <c r="J130" s="1416" t="s">
        <v>52</v>
      </c>
      <c r="K130" s="1417"/>
      <c r="L130" s="1418"/>
      <c r="M130" s="1210">
        <f>VLOOKUP(B128,'EXTRAUrbano.Piano inv. forn '!$D$171:$AB$190,19,FALSE)</f>
        <v>0</v>
      </c>
      <c r="N130" s="1211"/>
      <c r="O130" s="98"/>
      <c r="P130" s="792" t="s">
        <v>272</v>
      </c>
      <c r="Q130" s="115">
        <f>M130+E130</f>
        <v>0</v>
      </c>
      <c r="R130" s="64"/>
      <c r="S130" s="792" t="s">
        <v>273</v>
      </c>
      <c r="T130" s="1375"/>
      <c r="U130" s="1376"/>
      <c r="V130" s="110"/>
      <c r="W130" s="80"/>
    </row>
    <row r="131" spans="1:23" ht="21.75" customHeight="1" thickBot="1" x14ac:dyDescent="0.3">
      <c r="A131" s="116"/>
      <c r="B131" s="117"/>
      <c r="C131" s="117"/>
      <c r="D131" s="117"/>
      <c r="E131" s="118"/>
      <c r="F131" s="118"/>
      <c r="G131" s="118"/>
      <c r="H131" s="118"/>
      <c r="I131" s="1"/>
      <c r="J131" s="77"/>
      <c r="K131" s="77"/>
      <c r="L131" s="77"/>
      <c r="M131" s="118"/>
      <c r="N131" s="118"/>
      <c r="O131" s="98"/>
      <c r="P131" s="75"/>
      <c r="Q131" s="98"/>
      <c r="R131" s="64"/>
      <c r="S131" s="75"/>
      <c r="T131" s="119"/>
      <c r="U131" s="119"/>
      <c r="V131" s="110"/>
      <c r="W131" s="80"/>
    </row>
    <row r="132" spans="1:23" s="6" customFormat="1" ht="72" customHeight="1" x14ac:dyDescent="0.25">
      <c r="A132" s="1419" t="s">
        <v>274</v>
      </c>
      <c r="B132" s="1421" t="s">
        <v>275</v>
      </c>
      <c r="C132" s="1421" t="s">
        <v>276</v>
      </c>
      <c r="D132" s="793" t="s">
        <v>277</v>
      </c>
      <c r="E132" s="788" t="s">
        <v>278</v>
      </c>
      <c r="F132" s="793" t="s">
        <v>279</v>
      </c>
      <c r="G132" s="793" t="s">
        <v>280</v>
      </c>
      <c r="H132" s="794" t="s">
        <v>241</v>
      </c>
      <c r="I132" s="794" t="s">
        <v>281</v>
      </c>
      <c r="J132" s="794" t="s">
        <v>282</v>
      </c>
      <c r="K132" s="794" t="s">
        <v>636</v>
      </c>
      <c r="L132" s="794" t="s">
        <v>283</v>
      </c>
      <c r="M132" s="794" t="s">
        <v>284</v>
      </c>
      <c r="N132" s="794" t="s">
        <v>285</v>
      </c>
      <c r="O132" s="794" t="s">
        <v>286</v>
      </c>
      <c r="P132" s="794" t="s">
        <v>287</v>
      </c>
      <c r="Q132" s="794" t="s">
        <v>288</v>
      </c>
      <c r="R132" s="794" t="s">
        <v>289</v>
      </c>
      <c r="S132" s="794" t="s">
        <v>290</v>
      </c>
      <c r="T132" s="794" t="s">
        <v>632</v>
      </c>
      <c r="U132" s="1411" t="s">
        <v>291</v>
      </c>
      <c r="V132" s="111"/>
    </row>
    <row r="133" spans="1:23" s="6" customFormat="1" ht="28.5" customHeight="1" thickBot="1" x14ac:dyDescent="0.3">
      <c r="A133" s="1420"/>
      <c r="B133" s="1422"/>
      <c r="C133" s="1422"/>
      <c r="D133" s="789" t="s">
        <v>292</v>
      </c>
      <c r="E133" s="789" t="s">
        <v>305</v>
      </c>
      <c r="F133" s="789" t="s">
        <v>294</v>
      </c>
      <c r="G133" s="789" t="s">
        <v>294</v>
      </c>
      <c r="H133" s="789" t="s">
        <v>670</v>
      </c>
      <c r="I133" s="789" t="s">
        <v>674</v>
      </c>
      <c r="J133" s="789" t="s">
        <v>295</v>
      </c>
      <c r="K133" s="789" t="s">
        <v>296</v>
      </c>
      <c r="L133" s="789" t="s">
        <v>296</v>
      </c>
      <c r="M133" s="789" t="s">
        <v>297</v>
      </c>
      <c r="N133" s="789" t="s">
        <v>296</v>
      </c>
      <c r="O133" s="789" t="s">
        <v>298</v>
      </c>
      <c r="P133" s="789" t="s">
        <v>629</v>
      </c>
      <c r="Q133" s="789" t="s">
        <v>299</v>
      </c>
      <c r="R133" s="789" t="s">
        <v>300</v>
      </c>
      <c r="S133" s="789" t="s">
        <v>301</v>
      </c>
      <c r="T133" s="789" t="s">
        <v>301</v>
      </c>
      <c r="U133" s="1412"/>
      <c r="V133" s="111"/>
    </row>
    <row r="134" spans="1:23" ht="15" customHeight="1" x14ac:dyDescent="0.25">
      <c r="A134" s="1406" t="str">
        <f>B128</f>
        <v>EXTRA-urb.d.4</v>
      </c>
      <c r="B134" s="795">
        <v>1</v>
      </c>
      <c r="C134" s="85"/>
      <c r="D134" s="86"/>
      <c r="E134" s="87"/>
      <c r="F134" s="85"/>
      <c r="G134" s="88"/>
      <c r="H134" s="89"/>
      <c r="I134" s="529"/>
      <c r="J134" s="92"/>
      <c r="K134" s="530"/>
      <c r="L134" s="93"/>
      <c r="M134" s="72"/>
      <c r="N134" s="93"/>
      <c r="O134" s="129"/>
      <c r="P134" s="129"/>
      <c r="Q134" s="72"/>
      <c r="R134" s="72"/>
      <c r="S134" s="72"/>
      <c r="T134" s="72"/>
      <c r="U134" s="282"/>
      <c r="V134" s="47"/>
    </row>
    <row r="135" spans="1:23" x14ac:dyDescent="0.25">
      <c r="A135" s="1406"/>
      <c r="B135" s="796">
        <v>2</v>
      </c>
      <c r="C135" s="81"/>
      <c r="D135" s="82"/>
      <c r="E135" s="74"/>
      <c r="F135" s="81"/>
      <c r="G135" s="83"/>
      <c r="H135" s="89"/>
      <c r="I135" s="534"/>
      <c r="J135" s="90"/>
      <c r="K135" s="535"/>
      <c r="L135" s="91"/>
      <c r="M135" s="73"/>
      <c r="N135" s="91"/>
      <c r="O135" s="120"/>
      <c r="P135" s="120"/>
      <c r="Q135" s="73"/>
      <c r="R135" s="73" t="s">
        <v>302</v>
      </c>
      <c r="S135" s="73"/>
      <c r="T135" s="73"/>
      <c r="U135" s="283"/>
      <c r="V135" s="47"/>
    </row>
    <row r="136" spans="1:23" x14ac:dyDescent="0.25">
      <c r="A136" s="1406"/>
      <c r="B136" s="796">
        <v>3</v>
      </c>
      <c r="C136" s="81"/>
      <c r="D136" s="82"/>
      <c r="E136" s="74"/>
      <c r="F136" s="81"/>
      <c r="G136" s="83"/>
      <c r="H136" s="89"/>
      <c r="I136" s="534"/>
      <c r="J136" s="90"/>
      <c r="K136" s="535"/>
      <c r="L136" s="91"/>
      <c r="M136" s="73"/>
      <c r="N136" s="91"/>
      <c r="O136" s="120"/>
      <c r="P136" s="120"/>
      <c r="Q136" s="73"/>
      <c r="R136" s="73"/>
      <c r="S136" s="73"/>
      <c r="T136" s="73"/>
      <c r="U136" s="283"/>
      <c r="V136" s="47"/>
    </row>
    <row r="137" spans="1:23" x14ac:dyDescent="0.25">
      <c r="A137" s="1406"/>
      <c r="B137" s="796">
        <v>4</v>
      </c>
      <c r="C137" s="81"/>
      <c r="D137" s="82"/>
      <c r="E137" s="74"/>
      <c r="F137" s="81"/>
      <c r="G137" s="83"/>
      <c r="H137" s="89"/>
      <c r="I137" s="534"/>
      <c r="J137" s="90"/>
      <c r="K137" s="535"/>
      <c r="L137" s="91"/>
      <c r="M137" s="73"/>
      <c r="N137" s="91"/>
      <c r="O137" s="120"/>
      <c r="P137" s="120"/>
      <c r="Q137" s="73"/>
      <c r="R137" s="73"/>
      <c r="S137" s="73"/>
      <c r="T137" s="73"/>
      <c r="U137" s="283"/>
      <c r="V137" s="47"/>
    </row>
    <row r="138" spans="1:23" x14ac:dyDescent="0.25">
      <c r="A138" s="1406"/>
      <c r="B138" s="796">
        <v>5</v>
      </c>
      <c r="C138" s="81"/>
      <c r="D138" s="82"/>
      <c r="E138" s="74"/>
      <c r="F138" s="81"/>
      <c r="G138" s="83"/>
      <c r="H138" s="89"/>
      <c r="I138" s="534"/>
      <c r="J138" s="90"/>
      <c r="K138" s="535"/>
      <c r="L138" s="91"/>
      <c r="M138" s="73"/>
      <c r="N138" s="91"/>
      <c r="O138" s="120"/>
      <c r="P138" s="120"/>
      <c r="Q138" s="73"/>
      <c r="R138" s="73"/>
      <c r="S138" s="73"/>
      <c r="T138" s="73"/>
      <c r="U138" s="283"/>
      <c r="V138" s="47"/>
    </row>
    <row r="139" spans="1:23" x14ac:dyDescent="0.25">
      <c r="A139" s="1406"/>
      <c r="B139" s="796">
        <v>6</v>
      </c>
      <c r="C139" s="81"/>
      <c r="D139" s="82"/>
      <c r="E139" s="74"/>
      <c r="F139" s="81"/>
      <c r="G139" s="83"/>
      <c r="H139" s="89"/>
      <c r="I139" s="534"/>
      <c r="J139" s="90"/>
      <c r="K139" s="535"/>
      <c r="L139" s="91"/>
      <c r="M139" s="73"/>
      <c r="N139" s="91"/>
      <c r="O139" s="120"/>
      <c r="P139" s="120"/>
      <c r="Q139" s="73"/>
      <c r="R139" s="73"/>
      <c r="S139" s="73"/>
      <c r="T139" s="73"/>
      <c r="U139" s="283"/>
      <c r="V139" s="47"/>
    </row>
    <row r="140" spans="1:23" x14ac:dyDescent="0.25">
      <c r="A140" s="1406"/>
      <c r="B140" s="796">
        <v>7</v>
      </c>
      <c r="C140" s="81"/>
      <c r="D140" s="82"/>
      <c r="E140" s="74"/>
      <c r="F140" s="81"/>
      <c r="G140" s="83"/>
      <c r="H140" s="89"/>
      <c r="I140" s="534"/>
      <c r="J140" s="90"/>
      <c r="K140" s="535"/>
      <c r="L140" s="91"/>
      <c r="M140" s="73"/>
      <c r="N140" s="91"/>
      <c r="O140" s="120"/>
      <c r="P140" s="120"/>
      <c r="Q140" s="73"/>
      <c r="R140" s="73"/>
      <c r="S140" s="73"/>
      <c r="T140" s="73"/>
      <c r="U140" s="283"/>
      <c r="V140" s="47"/>
    </row>
    <row r="141" spans="1:23" x14ac:dyDescent="0.25">
      <c r="A141" s="1406"/>
      <c r="B141" s="796">
        <v>8</v>
      </c>
      <c r="C141" s="81"/>
      <c r="D141" s="82"/>
      <c r="E141" s="74"/>
      <c r="F141" s="81"/>
      <c r="G141" s="83"/>
      <c r="H141" s="89"/>
      <c r="I141" s="534"/>
      <c r="J141" s="90"/>
      <c r="K141" s="535"/>
      <c r="L141" s="91"/>
      <c r="M141" s="73"/>
      <c r="N141" s="91"/>
      <c r="O141" s="120"/>
      <c r="P141" s="120"/>
      <c r="Q141" s="73"/>
      <c r="R141" s="73"/>
      <c r="S141" s="73"/>
      <c r="T141" s="73"/>
      <c r="U141" s="283"/>
      <c r="V141" s="47"/>
    </row>
    <row r="142" spans="1:23" x14ac:dyDescent="0.25">
      <c r="A142" s="1406"/>
      <c r="B142" s="796">
        <v>9</v>
      </c>
      <c r="C142" s="81"/>
      <c r="D142" s="82"/>
      <c r="E142" s="74"/>
      <c r="F142" s="81"/>
      <c r="G142" s="83"/>
      <c r="H142" s="89"/>
      <c r="I142" s="534"/>
      <c r="J142" s="90"/>
      <c r="K142" s="535"/>
      <c r="L142" s="91"/>
      <c r="M142" s="73"/>
      <c r="N142" s="91"/>
      <c r="O142" s="120"/>
      <c r="P142" s="120"/>
      <c r="Q142" s="73"/>
      <c r="R142" s="73"/>
      <c r="S142" s="73"/>
      <c r="T142" s="73"/>
      <c r="U142" s="283"/>
      <c r="V142" s="47"/>
    </row>
    <row r="143" spans="1:23" ht="15.75" thickBot="1" x14ac:dyDescent="0.3">
      <c r="A143" s="1407"/>
      <c r="B143" s="797">
        <v>10</v>
      </c>
      <c r="C143" s="100"/>
      <c r="D143" s="101"/>
      <c r="E143" s="102"/>
      <c r="F143" s="100"/>
      <c r="G143" s="103"/>
      <c r="H143" s="331"/>
      <c r="I143" s="539"/>
      <c r="J143" s="106"/>
      <c r="K143" s="540"/>
      <c r="L143" s="107"/>
      <c r="M143" s="105"/>
      <c r="N143" s="107"/>
      <c r="O143" s="121"/>
      <c r="P143" s="121"/>
      <c r="Q143" s="105"/>
      <c r="R143" s="105"/>
      <c r="S143" s="105"/>
      <c r="T143" s="105"/>
      <c r="U143" s="284"/>
      <c r="V143" s="47"/>
    </row>
    <row r="144" spans="1:23" ht="25.5" thickBot="1" x14ac:dyDescent="0.3">
      <c r="A144" s="109"/>
      <c r="B144" s="75"/>
      <c r="C144" s="75"/>
      <c r="D144" s="75"/>
      <c r="E144" s="395" t="s">
        <v>303</v>
      </c>
      <c r="F144" s="396">
        <f>COUNTA(F134:F143)</f>
        <v>0</v>
      </c>
      <c r="G144" s="397">
        <f>COUNTA(G134:G143)</f>
        <v>0</v>
      </c>
      <c r="H144" s="613"/>
      <c r="I144" s="523"/>
      <c r="J144" s="615"/>
      <c r="K144" s="615"/>
      <c r="L144" s="616"/>
      <c r="M144" s="1273" t="s">
        <v>440</v>
      </c>
      <c r="N144" s="1274"/>
      <c r="O144" s="617">
        <f>SUM(O134:O143)</f>
        <v>0</v>
      </c>
      <c r="P144" s="618">
        <f>SUM(P134:P143)</f>
        <v>0</v>
      </c>
      <c r="Q144" s="5"/>
      <c r="S144" s="5"/>
      <c r="T144" s="5"/>
      <c r="U144" s="99"/>
      <c r="V144" s="112"/>
      <c r="W144" s="99"/>
    </row>
    <row r="145" spans="1:23" ht="15.75" thickBot="1" x14ac:dyDescent="0.3">
      <c r="A145" s="113"/>
      <c r="B145" s="48"/>
      <c r="C145" s="45"/>
      <c r="D145" s="45"/>
      <c r="E145" s="45"/>
      <c r="F145" s="48"/>
      <c r="G145" s="45"/>
      <c r="H145" s="45"/>
      <c r="I145" s="48"/>
      <c r="J145" s="48"/>
      <c r="K145" s="48"/>
      <c r="L145" s="45"/>
      <c r="M145" s="45"/>
      <c r="N145" s="45"/>
      <c r="O145" s="45"/>
      <c r="P145" s="45"/>
      <c r="Q145" s="45"/>
      <c r="R145" s="45"/>
      <c r="S145" s="45"/>
      <c r="T145" s="114"/>
      <c r="U145" s="45"/>
      <c r="V145" s="49"/>
    </row>
    <row r="146" spans="1:23" ht="31.5" customHeight="1" thickBot="1" x14ac:dyDescent="0.3">
      <c r="A146" s="108"/>
      <c r="B146" s="33"/>
      <c r="C146" s="30"/>
      <c r="D146" s="30"/>
      <c r="E146" s="30"/>
      <c r="F146" s="33"/>
      <c r="G146" s="30"/>
      <c r="H146" s="30"/>
      <c r="I146" s="33"/>
      <c r="J146" s="33"/>
      <c r="K146" s="33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6"/>
    </row>
    <row r="147" spans="1:23" ht="33.75" customHeight="1" thickBot="1" x14ac:dyDescent="0.3">
      <c r="A147" s="790" t="s">
        <v>9</v>
      </c>
      <c r="B147" s="1226" t="s">
        <v>648</v>
      </c>
      <c r="C147" s="1227"/>
      <c r="E147" s="1423" t="s">
        <v>267</v>
      </c>
      <c r="F147" s="1424"/>
      <c r="G147" s="1224">
        <f>VLOOKUP(B147,'EXTRAUrbano.Piano inv. forn '!$D$171:$AB$190,3,FALSE)</f>
        <v>0</v>
      </c>
      <c r="H147" s="1225"/>
      <c r="I147" s="1"/>
      <c r="J147" s="1423" t="s">
        <v>268</v>
      </c>
      <c r="K147" s="1425"/>
      <c r="L147" s="1424"/>
      <c r="M147" s="1224">
        <f>VLOOKUP(B147,'EXTRAUrbano.Piano inv. forn '!$D$171:$AB$190,4,FALSE)</f>
        <v>0</v>
      </c>
      <c r="N147" s="1225"/>
      <c r="P147" s="791" t="s">
        <v>269</v>
      </c>
      <c r="Q147" s="525"/>
      <c r="S147" s="792" t="s">
        <v>270</v>
      </c>
      <c r="T147" s="1375"/>
      <c r="U147" s="1376"/>
      <c r="V147" s="47"/>
    </row>
    <row r="148" spans="1:23" ht="13.5" customHeight="1" thickBot="1" x14ac:dyDescent="0.3">
      <c r="A148" s="109"/>
      <c r="B148" s="76"/>
      <c r="C148" s="76"/>
      <c r="E148" s="77"/>
      <c r="F148" s="77"/>
      <c r="G148" s="78"/>
      <c r="H148" s="78"/>
      <c r="I148" s="1"/>
      <c r="J148" s="77"/>
      <c r="K148" s="77"/>
      <c r="L148" s="77"/>
      <c r="M148" s="78"/>
      <c r="N148" s="78"/>
      <c r="P148" s="79"/>
      <c r="S148" s="75"/>
      <c r="T148" s="80"/>
      <c r="V148" s="110"/>
      <c r="W148" s="80"/>
    </row>
    <row r="149" spans="1:23" ht="33.75" customHeight="1" thickBot="1" x14ac:dyDescent="0.3">
      <c r="A149" s="1413" t="s">
        <v>271</v>
      </c>
      <c r="B149" s="1414"/>
      <c r="C149" s="1414"/>
      <c r="D149" s="1415"/>
      <c r="E149" s="1210">
        <f>VLOOKUP(B147,'EXTRAUrbano.Piano inv. forn '!$D$171:$AB$190,17,FALSE)</f>
        <v>0</v>
      </c>
      <c r="F149" s="1258"/>
      <c r="G149" s="1258"/>
      <c r="H149" s="1211"/>
      <c r="I149" s="1"/>
      <c r="J149" s="1416" t="s">
        <v>52</v>
      </c>
      <c r="K149" s="1417"/>
      <c r="L149" s="1418"/>
      <c r="M149" s="1210">
        <f>VLOOKUP(B147,'EXTRAUrbano.Piano inv. forn '!$D$171:$AB$190,19,FALSE)</f>
        <v>0</v>
      </c>
      <c r="N149" s="1211"/>
      <c r="O149" s="98"/>
      <c r="P149" s="792" t="s">
        <v>272</v>
      </c>
      <c r="Q149" s="115">
        <f>M149+E149</f>
        <v>0</v>
      </c>
      <c r="R149" s="64"/>
      <c r="S149" s="792" t="s">
        <v>273</v>
      </c>
      <c r="T149" s="1375"/>
      <c r="U149" s="1376"/>
      <c r="V149" s="110"/>
      <c r="W149" s="80"/>
    </row>
    <row r="150" spans="1:23" ht="21.75" customHeight="1" thickBot="1" x14ac:dyDescent="0.3">
      <c r="A150" s="116"/>
      <c r="B150" s="117"/>
      <c r="C150" s="117"/>
      <c r="D150" s="117"/>
      <c r="E150" s="118"/>
      <c r="F150" s="118"/>
      <c r="G150" s="118"/>
      <c r="H150" s="118"/>
      <c r="I150" s="1"/>
      <c r="J150" s="77"/>
      <c r="K150" s="77"/>
      <c r="L150" s="77"/>
      <c r="M150" s="118"/>
      <c r="N150" s="118"/>
      <c r="O150" s="98"/>
      <c r="P150" s="75"/>
      <c r="Q150" s="98"/>
      <c r="R150" s="64"/>
      <c r="S150" s="75"/>
      <c r="T150" s="119"/>
      <c r="U150" s="119"/>
      <c r="V150" s="110"/>
      <c r="W150" s="80"/>
    </row>
    <row r="151" spans="1:23" s="6" customFormat="1" ht="72" customHeight="1" x14ac:dyDescent="0.25">
      <c r="A151" s="1419" t="s">
        <v>274</v>
      </c>
      <c r="B151" s="1421" t="s">
        <v>275</v>
      </c>
      <c r="C151" s="1421" t="s">
        <v>276</v>
      </c>
      <c r="D151" s="793" t="s">
        <v>277</v>
      </c>
      <c r="E151" s="788" t="s">
        <v>278</v>
      </c>
      <c r="F151" s="793" t="s">
        <v>279</v>
      </c>
      <c r="G151" s="793" t="s">
        <v>280</v>
      </c>
      <c r="H151" s="794" t="s">
        <v>241</v>
      </c>
      <c r="I151" s="794" t="s">
        <v>281</v>
      </c>
      <c r="J151" s="794" t="s">
        <v>282</v>
      </c>
      <c r="K151" s="794" t="s">
        <v>636</v>
      </c>
      <c r="L151" s="794" t="s">
        <v>283</v>
      </c>
      <c r="M151" s="794" t="s">
        <v>284</v>
      </c>
      <c r="N151" s="794" t="s">
        <v>285</v>
      </c>
      <c r="O151" s="794" t="s">
        <v>286</v>
      </c>
      <c r="P151" s="794" t="s">
        <v>287</v>
      </c>
      <c r="Q151" s="794" t="s">
        <v>288</v>
      </c>
      <c r="R151" s="794" t="s">
        <v>289</v>
      </c>
      <c r="S151" s="794" t="s">
        <v>290</v>
      </c>
      <c r="T151" s="794" t="s">
        <v>632</v>
      </c>
      <c r="U151" s="1411" t="s">
        <v>291</v>
      </c>
      <c r="V151" s="111"/>
    </row>
    <row r="152" spans="1:23" s="6" customFormat="1" ht="28.5" customHeight="1" thickBot="1" x14ac:dyDescent="0.3">
      <c r="A152" s="1420"/>
      <c r="B152" s="1422"/>
      <c r="C152" s="1422"/>
      <c r="D152" s="789" t="s">
        <v>292</v>
      </c>
      <c r="E152" s="789" t="s">
        <v>305</v>
      </c>
      <c r="F152" s="789" t="s">
        <v>294</v>
      </c>
      <c r="G152" s="789" t="s">
        <v>294</v>
      </c>
      <c r="H152" s="789" t="s">
        <v>670</v>
      </c>
      <c r="I152" s="789" t="s">
        <v>674</v>
      </c>
      <c r="J152" s="789" t="s">
        <v>295</v>
      </c>
      <c r="K152" s="789" t="s">
        <v>296</v>
      </c>
      <c r="L152" s="789" t="s">
        <v>296</v>
      </c>
      <c r="M152" s="789" t="s">
        <v>297</v>
      </c>
      <c r="N152" s="789" t="s">
        <v>296</v>
      </c>
      <c r="O152" s="789" t="s">
        <v>298</v>
      </c>
      <c r="P152" s="789" t="s">
        <v>629</v>
      </c>
      <c r="Q152" s="789" t="s">
        <v>299</v>
      </c>
      <c r="R152" s="789" t="s">
        <v>300</v>
      </c>
      <c r="S152" s="789" t="s">
        <v>301</v>
      </c>
      <c r="T152" s="789" t="s">
        <v>301</v>
      </c>
      <c r="U152" s="1412"/>
      <c r="V152" s="111"/>
    </row>
    <row r="153" spans="1:23" ht="15" customHeight="1" x14ac:dyDescent="0.25">
      <c r="A153" s="1406" t="str">
        <f>B147</f>
        <v>EXTRA-urb.d.4</v>
      </c>
      <c r="B153" s="795">
        <v>1</v>
      </c>
      <c r="C153" s="85"/>
      <c r="D153" s="86"/>
      <c r="E153" s="87"/>
      <c r="F153" s="85"/>
      <c r="G153" s="88"/>
      <c r="H153" s="89"/>
      <c r="I153" s="529"/>
      <c r="J153" s="92"/>
      <c r="K153" s="530"/>
      <c r="L153" s="93"/>
      <c r="M153" s="72"/>
      <c r="N153" s="93"/>
      <c r="O153" s="129"/>
      <c r="P153" s="129"/>
      <c r="Q153" s="72"/>
      <c r="R153" s="72"/>
      <c r="S153" s="72"/>
      <c r="T153" s="72"/>
      <c r="U153" s="282"/>
      <c r="V153" s="47"/>
    </row>
    <row r="154" spans="1:23" x14ac:dyDescent="0.25">
      <c r="A154" s="1406"/>
      <c r="B154" s="796">
        <v>2</v>
      </c>
      <c r="C154" s="81"/>
      <c r="D154" s="82"/>
      <c r="E154" s="74"/>
      <c r="F154" s="81"/>
      <c r="G154" s="83"/>
      <c r="H154" s="89"/>
      <c r="I154" s="534"/>
      <c r="J154" s="90"/>
      <c r="K154" s="535"/>
      <c r="L154" s="91"/>
      <c r="M154" s="73"/>
      <c r="N154" s="91"/>
      <c r="O154" s="120"/>
      <c r="P154" s="120"/>
      <c r="Q154" s="73"/>
      <c r="R154" s="73" t="s">
        <v>302</v>
      </c>
      <c r="S154" s="73"/>
      <c r="T154" s="73"/>
      <c r="U154" s="283"/>
      <c r="V154" s="47"/>
    </row>
    <row r="155" spans="1:23" x14ac:dyDescent="0.25">
      <c r="A155" s="1406"/>
      <c r="B155" s="796">
        <v>3</v>
      </c>
      <c r="C155" s="81"/>
      <c r="D155" s="82"/>
      <c r="E155" s="74"/>
      <c r="F155" s="81"/>
      <c r="G155" s="83"/>
      <c r="H155" s="89"/>
      <c r="I155" s="534"/>
      <c r="J155" s="90"/>
      <c r="K155" s="535"/>
      <c r="L155" s="91"/>
      <c r="M155" s="73"/>
      <c r="N155" s="91"/>
      <c r="O155" s="120"/>
      <c r="P155" s="120"/>
      <c r="Q155" s="73"/>
      <c r="R155" s="73"/>
      <c r="S155" s="73"/>
      <c r="T155" s="73"/>
      <c r="U155" s="283"/>
      <c r="V155" s="47"/>
    </row>
    <row r="156" spans="1:23" x14ac:dyDescent="0.25">
      <c r="A156" s="1406"/>
      <c r="B156" s="796">
        <v>4</v>
      </c>
      <c r="C156" s="81"/>
      <c r="D156" s="82"/>
      <c r="E156" s="74"/>
      <c r="F156" s="81"/>
      <c r="G156" s="83"/>
      <c r="H156" s="89"/>
      <c r="I156" s="534"/>
      <c r="J156" s="90"/>
      <c r="K156" s="535"/>
      <c r="L156" s="91"/>
      <c r="M156" s="73"/>
      <c r="N156" s="91"/>
      <c r="O156" s="120"/>
      <c r="P156" s="120"/>
      <c r="Q156" s="73"/>
      <c r="R156" s="73"/>
      <c r="S156" s="73"/>
      <c r="T156" s="73"/>
      <c r="U156" s="283"/>
      <c r="V156" s="47"/>
    </row>
    <row r="157" spans="1:23" x14ac:dyDescent="0.25">
      <c r="A157" s="1406"/>
      <c r="B157" s="796">
        <v>5</v>
      </c>
      <c r="C157" s="81"/>
      <c r="D157" s="82"/>
      <c r="E157" s="74"/>
      <c r="F157" s="81"/>
      <c r="G157" s="83"/>
      <c r="H157" s="89"/>
      <c r="I157" s="534"/>
      <c r="J157" s="90"/>
      <c r="K157" s="535"/>
      <c r="L157" s="91"/>
      <c r="M157" s="73"/>
      <c r="N157" s="91"/>
      <c r="O157" s="120"/>
      <c r="P157" s="120"/>
      <c r="Q157" s="73"/>
      <c r="R157" s="73"/>
      <c r="S157" s="73"/>
      <c r="T157" s="73"/>
      <c r="U157" s="283"/>
      <c r="V157" s="47"/>
    </row>
    <row r="158" spans="1:23" x14ac:dyDescent="0.25">
      <c r="A158" s="1406"/>
      <c r="B158" s="796">
        <v>6</v>
      </c>
      <c r="C158" s="81"/>
      <c r="D158" s="82"/>
      <c r="E158" s="74"/>
      <c r="F158" s="81"/>
      <c r="G158" s="83"/>
      <c r="H158" s="89"/>
      <c r="I158" s="534"/>
      <c r="J158" s="90"/>
      <c r="K158" s="535"/>
      <c r="L158" s="91"/>
      <c r="M158" s="73"/>
      <c r="N158" s="91"/>
      <c r="O158" s="120"/>
      <c r="P158" s="120"/>
      <c r="Q158" s="73"/>
      <c r="R158" s="73"/>
      <c r="S158" s="73"/>
      <c r="T158" s="73"/>
      <c r="U158" s="283"/>
      <c r="V158" s="47"/>
    </row>
    <row r="159" spans="1:23" x14ac:dyDescent="0.25">
      <c r="A159" s="1406"/>
      <c r="B159" s="796">
        <v>7</v>
      </c>
      <c r="C159" s="81"/>
      <c r="D159" s="82"/>
      <c r="E159" s="74"/>
      <c r="F159" s="81"/>
      <c r="G159" s="83"/>
      <c r="H159" s="89"/>
      <c r="I159" s="534"/>
      <c r="J159" s="90"/>
      <c r="K159" s="535"/>
      <c r="L159" s="91"/>
      <c r="M159" s="73"/>
      <c r="N159" s="91"/>
      <c r="O159" s="120"/>
      <c r="P159" s="120"/>
      <c r="Q159" s="73"/>
      <c r="R159" s="73"/>
      <c r="S159" s="73"/>
      <c r="T159" s="73"/>
      <c r="U159" s="283"/>
      <c r="V159" s="47"/>
    </row>
    <row r="160" spans="1:23" x14ac:dyDescent="0.25">
      <c r="A160" s="1406"/>
      <c r="B160" s="796">
        <v>8</v>
      </c>
      <c r="C160" s="81"/>
      <c r="D160" s="82"/>
      <c r="E160" s="74"/>
      <c r="F160" s="81"/>
      <c r="G160" s="83"/>
      <c r="H160" s="89"/>
      <c r="I160" s="534"/>
      <c r="J160" s="90"/>
      <c r="K160" s="535"/>
      <c r="L160" s="91"/>
      <c r="M160" s="73"/>
      <c r="N160" s="91"/>
      <c r="O160" s="120"/>
      <c r="P160" s="120"/>
      <c r="Q160" s="73"/>
      <c r="R160" s="73"/>
      <c r="S160" s="73"/>
      <c r="T160" s="73"/>
      <c r="U160" s="283"/>
      <c r="V160" s="47"/>
    </row>
    <row r="161" spans="1:23" x14ac:dyDescent="0.25">
      <c r="A161" s="1406"/>
      <c r="B161" s="796">
        <v>9</v>
      </c>
      <c r="C161" s="81"/>
      <c r="D161" s="82"/>
      <c r="E161" s="74"/>
      <c r="F161" s="81"/>
      <c r="G161" s="83"/>
      <c r="H161" s="89"/>
      <c r="I161" s="534"/>
      <c r="J161" s="90"/>
      <c r="K161" s="535"/>
      <c r="L161" s="91"/>
      <c r="M161" s="73"/>
      <c r="N161" s="91"/>
      <c r="O161" s="120"/>
      <c r="P161" s="120"/>
      <c r="Q161" s="73"/>
      <c r="R161" s="73"/>
      <c r="S161" s="73"/>
      <c r="T161" s="73"/>
      <c r="U161" s="283"/>
      <c r="V161" s="47"/>
    </row>
    <row r="162" spans="1:23" ht="15.75" thickBot="1" x14ac:dyDescent="0.3">
      <c r="A162" s="1407"/>
      <c r="B162" s="797">
        <v>10</v>
      </c>
      <c r="C162" s="100"/>
      <c r="D162" s="101"/>
      <c r="E162" s="102"/>
      <c r="F162" s="100"/>
      <c r="G162" s="103"/>
      <c r="H162" s="331"/>
      <c r="I162" s="539"/>
      <c r="J162" s="106"/>
      <c r="K162" s="540"/>
      <c r="L162" s="107"/>
      <c r="M162" s="105"/>
      <c r="N162" s="107"/>
      <c r="O162" s="121"/>
      <c r="P162" s="121"/>
      <c r="Q162" s="105"/>
      <c r="R162" s="105"/>
      <c r="S162" s="105"/>
      <c r="T162" s="105"/>
      <c r="U162" s="284"/>
      <c r="V162" s="47"/>
    </row>
    <row r="163" spans="1:23" ht="25.5" thickBot="1" x14ac:dyDescent="0.3">
      <c r="A163" s="109"/>
      <c r="B163" s="75"/>
      <c r="C163" s="75"/>
      <c r="D163" s="75"/>
      <c r="E163" s="395" t="s">
        <v>303</v>
      </c>
      <c r="F163" s="396">
        <f>COUNTA(F153:F162)</f>
        <v>0</v>
      </c>
      <c r="G163" s="397">
        <f>COUNTA(G153:G162)</f>
        <v>0</v>
      </c>
      <c r="H163" s="613"/>
      <c r="I163" s="523"/>
      <c r="J163" s="615"/>
      <c r="K163" s="615"/>
      <c r="L163" s="616"/>
      <c r="M163" s="1273" t="s">
        <v>440</v>
      </c>
      <c r="N163" s="1274"/>
      <c r="O163" s="617">
        <f>SUM(O153:O162)</f>
        <v>0</v>
      </c>
      <c r="P163" s="618">
        <f>SUM(P153:P162)</f>
        <v>0</v>
      </c>
      <c r="Q163" s="5"/>
      <c r="S163" s="5"/>
      <c r="T163" s="5"/>
      <c r="U163" s="99"/>
      <c r="V163" s="112"/>
      <c r="W163" s="99"/>
    </row>
    <row r="164" spans="1:23" ht="15.75" thickBot="1" x14ac:dyDescent="0.3">
      <c r="A164" s="113"/>
      <c r="B164" s="48"/>
      <c r="C164" s="45"/>
      <c r="D164" s="45"/>
      <c r="E164" s="45"/>
      <c r="F164" s="48"/>
      <c r="G164" s="45"/>
      <c r="H164" s="45"/>
      <c r="I164" s="48"/>
      <c r="J164" s="48"/>
      <c r="K164" s="48"/>
      <c r="L164" s="45"/>
      <c r="M164" s="45"/>
      <c r="N164" s="45"/>
      <c r="O164" s="45"/>
      <c r="P164" s="45"/>
      <c r="Q164" s="45"/>
      <c r="R164" s="45"/>
      <c r="S164" s="45"/>
      <c r="T164" s="114"/>
      <c r="U164" s="45"/>
      <c r="V164" s="49"/>
    </row>
    <row r="165" spans="1:23" ht="31.5" customHeight="1" thickBot="1" x14ac:dyDescent="0.3">
      <c r="A165" s="108"/>
      <c r="B165" s="33"/>
      <c r="C165" s="30"/>
      <c r="D165" s="30"/>
      <c r="E165" s="30"/>
      <c r="F165" s="33"/>
      <c r="G165" s="30"/>
      <c r="H165" s="30"/>
      <c r="I165" s="33"/>
      <c r="J165" s="33"/>
      <c r="K165" s="33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6"/>
    </row>
    <row r="166" spans="1:23" ht="33.75" customHeight="1" thickBot="1" x14ac:dyDescent="0.3">
      <c r="A166" s="790" t="s">
        <v>9</v>
      </c>
      <c r="B166" s="1226" t="s">
        <v>648</v>
      </c>
      <c r="C166" s="1227"/>
      <c r="E166" s="1423" t="s">
        <v>267</v>
      </c>
      <c r="F166" s="1424"/>
      <c r="G166" s="1224">
        <f>VLOOKUP(B166,'EXTRAUrbano.Piano inv. forn '!$D$171:$AB$190,3,FALSE)</f>
        <v>0</v>
      </c>
      <c r="H166" s="1225"/>
      <c r="I166" s="1"/>
      <c r="J166" s="1423" t="s">
        <v>268</v>
      </c>
      <c r="K166" s="1425"/>
      <c r="L166" s="1424"/>
      <c r="M166" s="1224">
        <f>VLOOKUP(B166,'EXTRAUrbano.Piano inv. forn '!$D$171:$AB$190,4,FALSE)</f>
        <v>0</v>
      </c>
      <c r="N166" s="1225"/>
      <c r="P166" s="791" t="s">
        <v>269</v>
      </c>
      <c r="Q166" s="525"/>
      <c r="S166" s="792" t="s">
        <v>270</v>
      </c>
      <c r="T166" s="1375"/>
      <c r="U166" s="1376"/>
      <c r="V166" s="47"/>
    </row>
    <row r="167" spans="1:23" ht="13.5" customHeight="1" thickBot="1" x14ac:dyDescent="0.3">
      <c r="A167" s="109"/>
      <c r="B167" s="76"/>
      <c r="C167" s="76"/>
      <c r="E167" s="77"/>
      <c r="F167" s="77"/>
      <c r="G167" s="78"/>
      <c r="H167" s="78"/>
      <c r="I167" s="1"/>
      <c r="J167" s="77"/>
      <c r="K167" s="77"/>
      <c r="L167" s="77"/>
      <c r="M167" s="78"/>
      <c r="N167" s="78"/>
      <c r="P167" s="79"/>
      <c r="S167" s="75"/>
      <c r="T167" s="80"/>
      <c r="V167" s="110"/>
      <c r="W167" s="80"/>
    </row>
    <row r="168" spans="1:23" ht="33.75" customHeight="1" thickBot="1" x14ac:dyDescent="0.3">
      <c r="A168" s="1413" t="s">
        <v>271</v>
      </c>
      <c r="B168" s="1414"/>
      <c r="C168" s="1414"/>
      <c r="D168" s="1415"/>
      <c r="E168" s="1210">
        <f>VLOOKUP(B166,'EXTRAUrbano.Piano inv. forn '!$D$171:$AB$190,17,FALSE)</f>
        <v>0</v>
      </c>
      <c r="F168" s="1258"/>
      <c r="G168" s="1258"/>
      <c r="H168" s="1211"/>
      <c r="I168" s="1"/>
      <c r="J168" s="1416" t="s">
        <v>52</v>
      </c>
      <c r="K168" s="1417"/>
      <c r="L168" s="1418"/>
      <c r="M168" s="1210">
        <f>VLOOKUP(B166,'EXTRAUrbano.Piano inv. forn '!$D$171:$AB$190,19,FALSE)</f>
        <v>0</v>
      </c>
      <c r="N168" s="1211"/>
      <c r="O168" s="98"/>
      <c r="P168" s="792" t="s">
        <v>272</v>
      </c>
      <c r="Q168" s="115">
        <f>M168+E168</f>
        <v>0</v>
      </c>
      <c r="R168" s="64"/>
      <c r="S168" s="792" t="s">
        <v>273</v>
      </c>
      <c r="T168" s="1375"/>
      <c r="U168" s="1376"/>
      <c r="V168" s="110"/>
      <c r="W168" s="80"/>
    </row>
    <row r="169" spans="1:23" ht="21.75" customHeight="1" thickBot="1" x14ac:dyDescent="0.3">
      <c r="A169" s="116"/>
      <c r="B169" s="117"/>
      <c r="C169" s="117"/>
      <c r="D169" s="117"/>
      <c r="E169" s="118"/>
      <c r="F169" s="118"/>
      <c r="G169" s="118"/>
      <c r="H169" s="118"/>
      <c r="I169" s="1"/>
      <c r="J169" s="77"/>
      <c r="K169" s="77"/>
      <c r="L169" s="77"/>
      <c r="M169" s="118"/>
      <c r="N169" s="118"/>
      <c r="O169" s="98"/>
      <c r="P169" s="75"/>
      <c r="Q169" s="98"/>
      <c r="R169" s="64"/>
      <c r="S169" s="75"/>
      <c r="T169" s="119"/>
      <c r="U169" s="119"/>
      <c r="V169" s="110"/>
      <c r="W169" s="80"/>
    </row>
    <row r="170" spans="1:23" s="6" customFormat="1" ht="72" customHeight="1" x14ac:dyDescent="0.25">
      <c r="A170" s="1419" t="s">
        <v>274</v>
      </c>
      <c r="B170" s="1421" t="s">
        <v>275</v>
      </c>
      <c r="C170" s="1421" t="s">
        <v>276</v>
      </c>
      <c r="D170" s="793" t="s">
        <v>277</v>
      </c>
      <c r="E170" s="788" t="s">
        <v>278</v>
      </c>
      <c r="F170" s="793" t="s">
        <v>279</v>
      </c>
      <c r="G170" s="793" t="s">
        <v>280</v>
      </c>
      <c r="H170" s="794" t="s">
        <v>241</v>
      </c>
      <c r="I170" s="794" t="s">
        <v>281</v>
      </c>
      <c r="J170" s="794" t="s">
        <v>282</v>
      </c>
      <c r="K170" s="794" t="s">
        <v>636</v>
      </c>
      <c r="L170" s="794" t="s">
        <v>283</v>
      </c>
      <c r="M170" s="794" t="s">
        <v>284</v>
      </c>
      <c r="N170" s="794" t="s">
        <v>285</v>
      </c>
      <c r="O170" s="794" t="s">
        <v>286</v>
      </c>
      <c r="P170" s="794" t="s">
        <v>287</v>
      </c>
      <c r="Q170" s="794" t="s">
        <v>288</v>
      </c>
      <c r="R170" s="794" t="s">
        <v>289</v>
      </c>
      <c r="S170" s="794" t="s">
        <v>290</v>
      </c>
      <c r="T170" s="794" t="s">
        <v>632</v>
      </c>
      <c r="U170" s="1411" t="s">
        <v>291</v>
      </c>
      <c r="V170" s="111"/>
    </row>
    <row r="171" spans="1:23" s="6" customFormat="1" ht="28.5" customHeight="1" thickBot="1" x14ac:dyDescent="0.3">
      <c r="A171" s="1420"/>
      <c r="B171" s="1422"/>
      <c r="C171" s="1422"/>
      <c r="D171" s="789" t="s">
        <v>292</v>
      </c>
      <c r="E171" s="789" t="s">
        <v>305</v>
      </c>
      <c r="F171" s="789" t="s">
        <v>294</v>
      </c>
      <c r="G171" s="789" t="s">
        <v>294</v>
      </c>
      <c r="H171" s="789" t="s">
        <v>670</v>
      </c>
      <c r="I171" s="789" t="s">
        <v>674</v>
      </c>
      <c r="J171" s="789" t="s">
        <v>295</v>
      </c>
      <c r="K171" s="789" t="s">
        <v>296</v>
      </c>
      <c r="L171" s="789" t="s">
        <v>296</v>
      </c>
      <c r="M171" s="789" t="s">
        <v>297</v>
      </c>
      <c r="N171" s="789" t="s">
        <v>296</v>
      </c>
      <c r="O171" s="789" t="s">
        <v>298</v>
      </c>
      <c r="P171" s="789" t="s">
        <v>629</v>
      </c>
      <c r="Q171" s="789" t="s">
        <v>299</v>
      </c>
      <c r="R171" s="789" t="s">
        <v>300</v>
      </c>
      <c r="S171" s="789" t="s">
        <v>301</v>
      </c>
      <c r="T171" s="789" t="s">
        <v>301</v>
      </c>
      <c r="U171" s="1412"/>
      <c r="V171" s="111"/>
    </row>
    <row r="172" spans="1:23" ht="15" customHeight="1" x14ac:dyDescent="0.25">
      <c r="A172" s="1406" t="str">
        <f>B166</f>
        <v>EXTRA-urb.d.4</v>
      </c>
      <c r="B172" s="795">
        <v>1</v>
      </c>
      <c r="C172" s="85"/>
      <c r="D172" s="86"/>
      <c r="E172" s="87"/>
      <c r="F172" s="85"/>
      <c r="G172" s="88"/>
      <c r="H172" s="89"/>
      <c r="I172" s="529"/>
      <c r="J172" s="92"/>
      <c r="K172" s="530"/>
      <c r="L172" s="93"/>
      <c r="M172" s="72"/>
      <c r="N172" s="93"/>
      <c r="O172" s="129"/>
      <c r="P172" s="129"/>
      <c r="Q172" s="72"/>
      <c r="R172" s="72"/>
      <c r="S172" s="72"/>
      <c r="T172" s="72"/>
      <c r="U172" s="282"/>
      <c r="V172" s="47"/>
    </row>
    <row r="173" spans="1:23" x14ac:dyDescent="0.25">
      <c r="A173" s="1406"/>
      <c r="B173" s="796">
        <v>2</v>
      </c>
      <c r="C173" s="81"/>
      <c r="D173" s="82"/>
      <c r="E173" s="74"/>
      <c r="F173" s="81"/>
      <c r="G173" s="83"/>
      <c r="H173" s="89"/>
      <c r="I173" s="534"/>
      <c r="J173" s="90"/>
      <c r="K173" s="535"/>
      <c r="L173" s="91"/>
      <c r="M173" s="73"/>
      <c r="N173" s="91"/>
      <c r="O173" s="120"/>
      <c r="P173" s="120"/>
      <c r="Q173" s="73"/>
      <c r="R173" s="73" t="s">
        <v>302</v>
      </c>
      <c r="S173" s="73"/>
      <c r="T173" s="73"/>
      <c r="U173" s="283"/>
      <c r="V173" s="47"/>
    </row>
    <row r="174" spans="1:23" x14ac:dyDescent="0.25">
      <c r="A174" s="1406"/>
      <c r="B174" s="796">
        <v>3</v>
      </c>
      <c r="C174" s="81"/>
      <c r="D174" s="82"/>
      <c r="E174" s="74"/>
      <c r="F174" s="81"/>
      <c r="G174" s="83"/>
      <c r="H174" s="89"/>
      <c r="I174" s="534"/>
      <c r="J174" s="90"/>
      <c r="K174" s="535"/>
      <c r="L174" s="91"/>
      <c r="M174" s="73"/>
      <c r="N174" s="91"/>
      <c r="O174" s="120"/>
      <c r="P174" s="120"/>
      <c r="Q174" s="73"/>
      <c r="R174" s="73"/>
      <c r="S174" s="73"/>
      <c r="T174" s="73"/>
      <c r="U174" s="283"/>
      <c r="V174" s="47"/>
    </row>
    <row r="175" spans="1:23" x14ac:dyDescent="0.25">
      <c r="A175" s="1406"/>
      <c r="B175" s="796">
        <v>4</v>
      </c>
      <c r="C175" s="81"/>
      <c r="D175" s="82"/>
      <c r="E175" s="74"/>
      <c r="F175" s="81"/>
      <c r="G175" s="83"/>
      <c r="H175" s="89"/>
      <c r="I175" s="534"/>
      <c r="J175" s="90"/>
      <c r="K175" s="535"/>
      <c r="L175" s="91"/>
      <c r="M175" s="73"/>
      <c r="N175" s="91"/>
      <c r="O175" s="120"/>
      <c r="P175" s="120"/>
      <c r="Q175" s="73"/>
      <c r="R175" s="73"/>
      <c r="S175" s="73"/>
      <c r="T175" s="73"/>
      <c r="U175" s="283"/>
      <c r="V175" s="47"/>
    </row>
    <row r="176" spans="1:23" x14ac:dyDescent="0.25">
      <c r="A176" s="1406"/>
      <c r="B176" s="796">
        <v>5</v>
      </c>
      <c r="C176" s="81"/>
      <c r="D176" s="82"/>
      <c r="E176" s="74"/>
      <c r="F176" s="81"/>
      <c r="G176" s="83"/>
      <c r="H176" s="89"/>
      <c r="I176" s="534"/>
      <c r="J176" s="90"/>
      <c r="K176" s="535"/>
      <c r="L176" s="91"/>
      <c r="M176" s="73"/>
      <c r="N176" s="91"/>
      <c r="O176" s="120"/>
      <c r="P176" s="120"/>
      <c r="Q176" s="73"/>
      <c r="R176" s="73"/>
      <c r="S176" s="73"/>
      <c r="T176" s="73"/>
      <c r="U176" s="283"/>
      <c r="V176" s="47"/>
    </row>
    <row r="177" spans="1:23" x14ac:dyDescent="0.25">
      <c r="A177" s="1406"/>
      <c r="B177" s="796">
        <v>6</v>
      </c>
      <c r="C177" s="81"/>
      <c r="D177" s="82"/>
      <c r="E177" s="74"/>
      <c r="F177" s="81"/>
      <c r="G177" s="83"/>
      <c r="H177" s="89"/>
      <c r="I177" s="534"/>
      <c r="J177" s="90"/>
      <c r="K177" s="535"/>
      <c r="L177" s="91"/>
      <c r="M177" s="73"/>
      <c r="N177" s="91"/>
      <c r="O177" s="120"/>
      <c r="P177" s="120"/>
      <c r="Q177" s="73"/>
      <c r="R177" s="73"/>
      <c r="S177" s="73"/>
      <c r="T177" s="73"/>
      <c r="U177" s="283"/>
      <c r="V177" s="47"/>
    </row>
    <row r="178" spans="1:23" x14ac:dyDescent="0.25">
      <c r="A178" s="1406"/>
      <c r="B178" s="796">
        <v>7</v>
      </c>
      <c r="C178" s="81"/>
      <c r="D178" s="82"/>
      <c r="E178" s="74"/>
      <c r="F178" s="81"/>
      <c r="G178" s="83"/>
      <c r="H178" s="89"/>
      <c r="I178" s="534"/>
      <c r="J178" s="90"/>
      <c r="K178" s="535"/>
      <c r="L178" s="91"/>
      <c r="M178" s="73"/>
      <c r="N178" s="91"/>
      <c r="O178" s="120"/>
      <c r="P178" s="120"/>
      <c r="Q178" s="73"/>
      <c r="R178" s="73"/>
      <c r="S178" s="73"/>
      <c r="T178" s="73"/>
      <c r="U178" s="283"/>
      <c r="V178" s="47"/>
    </row>
    <row r="179" spans="1:23" x14ac:dyDescent="0.25">
      <c r="A179" s="1406"/>
      <c r="B179" s="796">
        <v>8</v>
      </c>
      <c r="C179" s="81"/>
      <c r="D179" s="82"/>
      <c r="E179" s="74"/>
      <c r="F179" s="81"/>
      <c r="G179" s="83"/>
      <c r="H179" s="89"/>
      <c r="I179" s="534"/>
      <c r="J179" s="90"/>
      <c r="K179" s="535"/>
      <c r="L179" s="91"/>
      <c r="M179" s="73"/>
      <c r="N179" s="91"/>
      <c r="O179" s="120"/>
      <c r="P179" s="120"/>
      <c r="Q179" s="73"/>
      <c r="R179" s="73"/>
      <c r="S179" s="73"/>
      <c r="T179" s="73"/>
      <c r="U179" s="283"/>
      <c r="V179" s="47"/>
    </row>
    <row r="180" spans="1:23" x14ac:dyDescent="0.25">
      <c r="A180" s="1406"/>
      <c r="B180" s="796">
        <v>9</v>
      </c>
      <c r="C180" s="81"/>
      <c r="D180" s="82"/>
      <c r="E180" s="74"/>
      <c r="F180" s="81"/>
      <c r="G180" s="83"/>
      <c r="H180" s="89"/>
      <c r="I180" s="534"/>
      <c r="J180" s="90"/>
      <c r="K180" s="535"/>
      <c r="L180" s="91"/>
      <c r="M180" s="73"/>
      <c r="N180" s="91"/>
      <c r="O180" s="120"/>
      <c r="P180" s="120"/>
      <c r="Q180" s="73"/>
      <c r="R180" s="73"/>
      <c r="S180" s="73"/>
      <c r="T180" s="73"/>
      <c r="U180" s="283"/>
      <c r="V180" s="47"/>
    </row>
    <row r="181" spans="1:23" ht="15.75" thickBot="1" x14ac:dyDescent="0.3">
      <c r="A181" s="1407"/>
      <c r="B181" s="797">
        <v>10</v>
      </c>
      <c r="C181" s="100"/>
      <c r="D181" s="101"/>
      <c r="E181" s="102"/>
      <c r="F181" s="100"/>
      <c r="G181" s="103"/>
      <c r="H181" s="331"/>
      <c r="I181" s="539"/>
      <c r="J181" s="106"/>
      <c r="K181" s="540"/>
      <c r="L181" s="107"/>
      <c r="M181" s="105"/>
      <c r="N181" s="107"/>
      <c r="O181" s="121"/>
      <c r="P181" s="121"/>
      <c r="Q181" s="105"/>
      <c r="R181" s="105"/>
      <c r="S181" s="105"/>
      <c r="T181" s="105"/>
      <c r="U181" s="284"/>
      <c r="V181" s="47"/>
    </row>
    <row r="182" spans="1:23" ht="25.5" thickBot="1" x14ac:dyDescent="0.3">
      <c r="A182" s="109"/>
      <c r="B182" s="75"/>
      <c r="C182" s="75"/>
      <c r="D182" s="75"/>
      <c r="E182" s="395" t="s">
        <v>303</v>
      </c>
      <c r="F182" s="396">
        <f>COUNTA(F172:F181)</f>
        <v>0</v>
      </c>
      <c r="G182" s="397">
        <f>COUNTA(G172:G181)</f>
        <v>0</v>
      </c>
      <c r="H182" s="613"/>
      <c r="I182" s="523"/>
      <c r="J182" s="615"/>
      <c r="K182" s="615"/>
      <c r="L182" s="616"/>
      <c r="M182" s="1273" t="s">
        <v>440</v>
      </c>
      <c r="N182" s="1274"/>
      <c r="O182" s="617">
        <f>SUM(O172:O181)</f>
        <v>0</v>
      </c>
      <c r="P182" s="618">
        <f>SUM(P172:P181)</f>
        <v>0</v>
      </c>
      <c r="Q182" s="5"/>
      <c r="S182" s="5"/>
      <c r="T182" s="5"/>
      <c r="U182" s="99"/>
      <c r="V182" s="112"/>
      <c r="W182" s="99"/>
    </row>
    <row r="183" spans="1:23" ht="15.75" thickBot="1" x14ac:dyDescent="0.3">
      <c r="A183" s="113"/>
      <c r="B183" s="48"/>
      <c r="C183" s="45"/>
      <c r="D183" s="45"/>
      <c r="E183" s="45"/>
      <c r="F183" s="48"/>
      <c r="G183" s="45"/>
      <c r="H183" s="45"/>
      <c r="I183" s="48"/>
      <c r="J183" s="48"/>
      <c r="K183" s="48"/>
      <c r="L183" s="45"/>
      <c r="M183" s="45"/>
      <c r="N183" s="45"/>
      <c r="O183" s="45"/>
      <c r="P183" s="45"/>
      <c r="Q183" s="45"/>
      <c r="R183" s="45"/>
      <c r="S183" s="45"/>
      <c r="T183" s="114"/>
      <c r="U183" s="45"/>
      <c r="V183" s="49"/>
    </row>
    <row r="184" spans="1:23" ht="31.5" customHeight="1" thickBot="1" x14ac:dyDescent="0.3">
      <c r="A184" s="108"/>
      <c r="B184" s="33"/>
      <c r="C184" s="30"/>
      <c r="D184" s="30"/>
      <c r="E184" s="30"/>
      <c r="F184" s="33"/>
      <c r="G184" s="30"/>
      <c r="H184" s="30"/>
      <c r="I184" s="33"/>
      <c r="J184" s="33"/>
      <c r="K184" s="33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6"/>
    </row>
    <row r="185" spans="1:23" ht="33.75" customHeight="1" thickBot="1" x14ac:dyDescent="0.3">
      <c r="A185" s="790" t="s">
        <v>9</v>
      </c>
      <c r="B185" s="1226" t="s">
        <v>648</v>
      </c>
      <c r="C185" s="1227"/>
      <c r="E185" s="1423" t="s">
        <v>267</v>
      </c>
      <c r="F185" s="1424"/>
      <c r="G185" s="1224">
        <f>VLOOKUP(B185,'EXTRAUrbano.Piano inv. forn '!$D$171:$AB$190,3,FALSE)</f>
        <v>0</v>
      </c>
      <c r="H185" s="1225"/>
      <c r="I185" s="1"/>
      <c r="J185" s="1423" t="s">
        <v>268</v>
      </c>
      <c r="K185" s="1425"/>
      <c r="L185" s="1424"/>
      <c r="M185" s="1224">
        <f>VLOOKUP(B185,'EXTRAUrbano.Piano inv. forn '!$D$171:$AB$190,4,FALSE)</f>
        <v>0</v>
      </c>
      <c r="N185" s="1225"/>
      <c r="P185" s="791" t="s">
        <v>269</v>
      </c>
      <c r="Q185" s="525"/>
      <c r="S185" s="792" t="s">
        <v>270</v>
      </c>
      <c r="T185" s="1375"/>
      <c r="U185" s="1376"/>
      <c r="V185" s="47"/>
    </row>
    <row r="186" spans="1:23" ht="13.5" customHeight="1" thickBot="1" x14ac:dyDescent="0.3">
      <c r="A186" s="109"/>
      <c r="B186" s="76"/>
      <c r="C186" s="76"/>
      <c r="E186" s="77"/>
      <c r="F186" s="77"/>
      <c r="G186" s="78"/>
      <c r="H186" s="78"/>
      <c r="I186" s="1"/>
      <c r="J186" s="77"/>
      <c r="K186" s="77"/>
      <c r="L186" s="77"/>
      <c r="M186" s="78"/>
      <c r="N186" s="78"/>
      <c r="P186" s="79"/>
      <c r="S186" s="75"/>
      <c r="T186" s="80"/>
      <c r="V186" s="110"/>
      <c r="W186" s="80"/>
    </row>
    <row r="187" spans="1:23" ht="33.75" customHeight="1" thickBot="1" x14ac:dyDescent="0.3">
      <c r="A187" s="1413" t="s">
        <v>271</v>
      </c>
      <c r="B187" s="1414"/>
      <c r="C187" s="1414"/>
      <c r="D187" s="1415"/>
      <c r="E187" s="1210">
        <f>VLOOKUP(B185,'EXTRAUrbano.Piano inv. forn '!$D$171:$AB$190,17,FALSE)</f>
        <v>0</v>
      </c>
      <c r="F187" s="1258"/>
      <c r="G187" s="1258"/>
      <c r="H187" s="1211"/>
      <c r="I187" s="1"/>
      <c r="J187" s="1416" t="s">
        <v>52</v>
      </c>
      <c r="K187" s="1417"/>
      <c r="L187" s="1418"/>
      <c r="M187" s="1210">
        <f>VLOOKUP(B185,'EXTRAUrbano.Piano inv. forn '!$D$171:$AB$190,19,FALSE)</f>
        <v>0</v>
      </c>
      <c r="N187" s="1211"/>
      <c r="O187" s="98"/>
      <c r="P187" s="792" t="s">
        <v>272</v>
      </c>
      <c r="Q187" s="115">
        <f>M187+E187</f>
        <v>0</v>
      </c>
      <c r="R187" s="64"/>
      <c r="S187" s="792" t="s">
        <v>273</v>
      </c>
      <c r="T187" s="1375"/>
      <c r="U187" s="1376"/>
      <c r="V187" s="110"/>
      <c r="W187" s="80"/>
    </row>
    <row r="188" spans="1:23" ht="21.75" customHeight="1" thickBot="1" x14ac:dyDescent="0.3">
      <c r="A188" s="116"/>
      <c r="B188" s="117"/>
      <c r="C188" s="117"/>
      <c r="D188" s="117"/>
      <c r="E188" s="118"/>
      <c r="F188" s="118"/>
      <c r="G188" s="118"/>
      <c r="H188" s="118"/>
      <c r="I188" s="1"/>
      <c r="J188" s="77"/>
      <c r="K188" s="77"/>
      <c r="L188" s="77"/>
      <c r="M188" s="118"/>
      <c r="N188" s="118"/>
      <c r="O188" s="98"/>
      <c r="P188" s="75"/>
      <c r="Q188" s="98"/>
      <c r="R188" s="64"/>
      <c r="S188" s="75"/>
      <c r="T188" s="119"/>
      <c r="U188" s="119"/>
      <c r="V188" s="110"/>
      <c r="W188" s="80"/>
    </row>
    <row r="189" spans="1:23" s="6" customFormat="1" ht="72" customHeight="1" x14ac:dyDescent="0.25">
      <c r="A189" s="1419" t="s">
        <v>274</v>
      </c>
      <c r="B189" s="1421" t="s">
        <v>275</v>
      </c>
      <c r="C189" s="1421" t="s">
        <v>276</v>
      </c>
      <c r="D189" s="793" t="s">
        <v>277</v>
      </c>
      <c r="E189" s="788" t="s">
        <v>278</v>
      </c>
      <c r="F189" s="793" t="s">
        <v>279</v>
      </c>
      <c r="G189" s="793" t="s">
        <v>280</v>
      </c>
      <c r="H189" s="794" t="s">
        <v>241</v>
      </c>
      <c r="I189" s="794" t="s">
        <v>281</v>
      </c>
      <c r="J189" s="794" t="s">
        <v>282</v>
      </c>
      <c r="K189" s="794" t="s">
        <v>636</v>
      </c>
      <c r="L189" s="794" t="s">
        <v>283</v>
      </c>
      <c r="M189" s="794" t="s">
        <v>284</v>
      </c>
      <c r="N189" s="794" t="s">
        <v>285</v>
      </c>
      <c r="O189" s="794" t="s">
        <v>286</v>
      </c>
      <c r="P189" s="794" t="s">
        <v>287</v>
      </c>
      <c r="Q189" s="794" t="s">
        <v>288</v>
      </c>
      <c r="R189" s="794" t="s">
        <v>289</v>
      </c>
      <c r="S189" s="794" t="s">
        <v>290</v>
      </c>
      <c r="T189" s="794" t="s">
        <v>632</v>
      </c>
      <c r="U189" s="1411" t="s">
        <v>291</v>
      </c>
      <c r="V189" s="111"/>
    </row>
    <row r="190" spans="1:23" s="6" customFormat="1" ht="28.5" customHeight="1" thickBot="1" x14ac:dyDescent="0.3">
      <c r="A190" s="1420"/>
      <c r="B190" s="1422"/>
      <c r="C190" s="1422"/>
      <c r="D190" s="789" t="s">
        <v>292</v>
      </c>
      <c r="E190" s="789" t="s">
        <v>305</v>
      </c>
      <c r="F190" s="789" t="s">
        <v>294</v>
      </c>
      <c r="G190" s="789" t="s">
        <v>294</v>
      </c>
      <c r="H190" s="789" t="s">
        <v>670</v>
      </c>
      <c r="I190" s="789" t="s">
        <v>674</v>
      </c>
      <c r="J190" s="789" t="s">
        <v>295</v>
      </c>
      <c r="K190" s="789" t="s">
        <v>296</v>
      </c>
      <c r="L190" s="789" t="s">
        <v>296</v>
      </c>
      <c r="M190" s="789" t="s">
        <v>297</v>
      </c>
      <c r="N190" s="789" t="s">
        <v>296</v>
      </c>
      <c r="O190" s="789" t="s">
        <v>298</v>
      </c>
      <c r="P190" s="789" t="s">
        <v>629</v>
      </c>
      <c r="Q190" s="789" t="s">
        <v>299</v>
      </c>
      <c r="R190" s="789" t="s">
        <v>300</v>
      </c>
      <c r="S190" s="789" t="s">
        <v>301</v>
      </c>
      <c r="T190" s="789" t="s">
        <v>301</v>
      </c>
      <c r="U190" s="1412"/>
      <c r="V190" s="111"/>
    </row>
    <row r="191" spans="1:23" ht="15" customHeight="1" x14ac:dyDescent="0.25">
      <c r="A191" s="1406" t="str">
        <f>B185</f>
        <v>EXTRA-urb.d.4</v>
      </c>
      <c r="B191" s="795">
        <v>1</v>
      </c>
      <c r="C191" s="85"/>
      <c r="D191" s="86"/>
      <c r="E191" s="87"/>
      <c r="F191" s="85"/>
      <c r="G191" s="88"/>
      <c r="H191" s="89"/>
      <c r="I191" s="529"/>
      <c r="J191" s="92"/>
      <c r="K191" s="530"/>
      <c r="L191" s="93"/>
      <c r="M191" s="72"/>
      <c r="N191" s="93"/>
      <c r="O191" s="129"/>
      <c r="P191" s="129"/>
      <c r="Q191" s="72"/>
      <c r="R191" s="72"/>
      <c r="S191" s="72"/>
      <c r="T191" s="72"/>
      <c r="U191" s="282"/>
      <c r="V191" s="47"/>
    </row>
    <row r="192" spans="1:23" x14ac:dyDescent="0.25">
      <c r="A192" s="1406"/>
      <c r="B192" s="796">
        <v>2</v>
      </c>
      <c r="C192" s="81"/>
      <c r="D192" s="82"/>
      <c r="E192" s="74"/>
      <c r="F192" s="81"/>
      <c r="G192" s="83"/>
      <c r="H192" s="89"/>
      <c r="I192" s="534"/>
      <c r="J192" s="90"/>
      <c r="K192" s="535"/>
      <c r="L192" s="91"/>
      <c r="M192" s="73"/>
      <c r="N192" s="91"/>
      <c r="O192" s="120"/>
      <c r="P192" s="120"/>
      <c r="Q192" s="73"/>
      <c r="R192" s="73" t="s">
        <v>302</v>
      </c>
      <c r="S192" s="73"/>
      <c r="T192" s="73"/>
      <c r="U192" s="283"/>
      <c r="V192" s="47"/>
    </row>
    <row r="193" spans="1:23" x14ac:dyDescent="0.25">
      <c r="A193" s="1406"/>
      <c r="B193" s="796">
        <v>3</v>
      </c>
      <c r="C193" s="81"/>
      <c r="D193" s="82"/>
      <c r="E193" s="74"/>
      <c r="F193" s="81"/>
      <c r="G193" s="83"/>
      <c r="H193" s="89"/>
      <c r="I193" s="534"/>
      <c r="J193" s="90"/>
      <c r="K193" s="535"/>
      <c r="L193" s="91"/>
      <c r="M193" s="73"/>
      <c r="N193" s="91"/>
      <c r="O193" s="120"/>
      <c r="P193" s="120"/>
      <c r="Q193" s="73"/>
      <c r="R193" s="73"/>
      <c r="S193" s="73"/>
      <c r="T193" s="73"/>
      <c r="U193" s="283"/>
      <c r="V193" s="47"/>
    </row>
    <row r="194" spans="1:23" x14ac:dyDescent="0.25">
      <c r="A194" s="1406"/>
      <c r="B194" s="796">
        <v>4</v>
      </c>
      <c r="C194" s="81"/>
      <c r="D194" s="82"/>
      <c r="E194" s="74"/>
      <c r="F194" s="81"/>
      <c r="G194" s="83"/>
      <c r="H194" s="89"/>
      <c r="I194" s="534"/>
      <c r="J194" s="90"/>
      <c r="K194" s="535"/>
      <c r="L194" s="91"/>
      <c r="M194" s="73"/>
      <c r="N194" s="91"/>
      <c r="O194" s="120"/>
      <c r="P194" s="120"/>
      <c r="Q194" s="73"/>
      <c r="R194" s="73"/>
      <c r="S194" s="73"/>
      <c r="T194" s="73"/>
      <c r="U194" s="283"/>
      <c r="V194" s="47"/>
    </row>
    <row r="195" spans="1:23" x14ac:dyDescent="0.25">
      <c r="A195" s="1406"/>
      <c r="B195" s="796">
        <v>5</v>
      </c>
      <c r="C195" s="81"/>
      <c r="D195" s="82"/>
      <c r="E195" s="74"/>
      <c r="F195" s="81"/>
      <c r="G195" s="83"/>
      <c r="H195" s="89"/>
      <c r="I195" s="534"/>
      <c r="J195" s="90"/>
      <c r="K195" s="535"/>
      <c r="L195" s="91"/>
      <c r="M195" s="73"/>
      <c r="N195" s="91"/>
      <c r="O195" s="120"/>
      <c r="P195" s="120"/>
      <c r="Q195" s="73"/>
      <c r="R195" s="73"/>
      <c r="S195" s="73"/>
      <c r="T195" s="73"/>
      <c r="U195" s="283"/>
      <c r="V195" s="47"/>
    </row>
    <row r="196" spans="1:23" x14ac:dyDescent="0.25">
      <c r="A196" s="1406"/>
      <c r="B196" s="796">
        <v>6</v>
      </c>
      <c r="C196" s="81"/>
      <c r="D196" s="82"/>
      <c r="E196" s="74"/>
      <c r="F196" s="81"/>
      <c r="G196" s="83"/>
      <c r="H196" s="89"/>
      <c r="I196" s="534"/>
      <c r="J196" s="90"/>
      <c r="K196" s="535"/>
      <c r="L196" s="91"/>
      <c r="M196" s="73"/>
      <c r="N196" s="91"/>
      <c r="O196" s="120"/>
      <c r="P196" s="120"/>
      <c r="Q196" s="73"/>
      <c r="R196" s="73"/>
      <c r="S196" s="73"/>
      <c r="T196" s="73"/>
      <c r="U196" s="283"/>
      <c r="V196" s="47"/>
    </row>
    <row r="197" spans="1:23" x14ac:dyDescent="0.25">
      <c r="A197" s="1406"/>
      <c r="B197" s="796">
        <v>7</v>
      </c>
      <c r="C197" s="81"/>
      <c r="D197" s="82"/>
      <c r="E197" s="74"/>
      <c r="F197" s="81"/>
      <c r="G197" s="83"/>
      <c r="H197" s="89"/>
      <c r="I197" s="534"/>
      <c r="J197" s="90"/>
      <c r="K197" s="535"/>
      <c r="L197" s="91"/>
      <c r="M197" s="73"/>
      <c r="N197" s="91"/>
      <c r="O197" s="120"/>
      <c r="P197" s="120"/>
      <c r="Q197" s="73"/>
      <c r="R197" s="73"/>
      <c r="S197" s="73"/>
      <c r="T197" s="73"/>
      <c r="U197" s="283"/>
      <c r="V197" s="47"/>
    </row>
    <row r="198" spans="1:23" x14ac:dyDescent="0.25">
      <c r="A198" s="1406"/>
      <c r="B198" s="796">
        <v>8</v>
      </c>
      <c r="C198" s="81"/>
      <c r="D198" s="82"/>
      <c r="E198" s="74"/>
      <c r="F198" s="81"/>
      <c r="G198" s="83"/>
      <c r="H198" s="89"/>
      <c r="I198" s="534"/>
      <c r="J198" s="90"/>
      <c r="K198" s="535"/>
      <c r="L198" s="91"/>
      <c r="M198" s="73"/>
      <c r="N198" s="91"/>
      <c r="O198" s="120"/>
      <c r="P198" s="120"/>
      <c r="Q198" s="73"/>
      <c r="R198" s="73"/>
      <c r="S198" s="73"/>
      <c r="T198" s="73"/>
      <c r="U198" s="283"/>
      <c r="V198" s="47"/>
    </row>
    <row r="199" spans="1:23" x14ac:dyDescent="0.25">
      <c r="A199" s="1406"/>
      <c r="B199" s="796">
        <v>9</v>
      </c>
      <c r="C199" s="81"/>
      <c r="D199" s="82"/>
      <c r="E199" s="74"/>
      <c r="F199" s="81"/>
      <c r="G199" s="83"/>
      <c r="H199" s="89"/>
      <c r="I199" s="534"/>
      <c r="J199" s="90"/>
      <c r="K199" s="535"/>
      <c r="L199" s="91"/>
      <c r="M199" s="73"/>
      <c r="N199" s="91"/>
      <c r="O199" s="120"/>
      <c r="P199" s="120"/>
      <c r="Q199" s="73"/>
      <c r="R199" s="73"/>
      <c r="S199" s="73"/>
      <c r="T199" s="73"/>
      <c r="U199" s="283"/>
      <c r="V199" s="47"/>
    </row>
    <row r="200" spans="1:23" ht="15.75" thickBot="1" x14ac:dyDescent="0.3">
      <c r="A200" s="1407"/>
      <c r="B200" s="797">
        <v>10</v>
      </c>
      <c r="C200" s="100"/>
      <c r="D200" s="101"/>
      <c r="E200" s="102"/>
      <c r="F200" s="100"/>
      <c r="G200" s="103"/>
      <c r="H200" s="331"/>
      <c r="I200" s="539"/>
      <c r="J200" s="106"/>
      <c r="K200" s="540"/>
      <c r="L200" s="107"/>
      <c r="M200" s="105"/>
      <c r="N200" s="107"/>
      <c r="O200" s="121"/>
      <c r="P200" s="121"/>
      <c r="Q200" s="105"/>
      <c r="R200" s="105"/>
      <c r="S200" s="105"/>
      <c r="T200" s="105"/>
      <c r="U200" s="284"/>
      <c r="V200" s="47"/>
    </row>
    <row r="201" spans="1:23" ht="25.5" thickBot="1" x14ac:dyDescent="0.3">
      <c r="A201" s="109"/>
      <c r="B201" s="75"/>
      <c r="C201" s="75"/>
      <c r="D201" s="75"/>
      <c r="E201" s="395" t="s">
        <v>303</v>
      </c>
      <c r="F201" s="396">
        <f>COUNTA(F191:F200)</f>
        <v>0</v>
      </c>
      <c r="G201" s="397">
        <f>COUNTA(G191:G200)</f>
        <v>0</v>
      </c>
      <c r="H201" s="613"/>
      <c r="I201" s="523"/>
      <c r="J201" s="615"/>
      <c r="K201" s="615"/>
      <c r="L201" s="616"/>
      <c r="M201" s="1273" t="s">
        <v>440</v>
      </c>
      <c r="N201" s="1274"/>
      <c r="O201" s="617">
        <f>SUM(O191:O200)</f>
        <v>0</v>
      </c>
      <c r="P201" s="618">
        <f>SUM(P191:P200)</f>
        <v>0</v>
      </c>
      <c r="Q201" s="5"/>
      <c r="S201" s="5"/>
      <c r="T201" s="5"/>
      <c r="U201" s="99"/>
      <c r="V201" s="112"/>
      <c r="W201" s="99"/>
    </row>
    <row r="202" spans="1:23" ht="15.75" thickBot="1" x14ac:dyDescent="0.3">
      <c r="A202" s="113"/>
      <c r="B202" s="48"/>
      <c r="C202" s="45"/>
      <c r="D202" s="45"/>
      <c r="E202" s="45"/>
      <c r="F202" s="48"/>
      <c r="G202" s="45"/>
      <c r="H202" s="45"/>
      <c r="I202" s="48"/>
      <c r="J202" s="48"/>
      <c r="K202" s="48"/>
      <c r="L202" s="45"/>
      <c r="M202" s="45"/>
      <c r="N202" s="45"/>
      <c r="O202" s="45"/>
      <c r="P202" s="45"/>
      <c r="Q202" s="45"/>
      <c r="R202" s="45"/>
      <c r="S202" s="45"/>
      <c r="T202" s="114"/>
      <c r="U202" s="45"/>
      <c r="V202" s="49"/>
    </row>
    <row r="203" spans="1:23" ht="31.5" customHeight="1" thickBot="1" x14ac:dyDescent="0.3">
      <c r="A203" s="108"/>
      <c r="B203" s="33"/>
      <c r="C203" s="30"/>
      <c r="D203" s="30"/>
      <c r="E203" s="30"/>
      <c r="F203" s="33"/>
      <c r="G203" s="30"/>
      <c r="H203" s="30"/>
      <c r="I203" s="33"/>
      <c r="J203" s="33"/>
      <c r="K203" s="33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6"/>
    </row>
    <row r="204" spans="1:23" ht="33.75" customHeight="1" thickBot="1" x14ac:dyDescent="0.3">
      <c r="A204" s="790" t="s">
        <v>9</v>
      </c>
      <c r="B204" s="1226" t="s">
        <v>648</v>
      </c>
      <c r="C204" s="1227"/>
      <c r="E204" s="1423" t="s">
        <v>267</v>
      </c>
      <c r="F204" s="1424"/>
      <c r="G204" s="1224">
        <f>VLOOKUP(B204,'EXTRAUrbano.Piano inv. forn '!$D$171:$AB$190,3,FALSE)</f>
        <v>0</v>
      </c>
      <c r="H204" s="1225"/>
      <c r="I204" s="1"/>
      <c r="J204" s="1423" t="s">
        <v>268</v>
      </c>
      <c r="K204" s="1425"/>
      <c r="L204" s="1424"/>
      <c r="M204" s="1224">
        <f>VLOOKUP(B204,'EXTRAUrbano.Piano inv. forn '!$D$171:$AB$190,4,FALSE)</f>
        <v>0</v>
      </c>
      <c r="N204" s="1225"/>
      <c r="P204" s="791" t="s">
        <v>269</v>
      </c>
      <c r="Q204" s="525"/>
      <c r="S204" s="792" t="s">
        <v>270</v>
      </c>
      <c r="T204" s="1375"/>
      <c r="U204" s="1376"/>
      <c r="V204" s="47"/>
    </row>
    <row r="205" spans="1:23" ht="13.5" customHeight="1" thickBot="1" x14ac:dyDescent="0.3">
      <c r="A205" s="109"/>
      <c r="B205" s="76"/>
      <c r="C205" s="76"/>
      <c r="E205" s="77"/>
      <c r="F205" s="77"/>
      <c r="G205" s="78"/>
      <c r="H205" s="78"/>
      <c r="I205" s="1"/>
      <c r="J205" s="77"/>
      <c r="K205" s="77"/>
      <c r="L205" s="77"/>
      <c r="M205" s="78"/>
      <c r="N205" s="78"/>
      <c r="P205" s="79"/>
      <c r="S205" s="75"/>
      <c r="T205" s="80"/>
      <c r="V205" s="110"/>
      <c r="W205" s="80"/>
    </row>
    <row r="206" spans="1:23" ht="33.75" customHeight="1" thickBot="1" x14ac:dyDescent="0.3">
      <c r="A206" s="1413" t="s">
        <v>271</v>
      </c>
      <c r="B206" s="1414"/>
      <c r="C206" s="1414"/>
      <c r="D206" s="1415"/>
      <c r="E206" s="1210">
        <f>VLOOKUP(B204,'EXTRAUrbano.Piano inv. forn '!$D$171:$AB$190,17,FALSE)</f>
        <v>0</v>
      </c>
      <c r="F206" s="1258"/>
      <c r="G206" s="1258"/>
      <c r="H206" s="1211"/>
      <c r="I206" s="1"/>
      <c r="J206" s="1416" t="s">
        <v>52</v>
      </c>
      <c r="K206" s="1417"/>
      <c r="L206" s="1418"/>
      <c r="M206" s="1210">
        <f>VLOOKUP(B204,'EXTRAUrbano.Piano inv. forn '!$D$171:$AB$190,19,FALSE)</f>
        <v>0</v>
      </c>
      <c r="N206" s="1211"/>
      <c r="O206" s="98"/>
      <c r="P206" s="792" t="s">
        <v>272</v>
      </c>
      <c r="Q206" s="115">
        <f>M206+E206</f>
        <v>0</v>
      </c>
      <c r="R206" s="64"/>
      <c r="S206" s="792" t="s">
        <v>273</v>
      </c>
      <c r="T206" s="1375"/>
      <c r="U206" s="1376"/>
      <c r="V206" s="110"/>
      <c r="W206" s="80"/>
    </row>
    <row r="207" spans="1:23" ht="21.75" customHeight="1" thickBot="1" x14ac:dyDescent="0.3">
      <c r="A207" s="116"/>
      <c r="B207" s="117"/>
      <c r="C207" s="117"/>
      <c r="D207" s="117"/>
      <c r="E207" s="118"/>
      <c r="F207" s="118"/>
      <c r="G207" s="118"/>
      <c r="H207" s="118"/>
      <c r="I207" s="1"/>
      <c r="J207" s="77"/>
      <c r="K207" s="77"/>
      <c r="L207" s="77"/>
      <c r="M207" s="118"/>
      <c r="N207" s="118"/>
      <c r="O207" s="98"/>
      <c r="P207" s="75"/>
      <c r="Q207" s="98"/>
      <c r="R207" s="64"/>
      <c r="S207" s="75"/>
      <c r="T207" s="119"/>
      <c r="U207" s="119"/>
      <c r="V207" s="110"/>
      <c r="W207" s="80"/>
    </row>
    <row r="208" spans="1:23" s="6" customFormat="1" ht="72" customHeight="1" x14ac:dyDescent="0.25">
      <c r="A208" s="1419" t="s">
        <v>274</v>
      </c>
      <c r="B208" s="1421" t="s">
        <v>275</v>
      </c>
      <c r="C208" s="1421" t="s">
        <v>276</v>
      </c>
      <c r="D208" s="793" t="s">
        <v>277</v>
      </c>
      <c r="E208" s="788" t="s">
        <v>278</v>
      </c>
      <c r="F208" s="793" t="s">
        <v>279</v>
      </c>
      <c r="G208" s="793" t="s">
        <v>280</v>
      </c>
      <c r="H208" s="794" t="s">
        <v>241</v>
      </c>
      <c r="I208" s="794" t="s">
        <v>281</v>
      </c>
      <c r="J208" s="794" t="s">
        <v>282</v>
      </c>
      <c r="K208" s="794" t="s">
        <v>636</v>
      </c>
      <c r="L208" s="794" t="s">
        <v>283</v>
      </c>
      <c r="M208" s="794" t="s">
        <v>284</v>
      </c>
      <c r="N208" s="794" t="s">
        <v>285</v>
      </c>
      <c r="O208" s="794" t="s">
        <v>286</v>
      </c>
      <c r="P208" s="794" t="s">
        <v>287</v>
      </c>
      <c r="Q208" s="794" t="s">
        <v>288</v>
      </c>
      <c r="R208" s="794" t="s">
        <v>289</v>
      </c>
      <c r="S208" s="794" t="s">
        <v>290</v>
      </c>
      <c r="T208" s="794" t="s">
        <v>632</v>
      </c>
      <c r="U208" s="1411" t="s">
        <v>291</v>
      </c>
      <c r="V208" s="111"/>
    </row>
    <row r="209" spans="1:23" s="6" customFormat="1" ht="28.5" customHeight="1" thickBot="1" x14ac:dyDescent="0.3">
      <c r="A209" s="1420"/>
      <c r="B209" s="1422"/>
      <c r="C209" s="1422"/>
      <c r="D209" s="789" t="s">
        <v>292</v>
      </c>
      <c r="E209" s="789" t="s">
        <v>305</v>
      </c>
      <c r="F209" s="789" t="s">
        <v>294</v>
      </c>
      <c r="G209" s="789" t="s">
        <v>294</v>
      </c>
      <c r="H209" s="789" t="s">
        <v>670</v>
      </c>
      <c r="I209" s="789" t="s">
        <v>674</v>
      </c>
      <c r="J209" s="789" t="s">
        <v>295</v>
      </c>
      <c r="K209" s="789" t="s">
        <v>296</v>
      </c>
      <c r="L209" s="789" t="s">
        <v>296</v>
      </c>
      <c r="M209" s="789" t="s">
        <v>297</v>
      </c>
      <c r="N209" s="789" t="s">
        <v>296</v>
      </c>
      <c r="O209" s="789" t="s">
        <v>298</v>
      </c>
      <c r="P209" s="789" t="s">
        <v>629</v>
      </c>
      <c r="Q209" s="789" t="s">
        <v>299</v>
      </c>
      <c r="R209" s="789" t="s">
        <v>300</v>
      </c>
      <c r="S209" s="789" t="s">
        <v>301</v>
      </c>
      <c r="T209" s="789" t="s">
        <v>301</v>
      </c>
      <c r="U209" s="1412"/>
      <c r="V209" s="111"/>
    </row>
    <row r="210" spans="1:23" ht="15" customHeight="1" x14ac:dyDescent="0.25">
      <c r="A210" s="1406" t="str">
        <f>B204</f>
        <v>EXTRA-urb.d.4</v>
      </c>
      <c r="B210" s="795">
        <v>1</v>
      </c>
      <c r="C210" s="85"/>
      <c r="D210" s="86"/>
      <c r="E210" s="87"/>
      <c r="F210" s="85"/>
      <c r="G210" s="88"/>
      <c r="H210" s="89"/>
      <c r="I210" s="529"/>
      <c r="J210" s="92"/>
      <c r="K210" s="530"/>
      <c r="L210" s="93"/>
      <c r="M210" s="72"/>
      <c r="N210" s="93"/>
      <c r="O210" s="129"/>
      <c r="P210" s="129"/>
      <c r="Q210" s="72"/>
      <c r="R210" s="72"/>
      <c r="S210" s="72"/>
      <c r="T210" s="72"/>
      <c r="U210" s="282"/>
      <c r="V210" s="47"/>
    </row>
    <row r="211" spans="1:23" x14ac:dyDescent="0.25">
      <c r="A211" s="1406"/>
      <c r="B211" s="796">
        <v>2</v>
      </c>
      <c r="C211" s="81"/>
      <c r="D211" s="82"/>
      <c r="E211" s="74"/>
      <c r="F211" s="81"/>
      <c r="G211" s="83"/>
      <c r="H211" s="89"/>
      <c r="I211" s="534"/>
      <c r="J211" s="90"/>
      <c r="K211" s="535"/>
      <c r="L211" s="91"/>
      <c r="M211" s="73"/>
      <c r="N211" s="91"/>
      <c r="O211" s="120"/>
      <c r="P211" s="120"/>
      <c r="Q211" s="73"/>
      <c r="R211" s="73" t="s">
        <v>302</v>
      </c>
      <c r="S211" s="73"/>
      <c r="T211" s="73"/>
      <c r="U211" s="283"/>
      <c r="V211" s="47"/>
    </row>
    <row r="212" spans="1:23" x14ac:dyDescent="0.25">
      <c r="A212" s="1406"/>
      <c r="B212" s="796">
        <v>3</v>
      </c>
      <c r="C212" s="81"/>
      <c r="D212" s="82"/>
      <c r="E212" s="74"/>
      <c r="F212" s="81"/>
      <c r="G212" s="83"/>
      <c r="H212" s="89"/>
      <c r="I212" s="534"/>
      <c r="J212" s="90"/>
      <c r="K212" s="535"/>
      <c r="L212" s="91"/>
      <c r="M212" s="73"/>
      <c r="N212" s="91"/>
      <c r="O212" s="120"/>
      <c r="P212" s="120"/>
      <c r="Q212" s="73"/>
      <c r="R212" s="73"/>
      <c r="S212" s="73"/>
      <c r="T212" s="73"/>
      <c r="U212" s="283"/>
      <c r="V212" s="47"/>
    </row>
    <row r="213" spans="1:23" x14ac:dyDescent="0.25">
      <c r="A213" s="1406"/>
      <c r="B213" s="796">
        <v>4</v>
      </c>
      <c r="C213" s="81"/>
      <c r="D213" s="82"/>
      <c r="E213" s="74"/>
      <c r="F213" s="81"/>
      <c r="G213" s="83"/>
      <c r="H213" s="89"/>
      <c r="I213" s="534"/>
      <c r="J213" s="90"/>
      <c r="K213" s="535"/>
      <c r="L213" s="91"/>
      <c r="M213" s="73"/>
      <c r="N213" s="91"/>
      <c r="O213" s="120"/>
      <c r="P213" s="120"/>
      <c r="Q213" s="73"/>
      <c r="R213" s="73"/>
      <c r="S213" s="73"/>
      <c r="T213" s="73"/>
      <c r="U213" s="283"/>
      <c r="V213" s="47"/>
    </row>
    <row r="214" spans="1:23" x14ac:dyDescent="0.25">
      <c r="A214" s="1406"/>
      <c r="B214" s="796">
        <v>5</v>
      </c>
      <c r="C214" s="81"/>
      <c r="D214" s="82"/>
      <c r="E214" s="74"/>
      <c r="F214" s="81"/>
      <c r="G214" s="83"/>
      <c r="H214" s="89"/>
      <c r="I214" s="534"/>
      <c r="J214" s="90"/>
      <c r="K214" s="535"/>
      <c r="L214" s="91"/>
      <c r="M214" s="73"/>
      <c r="N214" s="91"/>
      <c r="O214" s="120"/>
      <c r="P214" s="120"/>
      <c r="Q214" s="73"/>
      <c r="R214" s="73"/>
      <c r="S214" s="73"/>
      <c r="T214" s="73"/>
      <c r="U214" s="283"/>
      <c r="V214" s="47"/>
    </row>
    <row r="215" spans="1:23" x14ac:dyDescent="0.25">
      <c r="A215" s="1406"/>
      <c r="B215" s="796">
        <v>6</v>
      </c>
      <c r="C215" s="81"/>
      <c r="D215" s="82"/>
      <c r="E215" s="74"/>
      <c r="F215" s="81"/>
      <c r="G215" s="83"/>
      <c r="H215" s="89"/>
      <c r="I215" s="534"/>
      <c r="J215" s="90"/>
      <c r="K215" s="535"/>
      <c r="L215" s="91"/>
      <c r="M215" s="73"/>
      <c r="N215" s="91"/>
      <c r="O215" s="120"/>
      <c r="P215" s="120"/>
      <c r="Q215" s="73"/>
      <c r="R215" s="73"/>
      <c r="S215" s="73"/>
      <c r="T215" s="73"/>
      <c r="U215" s="283"/>
      <c r="V215" s="47"/>
    </row>
    <row r="216" spans="1:23" x14ac:dyDescent="0.25">
      <c r="A216" s="1406"/>
      <c r="B216" s="796">
        <v>7</v>
      </c>
      <c r="C216" s="81"/>
      <c r="D216" s="82"/>
      <c r="E216" s="74"/>
      <c r="F216" s="81"/>
      <c r="G216" s="83"/>
      <c r="H216" s="89"/>
      <c r="I216" s="534"/>
      <c r="J216" s="90"/>
      <c r="K216" s="535"/>
      <c r="L216" s="91"/>
      <c r="M216" s="73"/>
      <c r="N216" s="91"/>
      <c r="O216" s="120"/>
      <c r="P216" s="120"/>
      <c r="Q216" s="73"/>
      <c r="R216" s="73"/>
      <c r="S216" s="73"/>
      <c r="T216" s="73"/>
      <c r="U216" s="283"/>
      <c r="V216" s="47"/>
    </row>
    <row r="217" spans="1:23" x14ac:dyDescent="0.25">
      <c r="A217" s="1406"/>
      <c r="B217" s="796">
        <v>8</v>
      </c>
      <c r="C217" s="81"/>
      <c r="D217" s="82"/>
      <c r="E217" s="74"/>
      <c r="F217" s="81"/>
      <c r="G217" s="83"/>
      <c r="H217" s="89"/>
      <c r="I217" s="534"/>
      <c r="J217" s="90"/>
      <c r="K217" s="535"/>
      <c r="L217" s="91"/>
      <c r="M217" s="73"/>
      <c r="N217" s="91"/>
      <c r="O217" s="120"/>
      <c r="P217" s="120"/>
      <c r="Q217" s="73"/>
      <c r="R217" s="73"/>
      <c r="S217" s="73"/>
      <c r="T217" s="73"/>
      <c r="U217" s="283"/>
      <c r="V217" s="47"/>
    </row>
    <row r="218" spans="1:23" x14ac:dyDescent="0.25">
      <c r="A218" s="1406"/>
      <c r="B218" s="796">
        <v>9</v>
      </c>
      <c r="C218" s="81"/>
      <c r="D218" s="82"/>
      <c r="E218" s="74"/>
      <c r="F218" s="81"/>
      <c r="G218" s="83"/>
      <c r="H218" s="89"/>
      <c r="I218" s="534"/>
      <c r="J218" s="90"/>
      <c r="K218" s="535"/>
      <c r="L218" s="91"/>
      <c r="M218" s="73"/>
      <c r="N218" s="91"/>
      <c r="O218" s="120"/>
      <c r="P218" s="120"/>
      <c r="Q218" s="73"/>
      <c r="R218" s="73"/>
      <c r="S218" s="73"/>
      <c r="T218" s="73"/>
      <c r="U218" s="283"/>
      <c r="V218" s="47"/>
    </row>
    <row r="219" spans="1:23" ht="15.75" thickBot="1" x14ac:dyDescent="0.3">
      <c r="A219" s="1407"/>
      <c r="B219" s="797">
        <v>10</v>
      </c>
      <c r="C219" s="100"/>
      <c r="D219" s="101"/>
      <c r="E219" s="102"/>
      <c r="F219" s="100"/>
      <c r="G219" s="103"/>
      <c r="H219" s="331"/>
      <c r="I219" s="539"/>
      <c r="J219" s="106"/>
      <c r="K219" s="540"/>
      <c r="L219" s="107"/>
      <c r="M219" s="105"/>
      <c r="N219" s="107"/>
      <c r="O219" s="121"/>
      <c r="P219" s="121"/>
      <c r="Q219" s="105"/>
      <c r="R219" s="105"/>
      <c r="S219" s="105"/>
      <c r="T219" s="105"/>
      <c r="U219" s="284"/>
      <c r="V219" s="47"/>
    </row>
    <row r="220" spans="1:23" ht="25.5" thickBot="1" x14ac:dyDescent="0.3">
      <c r="A220" s="109"/>
      <c r="B220" s="75"/>
      <c r="C220" s="75"/>
      <c r="D220" s="75"/>
      <c r="E220" s="395" t="s">
        <v>303</v>
      </c>
      <c r="F220" s="396">
        <f>COUNTA(F210:F219)</f>
        <v>0</v>
      </c>
      <c r="G220" s="397">
        <f>COUNTA(G210:G219)</f>
        <v>0</v>
      </c>
      <c r="H220" s="613"/>
      <c r="I220" s="523"/>
      <c r="J220" s="615"/>
      <c r="K220" s="615"/>
      <c r="L220" s="616"/>
      <c r="M220" s="1273" t="s">
        <v>440</v>
      </c>
      <c r="N220" s="1274"/>
      <c r="O220" s="617">
        <f>SUM(O210:O219)</f>
        <v>0</v>
      </c>
      <c r="P220" s="618">
        <f>SUM(P210:P219)</f>
        <v>0</v>
      </c>
      <c r="Q220" s="5"/>
      <c r="S220" s="5"/>
      <c r="T220" s="5"/>
      <c r="U220" s="99"/>
      <c r="V220" s="112"/>
      <c r="W220" s="99"/>
    </row>
    <row r="221" spans="1:23" ht="15.75" thickBot="1" x14ac:dyDescent="0.3">
      <c r="A221" s="113"/>
      <c r="B221" s="48"/>
      <c r="C221" s="45"/>
      <c r="D221" s="45"/>
      <c r="E221" s="45"/>
      <c r="F221" s="48"/>
      <c r="G221" s="45"/>
      <c r="H221" s="45"/>
      <c r="I221" s="48"/>
      <c r="J221" s="48"/>
      <c r="K221" s="48"/>
      <c r="L221" s="45"/>
      <c r="M221" s="45"/>
      <c r="N221" s="45"/>
      <c r="O221" s="45"/>
      <c r="P221" s="45"/>
      <c r="Q221" s="45"/>
      <c r="R221" s="45"/>
      <c r="S221" s="45"/>
      <c r="T221" s="114"/>
      <c r="U221" s="45"/>
      <c r="V221" s="49"/>
    </row>
  </sheetData>
  <sheetProtection algorithmName="SHA-512" hashValue="LeHq1Yjz0ijqVH8IxMi0c4V4m6+bO26fVLumXvCwILq43BU0FmHIRLg5evo5hn1r8twf8g1Z1sNbVUZ9lNZWmg==" saltValue="TRWboSEw31J425uhQudk0Q==" spinCount="100000" sheet="1" objects="1" scenarios="1"/>
  <mergeCells count="202">
    <mergeCell ref="A1:U1"/>
    <mergeCell ref="A3:U3"/>
    <mergeCell ref="A6:D6"/>
    <mergeCell ref="E6:J6"/>
    <mergeCell ref="M6:O6"/>
    <mergeCell ref="P6:U6"/>
    <mergeCell ref="B14:C14"/>
    <mergeCell ref="E14:F14"/>
    <mergeCell ref="G14:H14"/>
    <mergeCell ref="J14:L14"/>
    <mergeCell ref="M14:N14"/>
    <mergeCell ref="T14:U14"/>
    <mergeCell ref="A8:U8"/>
    <mergeCell ref="A10:D11"/>
    <mergeCell ref="E10:H11"/>
    <mergeCell ref="J10:O10"/>
    <mergeCell ref="P10:Q11"/>
    <mergeCell ref="S10:T11"/>
    <mergeCell ref="U10:U11"/>
    <mergeCell ref="J11:O11"/>
    <mergeCell ref="A16:D16"/>
    <mergeCell ref="E16:H16"/>
    <mergeCell ref="J16:L16"/>
    <mergeCell ref="M16:N16"/>
    <mergeCell ref="T16:U16"/>
    <mergeCell ref="A18:A19"/>
    <mergeCell ref="B18:B19"/>
    <mergeCell ref="C18:C19"/>
    <mergeCell ref="U18:U19"/>
    <mergeCell ref="T33:U33"/>
    <mergeCell ref="A35:D35"/>
    <mergeCell ref="E35:H35"/>
    <mergeCell ref="J35:L35"/>
    <mergeCell ref="M35:N35"/>
    <mergeCell ref="T35:U35"/>
    <mergeCell ref="A20:A29"/>
    <mergeCell ref="M30:N30"/>
    <mergeCell ref="B33:C33"/>
    <mergeCell ref="E33:F33"/>
    <mergeCell ref="G33:H33"/>
    <mergeCell ref="J33:L33"/>
    <mergeCell ref="M33:N33"/>
    <mergeCell ref="B52:C52"/>
    <mergeCell ref="E52:F52"/>
    <mergeCell ref="G52:H52"/>
    <mergeCell ref="J52:L52"/>
    <mergeCell ref="M52:N52"/>
    <mergeCell ref="T52:U52"/>
    <mergeCell ref="A37:A38"/>
    <mergeCell ref="B37:B38"/>
    <mergeCell ref="C37:C38"/>
    <mergeCell ref="U37:U38"/>
    <mergeCell ref="A39:A48"/>
    <mergeCell ref="M49:N49"/>
    <mergeCell ref="A54:D54"/>
    <mergeCell ref="E54:H54"/>
    <mergeCell ref="J54:L54"/>
    <mergeCell ref="M54:N54"/>
    <mergeCell ref="T54:U54"/>
    <mergeCell ref="A56:A57"/>
    <mergeCell ref="B56:B57"/>
    <mergeCell ref="C56:C57"/>
    <mergeCell ref="U56:U57"/>
    <mergeCell ref="T71:U71"/>
    <mergeCell ref="A73:D73"/>
    <mergeCell ref="E73:H73"/>
    <mergeCell ref="J73:L73"/>
    <mergeCell ref="M73:N73"/>
    <mergeCell ref="T73:U73"/>
    <mergeCell ref="A58:A67"/>
    <mergeCell ref="M68:N68"/>
    <mergeCell ref="B71:C71"/>
    <mergeCell ref="E71:F71"/>
    <mergeCell ref="G71:H71"/>
    <mergeCell ref="J71:L71"/>
    <mergeCell ref="M71:N71"/>
    <mergeCell ref="B90:C90"/>
    <mergeCell ref="E90:F90"/>
    <mergeCell ref="G90:H90"/>
    <mergeCell ref="J90:L90"/>
    <mergeCell ref="M90:N90"/>
    <mergeCell ref="T90:U90"/>
    <mergeCell ref="A75:A76"/>
    <mergeCell ref="B75:B76"/>
    <mergeCell ref="C75:C76"/>
    <mergeCell ref="U75:U76"/>
    <mergeCell ref="A77:A86"/>
    <mergeCell ref="M87:N87"/>
    <mergeCell ref="A92:D92"/>
    <mergeCell ref="E92:H92"/>
    <mergeCell ref="J92:L92"/>
    <mergeCell ref="M92:N92"/>
    <mergeCell ref="T92:U92"/>
    <mergeCell ref="A94:A95"/>
    <mergeCell ref="B94:B95"/>
    <mergeCell ref="C94:C95"/>
    <mergeCell ref="U94:U95"/>
    <mergeCell ref="T109:U109"/>
    <mergeCell ref="A111:D111"/>
    <mergeCell ref="E111:H111"/>
    <mergeCell ref="J111:L111"/>
    <mergeCell ref="M111:N111"/>
    <mergeCell ref="T111:U111"/>
    <mergeCell ref="A96:A105"/>
    <mergeCell ref="M106:N106"/>
    <mergeCell ref="B109:C109"/>
    <mergeCell ref="E109:F109"/>
    <mergeCell ref="G109:H109"/>
    <mergeCell ref="J109:L109"/>
    <mergeCell ref="M109:N109"/>
    <mergeCell ref="B128:C128"/>
    <mergeCell ref="E128:F128"/>
    <mergeCell ref="G128:H128"/>
    <mergeCell ref="J128:L128"/>
    <mergeCell ref="M128:N128"/>
    <mergeCell ref="T128:U128"/>
    <mergeCell ref="A113:A114"/>
    <mergeCell ref="B113:B114"/>
    <mergeCell ref="C113:C114"/>
    <mergeCell ref="U113:U114"/>
    <mergeCell ref="A115:A124"/>
    <mergeCell ref="M125:N125"/>
    <mergeCell ref="A130:D130"/>
    <mergeCell ref="E130:H130"/>
    <mergeCell ref="J130:L130"/>
    <mergeCell ref="M130:N130"/>
    <mergeCell ref="T130:U130"/>
    <mergeCell ref="A132:A133"/>
    <mergeCell ref="B132:B133"/>
    <mergeCell ref="C132:C133"/>
    <mergeCell ref="U132:U133"/>
    <mergeCell ref="T147:U147"/>
    <mergeCell ref="A149:D149"/>
    <mergeCell ref="E149:H149"/>
    <mergeCell ref="J149:L149"/>
    <mergeCell ref="M149:N149"/>
    <mergeCell ref="T149:U149"/>
    <mergeCell ref="A134:A143"/>
    <mergeCell ref="M144:N144"/>
    <mergeCell ref="B147:C147"/>
    <mergeCell ref="E147:F147"/>
    <mergeCell ref="G147:H147"/>
    <mergeCell ref="J147:L147"/>
    <mergeCell ref="M147:N147"/>
    <mergeCell ref="B166:C166"/>
    <mergeCell ref="E166:F166"/>
    <mergeCell ref="G166:H166"/>
    <mergeCell ref="J166:L166"/>
    <mergeCell ref="M166:N166"/>
    <mergeCell ref="T166:U166"/>
    <mergeCell ref="A151:A152"/>
    <mergeCell ref="B151:B152"/>
    <mergeCell ref="C151:C152"/>
    <mergeCell ref="U151:U152"/>
    <mergeCell ref="A153:A162"/>
    <mergeCell ref="M163:N163"/>
    <mergeCell ref="A168:D168"/>
    <mergeCell ref="E168:H168"/>
    <mergeCell ref="J168:L168"/>
    <mergeCell ref="M168:N168"/>
    <mergeCell ref="T168:U168"/>
    <mergeCell ref="A170:A171"/>
    <mergeCell ref="B170:B171"/>
    <mergeCell ref="C170:C171"/>
    <mergeCell ref="U170:U171"/>
    <mergeCell ref="T185:U185"/>
    <mergeCell ref="A187:D187"/>
    <mergeCell ref="E187:H187"/>
    <mergeCell ref="J187:L187"/>
    <mergeCell ref="M187:N187"/>
    <mergeCell ref="T187:U187"/>
    <mergeCell ref="A172:A181"/>
    <mergeCell ref="M182:N182"/>
    <mergeCell ref="B185:C185"/>
    <mergeCell ref="E185:F185"/>
    <mergeCell ref="G185:H185"/>
    <mergeCell ref="J185:L185"/>
    <mergeCell ref="M185:N185"/>
    <mergeCell ref="A210:A219"/>
    <mergeCell ref="M220:N220"/>
    <mergeCell ref="A4:U4"/>
    <mergeCell ref="U208:U209"/>
    <mergeCell ref="A206:D206"/>
    <mergeCell ref="E206:H206"/>
    <mergeCell ref="J206:L206"/>
    <mergeCell ref="M206:N206"/>
    <mergeCell ref="T206:U206"/>
    <mergeCell ref="A208:A209"/>
    <mergeCell ref="B208:B209"/>
    <mergeCell ref="C208:C209"/>
    <mergeCell ref="B204:C204"/>
    <mergeCell ref="E204:F204"/>
    <mergeCell ref="G204:H204"/>
    <mergeCell ref="J204:L204"/>
    <mergeCell ref="M204:N204"/>
    <mergeCell ref="T204:U204"/>
    <mergeCell ref="A189:A190"/>
    <mergeCell ref="B189:B190"/>
    <mergeCell ref="C189:C190"/>
    <mergeCell ref="U189:U190"/>
    <mergeCell ref="A191:A200"/>
    <mergeCell ref="M201:N201"/>
  </mergeCells>
  <dataValidations count="12">
    <dataValidation allowBlank="1" showInputMessage="1" showErrorMessage="1" prompt="Scegliere la Città Metropolitana beneficiaria dal menù a tendina_x000a__x000a_" sqref="K6" xr:uid="{EEA50613-C44E-4497-8268-4A167DC01B7E}"/>
    <dataValidation type="date" operator="greaterThanOrEqual" allowBlank="1" showInputMessage="1" showErrorMessage="1" errorTitle="Data non corretta" error="Immatricolazione non compatibile perchè precedente al 01/01/2024 (art 3 c.6 D.D. 152/2025)" sqref="K20:K29 K191:K200 K39:K48 K58:K67 K77:K86 K96:K105 K115:K124 K134:K143 K153:K162 K172:K181 K210:K219" xr:uid="{802AB255-A9E4-4640-8A9C-B67115BE5DB6}">
      <formula1>45292</formula1>
    </dataValidation>
    <dataValidation type="list" allowBlank="1" showInputMessage="1" showErrorMessage="1" sqref="E30 E201 E49 E68 E87 E106 E125 E144 E163 E182 E220" xr:uid="{EC34EE24-4416-4346-8257-F10D683AC787}">
      <formula1>"urbano,suburbano"</formula1>
    </dataValidation>
    <dataValidation type="list" allowBlank="1" showInputMessage="1" showErrorMessage="1" sqref="H30 H201 H49 H68 H87 H106 H125 H144 H163 H182 H220" xr:uid="{227F199E-1028-46C7-A244-5527EBCD942D}">
      <mc:AlternateContent xmlns:x12ac="http://schemas.microsoft.com/office/spreadsheetml/2011/1/ac" xmlns:mc="http://schemas.openxmlformats.org/markup-compatibility/2006">
        <mc:Choice Requires="x12ac">
          <x12ac:list>GNC,"GNL, Ibrido (met/ele)"</x12ac:list>
        </mc:Choice>
        <mc:Fallback>
          <formula1>"GNC,GNL, Ibrido (met/ele)"</formula1>
        </mc:Fallback>
      </mc:AlternateContent>
    </dataValidation>
    <dataValidation type="list" allowBlank="1" showInputMessage="1" showErrorMessage="1" sqref="I30 I201 I49 I68 I87 I106 I125 I144 I163 I182 I220" xr:uid="{230513D0-5E41-4A26-8C25-8F5700744323}">
      <formula1>"classe I,classe A"</formula1>
    </dataValidation>
    <dataValidation type="date" operator="lessThanOrEqual" allowBlank="1" showInputMessage="1" showErrorMessage="1" errorTitle="Attenzione OGV non compatibile" error="OGV successiva al 31/12/2028 (art 2 c. 5 D.D. n° 152/2025)" promptTitle="Attenzione:" prompt="OGV entro il 31/12/2028" sqref="Q14 Q185 Q33 Q52 Q71 Q90 Q109 Q128 Q147 Q166 Q204" xr:uid="{764CFE79-ECDA-4F36-B1B5-5F4CD97560AA}">
      <formula1>47118</formula1>
    </dataValidation>
    <dataValidation type="list" allowBlank="1" showInputMessage="1" showErrorMessage="1" sqref="E20:E29 E191:E200 E39:E48 E58:E67 E77:E86 E96:E105 E115:E124 E134:E143 E153:E162 E172:E181 E210:E219" xr:uid="{02B9D22D-742F-426C-8EEB-E43223973A3F}">
      <formula1>"extraurbano"</formula1>
    </dataValidation>
    <dataValidation type="list" allowBlank="1" showInputMessage="1" showErrorMessage="1" sqref="B186:C186 B167:C167 B15:C15 B34:C34 B53:C53 B72:C72 B91:C91 B110:C110 B129:C129 B148:C148 B205:C205" xr:uid="{387E52F0-FE24-4C8A-8F96-F9CA0F0B178D}">
      <formula1>$D$18:$D$37</formula1>
    </dataValidation>
    <dataValidation type="list" allowBlank="1" showInputMessage="1" showErrorMessage="1" sqref="S134:T143 S153:T162 S191:T200 S77:T86 S58:T67 S96:T105 S115:T124 S172:T181 S20:T29 S39:T48 S210:T219" xr:uid="{AA478B14-40FC-410F-82A1-0F5313AF42A4}">
      <formula1>"si,"</formula1>
    </dataValidation>
    <dataValidation allowBlank="1" showInputMessage="1" showErrorMessage="1" prompt="Inserire il riferimento corretto da piano di investimento (es.m1,e.1. ecc.)_x000a_" sqref="A18:A19 A151:A152 A170:A171 A189:A190 A37:A38 A56:A57 A75:A76 A94:A95 A113:A114 A132:A133 A208:A209" xr:uid="{B8694BDC-F39E-4119-A365-0F636ED067F0}"/>
    <dataValidation type="list" allowBlank="1" showInputMessage="1" showErrorMessage="1" sqref="H153:H162 H134:H143 H115:H124 H96:H105 H77:H86 H58:H67 H39:H48 H191:H200 H20:H29 H172:H181 H210:H219" xr:uid="{039CD937-0609-4AD3-8957-CC85256FC59C}">
      <formula1>"diesel (euro 6), diesel ibrido"</formula1>
    </dataValidation>
    <dataValidation type="list" allowBlank="1" showInputMessage="1" showErrorMessage="1" sqref="I20:I29 I39:I48 I58:I67 I77:I86 I96:I105 I115:I124 I134:I143 I153:I162 I172:I181 I191:I200 I210:I219" xr:uid="{F212D946-266D-4F67-96A1-766032CF303B}">
      <formula1>"classe II, classe III, classe A, classe B"</formula1>
    </dataValidation>
  </dataValidations>
  <pageMargins left="0.7" right="0.7" top="0.75" bottom="0.75" header="0.3" footer="0.3"/>
  <pageSetup paperSize="8" scale="5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CEFF3039-05F8-45ED-BD2C-71ECA320E841}">
          <x14:formula1>
            <xm:f>'EXTRAUrbano.Piano inv. forn '!$D$171:$D$190</xm:f>
          </x14:formula1>
          <xm:sqref>B14:C14 B185:C185 B33:C33 B52:C52 B71:C71 B90:C90 B109:C109 B128:C128 B147:C147 B166:C166 B204:C204</xm:sqref>
        </x14:dataValidation>
        <x14:dataValidation type="list" allowBlank="1" showInputMessage="1" showErrorMessage="1" prompt="Scegliere la Città Metropolitana beneficiaria dal menù a tendina_x000a__x000a_" xr:uid="{72E154CB-E4D8-4DF9-80A1-ECDA84BE76FA}">
          <x14:formula1>
            <xm:f>'DATI EROGAZIONI'!$A$2:$A$15</xm:f>
          </x14:formula1>
          <xm:sqref>E6:J6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glio13">
    <tabColor rgb="FFCCFFFF"/>
    <pageSetUpPr fitToPage="1"/>
  </sheetPr>
  <dimension ref="A1:AC99"/>
  <sheetViews>
    <sheetView topLeftCell="L1" workbookViewId="0">
      <selection activeCell="T12" sqref="T12"/>
    </sheetView>
  </sheetViews>
  <sheetFormatPr defaultColWidth="8.7109375" defaultRowHeight="15" x14ac:dyDescent="0.25"/>
  <cols>
    <col min="1" max="1" width="12.28515625" style="64" customWidth="1"/>
    <col min="2" max="2" width="35.5703125" style="64" customWidth="1"/>
    <col min="3" max="3" width="25.28515625" style="64" bestFit="1" customWidth="1"/>
    <col min="4" max="4" width="15.42578125" style="64" customWidth="1"/>
    <col min="5" max="5" width="11.5703125" style="64" bestFit="1" customWidth="1"/>
    <col min="6" max="6" width="13.28515625" style="64" bestFit="1" customWidth="1"/>
    <col min="7" max="7" width="17.85546875" style="64" bestFit="1" customWidth="1"/>
    <col min="8" max="8" width="17.140625" style="64" customWidth="1"/>
    <col min="9" max="9" width="11.28515625" style="64" bestFit="1" customWidth="1"/>
    <col min="10" max="10" width="14" style="64" customWidth="1"/>
    <col min="11" max="12" width="12.140625" style="64" bestFit="1" customWidth="1"/>
    <col min="13" max="13" width="18" style="64" customWidth="1"/>
    <col min="14" max="14" width="17.85546875" style="64" customWidth="1"/>
    <col min="15" max="15" width="13.7109375" style="64" bestFit="1" customWidth="1"/>
    <col min="16" max="16" width="11.28515625" style="64" bestFit="1" customWidth="1"/>
    <col min="17" max="17" width="13.5703125" style="64" customWidth="1"/>
    <col min="18" max="18" width="16.85546875" style="64" customWidth="1"/>
    <col min="19" max="19" width="14.28515625" style="64" customWidth="1"/>
    <col min="20" max="20" width="31.42578125" style="64" customWidth="1"/>
    <col min="21" max="16384" width="8.7109375" style="64"/>
  </cols>
  <sheetData>
    <row r="1" spans="1:29" ht="15.75" thickBot="1" x14ac:dyDescent="0.3">
      <c r="A1" s="399"/>
      <c r="B1" s="280"/>
      <c r="C1" s="400"/>
      <c r="D1" s="401"/>
      <c r="E1" s="401"/>
      <c r="F1" s="401"/>
      <c r="G1" s="402"/>
      <c r="H1" s="564"/>
      <c r="I1" s="280"/>
      <c r="J1" s="280"/>
      <c r="K1" s="403"/>
      <c r="L1" s="403"/>
      <c r="M1" s="403"/>
      <c r="N1" s="403"/>
      <c r="O1" s="403"/>
      <c r="P1" s="400"/>
      <c r="Q1" s="280"/>
      <c r="R1" s="402"/>
      <c r="S1" s="280"/>
      <c r="T1" s="280"/>
      <c r="U1" s="280"/>
      <c r="V1" s="400"/>
      <c r="W1" s="400"/>
      <c r="X1" s="280"/>
      <c r="Y1" s="400"/>
      <c r="Z1" s="400"/>
      <c r="AA1" s="400"/>
      <c r="AB1" s="400"/>
      <c r="AC1" s="280"/>
    </row>
    <row r="2" spans="1:29" ht="36.75" customHeight="1" thickBot="1" x14ac:dyDescent="0.3">
      <c r="A2" s="1479" t="s">
        <v>0</v>
      </c>
      <c r="B2" s="1480"/>
      <c r="C2" s="1480"/>
      <c r="D2" s="1480"/>
      <c r="E2" s="1480"/>
      <c r="F2" s="1480"/>
      <c r="G2" s="1480"/>
      <c r="H2" s="1480"/>
      <c r="I2" s="1480"/>
      <c r="J2" s="1480"/>
      <c r="K2" s="1480"/>
      <c r="L2" s="1480"/>
      <c r="M2" s="1480"/>
      <c r="N2" s="1480"/>
      <c r="O2" s="1480"/>
      <c r="P2" s="1480"/>
      <c r="Q2" s="1480"/>
      <c r="R2" s="1481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</row>
    <row r="3" spans="1:29" ht="23.25" thickBot="1" x14ac:dyDescent="0.3">
      <c r="A3" s="405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</row>
    <row r="4" spans="1:29" ht="18" customHeight="1" thickBot="1" x14ac:dyDescent="0.3">
      <c r="A4" s="1212" t="s">
        <v>320</v>
      </c>
      <c r="B4" s="1213"/>
      <c r="C4" s="1213"/>
      <c r="D4" s="1213"/>
      <c r="E4" s="1213"/>
      <c r="F4" s="1213"/>
      <c r="G4" s="1213"/>
      <c r="H4" s="1213"/>
      <c r="I4" s="1213"/>
      <c r="J4" s="1213"/>
      <c r="K4" s="1213"/>
      <c r="L4" s="1213"/>
      <c r="M4" s="1213"/>
      <c r="N4" s="1213"/>
      <c r="O4" s="1213"/>
      <c r="P4" s="1213"/>
      <c r="Q4" s="1213"/>
      <c r="R4" s="1214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</row>
    <row r="5" spans="1:29" ht="18.75" thickBot="1" x14ac:dyDescent="0.3">
      <c r="A5" s="223"/>
      <c r="B5" s="40"/>
      <c r="C5" s="40"/>
      <c r="D5" s="40"/>
      <c r="E5" s="40"/>
      <c r="F5" s="40"/>
      <c r="G5" s="40"/>
      <c r="H5" s="40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29" ht="27.75" thickBot="1" x14ac:dyDescent="0.3">
      <c r="A6" s="927" t="s">
        <v>321</v>
      </c>
      <c r="B6" s="928"/>
      <c r="C6" s="928"/>
      <c r="D6" s="1449" t="s">
        <v>3</v>
      </c>
      <c r="E6" s="1449"/>
      <c r="F6" s="1450"/>
      <c r="G6" s="26"/>
      <c r="H6" s="1485" t="s">
        <v>322</v>
      </c>
      <c r="I6" s="1486"/>
      <c r="J6" s="1486"/>
      <c r="K6" s="1487"/>
      <c r="L6" s="26"/>
      <c r="M6" s="1485" t="s">
        <v>323</v>
      </c>
      <c r="N6" s="1486"/>
      <c r="O6" s="1486"/>
      <c r="P6" s="1487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 spans="1:29" ht="15" customHeight="1" thickBot="1" x14ac:dyDescent="0.3">
      <c r="A7" s="931"/>
      <c r="B7" s="932"/>
      <c r="C7" s="932"/>
      <c r="D7" s="1451"/>
      <c r="E7" s="1451"/>
      <c r="F7" s="1452"/>
      <c r="H7" s="1488" t="s">
        <v>324</v>
      </c>
      <c r="I7" s="1489"/>
      <c r="J7" s="1490"/>
      <c r="K7" s="222">
        <f>'urbano_PIANO_INV-INFR'!F44</f>
        <v>0</v>
      </c>
      <c r="L7" s="38"/>
      <c r="M7" s="1488" t="s">
        <v>325</v>
      </c>
      <c r="N7" s="1489"/>
      <c r="O7" s="1490"/>
      <c r="P7" s="222">
        <f>M96</f>
        <v>0</v>
      </c>
    </row>
    <row r="8" spans="1:29" ht="12.75" customHeight="1" thickBot="1" x14ac:dyDescent="0.5">
      <c r="A8" s="21"/>
      <c r="B8" s="21"/>
      <c r="C8" s="21"/>
      <c r="D8" s="21"/>
      <c r="E8" s="565"/>
      <c r="F8" s="565"/>
      <c r="H8" s="405"/>
      <c r="I8" s="565"/>
      <c r="J8" s="565"/>
      <c r="K8" s="566"/>
      <c r="L8" s="565"/>
      <c r="M8" s="405"/>
      <c r="N8" s="565"/>
      <c r="O8" s="565"/>
      <c r="P8" s="566"/>
      <c r="Q8" s="565"/>
      <c r="R8" s="565"/>
      <c r="S8" s="565"/>
      <c r="T8" s="565"/>
      <c r="U8" s="565"/>
      <c r="V8" s="567"/>
      <c r="W8" s="567"/>
      <c r="X8" s="567"/>
      <c r="Y8" s="408"/>
      <c r="Z8" s="153"/>
      <c r="AA8" s="25"/>
      <c r="AB8" s="25"/>
      <c r="AC8" s="25"/>
    </row>
    <row r="9" spans="1:29" ht="38.450000000000003" customHeight="1" thickBot="1" x14ac:dyDescent="0.3">
      <c r="A9" s="1068" t="s">
        <v>326</v>
      </c>
      <c r="B9" s="1069"/>
      <c r="C9" s="1069"/>
      <c r="D9" s="1491">
        <f>'urbano_PIANO_INV-INFR'!H17</f>
        <v>0</v>
      </c>
      <c r="E9" s="1491"/>
      <c r="F9" s="1492"/>
      <c r="H9" s="1482" t="s">
        <v>327</v>
      </c>
      <c r="I9" s="1483"/>
      <c r="J9" s="1484"/>
      <c r="K9" s="222">
        <f>'urbano_PIANO_INV-INFR'!G44</f>
        <v>0</v>
      </c>
      <c r="L9" s="62"/>
      <c r="M9" s="1482" t="s">
        <v>328</v>
      </c>
      <c r="N9" s="1483"/>
      <c r="O9" s="1484"/>
      <c r="P9" s="222">
        <f>S96</f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</row>
    <row r="10" spans="1:29" ht="15" customHeight="1" thickBot="1" x14ac:dyDescent="0.3">
      <c r="H10" s="405"/>
      <c r="K10" s="568"/>
      <c r="M10" s="405"/>
      <c r="P10" s="568"/>
    </row>
    <row r="11" spans="1:29" ht="33.6" customHeight="1" thickBot="1" x14ac:dyDescent="0.3">
      <c r="A11" s="1453" t="s">
        <v>4</v>
      </c>
      <c r="B11" s="1454"/>
      <c r="C11" s="1455"/>
      <c r="D11" s="1047"/>
      <c r="E11" s="1047"/>
      <c r="F11" s="1048"/>
      <c r="H11" s="1482" t="s">
        <v>329</v>
      </c>
      <c r="I11" s="1483"/>
      <c r="J11" s="1484"/>
      <c r="K11" s="222">
        <f>K7-K9</f>
        <v>0</v>
      </c>
      <c r="L11" s="94"/>
      <c r="M11" s="1482" t="s">
        <v>329</v>
      </c>
      <c r="N11" s="1483"/>
      <c r="O11" s="1484"/>
      <c r="P11" s="222">
        <f>P7-P9</f>
        <v>0</v>
      </c>
      <c r="Q11" s="94"/>
    </row>
    <row r="12" spans="1:29" ht="15.75" thickBot="1" x14ac:dyDescent="0.3"/>
    <row r="13" spans="1:29" ht="36.6" customHeight="1" thickBot="1" x14ac:dyDescent="0.3">
      <c r="A13" s="1030" t="s">
        <v>330</v>
      </c>
      <c r="B13" s="1031"/>
      <c r="C13" s="1031"/>
      <c r="D13" s="1031"/>
      <c r="E13" s="1031"/>
      <c r="F13" s="1031"/>
      <c r="G13" s="1031"/>
      <c r="H13" s="1031"/>
      <c r="I13" s="1031"/>
      <c r="J13" s="1031"/>
      <c r="K13" s="1031"/>
      <c r="L13" s="1031"/>
      <c r="M13" s="1031"/>
      <c r="N13" s="1031"/>
      <c r="O13" s="1031"/>
      <c r="P13" s="1031"/>
      <c r="Q13" s="1031"/>
      <c r="R13" s="1215"/>
      <c r="S13" s="241"/>
      <c r="T13" s="241"/>
    </row>
    <row r="14" spans="1:29" ht="15.75" thickBot="1" x14ac:dyDescent="0.3">
      <c r="K14" s="75"/>
    </row>
    <row r="15" spans="1:29" ht="15.95" customHeight="1" thickBot="1" x14ac:dyDescent="0.3">
      <c r="A15" s="1470" t="s">
        <v>331</v>
      </c>
      <c r="B15" s="1473" t="s">
        <v>332</v>
      </c>
      <c r="C15" s="1476" t="s">
        <v>333</v>
      </c>
      <c r="D15" s="1456" t="s">
        <v>334</v>
      </c>
      <c r="E15" s="1457"/>
      <c r="F15" s="1457"/>
      <c r="G15" s="1457"/>
      <c r="H15" s="1457"/>
      <c r="I15" s="1457"/>
      <c r="J15" s="1458"/>
      <c r="K15" s="1459" t="s">
        <v>335</v>
      </c>
      <c r="L15" s="1457"/>
      <c r="M15" s="1457"/>
      <c r="N15" s="1457"/>
      <c r="O15" s="1457"/>
      <c r="P15" s="1457"/>
      <c r="Q15" s="1458"/>
      <c r="R15" s="1464" t="s">
        <v>336</v>
      </c>
    </row>
    <row r="16" spans="1:29" ht="60.75" x14ac:dyDescent="0.25">
      <c r="A16" s="1471"/>
      <c r="B16" s="1474"/>
      <c r="C16" s="1477"/>
      <c r="D16" s="258" t="s">
        <v>337</v>
      </c>
      <c r="E16" s="189" t="s">
        <v>338</v>
      </c>
      <c r="F16" s="189" t="s">
        <v>339</v>
      </c>
      <c r="G16" s="189" t="s">
        <v>340</v>
      </c>
      <c r="H16" s="189" t="s">
        <v>341</v>
      </c>
      <c r="I16" s="189" t="s">
        <v>342</v>
      </c>
      <c r="J16" s="190" t="s">
        <v>343</v>
      </c>
      <c r="K16" s="191" t="s">
        <v>344</v>
      </c>
      <c r="L16" s="192" t="s">
        <v>345</v>
      </c>
      <c r="M16" s="192" t="s">
        <v>346</v>
      </c>
      <c r="N16" s="192" t="s">
        <v>347</v>
      </c>
      <c r="O16" s="192" t="s">
        <v>348</v>
      </c>
      <c r="P16" s="193" t="s">
        <v>342</v>
      </c>
      <c r="Q16" s="194" t="s">
        <v>343</v>
      </c>
      <c r="R16" s="1465"/>
    </row>
    <row r="17" spans="1:18" ht="15.75" thickBot="1" x14ac:dyDescent="0.3">
      <c r="A17" s="1472"/>
      <c r="B17" s="1475"/>
      <c r="C17" s="1478"/>
      <c r="D17" s="259" t="s">
        <v>298</v>
      </c>
      <c r="E17" s="200" t="s">
        <v>298</v>
      </c>
      <c r="F17" s="200" t="s">
        <v>298</v>
      </c>
      <c r="G17" s="200" t="s">
        <v>298</v>
      </c>
      <c r="H17" s="200" t="s">
        <v>298</v>
      </c>
      <c r="I17" s="200" t="s">
        <v>298</v>
      </c>
      <c r="J17" s="201" t="s">
        <v>298</v>
      </c>
      <c r="K17" s="202" t="s">
        <v>298</v>
      </c>
      <c r="L17" s="200" t="s">
        <v>298</v>
      </c>
      <c r="M17" s="200" t="s">
        <v>298</v>
      </c>
      <c r="N17" s="200" t="s">
        <v>298</v>
      </c>
      <c r="O17" s="200" t="s">
        <v>298</v>
      </c>
      <c r="P17" s="200" t="s">
        <v>298</v>
      </c>
      <c r="Q17" s="201" t="s">
        <v>298</v>
      </c>
      <c r="R17" s="249" t="s">
        <v>349</v>
      </c>
    </row>
    <row r="18" spans="1:18" ht="14.45" customHeight="1" x14ac:dyDescent="0.25">
      <c r="A18" s="204" t="s">
        <v>145</v>
      </c>
      <c r="B18" s="166"/>
      <c r="C18" s="254"/>
      <c r="D18" s="251"/>
      <c r="E18" s="173"/>
      <c r="F18" s="173"/>
      <c r="G18" s="173"/>
      <c r="H18" s="196">
        <f>E18+G18</f>
        <v>0</v>
      </c>
      <c r="I18" s="173">
        <f>H18*0.5%</f>
        <v>0</v>
      </c>
      <c r="J18" s="197">
        <f>H18-I18</f>
        <v>0</v>
      </c>
      <c r="K18" s="372"/>
      <c r="L18" s="373"/>
      <c r="M18" s="373"/>
      <c r="N18" s="373"/>
      <c r="O18" s="198">
        <f>N18+L18</f>
        <v>0</v>
      </c>
      <c r="P18" s="373">
        <f>O18*0.5%</f>
        <v>0</v>
      </c>
      <c r="Q18" s="199">
        <f>O18-P18</f>
        <v>0</v>
      </c>
      <c r="R18" s="569"/>
    </row>
    <row r="19" spans="1:18" ht="14.45" customHeight="1" x14ac:dyDescent="0.25">
      <c r="A19" s="174" t="s">
        <v>147</v>
      </c>
      <c r="B19" s="84"/>
      <c r="C19" s="256"/>
      <c r="D19" s="252"/>
      <c r="E19" s="161"/>
      <c r="F19" s="161"/>
      <c r="G19" s="161"/>
      <c r="H19" s="196">
        <f t="shared" ref="H19:H35" si="0">E19+G19</f>
        <v>0</v>
      </c>
      <c r="I19" s="161">
        <f>H19*0.5%</f>
        <v>0</v>
      </c>
      <c r="J19" s="186">
        <f>H19-I19</f>
        <v>0</v>
      </c>
      <c r="K19" s="374"/>
      <c r="L19" s="375"/>
      <c r="M19" s="375"/>
      <c r="N19" s="375"/>
      <c r="O19" s="187">
        <f t="shared" ref="O19:O44" si="1">N19+L19</f>
        <v>0</v>
      </c>
      <c r="P19" s="375">
        <f t="shared" ref="P19:P44" si="2">O19*0.5%</f>
        <v>0</v>
      </c>
      <c r="Q19" s="188">
        <f t="shared" ref="Q19:Q44" si="3">O19-P19</f>
        <v>0</v>
      </c>
      <c r="R19" s="570"/>
    </row>
    <row r="20" spans="1:18" ht="14.45" customHeight="1" x14ac:dyDescent="0.25">
      <c r="A20" s="204" t="s">
        <v>148</v>
      </c>
      <c r="B20" s="166"/>
      <c r="C20" s="254"/>
      <c r="D20" s="251"/>
      <c r="E20" s="173"/>
      <c r="F20" s="173"/>
      <c r="G20" s="173"/>
      <c r="H20" s="196">
        <f t="shared" si="0"/>
        <v>0</v>
      </c>
      <c r="I20" s="173">
        <f t="shared" ref="I20:I34" si="4">H20*0.5%</f>
        <v>0</v>
      </c>
      <c r="J20" s="197">
        <f t="shared" ref="J20:J34" si="5">H20-I20</f>
        <v>0</v>
      </c>
      <c r="K20" s="372"/>
      <c r="L20" s="373"/>
      <c r="M20" s="373"/>
      <c r="N20" s="373"/>
      <c r="O20" s="198">
        <f t="shared" si="1"/>
        <v>0</v>
      </c>
      <c r="P20" s="373">
        <f t="shared" si="2"/>
        <v>0</v>
      </c>
      <c r="Q20" s="199">
        <f t="shared" si="3"/>
        <v>0</v>
      </c>
      <c r="R20" s="569"/>
    </row>
    <row r="21" spans="1:18" ht="14.45" customHeight="1" x14ac:dyDescent="0.25">
      <c r="A21" s="174" t="s">
        <v>416</v>
      </c>
      <c r="B21" s="84"/>
      <c r="C21" s="256"/>
      <c r="D21" s="252"/>
      <c r="E21" s="161"/>
      <c r="F21" s="161"/>
      <c r="G21" s="161"/>
      <c r="H21" s="196">
        <f t="shared" ref="H21:H34" si="6">E21+G21</f>
        <v>0</v>
      </c>
      <c r="I21" s="161">
        <f t="shared" si="4"/>
        <v>0</v>
      </c>
      <c r="J21" s="186">
        <f t="shared" si="5"/>
        <v>0</v>
      </c>
      <c r="K21" s="374"/>
      <c r="L21" s="375"/>
      <c r="M21" s="375"/>
      <c r="N21" s="375"/>
      <c r="O21" s="187">
        <f t="shared" ref="O21:O34" si="7">N21+L21</f>
        <v>0</v>
      </c>
      <c r="P21" s="375">
        <f t="shared" ref="P21:P34" si="8">O21*0.5%</f>
        <v>0</v>
      </c>
      <c r="Q21" s="188">
        <f t="shared" ref="Q21:Q34" si="9">O21-P21</f>
        <v>0</v>
      </c>
      <c r="R21" s="570"/>
    </row>
    <row r="22" spans="1:18" ht="14.45" customHeight="1" x14ac:dyDescent="0.25">
      <c r="A22" s="204" t="s">
        <v>417</v>
      </c>
      <c r="B22" s="166"/>
      <c r="C22" s="254"/>
      <c r="D22" s="251"/>
      <c r="E22" s="173"/>
      <c r="F22" s="173"/>
      <c r="G22" s="173"/>
      <c r="H22" s="196">
        <f t="shared" si="6"/>
        <v>0</v>
      </c>
      <c r="I22" s="173">
        <f t="shared" si="4"/>
        <v>0</v>
      </c>
      <c r="J22" s="197">
        <f t="shared" si="5"/>
        <v>0</v>
      </c>
      <c r="K22" s="372"/>
      <c r="L22" s="373"/>
      <c r="M22" s="373"/>
      <c r="N22" s="373"/>
      <c r="O22" s="198">
        <f t="shared" si="7"/>
        <v>0</v>
      </c>
      <c r="P22" s="373">
        <f t="shared" si="8"/>
        <v>0</v>
      </c>
      <c r="Q22" s="199">
        <f t="shared" si="9"/>
        <v>0</v>
      </c>
      <c r="R22" s="569"/>
    </row>
    <row r="23" spans="1:18" ht="14.45" customHeight="1" x14ac:dyDescent="0.25">
      <c r="A23" s="174" t="s">
        <v>418</v>
      </c>
      <c r="B23" s="84"/>
      <c r="C23" s="256"/>
      <c r="D23" s="252"/>
      <c r="E23" s="161"/>
      <c r="F23" s="161"/>
      <c r="G23" s="161"/>
      <c r="H23" s="196">
        <f t="shared" si="6"/>
        <v>0</v>
      </c>
      <c r="I23" s="161">
        <f t="shared" si="4"/>
        <v>0</v>
      </c>
      <c r="J23" s="186">
        <f t="shared" si="5"/>
        <v>0</v>
      </c>
      <c r="K23" s="374"/>
      <c r="L23" s="375"/>
      <c r="M23" s="375"/>
      <c r="N23" s="375"/>
      <c r="O23" s="187">
        <f t="shared" si="7"/>
        <v>0</v>
      </c>
      <c r="P23" s="375">
        <f t="shared" si="8"/>
        <v>0</v>
      </c>
      <c r="Q23" s="188">
        <f t="shared" si="9"/>
        <v>0</v>
      </c>
      <c r="R23" s="570"/>
    </row>
    <row r="24" spans="1:18" ht="14.45" customHeight="1" x14ac:dyDescent="0.25">
      <c r="A24" s="204" t="s">
        <v>419</v>
      </c>
      <c r="B24" s="166"/>
      <c r="C24" s="254"/>
      <c r="D24" s="251"/>
      <c r="E24" s="173"/>
      <c r="F24" s="173"/>
      <c r="G24" s="173"/>
      <c r="H24" s="196">
        <f t="shared" si="6"/>
        <v>0</v>
      </c>
      <c r="I24" s="173">
        <f t="shared" si="4"/>
        <v>0</v>
      </c>
      <c r="J24" s="197">
        <f t="shared" si="5"/>
        <v>0</v>
      </c>
      <c r="K24" s="372"/>
      <c r="L24" s="373"/>
      <c r="M24" s="373"/>
      <c r="N24" s="373"/>
      <c r="O24" s="198">
        <f t="shared" si="7"/>
        <v>0</v>
      </c>
      <c r="P24" s="373">
        <f t="shared" si="8"/>
        <v>0</v>
      </c>
      <c r="Q24" s="199">
        <f t="shared" si="9"/>
        <v>0</v>
      </c>
      <c r="R24" s="569"/>
    </row>
    <row r="25" spans="1:18" ht="14.45" customHeight="1" x14ac:dyDescent="0.25">
      <c r="A25" s="174" t="s">
        <v>420</v>
      </c>
      <c r="B25" s="84"/>
      <c r="C25" s="256"/>
      <c r="D25" s="252"/>
      <c r="E25" s="161"/>
      <c r="F25" s="161"/>
      <c r="G25" s="161"/>
      <c r="H25" s="196">
        <f t="shared" si="6"/>
        <v>0</v>
      </c>
      <c r="I25" s="161">
        <f t="shared" si="4"/>
        <v>0</v>
      </c>
      <c r="J25" s="186">
        <f t="shared" si="5"/>
        <v>0</v>
      </c>
      <c r="K25" s="374"/>
      <c r="L25" s="375"/>
      <c r="M25" s="375"/>
      <c r="N25" s="375"/>
      <c r="O25" s="187">
        <f t="shared" si="7"/>
        <v>0</v>
      </c>
      <c r="P25" s="375">
        <f t="shared" si="8"/>
        <v>0</v>
      </c>
      <c r="Q25" s="188">
        <f t="shared" si="9"/>
        <v>0</v>
      </c>
      <c r="R25" s="570"/>
    </row>
    <row r="26" spans="1:18" ht="14.45" customHeight="1" x14ac:dyDescent="0.25">
      <c r="A26" s="204" t="s">
        <v>446</v>
      </c>
      <c r="B26" s="166"/>
      <c r="C26" s="254"/>
      <c r="D26" s="251"/>
      <c r="E26" s="173"/>
      <c r="F26" s="173"/>
      <c r="G26" s="173"/>
      <c r="H26" s="196">
        <f t="shared" si="6"/>
        <v>0</v>
      </c>
      <c r="I26" s="173">
        <f t="shared" si="4"/>
        <v>0</v>
      </c>
      <c r="J26" s="197">
        <f t="shared" si="5"/>
        <v>0</v>
      </c>
      <c r="K26" s="372"/>
      <c r="L26" s="373"/>
      <c r="M26" s="373"/>
      <c r="N26" s="373"/>
      <c r="O26" s="198">
        <f t="shared" si="7"/>
        <v>0</v>
      </c>
      <c r="P26" s="373">
        <f t="shared" si="8"/>
        <v>0</v>
      </c>
      <c r="Q26" s="199">
        <f t="shared" si="9"/>
        <v>0</v>
      </c>
      <c r="R26" s="569"/>
    </row>
    <row r="27" spans="1:18" ht="14.45" customHeight="1" x14ac:dyDescent="0.25">
      <c r="A27" s="174" t="s">
        <v>447</v>
      </c>
      <c r="B27" s="84"/>
      <c r="C27" s="256"/>
      <c r="D27" s="252"/>
      <c r="E27" s="161"/>
      <c r="F27" s="161"/>
      <c r="G27" s="161"/>
      <c r="H27" s="196">
        <f t="shared" si="6"/>
        <v>0</v>
      </c>
      <c r="I27" s="161">
        <f t="shared" si="4"/>
        <v>0</v>
      </c>
      <c r="J27" s="186">
        <f t="shared" si="5"/>
        <v>0</v>
      </c>
      <c r="K27" s="374"/>
      <c r="L27" s="375"/>
      <c r="M27" s="375"/>
      <c r="N27" s="375"/>
      <c r="O27" s="187">
        <f t="shared" si="7"/>
        <v>0</v>
      </c>
      <c r="P27" s="375">
        <f t="shared" si="8"/>
        <v>0</v>
      </c>
      <c r="Q27" s="188">
        <f t="shared" si="9"/>
        <v>0</v>
      </c>
      <c r="R27" s="570"/>
    </row>
    <row r="28" spans="1:18" ht="14.45" customHeight="1" x14ac:dyDescent="0.25">
      <c r="A28" s="204" t="s">
        <v>448</v>
      </c>
      <c r="B28" s="166"/>
      <c r="C28" s="254"/>
      <c r="D28" s="251"/>
      <c r="E28" s="173"/>
      <c r="F28" s="173"/>
      <c r="G28" s="173"/>
      <c r="H28" s="196">
        <f t="shared" si="6"/>
        <v>0</v>
      </c>
      <c r="I28" s="173">
        <f t="shared" si="4"/>
        <v>0</v>
      </c>
      <c r="J28" s="197">
        <f t="shared" si="5"/>
        <v>0</v>
      </c>
      <c r="K28" s="372"/>
      <c r="L28" s="373"/>
      <c r="M28" s="373"/>
      <c r="N28" s="373"/>
      <c r="O28" s="198">
        <f t="shared" si="7"/>
        <v>0</v>
      </c>
      <c r="P28" s="373">
        <f t="shared" si="8"/>
        <v>0</v>
      </c>
      <c r="Q28" s="199">
        <f t="shared" si="9"/>
        <v>0</v>
      </c>
      <c r="R28" s="569"/>
    </row>
    <row r="29" spans="1:18" ht="14.45" customHeight="1" x14ac:dyDescent="0.25">
      <c r="A29" s="174" t="s">
        <v>449</v>
      </c>
      <c r="B29" s="84"/>
      <c r="C29" s="256"/>
      <c r="D29" s="252"/>
      <c r="E29" s="161"/>
      <c r="F29" s="161"/>
      <c r="G29" s="161"/>
      <c r="H29" s="196">
        <f t="shared" si="6"/>
        <v>0</v>
      </c>
      <c r="I29" s="161">
        <f t="shared" si="4"/>
        <v>0</v>
      </c>
      <c r="J29" s="186">
        <f t="shared" si="5"/>
        <v>0</v>
      </c>
      <c r="K29" s="374"/>
      <c r="L29" s="375"/>
      <c r="M29" s="375"/>
      <c r="N29" s="375"/>
      <c r="O29" s="187">
        <f t="shared" si="7"/>
        <v>0</v>
      </c>
      <c r="P29" s="375">
        <f t="shared" si="8"/>
        <v>0</v>
      </c>
      <c r="Q29" s="188">
        <f t="shared" si="9"/>
        <v>0</v>
      </c>
      <c r="R29" s="570"/>
    </row>
    <row r="30" spans="1:18" ht="14.45" customHeight="1" x14ac:dyDescent="0.25">
      <c r="A30" s="204" t="s">
        <v>450</v>
      </c>
      <c r="B30" s="166"/>
      <c r="C30" s="254"/>
      <c r="D30" s="251"/>
      <c r="E30" s="173"/>
      <c r="F30" s="173"/>
      <c r="G30" s="173"/>
      <c r="H30" s="196">
        <f t="shared" si="6"/>
        <v>0</v>
      </c>
      <c r="I30" s="173">
        <f t="shared" si="4"/>
        <v>0</v>
      </c>
      <c r="J30" s="197">
        <f t="shared" si="5"/>
        <v>0</v>
      </c>
      <c r="K30" s="372"/>
      <c r="L30" s="373"/>
      <c r="M30" s="373"/>
      <c r="N30" s="373"/>
      <c r="O30" s="198">
        <f t="shared" si="7"/>
        <v>0</v>
      </c>
      <c r="P30" s="373">
        <f t="shared" si="8"/>
        <v>0</v>
      </c>
      <c r="Q30" s="199">
        <f t="shared" si="9"/>
        <v>0</v>
      </c>
      <c r="R30" s="569"/>
    </row>
    <row r="31" spans="1:18" ht="14.45" customHeight="1" x14ac:dyDescent="0.25">
      <c r="A31" s="174" t="s">
        <v>451</v>
      </c>
      <c r="B31" s="84"/>
      <c r="C31" s="256"/>
      <c r="D31" s="252"/>
      <c r="E31" s="161"/>
      <c r="F31" s="161"/>
      <c r="G31" s="161"/>
      <c r="H31" s="196">
        <f t="shared" si="6"/>
        <v>0</v>
      </c>
      <c r="I31" s="161">
        <f t="shared" si="4"/>
        <v>0</v>
      </c>
      <c r="J31" s="186">
        <f t="shared" si="5"/>
        <v>0</v>
      </c>
      <c r="K31" s="374"/>
      <c r="L31" s="375"/>
      <c r="M31" s="375"/>
      <c r="N31" s="375"/>
      <c r="O31" s="187">
        <f t="shared" si="7"/>
        <v>0</v>
      </c>
      <c r="P31" s="375">
        <f t="shared" si="8"/>
        <v>0</v>
      </c>
      <c r="Q31" s="188">
        <f t="shared" si="9"/>
        <v>0</v>
      </c>
      <c r="R31" s="570"/>
    </row>
    <row r="32" spans="1:18" ht="14.45" customHeight="1" x14ac:dyDescent="0.25">
      <c r="A32" s="204" t="s">
        <v>452</v>
      </c>
      <c r="B32" s="166"/>
      <c r="C32" s="254"/>
      <c r="D32" s="251"/>
      <c r="E32" s="173"/>
      <c r="F32" s="173"/>
      <c r="G32" s="173"/>
      <c r="H32" s="196">
        <f t="shared" si="6"/>
        <v>0</v>
      </c>
      <c r="I32" s="173">
        <f t="shared" si="4"/>
        <v>0</v>
      </c>
      <c r="J32" s="197">
        <f t="shared" si="5"/>
        <v>0</v>
      </c>
      <c r="K32" s="372"/>
      <c r="L32" s="373"/>
      <c r="M32" s="373"/>
      <c r="N32" s="373"/>
      <c r="O32" s="198">
        <f t="shared" si="7"/>
        <v>0</v>
      </c>
      <c r="P32" s="373">
        <f t="shared" si="8"/>
        <v>0</v>
      </c>
      <c r="Q32" s="199">
        <f t="shared" si="9"/>
        <v>0</v>
      </c>
      <c r="R32" s="569"/>
    </row>
    <row r="33" spans="1:20" ht="14.45" customHeight="1" x14ac:dyDescent="0.25">
      <c r="A33" s="174" t="s">
        <v>453</v>
      </c>
      <c r="B33" s="84"/>
      <c r="C33" s="256"/>
      <c r="D33" s="252"/>
      <c r="E33" s="161"/>
      <c r="F33" s="161"/>
      <c r="G33" s="161"/>
      <c r="H33" s="196">
        <f t="shared" si="6"/>
        <v>0</v>
      </c>
      <c r="I33" s="161">
        <f t="shared" si="4"/>
        <v>0</v>
      </c>
      <c r="J33" s="186">
        <f t="shared" si="5"/>
        <v>0</v>
      </c>
      <c r="K33" s="374"/>
      <c r="L33" s="375"/>
      <c r="M33" s="375"/>
      <c r="N33" s="375"/>
      <c r="O33" s="187">
        <f t="shared" si="7"/>
        <v>0</v>
      </c>
      <c r="P33" s="375">
        <f t="shared" si="8"/>
        <v>0</v>
      </c>
      <c r="Q33" s="188">
        <f t="shared" si="9"/>
        <v>0</v>
      </c>
      <c r="R33" s="570"/>
    </row>
    <row r="34" spans="1:20" ht="14.45" customHeight="1" x14ac:dyDescent="0.25">
      <c r="A34" s="204" t="s">
        <v>454</v>
      </c>
      <c r="B34" s="166"/>
      <c r="C34" s="254"/>
      <c r="D34" s="251"/>
      <c r="E34" s="173"/>
      <c r="F34" s="173"/>
      <c r="G34" s="173"/>
      <c r="H34" s="196">
        <f t="shared" si="6"/>
        <v>0</v>
      </c>
      <c r="I34" s="173">
        <f t="shared" si="4"/>
        <v>0</v>
      </c>
      <c r="J34" s="197">
        <f t="shared" si="5"/>
        <v>0</v>
      </c>
      <c r="K34" s="372"/>
      <c r="L34" s="373"/>
      <c r="M34" s="373"/>
      <c r="N34" s="373"/>
      <c r="O34" s="198">
        <f t="shared" si="7"/>
        <v>0</v>
      </c>
      <c r="P34" s="373">
        <f t="shared" si="8"/>
        <v>0</v>
      </c>
      <c r="Q34" s="199">
        <f t="shared" si="9"/>
        <v>0</v>
      </c>
      <c r="R34" s="569"/>
    </row>
    <row r="35" spans="1:20" ht="14.45" customHeight="1" x14ac:dyDescent="0.25">
      <c r="A35" s="204" t="s">
        <v>148</v>
      </c>
      <c r="B35" s="166"/>
      <c r="C35" s="254"/>
      <c r="D35" s="251"/>
      <c r="E35" s="173"/>
      <c r="F35" s="173"/>
      <c r="G35" s="173"/>
      <c r="H35" s="196">
        <f t="shared" si="0"/>
        <v>0</v>
      </c>
      <c r="I35" s="173">
        <f t="shared" ref="I35:I39" si="10">H35*0.5%</f>
        <v>0</v>
      </c>
      <c r="J35" s="197">
        <f t="shared" ref="J35:J39" si="11">H35-I35</f>
        <v>0</v>
      </c>
      <c r="K35" s="372"/>
      <c r="L35" s="373"/>
      <c r="M35" s="373"/>
      <c r="N35" s="373"/>
      <c r="O35" s="198">
        <f t="shared" si="1"/>
        <v>0</v>
      </c>
      <c r="P35" s="373">
        <f t="shared" si="2"/>
        <v>0</v>
      </c>
      <c r="Q35" s="199">
        <f t="shared" si="3"/>
        <v>0</v>
      </c>
      <c r="R35" s="569"/>
    </row>
    <row r="36" spans="1:20" ht="14.45" customHeight="1" x14ac:dyDescent="0.25">
      <c r="A36" s="174" t="s">
        <v>416</v>
      </c>
      <c r="B36" s="84"/>
      <c r="C36" s="256"/>
      <c r="D36" s="252"/>
      <c r="E36" s="161"/>
      <c r="F36" s="161"/>
      <c r="G36" s="161"/>
      <c r="H36" s="196">
        <f t="shared" ref="H36:H39" si="12">E36+G36</f>
        <v>0</v>
      </c>
      <c r="I36" s="161">
        <f t="shared" si="10"/>
        <v>0</v>
      </c>
      <c r="J36" s="186">
        <f t="shared" si="11"/>
        <v>0</v>
      </c>
      <c r="K36" s="374"/>
      <c r="L36" s="375"/>
      <c r="M36" s="375"/>
      <c r="N36" s="375"/>
      <c r="O36" s="187">
        <f t="shared" ref="O36:O39" si="13">N36+L36</f>
        <v>0</v>
      </c>
      <c r="P36" s="375">
        <f t="shared" ref="P36:P39" si="14">O36*0.5%</f>
        <v>0</v>
      </c>
      <c r="Q36" s="188">
        <f t="shared" ref="Q36:Q39" si="15">O36-P36</f>
        <v>0</v>
      </c>
      <c r="R36" s="570"/>
    </row>
    <row r="37" spans="1:20" ht="14.45" customHeight="1" x14ac:dyDescent="0.25">
      <c r="A37" s="204" t="s">
        <v>417</v>
      </c>
      <c r="B37" s="166"/>
      <c r="C37" s="254"/>
      <c r="D37" s="251"/>
      <c r="E37" s="173"/>
      <c r="F37" s="173"/>
      <c r="G37" s="173"/>
      <c r="H37" s="196">
        <f t="shared" si="12"/>
        <v>0</v>
      </c>
      <c r="I37" s="173">
        <f t="shared" si="10"/>
        <v>0</v>
      </c>
      <c r="J37" s="197">
        <f t="shared" si="11"/>
        <v>0</v>
      </c>
      <c r="K37" s="372"/>
      <c r="L37" s="373"/>
      <c r="M37" s="373"/>
      <c r="N37" s="373"/>
      <c r="O37" s="198">
        <f t="shared" si="13"/>
        <v>0</v>
      </c>
      <c r="P37" s="373">
        <f t="shared" si="14"/>
        <v>0</v>
      </c>
      <c r="Q37" s="199">
        <f t="shared" si="15"/>
        <v>0</v>
      </c>
      <c r="R37" s="569"/>
    </row>
    <row r="38" spans="1:20" ht="14.45" customHeight="1" x14ac:dyDescent="0.25">
      <c r="A38" s="174" t="s">
        <v>418</v>
      </c>
      <c r="B38" s="84"/>
      <c r="C38" s="256"/>
      <c r="D38" s="252"/>
      <c r="E38" s="161"/>
      <c r="F38" s="161"/>
      <c r="G38" s="161"/>
      <c r="H38" s="196">
        <f t="shared" si="12"/>
        <v>0</v>
      </c>
      <c r="I38" s="161">
        <f t="shared" si="10"/>
        <v>0</v>
      </c>
      <c r="J38" s="186">
        <f t="shared" si="11"/>
        <v>0</v>
      </c>
      <c r="K38" s="374"/>
      <c r="L38" s="375"/>
      <c r="M38" s="375"/>
      <c r="N38" s="375"/>
      <c r="O38" s="187">
        <f t="shared" si="13"/>
        <v>0</v>
      </c>
      <c r="P38" s="375">
        <f t="shared" si="14"/>
        <v>0</v>
      </c>
      <c r="Q38" s="188">
        <f t="shared" si="15"/>
        <v>0</v>
      </c>
      <c r="R38" s="570"/>
    </row>
    <row r="39" spans="1:20" ht="14.45" customHeight="1" x14ac:dyDescent="0.25">
      <c r="A39" s="204" t="s">
        <v>419</v>
      </c>
      <c r="B39" s="166"/>
      <c r="C39" s="254"/>
      <c r="D39" s="251"/>
      <c r="E39" s="173"/>
      <c r="F39" s="173"/>
      <c r="G39" s="173"/>
      <c r="H39" s="196">
        <f t="shared" si="12"/>
        <v>0</v>
      </c>
      <c r="I39" s="173">
        <f t="shared" si="10"/>
        <v>0</v>
      </c>
      <c r="J39" s="197">
        <f t="shared" si="11"/>
        <v>0</v>
      </c>
      <c r="K39" s="372"/>
      <c r="L39" s="373"/>
      <c r="M39" s="373"/>
      <c r="N39" s="373"/>
      <c r="O39" s="198">
        <f t="shared" si="13"/>
        <v>0</v>
      </c>
      <c r="P39" s="373">
        <f t="shared" si="14"/>
        <v>0</v>
      </c>
      <c r="Q39" s="199">
        <f t="shared" si="15"/>
        <v>0</v>
      </c>
      <c r="R39" s="569"/>
    </row>
    <row r="40" spans="1:20" ht="14.45" customHeight="1" x14ac:dyDescent="0.25">
      <c r="A40" s="174" t="s">
        <v>145</v>
      </c>
      <c r="B40" s="84"/>
      <c r="C40" s="256"/>
      <c r="D40" s="252"/>
      <c r="E40" s="161"/>
      <c r="F40" s="161"/>
      <c r="G40" s="161"/>
      <c r="H40" s="185">
        <f t="shared" ref="H40:H44" si="16">G40+E40</f>
        <v>0</v>
      </c>
      <c r="I40" s="161">
        <f t="shared" ref="I40:I44" si="17">H40*0.5%</f>
        <v>0</v>
      </c>
      <c r="J40" s="186">
        <f t="shared" ref="J40:J44" si="18">H40-I40</f>
        <v>0</v>
      </c>
      <c r="K40" s="374"/>
      <c r="L40" s="375"/>
      <c r="M40" s="375"/>
      <c r="N40" s="375"/>
      <c r="O40" s="187">
        <f t="shared" si="1"/>
        <v>0</v>
      </c>
      <c r="P40" s="375">
        <f t="shared" si="2"/>
        <v>0</v>
      </c>
      <c r="Q40" s="188">
        <f t="shared" si="3"/>
        <v>0</v>
      </c>
      <c r="R40" s="570"/>
    </row>
    <row r="41" spans="1:20" x14ac:dyDescent="0.25">
      <c r="A41" s="174" t="s">
        <v>145</v>
      </c>
      <c r="B41" s="84"/>
      <c r="C41" s="256"/>
      <c r="D41" s="252"/>
      <c r="E41" s="161"/>
      <c r="F41" s="161"/>
      <c r="G41" s="161"/>
      <c r="H41" s="185">
        <f t="shared" si="16"/>
        <v>0</v>
      </c>
      <c r="I41" s="161">
        <f t="shared" si="17"/>
        <v>0</v>
      </c>
      <c r="J41" s="186">
        <f t="shared" si="18"/>
        <v>0</v>
      </c>
      <c r="K41" s="374"/>
      <c r="L41" s="375"/>
      <c r="M41" s="375"/>
      <c r="N41" s="375"/>
      <c r="O41" s="187">
        <f t="shared" si="1"/>
        <v>0</v>
      </c>
      <c r="P41" s="375">
        <f t="shared" si="2"/>
        <v>0</v>
      </c>
      <c r="Q41" s="188">
        <f t="shared" si="3"/>
        <v>0</v>
      </c>
      <c r="R41" s="570"/>
    </row>
    <row r="42" spans="1:20" x14ac:dyDescent="0.25">
      <c r="A42" s="174" t="s">
        <v>147</v>
      </c>
      <c r="B42" s="84"/>
      <c r="C42" s="256"/>
      <c r="D42" s="252"/>
      <c r="E42" s="161"/>
      <c r="F42" s="161"/>
      <c r="G42" s="161"/>
      <c r="H42" s="185">
        <f t="shared" si="16"/>
        <v>0</v>
      </c>
      <c r="I42" s="161">
        <f t="shared" si="17"/>
        <v>0</v>
      </c>
      <c r="J42" s="186">
        <f t="shared" si="18"/>
        <v>0</v>
      </c>
      <c r="K42" s="374"/>
      <c r="L42" s="375"/>
      <c r="M42" s="375"/>
      <c r="N42" s="375"/>
      <c r="O42" s="187">
        <f t="shared" si="1"/>
        <v>0</v>
      </c>
      <c r="P42" s="375">
        <f t="shared" si="2"/>
        <v>0</v>
      </c>
      <c r="Q42" s="188">
        <f t="shared" si="3"/>
        <v>0</v>
      </c>
      <c r="R42" s="570"/>
    </row>
    <row r="43" spans="1:20" x14ac:dyDescent="0.25">
      <c r="A43" s="174" t="s">
        <v>145</v>
      </c>
      <c r="B43" s="84"/>
      <c r="C43" s="256"/>
      <c r="D43" s="252"/>
      <c r="E43" s="161"/>
      <c r="F43" s="161"/>
      <c r="G43" s="161"/>
      <c r="H43" s="185">
        <f t="shared" si="16"/>
        <v>0</v>
      </c>
      <c r="I43" s="161">
        <f t="shared" si="17"/>
        <v>0</v>
      </c>
      <c r="J43" s="186">
        <f t="shared" si="18"/>
        <v>0</v>
      </c>
      <c r="K43" s="374"/>
      <c r="L43" s="375"/>
      <c r="M43" s="375"/>
      <c r="N43" s="375"/>
      <c r="O43" s="187">
        <f t="shared" si="1"/>
        <v>0</v>
      </c>
      <c r="P43" s="375">
        <f t="shared" si="2"/>
        <v>0</v>
      </c>
      <c r="Q43" s="188">
        <f t="shared" si="3"/>
        <v>0</v>
      </c>
      <c r="R43" s="570"/>
    </row>
    <row r="44" spans="1:20" ht="15.75" thickBot="1" x14ac:dyDescent="0.3">
      <c r="A44" s="270" t="s">
        <v>155</v>
      </c>
      <c r="B44" s="104"/>
      <c r="C44" s="257"/>
      <c r="D44" s="253"/>
      <c r="E44" s="226"/>
      <c r="F44" s="226"/>
      <c r="G44" s="226"/>
      <c r="H44" s="227">
        <f t="shared" si="16"/>
        <v>0</v>
      </c>
      <c r="I44" s="226">
        <f t="shared" si="17"/>
        <v>0</v>
      </c>
      <c r="J44" s="228">
        <f t="shared" si="18"/>
        <v>0</v>
      </c>
      <c r="K44" s="376"/>
      <c r="L44" s="377"/>
      <c r="M44" s="377"/>
      <c r="N44" s="377"/>
      <c r="O44" s="229">
        <f t="shared" si="1"/>
        <v>0</v>
      </c>
      <c r="P44" s="377">
        <f t="shared" si="2"/>
        <v>0</v>
      </c>
      <c r="Q44" s="230">
        <f t="shared" si="3"/>
        <v>0</v>
      </c>
      <c r="R44" s="571"/>
    </row>
    <row r="45" spans="1:20" ht="15.75" thickBot="1" x14ac:dyDescent="0.3">
      <c r="B45" s="572"/>
      <c r="C45" s="380" t="s">
        <v>51</v>
      </c>
      <c r="D45" s="381">
        <f>MAXA(D18:D44)</f>
        <v>0</v>
      </c>
      <c r="E45" s="381">
        <f t="shared" ref="E45:Q45" si="19">SUM(E18:E44)</f>
        <v>0</v>
      </c>
      <c r="F45" s="381">
        <f>MAXA(F18:F44)</f>
        <v>0</v>
      </c>
      <c r="G45" s="381">
        <f>SUM(G18:G44)</f>
        <v>0</v>
      </c>
      <c r="H45" s="381">
        <f>SUM(H18:H44)</f>
        <v>0</v>
      </c>
      <c r="I45" s="381">
        <f>SUM(I18:I44)</f>
        <v>0</v>
      </c>
      <c r="J45" s="381">
        <f>SUM(J18:J44)</f>
        <v>0</v>
      </c>
      <c r="K45" s="381">
        <f>MAXA(K18:K44)</f>
        <v>0</v>
      </c>
      <c r="L45" s="381">
        <f t="shared" si="19"/>
        <v>0</v>
      </c>
      <c r="M45" s="381">
        <f>MAXA(M18:M44)</f>
        <v>0</v>
      </c>
      <c r="N45" s="381">
        <f t="shared" si="19"/>
        <v>0</v>
      </c>
      <c r="O45" s="381">
        <f t="shared" si="19"/>
        <v>0</v>
      </c>
      <c r="P45" s="381">
        <f t="shared" si="19"/>
        <v>0</v>
      </c>
      <c r="Q45" s="382">
        <f t="shared" si="19"/>
        <v>0</v>
      </c>
      <c r="R45" s="573"/>
    </row>
    <row r="47" spans="1:20" ht="15.75" thickBot="1" x14ac:dyDescent="0.3"/>
    <row r="48" spans="1:20" ht="15.75" customHeight="1" thickBot="1" x14ac:dyDescent="0.35">
      <c r="A48" s="1460" t="s">
        <v>350</v>
      </c>
      <c r="B48" s="1461"/>
      <c r="C48" s="1461"/>
      <c r="D48" s="1461"/>
      <c r="E48" s="1461"/>
      <c r="F48" s="1461"/>
      <c r="G48" s="1461"/>
      <c r="H48" s="1462"/>
      <c r="I48" s="1462"/>
      <c r="J48" s="1462"/>
      <c r="K48" s="1462"/>
      <c r="L48" s="1462"/>
      <c r="M48" s="1462"/>
      <c r="N48" s="1462"/>
      <c r="O48" s="1462"/>
      <c r="P48" s="1462"/>
      <c r="Q48" s="1462"/>
      <c r="R48" s="1462"/>
      <c r="S48" s="1462"/>
      <c r="T48" s="1463"/>
    </row>
    <row r="49" spans="1:20" ht="60" customHeight="1" x14ac:dyDescent="0.25">
      <c r="A49" s="1468" t="s">
        <v>331</v>
      </c>
      <c r="B49" s="1466" t="s">
        <v>351</v>
      </c>
      <c r="C49" s="367" t="s">
        <v>352</v>
      </c>
      <c r="D49" s="212" t="s">
        <v>353</v>
      </c>
      <c r="E49" s="354" t="s">
        <v>354</v>
      </c>
      <c r="F49" s="178" t="s">
        <v>355</v>
      </c>
      <c r="G49" s="179" t="s">
        <v>356</v>
      </c>
      <c r="H49" s="211" t="s">
        <v>357</v>
      </c>
      <c r="I49" s="212" t="s">
        <v>355</v>
      </c>
      <c r="J49" s="212" t="s">
        <v>358</v>
      </c>
      <c r="K49" s="213" t="s">
        <v>356</v>
      </c>
      <c r="L49" s="212" t="s">
        <v>359</v>
      </c>
      <c r="M49" s="213" t="s">
        <v>360</v>
      </c>
      <c r="N49" s="212" t="s">
        <v>361</v>
      </c>
      <c r="O49" s="213" t="s">
        <v>362</v>
      </c>
      <c r="P49" s="213" t="s">
        <v>363</v>
      </c>
      <c r="Q49" s="213" t="s">
        <v>364</v>
      </c>
      <c r="R49" s="214" t="s">
        <v>365</v>
      </c>
      <c r="S49" s="214" t="s">
        <v>366</v>
      </c>
      <c r="T49" s="214" t="s">
        <v>367</v>
      </c>
    </row>
    <row r="50" spans="1:20" ht="15.75" thickBot="1" x14ac:dyDescent="0.3">
      <c r="A50" s="1469"/>
      <c r="B50" s="1467"/>
      <c r="C50" s="581" t="s">
        <v>368</v>
      </c>
      <c r="D50" s="582" t="s">
        <v>298</v>
      </c>
      <c r="E50" s="583" t="s">
        <v>369</v>
      </c>
      <c r="F50" s="581" t="s">
        <v>370</v>
      </c>
      <c r="G50" s="584" t="s">
        <v>298</v>
      </c>
      <c r="H50" s="585" t="s">
        <v>369</v>
      </c>
      <c r="I50" s="586"/>
      <c r="J50" s="586"/>
      <c r="K50" s="584" t="s">
        <v>298</v>
      </c>
      <c r="L50" s="584" t="s">
        <v>298</v>
      </c>
      <c r="M50" s="156" t="s">
        <v>298</v>
      </c>
      <c r="N50" s="216"/>
      <c r="O50" s="156" t="s">
        <v>300</v>
      </c>
      <c r="P50" s="156" t="s">
        <v>298</v>
      </c>
      <c r="Q50" s="217" t="s">
        <v>300</v>
      </c>
      <c r="R50" s="218" t="s">
        <v>349</v>
      </c>
      <c r="S50" s="156" t="s">
        <v>298</v>
      </c>
      <c r="T50" s="156" t="s">
        <v>349</v>
      </c>
    </row>
    <row r="51" spans="1:20" x14ac:dyDescent="0.25">
      <c r="A51" s="595" t="s">
        <v>145</v>
      </c>
      <c r="B51" s="361" t="str">
        <f>VLOOKUP(A51,'urbano_PIANO_INV-INFR'!D$21:E$41,2,FALSE)</f>
        <v>SPECIFICARE______</v>
      </c>
      <c r="C51" s="362"/>
      <c r="D51" s="363"/>
      <c r="E51" s="84"/>
      <c r="F51" s="162"/>
      <c r="G51" s="161"/>
      <c r="H51" s="596"/>
      <c r="I51" s="597"/>
      <c r="J51" s="163"/>
      <c r="K51" s="160"/>
      <c r="L51" s="161"/>
      <c r="M51" s="196">
        <f>K51+L51</f>
        <v>0</v>
      </c>
      <c r="N51" s="210"/>
      <c r="O51" s="210"/>
      <c r="P51" s="165"/>
      <c r="Q51" s="166"/>
      <c r="R51" s="166"/>
      <c r="S51" s="161"/>
      <c r="T51" s="529"/>
    </row>
    <row r="52" spans="1:20" x14ac:dyDescent="0.25">
      <c r="A52" s="595" t="s">
        <v>147</v>
      </c>
      <c r="B52" s="361" t="str">
        <f>VLOOKUP(A52,'urbano_PIANO_INV-INFR'!D$21:E$41,2,FALSE)</f>
        <v>SPECIFICARE______</v>
      </c>
      <c r="C52" s="364"/>
      <c r="D52" s="365"/>
      <c r="E52" s="364"/>
      <c r="F52" s="167"/>
      <c r="G52" s="363"/>
      <c r="H52" s="598"/>
      <c r="I52" s="162"/>
      <c r="J52" s="163"/>
      <c r="K52" s="160"/>
      <c r="L52" s="161"/>
      <c r="M52" s="196">
        <f t="shared" ref="M52:M95" si="20">K52+L52</f>
        <v>0</v>
      </c>
      <c r="N52" s="164"/>
      <c r="O52" s="164"/>
      <c r="P52" s="168"/>
      <c r="Q52" s="84"/>
      <c r="R52" s="84"/>
      <c r="S52" s="161"/>
      <c r="T52" s="529"/>
    </row>
    <row r="53" spans="1:20" x14ac:dyDescent="0.25">
      <c r="A53" s="595" t="s">
        <v>148</v>
      </c>
      <c r="B53" s="361" t="str">
        <f>VLOOKUP(A53,'urbano_PIANO_INV-INFR'!D$21:E$41,2,FALSE)</f>
        <v>SPECIFICARE______</v>
      </c>
      <c r="C53" s="74"/>
      <c r="D53" s="363"/>
      <c r="E53" s="84"/>
      <c r="F53" s="162"/>
      <c r="G53" s="160"/>
      <c r="H53" s="84"/>
      <c r="I53" s="162"/>
      <c r="J53" s="163"/>
      <c r="K53" s="160"/>
      <c r="L53" s="161"/>
      <c r="M53" s="196">
        <f t="shared" si="20"/>
        <v>0</v>
      </c>
      <c r="N53" s="164"/>
      <c r="O53" s="84"/>
      <c r="P53" s="161"/>
      <c r="Q53" s="84"/>
      <c r="R53" s="84"/>
      <c r="S53" s="161"/>
      <c r="T53" s="534"/>
    </row>
    <row r="54" spans="1:20" x14ac:dyDescent="0.25">
      <c r="A54" s="595" t="s">
        <v>416</v>
      </c>
      <c r="B54" s="361" t="str">
        <f>VLOOKUP(A54,'urbano_PIANO_INV-INFR'!D$21:E$41,2,FALSE)</f>
        <v>SPECIFICARE______</v>
      </c>
      <c r="C54" s="362"/>
      <c r="D54" s="363"/>
      <c r="E54" s="84"/>
      <c r="F54" s="162"/>
      <c r="G54" s="161"/>
      <c r="H54" s="596"/>
      <c r="I54" s="597"/>
      <c r="J54" s="163"/>
      <c r="K54" s="160"/>
      <c r="L54" s="161"/>
      <c r="M54" s="196">
        <f t="shared" si="20"/>
        <v>0</v>
      </c>
      <c r="N54" s="210"/>
      <c r="O54" s="210"/>
      <c r="P54" s="165"/>
      <c r="Q54" s="166"/>
      <c r="R54" s="166"/>
      <c r="S54" s="161"/>
      <c r="T54" s="529"/>
    </row>
    <row r="55" spans="1:20" x14ac:dyDescent="0.25">
      <c r="A55" s="595" t="s">
        <v>417</v>
      </c>
      <c r="B55" s="361" t="str">
        <f>VLOOKUP(A55,'urbano_PIANO_INV-INFR'!D$21:E$41,2,FALSE)</f>
        <v>SPECIFICARE______</v>
      </c>
      <c r="C55" s="364"/>
      <c r="D55" s="365"/>
      <c r="E55" s="364"/>
      <c r="F55" s="167"/>
      <c r="G55" s="363"/>
      <c r="H55" s="598"/>
      <c r="I55" s="162"/>
      <c r="J55" s="163"/>
      <c r="K55" s="160"/>
      <c r="L55" s="161"/>
      <c r="M55" s="196">
        <f t="shared" ref="M55:M88" si="21">K55+L55</f>
        <v>0</v>
      </c>
      <c r="N55" s="164"/>
      <c r="O55" s="164"/>
      <c r="P55" s="168"/>
      <c r="Q55" s="84"/>
      <c r="R55" s="84"/>
      <c r="S55" s="161"/>
      <c r="T55" s="529"/>
    </row>
    <row r="56" spans="1:20" x14ac:dyDescent="0.25">
      <c r="A56" s="595" t="s">
        <v>418</v>
      </c>
      <c r="B56" s="361" t="str">
        <f>VLOOKUP(A56,'urbano_PIANO_INV-INFR'!D$21:E$41,2,FALSE)</f>
        <v>SPECIFICARE______</v>
      </c>
      <c r="C56" s="74"/>
      <c r="D56" s="363"/>
      <c r="E56" s="84"/>
      <c r="F56" s="162"/>
      <c r="G56" s="160"/>
      <c r="H56" s="84"/>
      <c r="I56" s="162"/>
      <c r="J56" s="163"/>
      <c r="K56" s="160"/>
      <c r="L56" s="161"/>
      <c r="M56" s="196">
        <f t="shared" si="21"/>
        <v>0</v>
      </c>
      <c r="N56" s="164"/>
      <c r="O56" s="84"/>
      <c r="P56" s="161"/>
      <c r="Q56" s="84"/>
      <c r="R56" s="84"/>
      <c r="S56" s="161"/>
      <c r="T56" s="534"/>
    </row>
    <row r="57" spans="1:20" x14ac:dyDescent="0.25">
      <c r="A57" s="595" t="s">
        <v>419</v>
      </c>
      <c r="B57" s="361" t="str">
        <f>VLOOKUP(A57,'urbano_PIANO_INV-INFR'!D$21:E$41,2,FALSE)</f>
        <v>SPECIFICARE______</v>
      </c>
      <c r="C57" s="362"/>
      <c r="D57" s="363"/>
      <c r="E57" s="84"/>
      <c r="F57" s="162"/>
      <c r="G57" s="161"/>
      <c r="H57" s="596"/>
      <c r="I57" s="597"/>
      <c r="J57" s="163"/>
      <c r="K57" s="160"/>
      <c r="L57" s="161"/>
      <c r="M57" s="196">
        <f t="shared" si="21"/>
        <v>0</v>
      </c>
      <c r="N57" s="210"/>
      <c r="O57" s="210"/>
      <c r="P57" s="165"/>
      <c r="Q57" s="166"/>
      <c r="R57" s="166"/>
      <c r="S57" s="161"/>
      <c r="T57" s="529"/>
    </row>
    <row r="58" spans="1:20" x14ac:dyDescent="0.25">
      <c r="A58" s="595" t="s">
        <v>420</v>
      </c>
      <c r="B58" s="361" t="str">
        <f>VLOOKUP(A58,'urbano_PIANO_INV-INFR'!D$21:E$41,2,FALSE)</f>
        <v>SPECIFICARE______</v>
      </c>
      <c r="C58" s="364"/>
      <c r="D58" s="365"/>
      <c r="E58" s="364"/>
      <c r="F58" s="167"/>
      <c r="G58" s="363"/>
      <c r="H58" s="598"/>
      <c r="I58" s="162"/>
      <c r="J58" s="163"/>
      <c r="K58" s="160"/>
      <c r="L58" s="161"/>
      <c r="M58" s="196">
        <f t="shared" si="21"/>
        <v>0</v>
      </c>
      <c r="N58" s="164"/>
      <c r="O58" s="164"/>
      <c r="P58" s="168"/>
      <c r="Q58" s="84"/>
      <c r="R58" s="84"/>
      <c r="S58" s="161"/>
      <c r="T58" s="529"/>
    </row>
    <row r="59" spans="1:20" x14ac:dyDescent="0.25">
      <c r="A59" s="595" t="s">
        <v>446</v>
      </c>
      <c r="B59" s="361" t="e">
        <f>VLOOKUP(A59,'urbano_PIANO_INV-INFR'!D$21:E$41,2,FALSE)</f>
        <v>#N/A</v>
      </c>
      <c r="C59" s="74"/>
      <c r="D59" s="363"/>
      <c r="E59" s="84"/>
      <c r="F59" s="162"/>
      <c r="G59" s="160"/>
      <c r="H59" s="84"/>
      <c r="I59" s="162"/>
      <c r="J59" s="163"/>
      <c r="K59" s="160"/>
      <c r="L59" s="161"/>
      <c r="M59" s="196">
        <f t="shared" si="21"/>
        <v>0</v>
      </c>
      <c r="N59" s="164"/>
      <c r="O59" s="84"/>
      <c r="P59" s="161"/>
      <c r="Q59" s="84"/>
      <c r="R59" s="84"/>
      <c r="S59" s="161"/>
      <c r="T59" s="534"/>
    </row>
    <row r="60" spans="1:20" x14ac:dyDescent="0.25">
      <c r="A60" s="595" t="s">
        <v>447</v>
      </c>
      <c r="B60" s="361" t="e">
        <f>VLOOKUP(A60,'urbano_PIANO_INV-INFR'!D$21:E$41,2,FALSE)</f>
        <v>#N/A</v>
      </c>
      <c r="C60" s="362"/>
      <c r="D60" s="363"/>
      <c r="E60" s="84"/>
      <c r="F60" s="162"/>
      <c r="G60" s="161"/>
      <c r="H60" s="596"/>
      <c r="I60" s="597"/>
      <c r="J60" s="163"/>
      <c r="K60" s="160"/>
      <c r="L60" s="161"/>
      <c r="M60" s="196">
        <f t="shared" si="21"/>
        <v>0</v>
      </c>
      <c r="N60" s="210"/>
      <c r="O60" s="210"/>
      <c r="P60" s="165"/>
      <c r="Q60" s="166"/>
      <c r="R60" s="166"/>
      <c r="S60" s="161"/>
      <c r="T60" s="529"/>
    </row>
    <row r="61" spans="1:20" x14ac:dyDescent="0.25">
      <c r="A61" s="595" t="s">
        <v>448</v>
      </c>
      <c r="B61" s="361" t="e">
        <f>VLOOKUP(A61,'urbano_PIANO_INV-INFR'!D$21:E$41,2,FALSE)</f>
        <v>#N/A</v>
      </c>
      <c r="C61" s="364"/>
      <c r="D61" s="365"/>
      <c r="E61" s="364"/>
      <c r="F61" s="167"/>
      <c r="G61" s="363"/>
      <c r="H61" s="598"/>
      <c r="I61" s="162"/>
      <c r="J61" s="163"/>
      <c r="K61" s="160"/>
      <c r="L61" s="161"/>
      <c r="M61" s="196">
        <f t="shared" ref="M61:M85" si="22">K61+L61</f>
        <v>0</v>
      </c>
      <c r="N61" s="164"/>
      <c r="O61" s="164"/>
      <c r="P61" s="168"/>
      <c r="Q61" s="84"/>
      <c r="R61" s="84"/>
      <c r="S61" s="161"/>
      <c r="T61" s="529"/>
    </row>
    <row r="62" spans="1:20" x14ac:dyDescent="0.25">
      <c r="A62" s="595" t="s">
        <v>449</v>
      </c>
      <c r="B62" s="361" t="e">
        <f>VLOOKUP(A62,'urbano_PIANO_INV-INFR'!D$21:E$41,2,FALSE)</f>
        <v>#N/A</v>
      </c>
      <c r="C62" s="74"/>
      <c r="D62" s="363"/>
      <c r="E62" s="84"/>
      <c r="F62" s="162"/>
      <c r="G62" s="160"/>
      <c r="H62" s="84"/>
      <c r="I62" s="162"/>
      <c r="J62" s="163"/>
      <c r="K62" s="160"/>
      <c r="L62" s="161"/>
      <c r="M62" s="196">
        <f t="shared" si="22"/>
        <v>0</v>
      </c>
      <c r="N62" s="164"/>
      <c r="O62" s="84"/>
      <c r="P62" s="161"/>
      <c r="Q62" s="84"/>
      <c r="R62" s="84"/>
      <c r="S62" s="161"/>
      <c r="T62" s="534"/>
    </row>
    <row r="63" spans="1:20" x14ac:dyDescent="0.25">
      <c r="A63" s="595" t="s">
        <v>450</v>
      </c>
      <c r="B63" s="361" t="e">
        <f>VLOOKUP(A63,'urbano_PIANO_INV-INFR'!D$21:E$41,2,FALSE)</f>
        <v>#N/A</v>
      </c>
      <c r="C63" s="362"/>
      <c r="D63" s="363"/>
      <c r="E63" s="84"/>
      <c r="F63" s="162"/>
      <c r="G63" s="161"/>
      <c r="H63" s="596"/>
      <c r="I63" s="597"/>
      <c r="J63" s="163"/>
      <c r="K63" s="160"/>
      <c r="L63" s="161"/>
      <c r="M63" s="196">
        <f t="shared" si="22"/>
        <v>0</v>
      </c>
      <c r="N63" s="210"/>
      <c r="O63" s="210"/>
      <c r="P63" s="165"/>
      <c r="Q63" s="166"/>
      <c r="R63" s="166"/>
      <c r="S63" s="161"/>
      <c r="T63" s="529"/>
    </row>
    <row r="64" spans="1:20" x14ac:dyDescent="0.25">
      <c r="A64" s="595" t="s">
        <v>451</v>
      </c>
      <c r="B64" s="361" t="e">
        <f>VLOOKUP(A64,'urbano_PIANO_INV-INFR'!D$21:E$41,2,FALSE)</f>
        <v>#N/A</v>
      </c>
      <c r="C64" s="364"/>
      <c r="D64" s="365"/>
      <c r="E64" s="364"/>
      <c r="F64" s="167"/>
      <c r="G64" s="363"/>
      <c r="H64" s="598"/>
      <c r="I64" s="162"/>
      <c r="J64" s="163"/>
      <c r="K64" s="160"/>
      <c r="L64" s="161"/>
      <c r="M64" s="196">
        <f t="shared" si="22"/>
        <v>0</v>
      </c>
      <c r="N64" s="164"/>
      <c r="O64" s="164"/>
      <c r="P64" s="168"/>
      <c r="Q64" s="84"/>
      <c r="R64" s="84"/>
      <c r="S64" s="161"/>
      <c r="T64" s="529"/>
    </row>
    <row r="65" spans="1:20" x14ac:dyDescent="0.25">
      <c r="A65" s="595" t="s">
        <v>452</v>
      </c>
      <c r="B65" s="361" t="e">
        <f>VLOOKUP(A65,'urbano_PIANO_INV-INFR'!D$21:E$41,2,FALSE)</f>
        <v>#N/A</v>
      </c>
      <c r="C65" s="74"/>
      <c r="D65" s="363"/>
      <c r="E65" s="84"/>
      <c r="F65" s="162"/>
      <c r="G65" s="160"/>
      <c r="H65" s="84"/>
      <c r="I65" s="162"/>
      <c r="J65" s="163"/>
      <c r="K65" s="160"/>
      <c r="L65" s="161"/>
      <c r="M65" s="196">
        <f t="shared" si="22"/>
        <v>0</v>
      </c>
      <c r="N65" s="164"/>
      <c r="O65" s="84"/>
      <c r="P65" s="161"/>
      <c r="Q65" s="84"/>
      <c r="R65" s="84"/>
      <c r="S65" s="161"/>
      <c r="T65" s="534"/>
    </row>
    <row r="66" spans="1:20" x14ac:dyDescent="0.25">
      <c r="A66" s="595" t="s">
        <v>453</v>
      </c>
      <c r="B66" s="361" t="e">
        <f>VLOOKUP(A66,'urbano_PIANO_INV-INFR'!D$21:E$41,2,FALSE)</f>
        <v>#N/A</v>
      </c>
      <c r="C66" s="362"/>
      <c r="D66" s="363"/>
      <c r="E66" s="84"/>
      <c r="F66" s="162"/>
      <c r="G66" s="161"/>
      <c r="H66" s="596"/>
      <c r="I66" s="597"/>
      <c r="J66" s="163"/>
      <c r="K66" s="160"/>
      <c r="L66" s="161"/>
      <c r="M66" s="196">
        <f t="shared" si="22"/>
        <v>0</v>
      </c>
      <c r="N66" s="210"/>
      <c r="O66" s="210"/>
      <c r="P66" s="165"/>
      <c r="Q66" s="166"/>
      <c r="R66" s="166"/>
      <c r="S66" s="161"/>
      <c r="T66" s="529"/>
    </row>
    <row r="67" spans="1:20" x14ac:dyDescent="0.25">
      <c r="A67" s="595" t="s">
        <v>454</v>
      </c>
      <c r="B67" s="361" t="e">
        <f>VLOOKUP(A67,'urbano_PIANO_INV-INFR'!D$21:E$41,2,FALSE)</f>
        <v>#N/A</v>
      </c>
      <c r="C67" s="364"/>
      <c r="D67" s="365"/>
      <c r="E67" s="364"/>
      <c r="F67" s="167"/>
      <c r="G67" s="363"/>
      <c r="H67" s="598"/>
      <c r="I67" s="162"/>
      <c r="J67" s="163"/>
      <c r="K67" s="160"/>
      <c r="L67" s="161"/>
      <c r="M67" s="196">
        <f t="shared" si="22"/>
        <v>0</v>
      </c>
      <c r="N67" s="164"/>
      <c r="O67" s="164"/>
      <c r="P67" s="168"/>
      <c r="Q67" s="84"/>
      <c r="R67" s="84"/>
      <c r="S67" s="161"/>
      <c r="T67" s="529"/>
    </row>
    <row r="68" spans="1:20" x14ac:dyDescent="0.25">
      <c r="A68" s="595" t="s">
        <v>455</v>
      </c>
      <c r="B68" s="361" t="e">
        <f>VLOOKUP(A68,'urbano_PIANO_INV-INFR'!D$21:E$41,2,FALSE)</f>
        <v>#N/A</v>
      </c>
      <c r="C68" s="74"/>
      <c r="D68" s="363"/>
      <c r="E68" s="84"/>
      <c r="F68" s="162"/>
      <c r="G68" s="160"/>
      <c r="H68" s="84"/>
      <c r="I68" s="162"/>
      <c r="J68" s="163"/>
      <c r="K68" s="160"/>
      <c r="L68" s="161"/>
      <c r="M68" s="196">
        <f t="shared" si="22"/>
        <v>0</v>
      </c>
      <c r="N68" s="164"/>
      <c r="O68" s="84"/>
      <c r="P68" s="161"/>
      <c r="Q68" s="84"/>
      <c r="R68" s="84"/>
      <c r="S68" s="161"/>
      <c r="T68" s="534"/>
    </row>
    <row r="69" spans="1:20" x14ac:dyDescent="0.25">
      <c r="A69" s="595" t="s">
        <v>456</v>
      </c>
      <c r="B69" s="361" t="e">
        <f>VLOOKUP(A69,'urbano_PIANO_INV-INFR'!D$21:E$41,2,FALSE)</f>
        <v>#N/A</v>
      </c>
      <c r="C69" s="362"/>
      <c r="D69" s="363"/>
      <c r="E69" s="84"/>
      <c r="F69" s="162"/>
      <c r="G69" s="161"/>
      <c r="H69" s="596"/>
      <c r="I69" s="597"/>
      <c r="J69" s="163"/>
      <c r="K69" s="160"/>
      <c r="L69" s="161"/>
      <c r="M69" s="196">
        <f t="shared" si="22"/>
        <v>0</v>
      </c>
      <c r="N69" s="210"/>
      <c r="O69" s="210"/>
      <c r="P69" s="165"/>
      <c r="Q69" s="166"/>
      <c r="R69" s="166"/>
      <c r="S69" s="161"/>
      <c r="T69" s="529"/>
    </row>
    <row r="70" spans="1:20" x14ac:dyDescent="0.25">
      <c r="A70" s="595" t="s">
        <v>457</v>
      </c>
      <c r="B70" s="361" t="e">
        <f>VLOOKUP(A70,'urbano_PIANO_INV-INFR'!D$21:E$41,2,FALSE)</f>
        <v>#N/A</v>
      </c>
      <c r="C70" s="364"/>
      <c r="D70" s="365"/>
      <c r="E70" s="364"/>
      <c r="F70" s="167"/>
      <c r="G70" s="363"/>
      <c r="H70" s="598"/>
      <c r="I70" s="162"/>
      <c r="J70" s="163"/>
      <c r="K70" s="160"/>
      <c r="L70" s="161"/>
      <c r="M70" s="196">
        <f t="shared" si="22"/>
        <v>0</v>
      </c>
      <c r="N70" s="164"/>
      <c r="O70" s="164"/>
      <c r="P70" s="168"/>
      <c r="Q70" s="84"/>
      <c r="R70" s="84"/>
      <c r="S70" s="161"/>
      <c r="T70" s="529"/>
    </row>
    <row r="71" spans="1:20" x14ac:dyDescent="0.25">
      <c r="A71" s="595" t="s">
        <v>458</v>
      </c>
      <c r="B71" s="361" t="e">
        <f>VLOOKUP(A71,'urbano_PIANO_INV-INFR'!D$21:E$41,2,FALSE)</f>
        <v>#N/A</v>
      </c>
      <c r="C71" s="74"/>
      <c r="D71" s="363"/>
      <c r="E71" s="84"/>
      <c r="F71" s="162"/>
      <c r="G71" s="160"/>
      <c r="H71" s="84"/>
      <c r="I71" s="162"/>
      <c r="J71" s="163"/>
      <c r="K71" s="160"/>
      <c r="L71" s="161"/>
      <c r="M71" s="196">
        <f t="shared" si="22"/>
        <v>0</v>
      </c>
      <c r="N71" s="164"/>
      <c r="O71" s="84"/>
      <c r="P71" s="161"/>
      <c r="Q71" s="84"/>
      <c r="R71" s="84"/>
      <c r="S71" s="161"/>
      <c r="T71" s="534"/>
    </row>
    <row r="72" spans="1:20" x14ac:dyDescent="0.25">
      <c r="A72" s="595" t="s">
        <v>459</v>
      </c>
      <c r="B72" s="361" t="e">
        <f>VLOOKUP(A72,'urbano_PIANO_INV-INFR'!D$21:E$41,2,FALSE)</f>
        <v>#N/A</v>
      </c>
      <c r="C72" s="362"/>
      <c r="D72" s="363"/>
      <c r="E72" s="84"/>
      <c r="F72" s="162"/>
      <c r="G72" s="161"/>
      <c r="H72" s="596"/>
      <c r="I72" s="597"/>
      <c r="J72" s="163"/>
      <c r="K72" s="160"/>
      <c r="L72" s="161"/>
      <c r="M72" s="196">
        <f t="shared" si="22"/>
        <v>0</v>
      </c>
      <c r="N72" s="210"/>
      <c r="O72" s="210"/>
      <c r="P72" s="165"/>
      <c r="Q72" s="166"/>
      <c r="R72" s="166"/>
      <c r="S72" s="161"/>
      <c r="T72" s="529"/>
    </row>
    <row r="73" spans="1:20" x14ac:dyDescent="0.25">
      <c r="A73" s="595" t="s">
        <v>460</v>
      </c>
      <c r="B73" s="361" t="e">
        <f>VLOOKUP(A73,'urbano_PIANO_INV-INFR'!D$21:E$41,2,FALSE)</f>
        <v>#N/A</v>
      </c>
      <c r="C73" s="364"/>
      <c r="D73" s="365"/>
      <c r="E73" s="364"/>
      <c r="F73" s="167"/>
      <c r="G73" s="363"/>
      <c r="H73" s="598"/>
      <c r="I73" s="162"/>
      <c r="J73" s="163"/>
      <c r="K73" s="160"/>
      <c r="L73" s="161"/>
      <c r="M73" s="196">
        <f t="shared" si="22"/>
        <v>0</v>
      </c>
      <c r="N73" s="164"/>
      <c r="O73" s="164"/>
      <c r="P73" s="168"/>
      <c r="Q73" s="84"/>
      <c r="R73" s="84"/>
      <c r="S73" s="161"/>
      <c r="T73" s="529"/>
    </row>
    <row r="74" spans="1:20" x14ac:dyDescent="0.25">
      <c r="A74" s="595" t="s">
        <v>461</v>
      </c>
      <c r="B74" s="361" t="e">
        <f>VLOOKUP(A74,'urbano_PIANO_INV-INFR'!D$21:E$41,2,FALSE)</f>
        <v>#N/A</v>
      </c>
      <c r="C74" s="74"/>
      <c r="D74" s="363"/>
      <c r="E74" s="84"/>
      <c r="F74" s="162"/>
      <c r="G74" s="160"/>
      <c r="H74" s="84"/>
      <c r="I74" s="162"/>
      <c r="J74" s="163"/>
      <c r="K74" s="160"/>
      <c r="L74" s="161"/>
      <c r="M74" s="196">
        <f t="shared" si="22"/>
        <v>0</v>
      </c>
      <c r="N74" s="164"/>
      <c r="O74" s="84"/>
      <c r="P74" s="161"/>
      <c r="Q74" s="84"/>
      <c r="R74" s="84"/>
      <c r="S74" s="161"/>
      <c r="T74" s="534"/>
    </row>
    <row r="75" spans="1:20" x14ac:dyDescent="0.25">
      <c r="A75" s="595" t="s">
        <v>462</v>
      </c>
      <c r="B75" s="361" t="e">
        <f>VLOOKUP(A75,'urbano_PIANO_INV-INFR'!D$21:E$41,2,FALSE)</f>
        <v>#N/A</v>
      </c>
      <c r="C75" s="362"/>
      <c r="D75" s="363"/>
      <c r="E75" s="84"/>
      <c r="F75" s="162"/>
      <c r="G75" s="161"/>
      <c r="H75" s="596"/>
      <c r="I75" s="597"/>
      <c r="J75" s="163"/>
      <c r="K75" s="160"/>
      <c r="L75" s="161"/>
      <c r="M75" s="196">
        <f t="shared" si="22"/>
        <v>0</v>
      </c>
      <c r="N75" s="210"/>
      <c r="O75" s="210"/>
      <c r="P75" s="165"/>
      <c r="Q75" s="166"/>
      <c r="R75" s="166"/>
      <c r="S75" s="161"/>
      <c r="T75" s="529"/>
    </row>
    <row r="76" spans="1:20" x14ac:dyDescent="0.25">
      <c r="A76" s="595" t="s">
        <v>463</v>
      </c>
      <c r="B76" s="361" t="e">
        <f>VLOOKUP(A76,'urbano_PIANO_INV-INFR'!D$21:E$41,2,FALSE)</f>
        <v>#N/A</v>
      </c>
      <c r="C76" s="364"/>
      <c r="D76" s="365"/>
      <c r="E76" s="364"/>
      <c r="F76" s="167"/>
      <c r="G76" s="363"/>
      <c r="H76" s="598"/>
      <c r="I76" s="162"/>
      <c r="J76" s="163"/>
      <c r="K76" s="160"/>
      <c r="L76" s="161"/>
      <c r="M76" s="196">
        <f t="shared" si="22"/>
        <v>0</v>
      </c>
      <c r="N76" s="164"/>
      <c r="O76" s="164"/>
      <c r="P76" s="168"/>
      <c r="Q76" s="84"/>
      <c r="R76" s="84"/>
      <c r="S76" s="161"/>
      <c r="T76" s="529"/>
    </row>
    <row r="77" spans="1:20" x14ac:dyDescent="0.25">
      <c r="A77" s="595" t="s">
        <v>464</v>
      </c>
      <c r="B77" s="361" t="e">
        <f>VLOOKUP(A77,'urbano_PIANO_INV-INFR'!D$21:E$41,2,FALSE)</f>
        <v>#N/A</v>
      </c>
      <c r="C77" s="74"/>
      <c r="D77" s="363"/>
      <c r="E77" s="84"/>
      <c r="F77" s="162"/>
      <c r="G77" s="160"/>
      <c r="H77" s="84"/>
      <c r="I77" s="162"/>
      <c r="J77" s="163"/>
      <c r="K77" s="160"/>
      <c r="L77" s="161"/>
      <c r="M77" s="196">
        <f t="shared" si="22"/>
        <v>0</v>
      </c>
      <c r="N77" s="164"/>
      <c r="O77" s="84"/>
      <c r="P77" s="161"/>
      <c r="Q77" s="84"/>
      <c r="R77" s="84"/>
      <c r="S77" s="161"/>
      <c r="T77" s="534"/>
    </row>
    <row r="78" spans="1:20" x14ac:dyDescent="0.25">
      <c r="A78" s="595" t="s">
        <v>465</v>
      </c>
      <c r="B78" s="361" t="e">
        <f>VLOOKUP(A78,'urbano_PIANO_INV-INFR'!D$21:E$41,2,FALSE)</f>
        <v>#N/A</v>
      </c>
      <c r="C78" s="362"/>
      <c r="D78" s="363"/>
      <c r="E78" s="84"/>
      <c r="F78" s="162"/>
      <c r="G78" s="161"/>
      <c r="H78" s="596"/>
      <c r="I78" s="597"/>
      <c r="J78" s="163"/>
      <c r="K78" s="160"/>
      <c r="L78" s="161"/>
      <c r="M78" s="196">
        <f t="shared" si="22"/>
        <v>0</v>
      </c>
      <c r="N78" s="210"/>
      <c r="O78" s="210"/>
      <c r="P78" s="165"/>
      <c r="Q78" s="166"/>
      <c r="R78" s="166"/>
      <c r="S78" s="161"/>
      <c r="T78" s="529"/>
    </row>
    <row r="79" spans="1:20" x14ac:dyDescent="0.25">
      <c r="A79" s="595" t="s">
        <v>466</v>
      </c>
      <c r="B79" s="361" t="e">
        <f>VLOOKUP(A79,'urbano_PIANO_INV-INFR'!D$21:E$41,2,FALSE)</f>
        <v>#N/A</v>
      </c>
      <c r="C79" s="364"/>
      <c r="D79" s="365"/>
      <c r="E79" s="364"/>
      <c r="F79" s="167"/>
      <c r="G79" s="363"/>
      <c r="H79" s="598"/>
      <c r="I79" s="162"/>
      <c r="J79" s="163"/>
      <c r="K79" s="160"/>
      <c r="L79" s="161"/>
      <c r="M79" s="196">
        <f t="shared" si="22"/>
        <v>0</v>
      </c>
      <c r="N79" s="164"/>
      <c r="O79" s="164"/>
      <c r="P79" s="168"/>
      <c r="Q79" s="84"/>
      <c r="R79" s="84"/>
      <c r="S79" s="161"/>
      <c r="T79" s="529"/>
    </row>
    <row r="80" spans="1:20" x14ac:dyDescent="0.25">
      <c r="A80" s="595" t="s">
        <v>467</v>
      </c>
      <c r="B80" s="361" t="e">
        <f>VLOOKUP(A80,'urbano_PIANO_INV-INFR'!D$21:E$41,2,FALSE)</f>
        <v>#N/A</v>
      </c>
      <c r="C80" s="74"/>
      <c r="D80" s="363"/>
      <c r="E80" s="84"/>
      <c r="F80" s="162"/>
      <c r="G80" s="160"/>
      <c r="H80" s="84"/>
      <c r="I80" s="162"/>
      <c r="J80" s="163"/>
      <c r="K80" s="160"/>
      <c r="L80" s="161"/>
      <c r="M80" s="196">
        <f t="shared" si="22"/>
        <v>0</v>
      </c>
      <c r="N80" s="164"/>
      <c r="O80" s="84"/>
      <c r="P80" s="161"/>
      <c r="Q80" s="84"/>
      <c r="R80" s="84"/>
      <c r="S80" s="161"/>
      <c r="T80" s="534"/>
    </row>
    <row r="81" spans="1:20" x14ac:dyDescent="0.25">
      <c r="A81" s="595" t="s">
        <v>468</v>
      </c>
      <c r="B81" s="361" t="e">
        <f>VLOOKUP(A81,'urbano_PIANO_INV-INFR'!D$21:E$41,2,FALSE)</f>
        <v>#N/A</v>
      </c>
      <c r="C81" s="362"/>
      <c r="D81" s="363"/>
      <c r="E81" s="84"/>
      <c r="F81" s="162"/>
      <c r="G81" s="161"/>
      <c r="H81" s="596"/>
      <c r="I81" s="597"/>
      <c r="J81" s="163"/>
      <c r="K81" s="160"/>
      <c r="L81" s="161"/>
      <c r="M81" s="196">
        <f t="shared" si="22"/>
        <v>0</v>
      </c>
      <c r="N81" s="210"/>
      <c r="O81" s="210"/>
      <c r="P81" s="165"/>
      <c r="Q81" s="166"/>
      <c r="R81" s="166"/>
      <c r="S81" s="161"/>
      <c r="T81" s="529"/>
    </row>
    <row r="82" spans="1:20" x14ac:dyDescent="0.25">
      <c r="A82" s="595" t="s">
        <v>469</v>
      </c>
      <c r="B82" s="361" t="e">
        <f>VLOOKUP(A82,'urbano_PIANO_INV-INFR'!D$21:E$41,2,FALSE)</f>
        <v>#N/A</v>
      </c>
      <c r="C82" s="364"/>
      <c r="D82" s="365"/>
      <c r="E82" s="364"/>
      <c r="F82" s="167"/>
      <c r="G82" s="363"/>
      <c r="H82" s="598"/>
      <c r="I82" s="162"/>
      <c r="J82" s="163"/>
      <c r="K82" s="160"/>
      <c r="L82" s="161"/>
      <c r="M82" s="196">
        <f t="shared" si="22"/>
        <v>0</v>
      </c>
      <c r="N82" s="164"/>
      <c r="O82" s="164"/>
      <c r="P82" s="168"/>
      <c r="Q82" s="84"/>
      <c r="R82" s="84"/>
      <c r="S82" s="161"/>
      <c r="T82" s="529"/>
    </row>
    <row r="83" spans="1:20" x14ac:dyDescent="0.25">
      <c r="A83" s="595" t="s">
        <v>470</v>
      </c>
      <c r="B83" s="361" t="e">
        <f>VLOOKUP(A83,'urbano_PIANO_INV-INFR'!D$21:E$41,2,FALSE)</f>
        <v>#N/A</v>
      </c>
      <c r="C83" s="74"/>
      <c r="D83" s="363"/>
      <c r="E83" s="84"/>
      <c r="F83" s="162"/>
      <c r="G83" s="160"/>
      <c r="H83" s="84"/>
      <c r="I83" s="162"/>
      <c r="J83" s="163"/>
      <c r="K83" s="160"/>
      <c r="L83" s="161"/>
      <c r="M83" s="196">
        <f t="shared" si="22"/>
        <v>0</v>
      </c>
      <c r="N83" s="164"/>
      <c r="O83" s="84"/>
      <c r="P83" s="161"/>
      <c r="Q83" s="84"/>
      <c r="R83" s="84"/>
      <c r="S83" s="161"/>
      <c r="T83" s="534"/>
    </row>
    <row r="84" spans="1:20" x14ac:dyDescent="0.25">
      <c r="A84" s="595" t="s">
        <v>471</v>
      </c>
      <c r="B84" s="361" t="e">
        <f>VLOOKUP(A84,'urbano_PIANO_INV-INFR'!D$21:E$41,2,FALSE)</f>
        <v>#N/A</v>
      </c>
      <c r="C84" s="362"/>
      <c r="D84" s="363"/>
      <c r="E84" s="84"/>
      <c r="F84" s="162"/>
      <c r="G84" s="161"/>
      <c r="H84" s="596"/>
      <c r="I84" s="597"/>
      <c r="J84" s="163"/>
      <c r="K84" s="160"/>
      <c r="L84" s="161"/>
      <c r="M84" s="196">
        <f t="shared" si="22"/>
        <v>0</v>
      </c>
      <c r="N84" s="210"/>
      <c r="O84" s="210"/>
      <c r="P84" s="165"/>
      <c r="Q84" s="166"/>
      <c r="R84" s="166"/>
      <c r="S84" s="161"/>
      <c r="T84" s="529"/>
    </row>
    <row r="85" spans="1:20" x14ac:dyDescent="0.25">
      <c r="A85" s="595" t="s">
        <v>472</v>
      </c>
      <c r="B85" s="361" t="e">
        <f>VLOOKUP(A85,'urbano_PIANO_INV-INFR'!D$21:E$41,2,FALSE)</f>
        <v>#N/A</v>
      </c>
      <c r="C85" s="364"/>
      <c r="D85" s="365"/>
      <c r="E85" s="364"/>
      <c r="F85" s="167"/>
      <c r="G85" s="363"/>
      <c r="H85" s="598"/>
      <c r="I85" s="162"/>
      <c r="J85" s="163"/>
      <c r="K85" s="160"/>
      <c r="L85" s="161"/>
      <c r="M85" s="196">
        <f t="shared" si="22"/>
        <v>0</v>
      </c>
      <c r="N85" s="164"/>
      <c r="O85" s="164"/>
      <c r="P85" s="168"/>
      <c r="Q85" s="84"/>
      <c r="R85" s="84"/>
      <c r="S85" s="161"/>
      <c r="T85" s="529"/>
    </row>
    <row r="86" spans="1:20" x14ac:dyDescent="0.25">
      <c r="A86" s="595" t="s">
        <v>149</v>
      </c>
      <c r="B86" s="361" t="str">
        <f>VLOOKUP(A86,'urbano_PIANO_INV-INFR'!D$21:E$41,2,FALSE)</f>
        <v>A. Totale lavori</v>
      </c>
      <c r="C86" s="74"/>
      <c r="D86" s="363"/>
      <c r="E86" s="84"/>
      <c r="F86" s="162"/>
      <c r="G86" s="160"/>
      <c r="H86" s="84"/>
      <c r="I86" s="162"/>
      <c r="J86" s="163"/>
      <c r="K86" s="160"/>
      <c r="L86" s="161"/>
      <c r="M86" s="196">
        <f t="shared" si="21"/>
        <v>0</v>
      </c>
      <c r="N86" s="164"/>
      <c r="O86" s="84"/>
      <c r="P86" s="161"/>
      <c r="Q86" s="84"/>
      <c r="R86" s="84"/>
      <c r="S86" s="161"/>
      <c r="T86" s="534"/>
    </row>
    <row r="87" spans="1:20" x14ac:dyDescent="0.25">
      <c r="A87" s="595" t="s">
        <v>418</v>
      </c>
      <c r="B87" s="361" t="str">
        <f>VLOOKUP(A87,'urbano_PIANO_INV-INFR'!D$21:E$41,2,FALSE)</f>
        <v>SPECIFICARE______</v>
      </c>
      <c r="C87" s="362"/>
      <c r="D87" s="363"/>
      <c r="E87" s="84"/>
      <c r="F87" s="162"/>
      <c r="G87" s="161"/>
      <c r="H87" s="596"/>
      <c r="I87" s="597"/>
      <c r="J87" s="163"/>
      <c r="K87" s="160"/>
      <c r="L87" s="161"/>
      <c r="M87" s="196">
        <f t="shared" si="21"/>
        <v>0</v>
      </c>
      <c r="N87" s="210"/>
      <c r="O87" s="210"/>
      <c r="P87" s="165"/>
      <c r="Q87" s="166"/>
      <c r="R87" s="166"/>
      <c r="S87" s="161"/>
      <c r="T87" s="529"/>
    </row>
    <row r="88" spans="1:20" x14ac:dyDescent="0.25">
      <c r="A88" s="595" t="s">
        <v>418</v>
      </c>
      <c r="B88" s="361" t="str">
        <f>VLOOKUP(A88,'urbano_PIANO_INV-INFR'!D$21:E$41,2,FALSE)</f>
        <v>SPECIFICARE______</v>
      </c>
      <c r="C88" s="364"/>
      <c r="D88" s="365"/>
      <c r="E88" s="364"/>
      <c r="F88" s="167"/>
      <c r="G88" s="363"/>
      <c r="H88" s="598"/>
      <c r="I88" s="162"/>
      <c r="J88" s="163"/>
      <c r="K88" s="160"/>
      <c r="L88" s="161"/>
      <c r="M88" s="196">
        <f t="shared" si="21"/>
        <v>0</v>
      </c>
      <c r="N88" s="164"/>
      <c r="O88" s="164"/>
      <c r="P88" s="168"/>
      <c r="Q88" s="84"/>
      <c r="R88" s="84"/>
      <c r="S88" s="161"/>
      <c r="T88" s="529"/>
    </row>
    <row r="89" spans="1:20" x14ac:dyDescent="0.25">
      <c r="A89" s="595" t="s">
        <v>147</v>
      </c>
      <c r="B89" s="361" t="str">
        <f>VLOOKUP(A89,'urbano_PIANO_INV-INFR'!D$21:E$41,2,FALSE)</f>
        <v>SPECIFICARE______</v>
      </c>
      <c r="C89" s="74"/>
      <c r="D89" s="363"/>
      <c r="E89" s="84"/>
      <c r="F89" s="162"/>
      <c r="G89" s="160"/>
      <c r="H89" s="84"/>
      <c r="I89" s="162"/>
      <c r="J89" s="163"/>
      <c r="K89" s="160"/>
      <c r="L89" s="161"/>
      <c r="M89" s="196">
        <f t="shared" si="20"/>
        <v>0</v>
      </c>
      <c r="N89" s="164"/>
      <c r="O89" s="84"/>
      <c r="P89" s="161"/>
      <c r="Q89" s="84"/>
      <c r="R89" s="84"/>
      <c r="S89" s="161"/>
      <c r="T89" s="534"/>
    </row>
    <row r="90" spans="1:20" x14ac:dyDescent="0.25">
      <c r="A90" s="595" t="s">
        <v>145</v>
      </c>
      <c r="B90" s="361" t="str">
        <f>VLOOKUP(A90,'urbano_PIANO_INV-INFR'!D$21:E$41,2,FALSE)</f>
        <v>SPECIFICARE______</v>
      </c>
      <c r="C90" s="74"/>
      <c r="D90" s="363"/>
      <c r="E90" s="84"/>
      <c r="F90" s="162"/>
      <c r="G90" s="160"/>
      <c r="H90" s="84"/>
      <c r="I90" s="162"/>
      <c r="J90" s="163"/>
      <c r="K90" s="160"/>
      <c r="L90" s="161"/>
      <c r="M90" s="196">
        <f t="shared" si="20"/>
        <v>0</v>
      </c>
      <c r="N90" s="164"/>
      <c r="O90" s="84"/>
      <c r="P90" s="161"/>
      <c r="Q90" s="84"/>
      <c r="R90" s="84"/>
      <c r="S90" s="161"/>
      <c r="T90" s="534"/>
    </row>
    <row r="91" spans="1:20" x14ac:dyDescent="0.25">
      <c r="A91" s="595" t="s">
        <v>155</v>
      </c>
      <c r="B91" s="361" t="str">
        <f>VLOOKUP(A91,'urbano_PIANO_INV-INFR'!D$21:E$41,2,FALSE)</f>
        <v>SPECIFICARE______</v>
      </c>
      <c r="C91" s="74"/>
      <c r="D91" s="363"/>
      <c r="E91" s="84"/>
      <c r="F91" s="162"/>
      <c r="G91" s="160"/>
      <c r="H91" s="84"/>
      <c r="I91" s="162"/>
      <c r="J91" s="163"/>
      <c r="K91" s="160"/>
      <c r="L91" s="161"/>
      <c r="M91" s="196">
        <f t="shared" si="20"/>
        <v>0</v>
      </c>
      <c r="N91" s="164"/>
      <c r="O91" s="84"/>
      <c r="P91" s="161"/>
      <c r="Q91" s="84"/>
      <c r="R91" s="84"/>
      <c r="S91" s="161"/>
      <c r="T91" s="534"/>
    </row>
    <row r="92" spans="1:20" x14ac:dyDescent="0.25">
      <c r="A92" s="595" t="s">
        <v>145</v>
      </c>
      <c r="B92" s="361" t="str">
        <f>VLOOKUP(A92,'urbano_PIANO_INV-INFR'!D$21:E$41,2,FALSE)</f>
        <v>SPECIFICARE______</v>
      </c>
      <c r="C92" s="74"/>
      <c r="D92" s="363"/>
      <c r="E92" s="84"/>
      <c r="F92" s="162"/>
      <c r="G92" s="160"/>
      <c r="H92" s="84"/>
      <c r="I92" s="162"/>
      <c r="J92" s="163"/>
      <c r="K92" s="160"/>
      <c r="L92" s="161"/>
      <c r="M92" s="196">
        <f t="shared" si="20"/>
        <v>0</v>
      </c>
      <c r="N92" s="164"/>
      <c r="O92" s="84"/>
      <c r="P92" s="161"/>
      <c r="Q92" s="84"/>
      <c r="R92" s="84"/>
      <c r="S92" s="161"/>
      <c r="T92" s="534"/>
    </row>
    <row r="93" spans="1:20" x14ac:dyDescent="0.25">
      <c r="A93" s="595" t="s">
        <v>147</v>
      </c>
      <c r="B93" s="361" t="str">
        <f>VLOOKUP(A93,'urbano_PIANO_INV-INFR'!D$21:E$41,2,FALSE)</f>
        <v>SPECIFICARE______</v>
      </c>
      <c r="C93" s="74"/>
      <c r="D93" s="363"/>
      <c r="E93" s="84"/>
      <c r="F93" s="162"/>
      <c r="G93" s="160"/>
      <c r="H93" s="84"/>
      <c r="I93" s="162"/>
      <c r="J93" s="163"/>
      <c r="K93" s="160"/>
      <c r="L93" s="161"/>
      <c r="M93" s="196">
        <f t="shared" si="20"/>
        <v>0</v>
      </c>
      <c r="N93" s="164"/>
      <c r="O93" s="84"/>
      <c r="P93" s="161"/>
      <c r="Q93" s="84"/>
      <c r="R93" s="84"/>
      <c r="S93" s="161"/>
      <c r="T93" s="534"/>
    </row>
    <row r="94" spans="1:20" x14ac:dyDescent="0.25">
      <c r="A94" s="595" t="s">
        <v>148</v>
      </c>
      <c r="B94" s="361" t="str">
        <f>VLOOKUP(A94,'urbano_PIANO_INV-INFR'!D$21:E$41,2,FALSE)</f>
        <v>SPECIFICARE______</v>
      </c>
      <c r="C94" s="74"/>
      <c r="D94" s="363"/>
      <c r="E94" s="84"/>
      <c r="F94" s="162"/>
      <c r="G94" s="160"/>
      <c r="H94" s="84"/>
      <c r="I94" s="162"/>
      <c r="J94" s="163"/>
      <c r="K94" s="160"/>
      <c r="L94" s="161"/>
      <c r="M94" s="196">
        <f t="shared" si="20"/>
        <v>0</v>
      </c>
      <c r="N94" s="164"/>
      <c r="O94" s="84"/>
      <c r="P94" s="161"/>
      <c r="Q94" s="84"/>
      <c r="R94" s="84"/>
      <c r="S94" s="161"/>
      <c r="T94" s="534"/>
    </row>
    <row r="95" spans="1:20" ht="15.75" thickBot="1" x14ac:dyDescent="0.3">
      <c r="A95" s="595" t="s">
        <v>145</v>
      </c>
      <c r="B95" s="361" t="str">
        <f>VLOOKUP(A95,'urbano_PIANO_INV-INFR'!D$21:E$41,2,FALSE)</f>
        <v>SPECIFICARE______</v>
      </c>
      <c r="C95" s="74"/>
      <c r="D95" s="363"/>
      <c r="E95" s="84"/>
      <c r="F95" s="162"/>
      <c r="G95" s="160"/>
      <c r="H95" s="84"/>
      <c r="I95" s="162"/>
      <c r="J95" s="163"/>
      <c r="K95" s="160"/>
      <c r="L95" s="161"/>
      <c r="M95" s="237">
        <f t="shared" si="20"/>
        <v>0</v>
      </c>
      <c r="N95" s="238"/>
      <c r="O95" s="170"/>
      <c r="P95" s="226"/>
      <c r="Q95" s="170"/>
      <c r="R95" s="170"/>
      <c r="S95" s="226"/>
      <c r="T95" s="574"/>
    </row>
    <row r="96" spans="1:20" ht="15.75" thickBot="1" x14ac:dyDescent="0.3">
      <c r="A96" s="587"/>
      <c r="B96" s="588"/>
      <c r="C96" s="589" t="s">
        <v>252</v>
      </c>
      <c r="D96" s="590">
        <f>SUM(D51:D95)</f>
        <v>0</v>
      </c>
      <c r="E96" s="591"/>
      <c r="F96" s="588"/>
      <c r="G96" s="592">
        <f>SUM(G51:G95)</f>
        <v>0</v>
      </c>
      <c r="H96" s="593" t="s">
        <v>252</v>
      </c>
      <c r="I96" s="594"/>
      <c r="J96" s="590"/>
      <c r="K96" s="590">
        <f>SUM(K51:K95)</f>
        <v>0</v>
      </c>
      <c r="L96" s="590">
        <f>SUM(L51:L95)</f>
        <v>0</v>
      </c>
      <c r="M96" s="232">
        <f>SUM(M51:M95)</f>
        <v>0</v>
      </c>
      <c r="N96" s="232"/>
      <c r="O96" s="232"/>
      <c r="P96" s="232">
        <f>SUM(P51:P95)</f>
        <v>0</v>
      </c>
      <c r="Q96" s="578"/>
      <c r="R96" s="578"/>
      <c r="S96" s="232">
        <f>SUM(S51:S95)</f>
        <v>0</v>
      </c>
      <c r="T96" s="579"/>
    </row>
    <row r="97" spans="1:20" x14ac:dyDescent="0.25">
      <c r="G97" s="580"/>
    </row>
    <row r="98" spans="1:20" ht="15.75" thickBot="1" x14ac:dyDescent="0.3"/>
    <row r="99" spans="1:20" ht="53.25" customHeight="1" thickBot="1" x14ac:dyDescent="0.3">
      <c r="A99" s="1446" t="s">
        <v>6</v>
      </c>
      <c r="B99" s="1447"/>
      <c r="C99" s="1447"/>
      <c r="D99" s="1447"/>
      <c r="E99" s="1447"/>
      <c r="F99" s="1447"/>
      <c r="G99" s="1447"/>
      <c r="H99" s="1447"/>
      <c r="I99" s="1447"/>
      <c r="J99" s="1447"/>
      <c r="K99" s="1447"/>
      <c r="L99" s="1447"/>
      <c r="M99" s="1447"/>
      <c r="N99" s="1447"/>
      <c r="O99" s="1447"/>
      <c r="P99" s="1447"/>
      <c r="Q99" s="1447"/>
      <c r="R99" s="1447"/>
      <c r="S99" s="1447"/>
      <c r="T99" s="1448"/>
    </row>
  </sheetData>
  <sheetProtection algorithmName="SHA-512" hashValue="a5eh2Kak6D0q9FYReA+9dXcO0pX250+/HXMgG9BUhKLoGbqO8bFOcbc1HDwXn6pZrNpHppcXt0wNSus2+8C0IA==" saltValue="L5vwyXs0DeCGaQASNQmw0A==" spinCount="100000" sheet="1" objects="1" scenarios="1"/>
  <mergeCells count="27">
    <mergeCell ref="A2:R2"/>
    <mergeCell ref="A13:R13"/>
    <mergeCell ref="H11:J11"/>
    <mergeCell ref="H6:K6"/>
    <mergeCell ref="M6:P6"/>
    <mergeCell ref="M7:O7"/>
    <mergeCell ref="M9:O9"/>
    <mergeCell ref="M11:O11"/>
    <mergeCell ref="A9:C9"/>
    <mergeCell ref="D9:F9"/>
    <mergeCell ref="H7:J7"/>
    <mergeCell ref="H9:J9"/>
    <mergeCell ref="D11:F11"/>
    <mergeCell ref="A4:R4"/>
    <mergeCell ref="A99:T99"/>
    <mergeCell ref="A6:C7"/>
    <mergeCell ref="D6:F7"/>
    <mergeCell ref="A11:C11"/>
    <mergeCell ref="D15:J15"/>
    <mergeCell ref="K15:Q15"/>
    <mergeCell ref="A48:T48"/>
    <mergeCell ref="R15:R16"/>
    <mergeCell ref="B49:B50"/>
    <mergeCell ref="A49:A50"/>
    <mergeCell ref="A15:A17"/>
    <mergeCell ref="B15:B17"/>
    <mergeCell ref="C15:C17"/>
  </mergeCells>
  <phoneticPr fontId="44" type="noConversion"/>
  <dataValidations count="8">
    <dataValidation type="list" allowBlank="1" showInputMessage="1" showErrorMessage="1" sqref="R51:R95" xr:uid="{00000000-0002-0000-0C00-000000000000}">
      <formula1>"si,"</formula1>
    </dataValidation>
    <dataValidation type="list" allowBlank="1" showInputMessage="1" showErrorMessage="1" sqref="R18:R44 T51:T95" xr:uid="{00000000-0002-0000-0C00-000001000000}">
      <formula1>"si"</formula1>
    </dataValidation>
    <dataValidation type="list" allowBlank="1" showInputMessage="1" showErrorMessage="1" sqref="N51:N95" xr:uid="{00000000-0002-0000-0C00-000002000000}">
      <formula1>$B$18:$B$44</formula1>
    </dataValidation>
    <dataValidation allowBlank="1" showErrorMessage="1" sqref="K7:K12 P7:P11" xr:uid="{00000000-0002-0000-0C00-000003000000}"/>
    <dataValidation allowBlank="1" showInputMessage="1" showErrorMessage="1" promptTitle="ATTENZIONE:" prompt=" è la differenza tra l'importo dei lavori del Sal (esclusivamente legato alle infrastrutture di supporto) e il precedente" sqref="L18:L44" xr:uid="{00000000-0002-0000-0C00-000004000000}"/>
    <dataValidation allowBlank="1" showInputMessage="1" showErrorMessage="1" promptTitle="ATTENZIONE:" prompt=" è la differenza tra l'importo degli onoeri della sicurezza i del Sal (esclusivamente legato alle infrastrutture di supporto) e il precedente" sqref="N18:N44" xr:uid="{00000000-0002-0000-0C00-000005000000}"/>
    <dataValidation allowBlank="1" showInputMessage="1" showErrorMessage="1" prompt="è la differenza tra l'importo degli oneri della sicurezza del SAL e il precedente" sqref="G18:G44" xr:uid="{00000000-0002-0000-0C00-000006000000}"/>
    <dataValidation allowBlank="1" showInputMessage="1" showErrorMessage="1" prompt="è la differenza tra l'importo dei lavori del Sal e il precedente" sqref="E18:E44" xr:uid="{00000000-0002-0000-0C00-000007000000}"/>
  </dataValidations>
  <pageMargins left="0.7" right="0.7" top="0.75" bottom="0.75" header="0.3" footer="0.3"/>
  <pageSetup paperSize="8" scale="5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C00-000008000000}">
          <x14:formula1>
            <xm:f>'urbano_PIANO_INV-INFR'!$D$21:$D$41</xm:f>
          </x14:formula1>
          <xm:sqref>A18:A44 A51:A95</xm:sqref>
        </x14:dataValidation>
        <x14:dataValidation type="list" allowBlank="1" showInputMessage="1" showErrorMessage="1" prompt="Scegliere la Città Metropolitana beneficiaria dal menù a tendina_x000a__x000a_" xr:uid="{00000000-0002-0000-0C00-000009000000}">
          <x14:formula1>
            <xm:f>'DATI EROGAZIONI'!$A$2:$A$15</xm:f>
          </x14:formula1>
          <xm:sqref>D6:F7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glio14">
    <tabColor rgb="FFCCFFFF"/>
    <pageSetUpPr fitToPage="1"/>
  </sheetPr>
  <dimension ref="A1:AC91"/>
  <sheetViews>
    <sheetView topLeftCell="O84" workbookViewId="0">
      <selection activeCell="U94" sqref="A1:U94"/>
    </sheetView>
  </sheetViews>
  <sheetFormatPr defaultColWidth="8.7109375" defaultRowHeight="15" x14ac:dyDescent="0.25"/>
  <cols>
    <col min="1" max="1" width="19.5703125" style="64" customWidth="1"/>
    <col min="2" max="2" width="31.42578125" style="64" customWidth="1"/>
    <col min="3" max="3" width="25.28515625" style="64" bestFit="1" customWidth="1"/>
    <col min="4" max="4" width="15.42578125" style="64" customWidth="1"/>
    <col min="5" max="5" width="11.5703125" style="64" bestFit="1" customWidth="1"/>
    <col min="6" max="6" width="13.28515625" style="64" bestFit="1" customWidth="1"/>
    <col min="7" max="7" width="17.85546875" style="64" bestFit="1" customWidth="1"/>
    <col min="8" max="8" width="17.140625" style="64" customWidth="1"/>
    <col min="9" max="9" width="11.28515625" style="64" bestFit="1" customWidth="1"/>
    <col min="10" max="10" width="14" style="64" customWidth="1"/>
    <col min="11" max="12" width="12.140625" style="64" bestFit="1" customWidth="1"/>
    <col min="13" max="13" width="18" style="64" customWidth="1"/>
    <col min="14" max="14" width="17.85546875" style="64" customWidth="1"/>
    <col min="15" max="15" width="13.7109375" style="64" bestFit="1" customWidth="1"/>
    <col min="16" max="16" width="11.28515625" style="64" bestFit="1" customWidth="1"/>
    <col min="17" max="17" width="13.5703125" style="64" customWidth="1"/>
    <col min="18" max="18" width="16.85546875" style="64" customWidth="1"/>
    <col min="19" max="19" width="14.28515625" style="64" customWidth="1"/>
    <col min="20" max="20" width="31.42578125" style="64" customWidth="1"/>
    <col min="21" max="16384" width="8.7109375" style="64"/>
  </cols>
  <sheetData>
    <row r="1" spans="1:29" ht="15.75" thickBot="1" x14ac:dyDescent="0.3">
      <c r="A1" s="399"/>
      <c r="B1" s="280"/>
      <c r="C1" s="400"/>
      <c r="D1" s="401"/>
      <c r="E1" s="401"/>
      <c r="F1" s="401"/>
      <c r="G1" s="402"/>
      <c r="H1" s="564"/>
      <c r="I1" s="280"/>
      <c r="J1" s="280"/>
      <c r="K1" s="403"/>
      <c r="L1" s="403"/>
      <c r="M1" s="403"/>
      <c r="N1" s="403"/>
      <c r="O1" s="403"/>
      <c r="P1" s="400"/>
      <c r="Q1" s="280"/>
      <c r="R1" s="402"/>
      <c r="S1" s="280"/>
      <c r="T1" s="280"/>
      <c r="U1" s="280"/>
      <c r="V1" s="400"/>
      <c r="W1" s="400"/>
      <c r="X1" s="280"/>
      <c r="Y1" s="400"/>
      <c r="Z1" s="400"/>
      <c r="AA1" s="400"/>
      <c r="AB1" s="400"/>
      <c r="AC1" s="280"/>
    </row>
    <row r="2" spans="1:29" ht="36.75" customHeight="1" thickBot="1" x14ac:dyDescent="0.3">
      <c r="A2" s="1479" t="s">
        <v>0</v>
      </c>
      <c r="B2" s="1480"/>
      <c r="C2" s="1480"/>
      <c r="D2" s="1480"/>
      <c r="E2" s="1480"/>
      <c r="F2" s="1480"/>
      <c r="G2" s="1480"/>
      <c r="H2" s="1480"/>
      <c r="I2" s="1480"/>
      <c r="J2" s="1480"/>
      <c r="K2" s="1480"/>
      <c r="L2" s="1480"/>
      <c r="M2" s="1480"/>
      <c r="N2" s="1480"/>
      <c r="O2" s="1480"/>
      <c r="P2" s="1480"/>
      <c r="Q2" s="1480"/>
      <c r="R2" s="1481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</row>
    <row r="3" spans="1:29" ht="23.25" thickBot="1" x14ac:dyDescent="0.3">
      <c r="A3" s="405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</row>
    <row r="4" spans="1:29" ht="18" customHeight="1" thickBot="1" x14ac:dyDescent="0.3">
      <c r="A4" s="1212" t="s">
        <v>371</v>
      </c>
      <c r="B4" s="1213"/>
      <c r="C4" s="1213"/>
      <c r="D4" s="1213"/>
      <c r="E4" s="1213"/>
      <c r="F4" s="1213"/>
      <c r="G4" s="1213"/>
      <c r="H4" s="1213"/>
      <c r="I4" s="1213"/>
      <c r="J4" s="1213"/>
      <c r="K4" s="1213"/>
      <c r="L4" s="1213"/>
      <c r="M4" s="1213"/>
      <c r="N4" s="1213"/>
      <c r="O4" s="1213"/>
      <c r="P4" s="1213"/>
      <c r="Q4" s="1213"/>
      <c r="R4" s="1214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</row>
    <row r="5" spans="1:29" ht="18.75" thickBot="1" x14ac:dyDescent="0.3">
      <c r="A5" s="223"/>
      <c r="B5" s="40"/>
      <c r="C5" s="40"/>
      <c r="D5" s="40"/>
      <c r="E5" s="40"/>
      <c r="F5" s="40"/>
      <c r="G5" s="40"/>
      <c r="H5" s="40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29" ht="27.75" thickBot="1" x14ac:dyDescent="0.3">
      <c r="A6" s="927" t="s">
        <v>321</v>
      </c>
      <c r="B6" s="928"/>
      <c r="C6" s="928"/>
      <c r="D6" s="1449" t="s">
        <v>372</v>
      </c>
      <c r="E6" s="1449"/>
      <c r="F6" s="1450"/>
      <c r="G6" s="26"/>
      <c r="H6" s="1485" t="s">
        <v>322</v>
      </c>
      <c r="I6" s="1486"/>
      <c r="J6" s="1486"/>
      <c r="K6" s="1487"/>
      <c r="L6" s="26"/>
      <c r="M6" s="1485" t="s">
        <v>323</v>
      </c>
      <c r="N6" s="1486"/>
      <c r="O6" s="1486"/>
      <c r="P6" s="1487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 spans="1:29" ht="15" customHeight="1" thickBot="1" x14ac:dyDescent="0.3">
      <c r="A7" s="931"/>
      <c r="B7" s="932"/>
      <c r="C7" s="932"/>
      <c r="D7" s="1451"/>
      <c r="E7" s="1451"/>
      <c r="F7" s="1452"/>
      <c r="H7" s="1488" t="s">
        <v>324</v>
      </c>
      <c r="I7" s="1489"/>
      <c r="J7" s="1490"/>
      <c r="K7" s="222">
        <f>'EXTRA-urbano_PIANO_INV-INFR '!F41</f>
        <v>0</v>
      </c>
      <c r="L7" s="38"/>
      <c r="M7" s="1488" t="s">
        <v>325</v>
      </c>
      <c r="N7" s="1489"/>
      <c r="O7" s="1490"/>
      <c r="P7" s="222">
        <f>M88</f>
        <v>0</v>
      </c>
    </row>
    <row r="8" spans="1:29" ht="12.75" customHeight="1" thickBot="1" x14ac:dyDescent="0.5">
      <c r="A8" s="21"/>
      <c r="B8" s="21"/>
      <c r="C8" s="21"/>
      <c r="D8" s="21"/>
      <c r="E8" s="565"/>
      <c r="F8" s="565"/>
      <c r="H8" s="405"/>
      <c r="I8" s="565"/>
      <c r="J8" s="565"/>
      <c r="K8" s="566"/>
      <c r="L8" s="565"/>
      <c r="M8" s="405"/>
      <c r="N8" s="565"/>
      <c r="O8" s="565"/>
      <c r="P8" s="566"/>
      <c r="Q8" s="565"/>
      <c r="R8" s="565"/>
      <c r="S8" s="565"/>
      <c r="T8" s="565"/>
      <c r="U8" s="565"/>
      <c r="V8" s="567"/>
      <c r="W8" s="567"/>
      <c r="X8" s="567"/>
      <c r="Y8" s="408"/>
      <c r="Z8" s="153"/>
      <c r="AA8" s="25"/>
      <c r="AB8" s="25"/>
      <c r="AC8" s="25"/>
    </row>
    <row r="9" spans="1:29" ht="38.450000000000003" customHeight="1" thickBot="1" x14ac:dyDescent="0.3">
      <c r="A9" s="1068" t="s">
        <v>326</v>
      </c>
      <c r="B9" s="1069"/>
      <c r="C9" s="1069"/>
      <c r="D9" s="1491">
        <f>'EXTRA-urbano_PIANO_INV-INFR '!G17</f>
        <v>0</v>
      </c>
      <c r="E9" s="1491"/>
      <c r="F9" s="1492"/>
      <c r="H9" s="1482" t="s">
        <v>327</v>
      </c>
      <c r="I9" s="1483"/>
      <c r="J9" s="1484"/>
      <c r="K9" s="222">
        <f>'EXTRA-urbano_PIANO_INV-INFR '!G41</f>
        <v>0</v>
      </c>
      <c r="L9" s="62"/>
      <c r="M9" s="1482" t="s">
        <v>328</v>
      </c>
      <c r="N9" s="1483"/>
      <c r="O9" s="1484"/>
      <c r="P9" s="222">
        <f>S88</f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</row>
    <row r="10" spans="1:29" ht="15" customHeight="1" thickBot="1" x14ac:dyDescent="0.3">
      <c r="H10" s="405"/>
      <c r="K10" s="568"/>
      <c r="M10" s="405"/>
      <c r="P10" s="568"/>
    </row>
    <row r="11" spans="1:29" ht="33.6" customHeight="1" thickBot="1" x14ac:dyDescent="0.3">
      <c r="A11" s="1453" t="s">
        <v>4</v>
      </c>
      <c r="B11" s="1454"/>
      <c r="C11" s="1455"/>
      <c r="D11" s="1047"/>
      <c r="E11" s="1047"/>
      <c r="F11" s="1048"/>
      <c r="H11" s="1482" t="s">
        <v>329</v>
      </c>
      <c r="I11" s="1483"/>
      <c r="J11" s="1484"/>
      <c r="K11" s="222">
        <f>K7-K9</f>
        <v>0</v>
      </c>
      <c r="L11" s="94"/>
      <c r="M11" s="1482" t="s">
        <v>329</v>
      </c>
      <c r="N11" s="1483"/>
      <c r="O11" s="1484"/>
      <c r="P11" s="222">
        <f>P7-P9</f>
        <v>0</v>
      </c>
      <c r="Q11" s="94"/>
    </row>
    <row r="12" spans="1:29" ht="15.75" thickBot="1" x14ac:dyDescent="0.3"/>
    <row r="13" spans="1:29" ht="36.6" customHeight="1" thickBot="1" x14ac:dyDescent="0.3">
      <c r="A13" s="1030" t="s">
        <v>373</v>
      </c>
      <c r="B13" s="1031"/>
      <c r="C13" s="1031"/>
      <c r="D13" s="1031"/>
      <c r="E13" s="1031"/>
      <c r="F13" s="1031"/>
      <c r="G13" s="1031"/>
      <c r="H13" s="1031"/>
      <c r="I13" s="1031"/>
      <c r="J13" s="1031"/>
      <c r="K13" s="1031"/>
      <c r="L13" s="1031"/>
      <c r="M13" s="1031"/>
      <c r="N13" s="1031"/>
      <c r="O13" s="1031"/>
      <c r="P13" s="1031"/>
      <c r="Q13" s="1031"/>
      <c r="R13" s="1215"/>
      <c r="S13" s="241"/>
      <c r="T13" s="241"/>
    </row>
    <row r="14" spans="1:29" ht="15.75" thickBot="1" x14ac:dyDescent="0.3">
      <c r="K14" s="75"/>
    </row>
    <row r="15" spans="1:29" ht="15.95" customHeight="1" thickBot="1" x14ac:dyDescent="0.3">
      <c r="A15" s="1470" t="s">
        <v>331</v>
      </c>
      <c r="B15" s="1473" t="s">
        <v>332</v>
      </c>
      <c r="C15" s="1476" t="s">
        <v>333</v>
      </c>
      <c r="D15" s="1456" t="s">
        <v>334</v>
      </c>
      <c r="E15" s="1457"/>
      <c r="F15" s="1457"/>
      <c r="G15" s="1457"/>
      <c r="H15" s="1457"/>
      <c r="I15" s="1457"/>
      <c r="J15" s="1458"/>
      <c r="K15" s="1459" t="s">
        <v>335</v>
      </c>
      <c r="L15" s="1457"/>
      <c r="M15" s="1457"/>
      <c r="N15" s="1457"/>
      <c r="O15" s="1457"/>
      <c r="P15" s="1457"/>
      <c r="Q15" s="1458"/>
      <c r="R15" s="1464" t="s">
        <v>336</v>
      </c>
    </row>
    <row r="16" spans="1:29" ht="60.75" x14ac:dyDescent="0.25">
      <c r="A16" s="1471"/>
      <c r="B16" s="1474"/>
      <c r="C16" s="1477"/>
      <c r="D16" s="258" t="s">
        <v>337</v>
      </c>
      <c r="E16" s="189" t="s">
        <v>338</v>
      </c>
      <c r="F16" s="189" t="s">
        <v>339</v>
      </c>
      <c r="G16" s="189" t="s">
        <v>340</v>
      </c>
      <c r="H16" s="189" t="s">
        <v>341</v>
      </c>
      <c r="I16" s="189" t="s">
        <v>342</v>
      </c>
      <c r="J16" s="190" t="s">
        <v>343</v>
      </c>
      <c r="K16" s="191" t="s">
        <v>344</v>
      </c>
      <c r="L16" s="192" t="s">
        <v>345</v>
      </c>
      <c r="M16" s="192" t="s">
        <v>346</v>
      </c>
      <c r="N16" s="192" t="s">
        <v>347</v>
      </c>
      <c r="O16" s="192" t="s">
        <v>348</v>
      </c>
      <c r="P16" s="193" t="s">
        <v>342</v>
      </c>
      <c r="Q16" s="194" t="s">
        <v>343</v>
      </c>
      <c r="R16" s="1465"/>
    </row>
    <row r="17" spans="1:18" ht="15.75" thickBot="1" x14ac:dyDescent="0.3">
      <c r="A17" s="1472"/>
      <c r="B17" s="1475"/>
      <c r="C17" s="1478"/>
      <c r="D17" s="259" t="s">
        <v>298</v>
      </c>
      <c r="E17" s="200" t="s">
        <v>298</v>
      </c>
      <c r="F17" s="200" t="s">
        <v>298</v>
      </c>
      <c r="G17" s="200" t="s">
        <v>298</v>
      </c>
      <c r="H17" s="200" t="s">
        <v>298</v>
      </c>
      <c r="I17" s="200" t="s">
        <v>298</v>
      </c>
      <c r="J17" s="201" t="s">
        <v>298</v>
      </c>
      <c r="K17" s="202" t="s">
        <v>298</v>
      </c>
      <c r="L17" s="200" t="s">
        <v>298</v>
      </c>
      <c r="M17" s="200" t="s">
        <v>298</v>
      </c>
      <c r="N17" s="200" t="s">
        <v>298</v>
      </c>
      <c r="O17" s="200" t="s">
        <v>298</v>
      </c>
      <c r="P17" s="200" t="s">
        <v>298</v>
      </c>
      <c r="Q17" s="201" t="s">
        <v>298</v>
      </c>
      <c r="R17" s="249" t="s">
        <v>349</v>
      </c>
    </row>
    <row r="18" spans="1:18" x14ac:dyDescent="0.25">
      <c r="A18" s="204" t="s">
        <v>200</v>
      </c>
      <c r="B18" s="166"/>
      <c r="C18" s="254"/>
      <c r="D18" s="251"/>
      <c r="E18" s="173"/>
      <c r="F18" s="173"/>
      <c r="G18" s="173"/>
      <c r="H18" s="196">
        <f>E18+G18</f>
        <v>0</v>
      </c>
      <c r="I18" s="173">
        <f>H18*0.5%</f>
        <v>0</v>
      </c>
      <c r="J18" s="197">
        <f>H18-I18</f>
        <v>0</v>
      </c>
      <c r="K18" s="372"/>
      <c r="L18" s="373"/>
      <c r="M18" s="373"/>
      <c r="N18" s="373"/>
      <c r="O18" s="198">
        <f>N18+L18</f>
        <v>0</v>
      </c>
      <c r="P18" s="373">
        <f>O18*0.5%</f>
        <v>0</v>
      </c>
      <c r="Q18" s="199">
        <f>O18-P18</f>
        <v>0</v>
      </c>
      <c r="R18" s="569"/>
    </row>
    <row r="19" spans="1:18" x14ac:dyDescent="0.25">
      <c r="A19" s="174" t="s">
        <v>201</v>
      </c>
      <c r="B19" s="84"/>
      <c r="C19" s="256"/>
      <c r="D19" s="252"/>
      <c r="E19" s="161"/>
      <c r="F19" s="161"/>
      <c r="G19" s="161"/>
      <c r="H19" s="196">
        <f t="shared" ref="H19:H20" si="0">E19+G19</f>
        <v>0</v>
      </c>
      <c r="I19" s="161">
        <f>H19*0.5%</f>
        <v>0</v>
      </c>
      <c r="J19" s="186">
        <f>H19-I19</f>
        <v>0</v>
      </c>
      <c r="K19" s="374"/>
      <c r="L19" s="375"/>
      <c r="M19" s="375"/>
      <c r="N19" s="375"/>
      <c r="O19" s="187">
        <f t="shared" ref="O19:O45" si="1">N19+L19</f>
        <v>0</v>
      </c>
      <c r="P19" s="375">
        <f t="shared" ref="P19:P45" si="2">O19*0.5%</f>
        <v>0</v>
      </c>
      <c r="Q19" s="188">
        <f t="shared" ref="Q19:Q45" si="3">O19-P19</f>
        <v>0</v>
      </c>
      <c r="R19" s="570"/>
    </row>
    <row r="20" spans="1:18" x14ac:dyDescent="0.25">
      <c r="A20" s="204" t="s">
        <v>202</v>
      </c>
      <c r="B20" s="166"/>
      <c r="C20" s="254"/>
      <c r="D20" s="251"/>
      <c r="E20" s="173"/>
      <c r="F20" s="173"/>
      <c r="G20" s="173"/>
      <c r="H20" s="196">
        <f t="shared" si="0"/>
        <v>0</v>
      </c>
      <c r="I20" s="173">
        <f t="shared" ref="I20:I36" si="4">H20*0.5%</f>
        <v>0</v>
      </c>
      <c r="J20" s="197">
        <f t="shared" ref="J20:J36" si="5">H20-I20</f>
        <v>0</v>
      </c>
      <c r="K20" s="372"/>
      <c r="L20" s="373"/>
      <c r="M20" s="373"/>
      <c r="N20" s="373"/>
      <c r="O20" s="198">
        <f t="shared" si="1"/>
        <v>0</v>
      </c>
      <c r="P20" s="373">
        <f t="shared" si="2"/>
        <v>0</v>
      </c>
      <c r="Q20" s="199">
        <f t="shared" si="3"/>
        <v>0</v>
      </c>
      <c r="R20" s="569"/>
    </row>
    <row r="21" spans="1:18" x14ac:dyDescent="0.25">
      <c r="A21" s="174" t="s">
        <v>431</v>
      </c>
      <c r="B21" s="84"/>
      <c r="C21" s="256"/>
      <c r="D21" s="252"/>
      <c r="E21" s="161"/>
      <c r="F21" s="161"/>
      <c r="G21" s="161"/>
      <c r="H21" s="196">
        <f t="shared" ref="H21:H36" si="6">E21+G21</f>
        <v>0</v>
      </c>
      <c r="I21" s="161">
        <f t="shared" si="4"/>
        <v>0</v>
      </c>
      <c r="J21" s="186">
        <f t="shared" si="5"/>
        <v>0</v>
      </c>
      <c r="K21" s="374"/>
      <c r="L21" s="375"/>
      <c r="M21" s="375"/>
      <c r="N21" s="375"/>
      <c r="O21" s="187">
        <f t="shared" ref="O21:O36" si="7">N21+L21</f>
        <v>0</v>
      </c>
      <c r="P21" s="375">
        <f t="shared" ref="P21:P36" si="8">O21*0.5%</f>
        <v>0</v>
      </c>
      <c r="Q21" s="188">
        <f t="shared" ref="Q21:Q36" si="9">O21-P21</f>
        <v>0</v>
      </c>
      <c r="R21" s="570"/>
    </row>
    <row r="22" spans="1:18" x14ac:dyDescent="0.25">
      <c r="A22" s="204" t="s">
        <v>432</v>
      </c>
      <c r="B22" s="166"/>
      <c r="C22" s="254"/>
      <c r="D22" s="251"/>
      <c r="E22" s="173"/>
      <c r="F22" s="173"/>
      <c r="G22" s="173"/>
      <c r="H22" s="196">
        <f t="shared" si="6"/>
        <v>0</v>
      </c>
      <c r="I22" s="173">
        <f t="shared" si="4"/>
        <v>0</v>
      </c>
      <c r="J22" s="197">
        <f t="shared" si="5"/>
        <v>0</v>
      </c>
      <c r="K22" s="372"/>
      <c r="L22" s="373"/>
      <c r="M22" s="373"/>
      <c r="N22" s="373"/>
      <c r="O22" s="198">
        <f t="shared" si="7"/>
        <v>0</v>
      </c>
      <c r="P22" s="373">
        <f t="shared" si="8"/>
        <v>0</v>
      </c>
      <c r="Q22" s="199">
        <f t="shared" si="9"/>
        <v>0</v>
      </c>
      <c r="R22" s="569"/>
    </row>
    <row r="23" spans="1:18" x14ac:dyDescent="0.25">
      <c r="A23" s="174" t="s">
        <v>433</v>
      </c>
      <c r="B23" s="84"/>
      <c r="C23" s="256"/>
      <c r="D23" s="252"/>
      <c r="E23" s="161"/>
      <c r="F23" s="161"/>
      <c r="G23" s="161"/>
      <c r="H23" s="196">
        <f t="shared" si="6"/>
        <v>0</v>
      </c>
      <c r="I23" s="161">
        <f t="shared" si="4"/>
        <v>0</v>
      </c>
      <c r="J23" s="186">
        <f t="shared" si="5"/>
        <v>0</v>
      </c>
      <c r="K23" s="374"/>
      <c r="L23" s="375"/>
      <c r="M23" s="375"/>
      <c r="N23" s="375"/>
      <c r="O23" s="187">
        <f t="shared" si="7"/>
        <v>0</v>
      </c>
      <c r="P23" s="375">
        <f t="shared" si="8"/>
        <v>0</v>
      </c>
      <c r="Q23" s="188">
        <f t="shared" si="9"/>
        <v>0</v>
      </c>
      <c r="R23" s="570"/>
    </row>
    <row r="24" spans="1:18" x14ac:dyDescent="0.25">
      <c r="A24" s="204" t="s">
        <v>434</v>
      </c>
      <c r="B24" s="166"/>
      <c r="C24" s="254"/>
      <c r="D24" s="251"/>
      <c r="E24" s="173"/>
      <c r="F24" s="173"/>
      <c r="G24" s="173"/>
      <c r="H24" s="196">
        <f t="shared" si="6"/>
        <v>0</v>
      </c>
      <c r="I24" s="173">
        <f t="shared" si="4"/>
        <v>0</v>
      </c>
      <c r="J24" s="197">
        <f t="shared" si="5"/>
        <v>0</v>
      </c>
      <c r="K24" s="372"/>
      <c r="L24" s="373"/>
      <c r="M24" s="373"/>
      <c r="N24" s="373"/>
      <c r="O24" s="198">
        <f t="shared" si="7"/>
        <v>0</v>
      </c>
      <c r="P24" s="373">
        <f t="shared" si="8"/>
        <v>0</v>
      </c>
      <c r="Q24" s="199">
        <f t="shared" si="9"/>
        <v>0</v>
      </c>
      <c r="R24" s="569"/>
    </row>
    <row r="25" spans="1:18" x14ac:dyDescent="0.25">
      <c r="A25" s="174" t="s">
        <v>473</v>
      </c>
      <c r="B25" s="84"/>
      <c r="C25" s="256"/>
      <c r="D25" s="252"/>
      <c r="E25" s="161"/>
      <c r="F25" s="161"/>
      <c r="G25" s="161"/>
      <c r="H25" s="196">
        <f t="shared" si="6"/>
        <v>0</v>
      </c>
      <c r="I25" s="161">
        <f t="shared" si="4"/>
        <v>0</v>
      </c>
      <c r="J25" s="186">
        <f t="shared" si="5"/>
        <v>0</v>
      </c>
      <c r="K25" s="374"/>
      <c r="L25" s="375"/>
      <c r="M25" s="375"/>
      <c r="N25" s="375"/>
      <c r="O25" s="187">
        <f t="shared" si="7"/>
        <v>0</v>
      </c>
      <c r="P25" s="375">
        <f t="shared" si="8"/>
        <v>0</v>
      </c>
      <c r="Q25" s="188">
        <f t="shared" si="9"/>
        <v>0</v>
      </c>
      <c r="R25" s="570"/>
    </row>
    <row r="26" spans="1:18" x14ac:dyDescent="0.25">
      <c r="A26" s="204" t="s">
        <v>474</v>
      </c>
      <c r="B26" s="166"/>
      <c r="C26" s="254"/>
      <c r="D26" s="251"/>
      <c r="E26" s="173"/>
      <c r="F26" s="173"/>
      <c r="G26" s="173"/>
      <c r="H26" s="196">
        <f t="shared" si="6"/>
        <v>0</v>
      </c>
      <c r="I26" s="173">
        <f t="shared" si="4"/>
        <v>0</v>
      </c>
      <c r="J26" s="197">
        <f t="shared" si="5"/>
        <v>0</v>
      </c>
      <c r="K26" s="372"/>
      <c r="L26" s="373"/>
      <c r="M26" s="373"/>
      <c r="N26" s="373"/>
      <c r="O26" s="198">
        <f t="shared" si="7"/>
        <v>0</v>
      </c>
      <c r="P26" s="373">
        <f t="shared" si="8"/>
        <v>0</v>
      </c>
      <c r="Q26" s="199">
        <f t="shared" si="9"/>
        <v>0</v>
      </c>
      <c r="R26" s="569"/>
    </row>
    <row r="27" spans="1:18" x14ac:dyDescent="0.25">
      <c r="A27" s="174" t="s">
        <v>475</v>
      </c>
      <c r="B27" s="84"/>
      <c r="C27" s="256"/>
      <c r="D27" s="252"/>
      <c r="E27" s="161"/>
      <c r="F27" s="161"/>
      <c r="G27" s="161"/>
      <c r="H27" s="196">
        <f t="shared" si="6"/>
        <v>0</v>
      </c>
      <c r="I27" s="161">
        <f t="shared" si="4"/>
        <v>0</v>
      </c>
      <c r="J27" s="186">
        <f t="shared" si="5"/>
        <v>0</v>
      </c>
      <c r="K27" s="374"/>
      <c r="L27" s="375"/>
      <c r="M27" s="375"/>
      <c r="N27" s="375"/>
      <c r="O27" s="187">
        <f t="shared" si="7"/>
        <v>0</v>
      </c>
      <c r="P27" s="375">
        <f t="shared" si="8"/>
        <v>0</v>
      </c>
      <c r="Q27" s="188">
        <f t="shared" si="9"/>
        <v>0</v>
      </c>
      <c r="R27" s="570"/>
    </row>
    <row r="28" spans="1:18" x14ac:dyDescent="0.25">
      <c r="A28" s="204" t="s">
        <v>476</v>
      </c>
      <c r="B28" s="166"/>
      <c r="C28" s="254"/>
      <c r="D28" s="251"/>
      <c r="E28" s="173"/>
      <c r="F28" s="173"/>
      <c r="G28" s="173"/>
      <c r="H28" s="196">
        <f t="shared" si="6"/>
        <v>0</v>
      </c>
      <c r="I28" s="173">
        <f t="shared" si="4"/>
        <v>0</v>
      </c>
      <c r="J28" s="197">
        <f t="shared" si="5"/>
        <v>0</v>
      </c>
      <c r="K28" s="372"/>
      <c r="L28" s="373"/>
      <c r="M28" s="373"/>
      <c r="N28" s="373"/>
      <c r="O28" s="198">
        <f t="shared" si="7"/>
        <v>0</v>
      </c>
      <c r="P28" s="373">
        <f t="shared" si="8"/>
        <v>0</v>
      </c>
      <c r="Q28" s="199">
        <f t="shared" si="9"/>
        <v>0</v>
      </c>
      <c r="R28" s="569"/>
    </row>
    <row r="29" spans="1:18" x14ac:dyDescent="0.25">
      <c r="A29" s="174" t="s">
        <v>477</v>
      </c>
      <c r="B29" s="84"/>
      <c r="C29" s="256"/>
      <c r="D29" s="252"/>
      <c r="E29" s="161"/>
      <c r="F29" s="161"/>
      <c r="G29" s="161"/>
      <c r="H29" s="196">
        <f t="shared" si="6"/>
        <v>0</v>
      </c>
      <c r="I29" s="161">
        <f t="shared" si="4"/>
        <v>0</v>
      </c>
      <c r="J29" s="186">
        <f t="shared" si="5"/>
        <v>0</v>
      </c>
      <c r="K29" s="374"/>
      <c r="L29" s="375"/>
      <c r="M29" s="375"/>
      <c r="N29" s="375"/>
      <c r="O29" s="187">
        <f t="shared" si="7"/>
        <v>0</v>
      </c>
      <c r="P29" s="375">
        <f t="shared" si="8"/>
        <v>0</v>
      </c>
      <c r="Q29" s="188">
        <f t="shared" si="9"/>
        <v>0</v>
      </c>
      <c r="R29" s="570"/>
    </row>
    <row r="30" spans="1:18" x14ac:dyDescent="0.25">
      <c r="A30" s="204" t="s">
        <v>478</v>
      </c>
      <c r="B30" s="166"/>
      <c r="C30" s="254"/>
      <c r="D30" s="251"/>
      <c r="E30" s="173"/>
      <c r="F30" s="173"/>
      <c r="G30" s="173"/>
      <c r="H30" s="196">
        <f t="shared" si="6"/>
        <v>0</v>
      </c>
      <c r="I30" s="173">
        <f t="shared" si="4"/>
        <v>0</v>
      </c>
      <c r="J30" s="197">
        <f t="shared" si="5"/>
        <v>0</v>
      </c>
      <c r="K30" s="372"/>
      <c r="L30" s="373"/>
      <c r="M30" s="373"/>
      <c r="N30" s="373"/>
      <c r="O30" s="198">
        <f t="shared" si="7"/>
        <v>0</v>
      </c>
      <c r="P30" s="373">
        <f t="shared" si="8"/>
        <v>0</v>
      </c>
      <c r="Q30" s="199">
        <f t="shared" si="9"/>
        <v>0</v>
      </c>
      <c r="R30" s="569"/>
    </row>
    <row r="31" spans="1:18" x14ac:dyDescent="0.25">
      <c r="A31" s="174" t="s">
        <v>479</v>
      </c>
      <c r="B31" s="84"/>
      <c r="C31" s="256"/>
      <c r="D31" s="252"/>
      <c r="E31" s="161"/>
      <c r="F31" s="161"/>
      <c r="G31" s="161"/>
      <c r="H31" s="196">
        <f t="shared" si="6"/>
        <v>0</v>
      </c>
      <c r="I31" s="161">
        <f t="shared" si="4"/>
        <v>0</v>
      </c>
      <c r="J31" s="186">
        <f t="shared" si="5"/>
        <v>0</v>
      </c>
      <c r="K31" s="374"/>
      <c r="L31" s="375"/>
      <c r="M31" s="375"/>
      <c r="N31" s="375"/>
      <c r="O31" s="187">
        <f t="shared" si="7"/>
        <v>0</v>
      </c>
      <c r="P31" s="375">
        <f t="shared" si="8"/>
        <v>0</v>
      </c>
      <c r="Q31" s="188">
        <f t="shared" si="9"/>
        <v>0</v>
      </c>
      <c r="R31" s="570"/>
    </row>
    <row r="32" spans="1:18" x14ac:dyDescent="0.25">
      <c r="A32" s="204" t="s">
        <v>480</v>
      </c>
      <c r="B32" s="166"/>
      <c r="C32" s="254"/>
      <c r="D32" s="251"/>
      <c r="E32" s="173"/>
      <c r="F32" s="173"/>
      <c r="G32" s="173"/>
      <c r="H32" s="196">
        <f t="shared" si="6"/>
        <v>0</v>
      </c>
      <c r="I32" s="173">
        <f t="shared" si="4"/>
        <v>0</v>
      </c>
      <c r="J32" s="197">
        <f t="shared" si="5"/>
        <v>0</v>
      </c>
      <c r="K32" s="372"/>
      <c r="L32" s="373"/>
      <c r="M32" s="373"/>
      <c r="N32" s="373"/>
      <c r="O32" s="198">
        <f t="shared" si="7"/>
        <v>0</v>
      </c>
      <c r="P32" s="373">
        <f t="shared" si="8"/>
        <v>0</v>
      </c>
      <c r="Q32" s="199">
        <f t="shared" si="9"/>
        <v>0</v>
      </c>
      <c r="R32" s="569"/>
    </row>
    <row r="33" spans="1:18" x14ac:dyDescent="0.25">
      <c r="A33" s="174" t="s">
        <v>481</v>
      </c>
      <c r="B33" s="84"/>
      <c r="C33" s="256"/>
      <c r="D33" s="252"/>
      <c r="E33" s="161"/>
      <c r="F33" s="161"/>
      <c r="G33" s="161"/>
      <c r="H33" s="196">
        <f t="shared" si="6"/>
        <v>0</v>
      </c>
      <c r="I33" s="161">
        <f t="shared" si="4"/>
        <v>0</v>
      </c>
      <c r="J33" s="186">
        <f t="shared" si="5"/>
        <v>0</v>
      </c>
      <c r="K33" s="374"/>
      <c r="L33" s="375"/>
      <c r="M33" s="375"/>
      <c r="N33" s="375"/>
      <c r="O33" s="187">
        <f t="shared" si="7"/>
        <v>0</v>
      </c>
      <c r="P33" s="375">
        <f t="shared" si="8"/>
        <v>0</v>
      </c>
      <c r="Q33" s="188">
        <f t="shared" si="9"/>
        <v>0</v>
      </c>
      <c r="R33" s="570"/>
    </row>
    <row r="34" spans="1:18" x14ac:dyDescent="0.25">
      <c r="A34" s="204" t="s">
        <v>482</v>
      </c>
      <c r="B34" s="166"/>
      <c r="C34" s="254"/>
      <c r="D34" s="251"/>
      <c r="E34" s="173"/>
      <c r="F34" s="173"/>
      <c r="G34" s="173"/>
      <c r="H34" s="196">
        <f t="shared" si="6"/>
        <v>0</v>
      </c>
      <c r="I34" s="173">
        <f t="shared" si="4"/>
        <v>0</v>
      </c>
      <c r="J34" s="197">
        <f t="shared" si="5"/>
        <v>0</v>
      </c>
      <c r="K34" s="372"/>
      <c r="L34" s="373"/>
      <c r="M34" s="373"/>
      <c r="N34" s="373"/>
      <c r="O34" s="198">
        <f t="shared" si="7"/>
        <v>0</v>
      </c>
      <c r="P34" s="373">
        <f t="shared" si="8"/>
        <v>0</v>
      </c>
      <c r="Q34" s="199">
        <f t="shared" si="9"/>
        <v>0</v>
      </c>
      <c r="R34" s="569"/>
    </row>
    <row r="35" spans="1:18" x14ac:dyDescent="0.25">
      <c r="A35" s="174" t="s">
        <v>483</v>
      </c>
      <c r="B35" s="84"/>
      <c r="C35" s="256"/>
      <c r="D35" s="252"/>
      <c r="E35" s="161"/>
      <c r="F35" s="161"/>
      <c r="G35" s="161"/>
      <c r="H35" s="196">
        <f t="shared" si="6"/>
        <v>0</v>
      </c>
      <c r="I35" s="161">
        <f t="shared" si="4"/>
        <v>0</v>
      </c>
      <c r="J35" s="186">
        <f t="shared" si="5"/>
        <v>0</v>
      </c>
      <c r="K35" s="374"/>
      <c r="L35" s="375"/>
      <c r="M35" s="375"/>
      <c r="N35" s="375"/>
      <c r="O35" s="187">
        <f t="shared" si="7"/>
        <v>0</v>
      </c>
      <c r="P35" s="375">
        <f t="shared" si="8"/>
        <v>0</v>
      </c>
      <c r="Q35" s="188">
        <f t="shared" si="9"/>
        <v>0</v>
      </c>
      <c r="R35" s="570"/>
    </row>
    <row r="36" spans="1:18" x14ac:dyDescent="0.25">
      <c r="A36" s="204" t="s">
        <v>484</v>
      </c>
      <c r="B36" s="166"/>
      <c r="C36" s="254"/>
      <c r="D36" s="251"/>
      <c r="E36" s="173"/>
      <c r="F36" s="173"/>
      <c r="G36" s="173"/>
      <c r="H36" s="196">
        <f t="shared" si="6"/>
        <v>0</v>
      </c>
      <c r="I36" s="173">
        <f t="shared" si="4"/>
        <v>0</v>
      </c>
      <c r="J36" s="197">
        <f t="shared" si="5"/>
        <v>0</v>
      </c>
      <c r="K36" s="372"/>
      <c r="L36" s="373"/>
      <c r="M36" s="373"/>
      <c r="N36" s="373"/>
      <c r="O36" s="198">
        <f t="shared" si="7"/>
        <v>0</v>
      </c>
      <c r="P36" s="373">
        <f t="shared" si="8"/>
        <v>0</v>
      </c>
      <c r="Q36" s="199">
        <f t="shared" si="9"/>
        <v>0</v>
      </c>
      <c r="R36" s="569"/>
    </row>
    <row r="37" spans="1:18" x14ac:dyDescent="0.25">
      <c r="A37" s="174" t="s">
        <v>432</v>
      </c>
      <c r="B37" s="84"/>
      <c r="C37" s="256"/>
      <c r="D37" s="252"/>
      <c r="E37" s="161"/>
      <c r="F37" s="161"/>
      <c r="G37" s="161"/>
      <c r="H37" s="196">
        <f t="shared" ref="H37:H39" si="10">E37+G37</f>
        <v>0</v>
      </c>
      <c r="I37" s="161">
        <f t="shared" ref="I37:I40" si="11">H37*0.5%</f>
        <v>0</v>
      </c>
      <c r="J37" s="186">
        <f t="shared" ref="J37:J39" si="12">H37-I37</f>
        <v>0</v>
      </c>
      <c r="K37" s="374"/>
      <c r="L37" s="375"/>
      <c r="M37" s="375"/>
      <c r="N37" s="375"/>
      <c r="O37" s="187">
        <f t="shared" ref="O37:O39" si="13">N37+L37</f>
        <v>0</v>
      </c>
      <c r="P37" s="375">
        <f t="shared" ref="P37:P39" si="14">O37*0.5%</f>
        <v>0</v>
      </c>
      <c r="Q37" s="188">
        <f t="shared" ref="Q37:Q39" si="15">O37-P37</f>
        <v>0</v>
      </c>
      <c r="R37" s="570"/>
    </row>
    <row r="38" spans="1:18" x14ac:dyDescent="0.25">
      <c r="A38" s="174" t="s">
        <v>433</v>
      </c>
      <c r="B38" s="84"/>
      <c r="C38" s="256"/>
      <c r="D38" s="252"/>
      <c r="E38" s="161"/>
      <c r="F38" s="161"/>
      <c r="G38" s="161"/>
      <c r="H38" s="196">
        <f t="shared" si="10"/>
        <v>0</v>
      </c>
      <c r="I38" s="161">
        <f t="shared" si="11"/>
        <v>0</v>
      </c>
      <c r="J38" s="186">
        <f t="shared" si="12"/>
        <v>0</v>
      </c>
      <c r="K38" s="374"/>
      <c r="L38" s="375"/>
      <c r="M38" s="375"/>
      <c r="N38" s="375"/>
      <c r="O38" s="187">
        <f t="shared" si="13"/>
        <v>0</v>
      </c>
      <c r="P38" s="375">
        <f t="shared" si="14"/>
        <v>0</v>
      </c>
      <c r="Q38" s="188">
        <f t="shared" si="15"/>
        <v>0</v>
      </c>
      <c r="R38" s="570"/>
    </row>
    <row r="39" spans="1:18" x14ac:dyDescent="0.25">
      <c r="A39" s="174" t="s">
        <v>434</v>
      </c>
      <c r="B39" s="84"/>
      <c r="C39" s="256"/>
      <c r="D39" s="252"/>
      <c r="E39" s="161"/>
      <c r="F39" s="161"/>
      <c r="G39" s="161"/>
      <c r="H39" s="196">
        <f t="shared" si="10"/>
        <v>0</v>
      </c>
      <c r="I39" s="161">
        <f t="shared" si="11"/>
        <v>0</v>
      </c>
      <c r="J39" s="186">
        <f t="shared" si="12"/>
        <v>0</v>
      </c>
      <c r="K39" s="374"/>
      <c r="L39" s="375"/>
      <c r="M39" s="375"/>
      <c r="N39" s="375"/>
      <c r="O39" s="187">
        <f t="shared" si="13"/>
        <v>0</v>
      </c>
      <c r="P39" s="375">
        <f t="shared" si="14"/>
        <v>0</v>
      </c>
      <c r="Q39" s="188">
        <f t="shared" si="15"/>
        <v>0</v>
      </c>
      <c r="R39" s="570"/>
    </row>
    <row r="40" spans="1:18" x14ac:dyDescent="0.25">
      <c r="A40" s="174" t="s">
        <v>433</v>
      </c>
      <c r="B40" s="84"/>
      <c r="C40" s="256"/>
      <c r="D40" s="252"/>
      <c r="E40" s="161"/>
      <c r="F40" s="161"/>
      <c r="G40" s="161"/>
      <c r="H40" s="196">
        <f t="shared" ref="H40" si="16">E40+G40</f>
        <v>0</v>
      </c>
      <c r="I40" s="161">
        <f t="shared" si="11"/>
        <v>0</v>
      </c>
      <c r="J40" s="186">
        <f t="shared" ref="J40" si="17">H40-I40</f>
        <v>0</v>
      </c>
      <c r="K40" s="374"/>
      <c r="L40" s="375"/>
      <c r="M40" s="375"/>
      <c r="N40" s="375"/>
      <c r="O40" s="187">
        <f t="shared" ref="O40" si="18">N40+L40</f>
        <v>0</v>
      </c>
      <c r="P40" s="375">
        <f t="shared" ref="P40" si="19">O40*0.5%</f>
        <v>0</v>
      </c>
      <c r="Q40" s="188">
        <f t="shared" ref="Q40" si="20">O40-P40</f>
        <v>0</v>
      </c>
      <c r="R40" s="570"/>
    </row>
    <row r="41" spans="1:18" x14ac:dyDescent="0.25">
      <c r="A41" s="174" t="s">
        <v>205</v>
      </c>
      <c r="B41" s="84"/>
      <c r="C41" s="256"/>
      <c r="D41" s="252"/>
      <c r="E41" s="161"/>
      <c r="F41" s="161"/>
      <c r="G41" s="161"/>
      <c r="H41" s="185">
        <f t="shared" ref="H41:H45" si="21">G41+E41</f>
        <v>0</v>
      </c>
      <c r="I41" s="161">
        <f t="shared" ref="I41:I45" si="22">H41*0.5%</f>
        <v>0</v>
      </c>
      <c r="J41" s="186">
        <f t="shared" ref="J41:J45" si="23">H41-I41</f>
        <v>0</v>
      </c>
      <c r="K41" s="374"/>
      <c r="L41" s="375"/>
      <c r="M41" s="375"/>
      <c r="N41" s="375"/>
      <c r="O41" s="187">
        <f t="shared" si="1"/>
        <v>0</v>
      </c>
      <c r="P41" s="375">
        <f t="shared" si="2"/>
        <v>0</v>
      </c>
      <c r="Q41" s="188">
        <f t="shared" si="3"/>
        <v>0</v>
      </c>
      <c r="R41" s="570"/>
    </row>
    <row r="42" spans="1:18" x14ac:dyDescent="0.25">
      <c r="A42" s="174" t="s">
        <v>206</v>
      </c>
      <c r="B42" s="84"/>
      <c r="C42" s="256"/>
      <c r="D42" s="252"/>
      <c r="E42" s="161"/>
      <c r="F42" s="161"/>
      <c r="G42" s="161"/>
      <c r="H42" s="185">
        <f t="shared" si="21"/>
        <v>0</v>
      </c>
      <c r="I42" s="161">
        <f t="shared" si="22"/>
        <v>0</v>
      </c>
      <c r="J42" s="186">
        <f t="shared" si="23"/>
        <v>0</v>
      </c>
      <c r="K42" s="374"/>
      <c r="L42" s="375"/>
      <c r="M42" s="375"/>
      <c r="N42" s="375"/>
      <c r="O42" s="187">
        <f t="shared" si="1"/>
        <v>0</v>
      </c>
      <c r="P42" s="375">
        <f t="shared" si="2"/>
        <v>0</v>
      </c>
      <c r="Q42" s="188">
        <f t="shared" si="3"/>
        <v>0</v>
      </c>
      <c r="R42" s="570"/>
    </row>
    <row r="43" spans="1:18" x14ac:dyDescent="0.25">
      <c r="A43" s="174" t="s">
        <v>207</v>
      </c>
      <c r="B43" s="84"/>
      <c r="C43" s="256"/>
      <c r="D43" s="252"/>
      <c r="E43" s="161"/>
      <c r="F43" s="161"/>
      <c r="G43" s="161"/>
      <c r="H43" s="185">
        <f t="shared" si="21"/>
        <v>0</v>
      </c>
      <c r="I43" s="161">
        <f t="shared" si="22"/>
        <v>0</v>
      </c>
      <c r="J43" s="186">
        <f t="shared" si="23"/>
        <v>0</v>
      </c>
      <c r="K43" s="374"/>
      <c r="L43" s="375"/>
      <c r="M43" s="375"/>
      <c r="N43" s="375"/>
      <c r="O43" s="187">
        <f t="shared" si="1"/>
        <v>0</v>
      </c>
      <c r="P43" s="375">
        <f t="shared" si="2"/>
        <v>0</v>
      </c>
      <c r="Q43" s="188">
        <f t="shared" si="3"/>
        <v>0</v>
      </c>
      <c r="R43" s="570"/>
    </row>
    <row r="44" spans="1:18" x14ac:dyDescent="0.25">
      <c r="A44" s="174" t="s">
        <v>212</v>
      </c>
      <c r="B44" s="84"/>
      <c r="C44" s="256"/>
      <c r="D44" s="252"/>
      <c r="E44" s="161"/>
      <c r="F44" s="161"/>
      <c r="G44" s="161"/>
      <c r="H44" s="185">
        <f t="shared" si="21"/>
        <v>0</v>
      </c>
      <c r="I44" s="161">
        <f t="shared" si="22"/>
        <v>0</v>
      </c>
      <c r="J44" s="186">
        <f t="shared" si="23"/>
        <v>0</v>
      </c>
      <c r="K44" s="374"/>
      <c r="L44" s="375"/>
      <c r="M44" s="375"/>
      <c r="N44" s="375"/>
      <c r="O44" s="187">
        <f t="shared" si="1"/>
        <v>0</v>
      </c>
      <c r="P44" s="375">
        <f t="shared" si="2"/>
        <v>0</v>
      </c>
      <c r="Q44" s="188">
        <f t="shared" si="3"/>
        <v>0</v>
      </c>
      <c r="R44" s="570"/>
    </row>
    <row r="45" spans="1:18" ht="15.75" thickBot="1" x14ac:dyDescent="0.3">
      <c r="A45" s="270" t="s">
        <v>201</v>
      </c>
      <c r="B45" s="104"/>
      <c r="C45" s="257"/>
      <c r="D45" s="253"/>
      <c r="E45" s="226"/>
      <c r="F45" s="226"/>
      <c r="G45" s="226"/>
      <c r="H45" s="227">
        <f t="shared" si="21"/>
        <v>0</v>
      </c>
      <c r="I45" s="226">
        <f t="shared" si="22"/>
        <v>0</v>
      </c>
      <c r="J45" s="228">
        <f t="shared" si="23"/>
        <v>0</v>
      </c>
      <c r="K45" s="376"/>
      <c r="L45" s="377"/>
      <c r="M45" s="377"/>
      <c r="N45" s="377"/>
      <c r="O45" s="229">
        <f t="shared" si="1"/>
        <v>0</v>
      </c>
      <c r="P45" s="377">
        <f t="shared" si="2"/>
        <v>0</v>
      </c>
      <c r="Q45" s="230">
        <f t="shared" si="3"/>
        <v>0</v>
      </c>
      <c r="R45" s="571"/>
    </row>
    <row r="46" spans="1:18" ht="15.75" thickBot="1" x14ac:dyDescent="0.3">
      <c r="B46" s="572"/>
      <c r="C46" s="380" t="s">
        <v>51</v>
      </c>
      <c r="D46" s="381">
        <f>MAXA(D18:D45)</f>
        <v>0</v>
      </c>
      <c r="E46" s="381">
        <f t="shared" ref="E46:Q46" si="24">SUM(E18:E45)</f>
        <v>0</v>
      </c>
      <c r="F46" s="381">
        <f>MAXA(F18:F45)</f>
        <v>0</v>
      </c>
      <c r="G46" s="381">
        <f>SUM(G18:G45)</f>
        <v>0</v>
      </c>
      <c r="H46" s="381">
        <f>SUM(H18:H45)</f>
        <v>0</v>
      </c>
      <c r="I46" s="381">
        <f>SUM(I18:I45)</f>
        <v>0</v>
      </c>
      <c r="J46" s="381">
        <f>SUM(J18:J45)</f>
        <v>0</v>
      </c>
      <c r="K46" s="381">
        <f>MAXA(K18:K45)</f>
        <v>0</v>
      </c>
      <c r="L46" s="381">
        <f t="shared" si="24"/>
        <v>0</v>
      </c>
      <c r="M46" s="381">
        <f>MAXA(M18:M45)</f>
        <v>0</v>
      </c>
      <c r="N46" s="381">
        <f t="shared" si="24"/>
        <v>0</v>
      </c>
      <c r="O46" s="381">
        <f t="shared" si="24"/>
        <v>0</v>
      </c>
      <c r="P46" s="381">
        <f t="shared" si="24"/>
        <v>0</v>
      </c>
      <c r="Q46" s="382">
        <f t="shared" si="24"/>
        <v>0</v>
      </c>
      <c r="R46" s="573"/>
    </row>
    <row r="48" spans="1:18" ht="15.75" thickBot="1" x14ac:dyDescent="0.3"/>
    <row r="49" spans="1:20" ht="15.75" customHeight="1" thickBot="1" x14ac:dyDescent="0.35">
      <c r="A49" s="1460" t="s">
        <v>350</v>
      </c>
      <c r="B49" s="1461"/>
      <c r="C49" s="1461"/>
      <c r="D49" s="1461"/>
      <c r="E49" s="1461"/>
      <c r="F49" s="1461"/>
      <c r="G49" s="1461"/>
      <c r="H49" s="1462"/>
      <c r="I49" s="1462"/>
      <c r="J49" s="1462"/>
      <c r="K49" s="1462"/>
      <c r="L49" s="1462"/>
      <c r="M49" s="1462"/>
      <c r="N49" s="1462"/>
      <c r="O49" s="1462"/>
      <c r="P49" s="1462"/>
      <c r="Q49" s="1462"/>
      <c r="R49" s="1462"/>
      <c r="S49" s="1462"/>
      <c r="T49" s="1463"/>
    </row>
    <row r="50" spans="1:20" ht="60" customHeight="1" x14ac:dyDescent="0.25">
      <c r="A50" s="1468" t="s">
        <v>331</v>
      </c>
      <c r="B50" s="1466" t="s">
        <v>351</v>
      </c>
      <c r="C50" s="367" t="s">
        <v>352</v>
      </c>
      <c r="D50" s="212" t="s">
        <v>353</v>
      </c>
      <c r="E50" s="354" t="s">
        <v>354</v>
      </c>
      <c r="F50" s="178" t="s">
        <v>355</v>
      </c>
      <c r="G50" s="179" t="s">
        <v>356</v>
      </c>
      <c r="H50" s="211" t="s">
        <v>357</v>
      </c>
      <c r="I50" s="212" t="s">
        <v>355</v>
      </c>
      <c r="J50" s="212" t="s">
        <v>358</v>
      </c>
      <c r="K50" s="213" t="s">
        <v>356</v>
      </c>
      <c r="L50" s="212" t="s">
        <v>359</v>
      </c>
      <c r="M50" s="213" t="s">
        <v>360</v>
      </c>
      <c r="N50" s="212" t="s">
        <v>361</v>
      </c>
      <c r="O50" s="213" t="s">
        <v>362</v>
      </c>
      <c r="P50" s="213" t="s">
        <v>363</v>
      </c>
      <c r="Q50" s="213" t="s">
        <v>364</v>
      </c>
      <c r="R50" s="214" t="s">
        <v>365</v>
      </c>
      <c r="S50" s="214" t="s">
        <v>366</v>
      </c>
      <c r="T50" s="214" t="s">
        <v>367</v>
      </c>
    </row>
    <row r="51" spans="1:20" ht="15.75" thickBot="1" x14ac:dyDescent="0.3">
      <c r="A51" s="1493"/>
      <c r="B51" s="1494"/>
      <c r="C51" s="359" t="s">
        <v>368</v>
      </c>
      <c r="D51" s="360" t="s">
        <v>298</v>
      </c>
      <c r="E51" s="355" t="s">
        <v>369</v>
      </c>
      <c r="F51" s="141" t="s">
        <v>370</v>
      </c>
      <c r="G51" s="156" t="s">
        <v>298</v>
      </c>
      <c r="H51" s="215" t="s">
        <v>369</v>
      </c>
      <c r="I51" s="216"/>
      <c r="J51" s="216"/>
      <c r="K51" s="156" t="s">
        <v>298</v>
      </c>
      <c r="L51" s="156" t="s">
        <v>298</v>
      </c>
      <c r="M51" s="156" t="s">
        <v>298</v>
      </c>
      <c r="N51" s="216"/>
      <c r="O51" s="156" t="s">
        <v>300</v>
      </c>
      <c r="P51" s="156" t="s">
        <v>298</v>
      </c>
      <c r="Q51" s="217" t="s">
        <v>300</v>
      </c>
      <c r="R51" s="218" t="s">
        <v>349</v>
      </c>
      <c r="S51" s="156" t="s">
        <v>298</v>
      </c>
      <c r="T51" s="156" t="s">
        <v>349</v>
      </c>
    </row>
    <row r="52" spans="1:20" x14ac:dyDescent="0.25">
      <c r="A52" s="255" t="s">
        <v>201</v>
      </c>
      <c r="B52" s="361" t="str">
        <f>VLOOKUP(A52,'EXTRA-urbano_PIANO_INV-INFR '!$D$21:$H$39,2,FALSE)</f>
        <v>Lavori categoria prevalente(specificare)</v>
      </c>
      <c r="C52" s="362"/>
      <c r="D52" s="363"/>
      <c r="E52" s="356"/>
      <c r="F52" s="205"/>
      <c r="G52" s="206"/>
      <c r="H52" s="207"/>
      <c r="I52" s="208"/>
      <c r="J52" s="209"/>
      <c r="K52" s="195"/>
      <c r="L52" s="173"/>
      <c r="M52" s="196">
        <f>K52+L52</f>
        <v>0</v>
      </c>
      <c r="N52" s="210"/>
      <c r="O52" s="210"/>
      <c r="P52" s="165"/>
      <c r="Q52" s="166"/>
      <c r="R52" s="166"/>
      <c r="S52" s="161"/>
      <c r="T52" s="529"/>
    </row>
    <row r="53" spans="1:20" x14ac:dyDescent="0.25">
      <c r="A53" s="255" t="s">
        <v>201</v>
      </c>
      <c r="B53" s="361" t="str">
        <f>VLOOKUP(A53,'EXTRA-urbano_PIANO_INV-INFR '!$D$21:$H$39,2,FALSE)</f>
        <v>Lavori categoria prevalente(specificare)</v>
      </c>
      <c r="C53" s="364"/>
      <c r="D53" s="365"/>
      <c r="E53" s="357"/>
      <c r="F53" s="167"/>
      <c r="G53" s="180"/>
      <c r="H53" s="176"/>
      <c r="I53" s="162"/>
      <c r="J53" s="163"/>
      <c r="K53" s="160"/>
      <c r="L53" s="161"/>
      <c r="M53" s="196">
        <f t="shared" ref="M53:M87" si="25">K53+L53</f>
        <v>0</v>
      </c>
      <c r="N53" s="164"/>
      <c r="O53" s="164"/>
      <c r="P53" s="168"/>
      <c r="Q53" s="84"/>
      <c r="R53" s="84"/>
      <c r="S53" s="161"/>
      <c r="T53" s="529"/>
    </row>
    <row r="54" spans="1:20" x14ac:dyDescent="0.25">
      <c r="A54" s="255" t="s">
        <v>201</v>
      </c>
      <c r="B54" s="361" t="str">
        <f>VLOOKUP(A54,'EXTRA-urbano_PIANO_INV-INFR '!$D$21:$H$39,2,FALSE)</f>
        <v>Lavori categoria prevalente(specificare)</v>
      </c>
      <c r="C54" s="74"/>
      <c r="D54" s="363"/>
      <c r="E54" s="358"/>
      <c r="F54" s="162"/>
      <c r="G54" s="181"/>
      <c r="H54" s="177"/>
      <c r="I54" s="171"/>
      <c r="J54" s="172"/>
      <c r="K54" s="169"/>
      <c r="L54" s="173"/>
      <c r="M54" s="196">
        <f t="shared" si="25"/>
        <v>0</v>
      </c>
      <c r="N54" s="164"/>
      <c r="O54" s="84"/>
      <c r="P54" s="161"/>
      <c r="Q54" s="84"/>
      <c r="R54" s="84"/>
      <c r="S54" s="161"/>
      <c r="T54" s="534"/>
    </row>
    <row r="55" spans="1:20" x14ac:dyDescent="0.25">
      <c r="A55" s="255" t="s">
        <v>206</v>
      </c>
      <c r="B55" s="361" t="str">
        <f>VLOOKUP(A55,'EXTRA-urbano_PIANO_INV-INFR '!$D$21:$H$39,2,FALSE)</f>
        <v>SPECIFICARE______</v>
      </c>
      <c r="C55" s="74"/>
      <c r="D55" s="363"/>
      <c r="E55" s="358"/>
      <c r="F55" s="162"/>
      <c r="G55" s="181"/>
      <c r="H55" s="177"/>
      <c r="I55" s="171"/>
      <c r="J55" s="172"/>
      <c r="K55" s="169"/>
      <c r="L55" s="173"/>
      <c r="M55" s="196">
        <f t="shared" si="25"/>
        <v>0</v>
      </c>
      <c r="N55" s="164"/>
      <c r="O55" s="84"/>
      <c r="P55" s="161"/>
      <c r="Q55" s="84"/>
      <c r="R55" s="84"/>
      <c r="S55" s="161"/>
      <c r="T55" s="534"/>
    </row>
    <row r="56" spans="1:20" x14ac:dyDescent="0.25">
      <c r="A56" s="255" t="s">
        <v>201</v>
      </c>
      <c r="B56" s="361" t="str">
        <f>VLOOKUP(A56,'EXTRA-urbano_PIANO_INV-INFR '!$D$21:$H$39,2,FALSE)</f>
        <v>Lavori categoria prevalente(specificare)</v>
      </c>
      <c r="C56" s="362"/>
      <c r="D56" s="363"/>
      <c r="E56" s="356"/>
      <c r="F56" s="205"/>
      <c r="G56" s="206"/>
      <c r="H56" s="207"/>
      <c r="I56" s="208"/>
      <c r="J56" s="209"/>
      <c r="K56" s="195"/>
      <c r="L56" s="173"/>
      <c r="M56" s="196">
        <f t="shared" si="25"/>
        <v>0</v>
      </c>
      <c r="N56" s="210"/>
      <c r="O56" s="210"/>
      <c r="P56" s="165"/>
      <c r="Q56" s="166"/>
      <c r="R56" s="166"/>
      <c r="S56" s="161"/>
      <c r="T56" s="529"/>
    </row>
    <row r="57" spans="1:20" x14ac:dyDescent="0.25">
      <c r="A57" s="255" t="s">
        <v>201</v>
      </c>
      <c r="B57" s="361" t="str">
        <f>VLOOKUP(A57,'EXTRA-urbano_PIANO_INV-INFR '!$D$21:$H$39,2,FALSE)</f>
        <v>Lavori categoria prevalente(specificare)</v>
      </c>
      <c r="C57" s="364"/>
      <c r="D57" s="365"/>
      <c r="E57" s="357"/>
      <c r="F57" s="167"/>
      <c r="G57" s="180"/>
      <c r="H57" s="176"/>
      <c r="I57" s="162"/>
      <c r="J57" s="163"/>
      <c r="K57" s="160"/>
      <c r="L57" s="161"/>
      <c r="M57" s="196">
        <f t="shared" ref="M57:M77" si="26">K57+L57</f>
        <v>0</v>
      </c>
      <c r="N57" s="164"/>
      <c r="O57" s="164"/>
      <c r="P57" s="168"/>
      <c r="Q57" s="84"/>
      <c r="R57" s="84"/>
      <c r="S57" s="161"/>
      <c r="T57" s="529"/>
    </row>
    <row r="58" spans="1:20" x14ac:dyDescent="0.25">
      <c r="A58" s="255" t="s">
        <v>201</v>
      </c>
      <c r="B58" s="361" t="str">
        <f>VLOOKUP(A58,'EXTRA-urbano_PIANO_INV-INFR '!$D$21:$H$39,2,FALSE)</f>
        <v>Lavori categoria prevalente(specificare)</v>
      </c>
      <c r="C58" s="74"/>
      <c r="D58" s="363"/>
      <c r="E58" s="358"/>
      <c r="F58" s="162"/>
      <c r="G58" s="181"/>
      <c r="H58" s="177"/>
      <c r="I58" s="171"/>
      <c r="J58" s="172"/>
      <c r="K58" s="169"/>
      <c r="L58" s="173"/>
      <c r="M58" s="196">
        <f t="shared" si="26"/>
        <v>0</v>
      </c>
      <c r="N58" s="164"/>
      <c r="O58" s="84"/>
      <c r="P58" s="161"/>
      <c r="Q58" s="84"/>
      <c r="R58" s="84"/>
      <c r="S58" s="161"/>
      <c r="T58" s="534"/>
    </row>
    <row r="59" spans="1:20" x14ac:dyDescent="0.25">
      <c r="A59" s="255" t="s">
        <v>207</v>
      </c>
      <c r="B59" s="361" t="str">
        <f>VLOOKUP(A59,'EXTRA-urbano_PIANO_INV-INFR '!$D$21:$H$39,2,FALSE)</f>
        <v>SPECIFICARE______</v>
      </c>
      <c r="C59" s="74"/>
      <c r="D59" s="363"/>
      <c r="E59" s="358"/>
      <c r="F59" s="162"/>
      <c r="G59" s="181"/>
      <c r="H59" s="177"/>
      <c r="I59" s="171"/>
      <c r="J59" s="172"/>
      <c r="K59" s="169"/>
      <c r="L59" s="173"/>
      <c r="M59" s="196">
        <f t="shared" si="26"/>
        <v>0</v>
      </c>
      <c r="N59" s="164"/>
      <c r="O59" s="84"/>
      <c r="P59" s="161"/>
      <c r="Q59" s="84"/>
      <c r="R59" s="84"/>
      <c r="S59" s="161"/>
      <c r="T59" s="534"/>
    </row>
    <row r="60" spans="1:20" x14ac:dyDescent="0.25">
      <c r="A60" s="255" t="s">
        <v>201</v>
      </c>
      <c r="B60" s="361" t="str">
        <f>VLOOKUP(A60,'EXTRA-urbano_PIANO_INV-INFR '!$D$21:$H$39,2,FALSE)</f>
        <v>Lavori categoria prevalente(specificare)</v>
      </c>
      <c r="C60" s="362"/>
      <c r="D60" s="363"/>
      <c r="E60" s="356"/>
      <c r="F60" s="205"/>
      <c r="G60" s="206"/>
      <c r="H60" s="207"/>
      <c r="I60" s="208"/>
      <c r="J60" s="209"/>
      <c r="K60" s="195"/>
      <c r="L60" s="173"/>
      <c r="M60" s="196">
        <f t="shared" si="26"/>
        <v>0</v>
      </c>
      <c r="N60" s="210"/>
      <c r="O60" s="210"/>
      <c r="P60" s="165"/>
      <c r="Q60" s="166"/>
      <c r="R60" s="166"/>
      <c r="S60" s="161"/>
      <c r="T60" s="529"/>
    </row>
    <row r="61" spans="1:20" x14ac:dyDescent="0.25">
      <c r="A61" s="255" t="s">
        <v>201</v>
      </c>
      <c r="B61" s="361" t="str">
        <f>VLOOKUP(A61,'EXTRA-urbano_PIANO_INV-INFR '!$D$21:$H$39,2,FALSE)</f>
        <v>Lavori categoria prevalente(specificare)</v>
      </c>
      <c r="C61" s="364"/>
      <c r="D61" s="365"/>
      <c r="E61" s="357"/>
      <c r="F61" s="167"/>
      <c r="G61" s="180"/>
      <c r="H61" s="176"/>
      <c r="I61" s="162"/>
      <c r="J61" s="163"/>
      <c r="K61" s="160"/>
      <c r="L61" s="161"/>
      <c r="M61" s="196">
        <f t="shared" si="26"/>
        <v>0</v>
      </c>
      <c r="N61" s="164"/>
      <c r="O61" s="164"/>
      <c r="P61" s="168"/>
      <c r="Q61" s="84"/>
      <c r="R61" s="84"/>
      <c r="S61" s="161"/>
      <c r="T61" s="529"/>
    </row>
    <row r="62" spans="1:20" x14ac:dyDescent="0.25">
      <c r="A62" s="255" t="s">
        <v>201</v>
      </c>
      <c r="B62" s="361" t="str">
        <f>VLOOKUP(A62,'EXTRA-urbano_PIANO_INV-INFR '!$D$21:$H$39,2,FALSE)</f>
        <v>Lavori categoria prevalente(specificare)</v>
      </c>
      <c r="C62" s="74"/>
      <c r="D62" s="363"/>
      <c r="E62" s="358"/>
      <c r="F62" s="162"/>
      <c r="G62" s="181"/>
      <c r="H62" s="177"/>
      <c r="I62" s="171"/>
      <c r="J62" s="172"/>
      <c r="K62" s="169"/>
      <c r="L62" s="173"/>
      <c r="M62" s="196">
        <f t="shared" si="26"/>
        <v>0</v>
      </c>
      <c r="N62" s="164"/>
      <c r="O62" s="84"/>
      <c r="P62" s="161"/>
      <c r="Q62" s="84"/>
      <c r="R62" s="84"/>
      <c r="S62" s="161"/>
      <c r="T62" s="534"/>
    </row>
    <row r="63" spans="1:20" x14ac:dyDescent="0.25">
      <c r="A63" s="255" t="s">
        <v>208</v>
      </c>
      <c r="B63" s="361" t="str">
        <f>VLOOKUP(A63,'EXTRA-urbano_PIANO_INV-INFR '!$D$21:$H$39,2,FALSE)</f>
        <v>SPECIFICARE______</v>
      </c>
      <c r="C63" s="74"/>
      <c r="D63" s="363"/>
      <c r="E63" s="358"/>
      <c r="F63" s="162"/>
      <c r="G63" s="181"/>
      <c r="H63" s="177"/>
      <c r="I63" s="171"/>
      <c r="J63" s="172"/>
      <c r="K63" s="169"/>
      <c r="L63" s="173"/>
      <c r="M63" s="196">
        <f t="shared" si="26"/>
        <v>0</v>
      </c>
      <c r="N63" s="164"/>
      <c r="O63" s="84"/>
      <c r="P63" s="161"/>
      <c r="Q63" s="84"/>
      <c r="R63" s="84"/>
      <c r="S63" s="161"/>
      <c r="T63" s="534"/>
    </row>
    <row r="64" spans="1:20" x14ac:dyDescent="0.25">
      <c r="A64" s="255" t="s">
        <v>201</v>
      </c>
      <c r="B64" s="361" t="str">
        <f>VLOOKUP(A64,'EXTRA-urbano_PIANO_INV-INFR '!$D$21:$H$39,2,FALSE)</f>
        <v>Lavori categoria prevalente(specificare)</v>
      </c>
      <c r="C64" s="362"/>
      <c r="D64" s="363"/>
      <c r="E64" s="356"/>
      <c r="F64" s="205"/>
      <c r="G64" s="206"/>
      <c r="H64" s="207"/>
      <c r="I64" s="208"/>
      <c r="J64" s="209"/>
      <c r="K64" s="195"/>
      <c r="L64" s="173"/>
      <c r="M64" s="196">
        <f t="shared" si="26"/>
        <v>0</v>
      </c>
      <c r="N64" s="210"/>
      <c r="O64" s="210"/>
      <c r="P64" s="165"/>
      <c r="Q64" s="166"/>
      <c r="R64" s="166"/>
      <c r="S64" s="161"/>
      <c r="T64" s="529"/>
    </row>
    <row r="65" spans="1:20" x14ac:dyDescent="0.25">
      <c r="A65" s="255" t="s">
        <v>201</v>
      </c>
      <c r="B65" s="361" t="str">
        <f>VLOOKUP(A65,'EXTRA-urbano_PIANO_INV-INFR '!$D$21:$H$39,2,FALSE)</f>
        <v>Lavori categoria prevalente(specificare)</v>
      </c>
      <c r="C65" s="364"/>
      <c r="D65" s="365"/>
      <c r="E65" s="357"/>
      <c r="F65" s="167"/>
      <c r="G65" s="180"/>
      <c r="H65" s="176"/>
      <c r="I65" s="162"/>
      <c r="J65" s="163"/>
      <c r="K65" s="160"/>
      <c r="L65" s="161"/>
      <c r="M65" s="196">
        <f t="shared" si="26"/>
        <v>0</v>
      </c>
      <c r="N65" s="164"/>
      <c r="O65" s="164"/>
      <c r="P65" s="168"/>
      <c r="Q65" s="84"/>
      <c r="R65" s="84"/>
      <c r="S65" s="161"/>
      <c r="T65" s="529"/>
    </row>
    <row r="66" spans="1:20" x14ac:dyDescent="0.25">
      <c r="A66" s="255" t="s">
        <v>201</v>
      </c>
      <c r="B66" s="361" t="str">
        <f>VLOOKUP(A66,'EXTRA-urbano_PIANO_INV-INFR '!$D$21:$H$39,2,FALSE)</f>
        <v>Lavori categoria prevalente(specificare)</v>
      </c>
      <c r="C66" s="74"/>
      <c r="D66" s="363"/>
      <c r="E66" s="358"/>
      <c r="F66" s="162"/>
      <c r="G66" s="181"/>
      <c r="H66" s="177"/>
      <c r="I66" s="171"/>
      <c r="J66" s="172"/>
      <c r="K66" s="169"/>
      <c r="L66" s="173"/>
      <c r="M66" s="196">
        <f t="shared" si="26"/>
        <v>0</v>
      </c>
      <c r="N66" s="164"/>
      <c r="O66" s="84"/>
      <c r="P66" s="161"/>
      <c r="Q66" s="84"/>
      <c r="R66" s="84"/>
      <c r="S66" s="161"/>
      <c r="T66" s="534"/>
    </row>
    <row r="67" spans="1:20" x14ac:dyDescent="0.25">
      <c r="A67" s="255" t="s">
        <v>209</v>
      </c>
      <c r="B67" s="361" t="str">
        <f>VLOOKUP(A67,'EXTRA-urbano_PIANO_INV-INFR '!$D$21:$H$39,2,FALSE)</f>
        <v>SPECIFICARE______</v>
      </c>
      <c r="C67" s="74"/>
      <c r="D67" s="363"/>
      <c r="E67" s="358"/>
      <c r="F67" s="162"/>
      <c r="G67" s="181"/>
      <c r="H67" s="177"/>
      <c r="I67" s="171"/>
      <c r="J67" s="172"/>
      <c r="K67" s="169"/>
      <c r="L67" s="173"/>
      <c r="M67" s="196">
        <f t="shared" si="26"/>
        <v>0</v>
      </c>
      <c r="N67" s="164"/>
      <c r="O67" s="84"/>
      <c r="P67" s="161"/>
      <c r="Q67" s="84"/>
      <c r="R67" s="84"/>
      <c r="S67" s="161"/>
      <c r="T67" s="534"/>
    </row>
    <row r="68" spans="1:20" x14ac:dyDescent="0.25">
      <c r="A68" s="255" t="s">
        <v>201</v>
      </c>
      <c r="B68" s="361" t="str">
        <f>VLOOKUP(A68,'EXTRA-urbano_PIANO_INV-INFR '!$D$21:$H$39,2,FALSE)</f>
        <v>Lavori categoria prevalente(specificare)</v>
      </c>
      <c r="C68" s="362"/>
      <c r="D68" s="363"/>
      <c r="E68" s="356"/>
      <c r="F68" s="205"/>
      <c r="G68" s="206"/>
      <c r="H68" s="207"/>
      <c r="I68" s="208"/>
      <c r="J68" s="209"/>
      <c r="K68" s="195"/>
      <c r="L68" s="173"/>
      <c r="M68" s="196">
        <f t="shared" si="26"/>
        <v>0</v>
      </c>
      <c r="N68" s="210"/>
      <c r="O68" s="210"/>
      <c r="P68" s="165"/>
      <c r="Q68" s="166"/>
      <c r="R68" s="166"/>
      <c r="S68" s="161"/>
      <c r="T68" s="529"/>
    </row>
    <row r="69" spans="1:20" x14ac:dyDescent="0.25">
      <c r="A69" s="255" t="s">
        <v>201</v>
      </c>
      <c r="B69" s="361" t="str">
        <f>VLOOKUP(A69,'EXTRA-urbano_PIANO_INV-INFR '!$D$21:$H$39,2,FALSE)</f>
        <v>Lavori categoria prevalente(specificare)</v>
      </c>
      <c r="C69" s="364"/>
      <c r="D69" s="365"/>
      <c r="E69" s="357"/>
      <c r="F69" s="167"/>
      <c r="G69" s="180"/>
      <c r="H69" s="176"/>
      <c r="I69" s="162"/>
      <c r="J69" s="163"/>
      <c r="K69" s="160"/>
      <c r="L69" s="161"/>
      <c r="M69" s="196">
        <f t="shared" si="26"/>
        <v>0</v>
      </c>
      <c r="N69" s="164"/>
      <c r="O69" s="164"/>
      <c r="P69" s="168"/>
      <c r="Q69" s="84"/>
      <c r="R69" s="84"/>
      <c r="S69" s="161"/>
      <c r="T69" s="529"/>
    </row>
    <row r="70" spans="1:20" x14ac:dyDescent="0.25">
      <c r="A70" s="255" t="s">
        <v>201</v>
      </c>
      <c r="B70" s="361" t="str">
        <f>VLOOKUP(A70,'EXTRA-urbano_PIANO_INV-INFR '!$D$21:$H$39,2,FALSE)</f>
        <v>Lavori categoria prevalente(specificare)</v>
      </c>
      <c r="C70" s="74"/>
      <c r="D70" s="363"/>
      <c r="E70" s="358"/>
      <c r="F70" s="162"/>
      <c r="G70" s="181"/>
      <c r="H70" s="177"/>
      <c r="I70" s="171"/>
      <c r="J70" s="172"/>
      <c r="K70" s="169"/>
      <c r="L70" s="173"/>
      <c r="M70" s="196">
        <f t="shared" si="26"/>
        <v>0</v>
      </c>
      <c r="N70" s="164"/>
      <c r="O70" s="84"/>
      <c r="P70" s="161"/>
      <c r="Q70" s="84"/>
      <c r="R70" s="84"/>
      <c r="S70" s="161"/>
      <c r="T70" s="534"/>
    </row>
    <row r="71" spans="1:20" x14ac:dyDescent="0.25">
      <c r="A71" s="255" t="s">
        <v>210</v>
      </c>
      <c r="B71" s="361" t="str">
        <f>VLOOKUP(A71,'EXTRA-urbano_PIANO_INV-INFR '!$D$21:$H$39,2,FALSE)</f>
        <v>SPECIFICARE______</v>
      </c>
      <c r="C71" s="74"/>
      <c r="D71" s="363"/>
      <c r="E71" s="358"/>
      <c r="F71" s="162"/>
      <c r="G71" s="181"/>
      <c r="H71" s="177"/>
      <c r="I71" s="171"/>
      <c r="J71" s="172"/>
      <c r="K71" s="169"/>
      <c r="L71" s="173"/>
      <c r="M71" s="196">
        <f t="shared" si="26"/>
        <v>0</v>
      </c>
      <c r="N71" s="164"/>
      <c r="O71" s="84"/>
      <c r="P71" s="161"/>
      <c r="Q71" s="84"/>
      <c r="R71" s="84"/>
      <c r="S71" s="161"/>
      <c r="T71" s="534"/>
    </row>
    <row r="72" spans="1:20" x14ac:dyDescent="0.25">
      <c r="A72" s="255" t="s">
        <v>201</v>
      </c>
      <c r="B72" s="361" t="str">
        <f>VLOOKUP(A72,'EXTRA-urbano_PIANO_INV-INFR '!$D$21:$H$39,2,FALSE)</f>
        <v>Lavori categoria prevalente(specificare)</v>
      </c>
      <c r="C72" s="362"/>
      <c r="D72" s="363"/>
      <c r="E72" s="356"/>
      <c r="F72" s="205"/>
      <c r="G72" s="206"/>
      <c r="H72" s="207"/>
      <c r="I72" s="208"/>
      <c r="J72" s="209"/>
      <c r="K72" s="195"/>
      <c r="L72" s="173"/>
      <c r="M72" s="196">
        <f t="shared" si="26"/>
        <v>0</v>
      </c>
      <c r="N72" s="210"/>
      <c r="O72" s="210"/>
      <c r="P72" s="165"/>
      <c r="Q72" s="166"/>
      <c r="R72" s="166"/>
      <c r="S72" s="161"/>
      <c r="T72" s="529"/>
    </row>
    <row r="73" spans="1:20" x14ac:dyDescent="0.25">
      <c r="A73" s="255" t="s">
        <v>201</v>
      </c>
      <c r="B73" s="361" t="str">
        <f>VLOOKUP(A73,'EXTRA-urbano_PIANO_INV-INFR '!$D$21:$H$39,2,FALSE)</f>
        <v>Lavori categoria prevalente(specificare)</v>
      </c>
      <c r="C73" s="364"/>
      <c r="D73" s="365"/>
      <c r="E73" s="357"/>
      <c r="F73" s="167"/>
      <c r="G73" s="180"/>
      <c r="H73" s="176"/>
      <c r="I73" s="162"/>
      <c r="J73" s="163"/>
      <c r="K73" s="160"/>
      <c r="L73" s="161"/>
      <c r="M73" s="196">
        <f t="shared" si="26"/>
        <v>0</v>
      </c>
      <c r="N73" s="164"/>
      <c r="O73" s="164"/>
      <c r="P73" s="168"/>
      <c r="Q73" s="84"/>
      <c r="R73" s="84"/>
      <c r="S73" s="161"/>
      <c r="T73" s="529"/>
    </row>
    <row r="74" spans="1:20" x14ac:dyDescent="0.25">
      <c r="A74" s="255" t="s">
        <v>201</v>
      </c>
      <c r="B74" s="361" t="str">
        <f>VLOOKUP(A74,'EXTRA-urbano_PIANO_INV-INFR '!$D$21:$H$39,2,FALSE)</f>
        <v>Lavori categoria prevalente(specificare)</v>
      </c>
      <c r="C74" s="74"/>
      <c r="D74" s="363"/>
      <c r="E74" s="358"/>
      <c r="F74" s="162"/>
      <c r="G74" s="181"/>
      <c r="H74" s="177"/>
      <c r="I74" s="171"/>
      <c r="J74" s="172"/>
      <c r="K74" s="169"/>
      <c r="L74" s="173"/>
      <c r="M74" s="196">
        <f t="shared" si="26"/>
        <v>0</v>
      </c>
      <c r="N74" s="164"/>
      <c r="O74" s="84"/>
      <c r="P74" s="161"/>
      <c r="Q74" s="84"/>
      <c r="R74" s="84"/>
      <c r="S74" s="161"/>
      <c r="T74" s="534"/>
    </row>
    <row r="75" spans="1:20" x14ac:dyDescent="0.25">
      <c r="A75" s="255" t="s">
        <v>211</v>
      </c>
      <c r="B75" s="361" t="str">
        <f>VLOOKUP(A75,'EXTRA-urbano_PIANO_INV-INFR '!$D$21:$H$39,2,FALSE)</f>
        <v>SPECIFICARE______</v>
      </c>
      <c r="C75" s="74"/>
      <c r="D75" s="363"/>
      <c r="E75" s="358"/>
      <c r="F75" s="162"/>
      <c r="G75" s="181"/>
      <c r="H75" s="177"/>
      <c r="I75" s="171"/>
      <c r="J75" s="172"/>
      <c r="K75" s="169"/>
      <c r="L75" s="173"/>
      <c r="M75" s="196">
        <f t="shared" si="26"/>
        <v>0</v>
      </c>
      <c r="N75" s="164"/>
      <c r="O75" s="84"/>
      <c r="P75" s="161"/>
      <c r="Q75" s="84"/>
      <c r="R75" s="84"/>
      <c r="S75" s="161"/>
      <c r="T75" s="534"/>
    </row>
    <row r="76" spans="1:20" x14ac:dyDescent="0.25">
      <c r="A76" s="255" t="s">
        <v>201</v>
      </c>
      <c r="B76" s="361" t="str">
        <f>VLOOKUP(A76,'EXTRA-urbano_PIANO_INV-INFR '!$D$21:$H$39,2,FALSE)</f>
        <v>Lavori categoria prevalente(specificare)</v>
      </c>
      <c r="C76" s="362"/>
      <c r="D76" s="363"/>
      <c r="E76" s="356"/>
      <c r="F76" s="205"/>
      <c r="G76" s="206"/>
      <c r="H76" s="207"/>
      <c r="I76" s="208"/>
      <c r="J76" s="209"/>
      <c r="K76" s="195"/>
      <c r="L76" s="173"/>
      <c r="M76" s="196">
        <f t="shared" si="26"/>
        <v>0</v>
      </c>
      <c r="N76" s="210"/>
      <c r="O76" s="210"/>
      <c r="P76" s="165"/>
      <c r="Q76" s="166"/>
      <c r="R76" s="166"/>
      <c r="S76" s="161"/>
      <c r="T76" s="529"/>
    </row>
    <row r="77" spans="1:20" x14ac:dyDescent="0.25">
      <c r="A77" s="255" t="s">
        <v>201</v>
      </c>
      <c r="B77" s="361" t="str">
        <f>VLOOKUP(A77,'EXTRA-urbano_PIANO_INV-INFR '!$D$21:$H$39,2,FALSE)</f>
        <v>Lavori categoria prevalente(specificare)</v>
      </c>
      <c r="C77" s="364"/>
      <c r="D77" s="365"/>
      <c r="E77" s="357"/>
      <c r="F77" s="167"/>
      <c r="G77" s="180"/>
      <c r="H77" s="176"/>
      <c r="I77" s="162"/>
      <c r="J77" s="163"/>
      <c r="K77" s="160"/>
      <c r="L77" s="161"/>
      <c r="M77" s="196">
        <f t="shared" si="26"/>
        <v>0</v>
      </c>
      <c r="N77" s="164"/>
      <c r="O77" s="164"/>
      <c r="P77" s="168"/>
      <c r="Q77" s="84"/>
      <c r="R77" s="84"/>
      <c r="S77" s="161"/>
      <c r="T77" s="529"/>
    </row>
    <row r="78" spans="1:20" x14ac:dyDescent="0.25">
      <c r="A78" s="255" t="s">
        <v>203</v>
      </c>
      <c r="B78" s="361" t="str">
        <f>VLOOKUP(A78,'EXTRA-urbano_PIANO_INV-INFR '!$D$21:$H$39,2,FALSE)</f>
        <v>A. Totale lavori</v>
      </c>
      <c r="C78" s="74"/>
      <c r="D78" s="363"/>
      <c r="E78" s="358"/>
      <c r="F78" s="162"/>
      <c r="G78" s="181"/>
      <c r="H78" s="177"/>
      <c r="I78" s="171"/>
      <c r="J78" s="172"/>
      <c r="K78" s="169"/>
      <c r="L78" s="173"/>
      <c r="M78" s="196">
        <f t="shared" ref="M78:M80" si="27">K78+L78</f>
        <v>0</v>
      </c>
      <c r="N78" s="164"/>
      <c r="O78" s="84"/>
      <c r="P78" s="161"/>
      <c r="Q78" s="84"/>
      <c r="R78" s="84"/>
      <c r="S78" s="161"/>
      <c r="T78" s="534"/>
    </row>
    <row r="79" spans="1:20" x14ac:dyDescent="0.25">
      <c r="A79" s="255" t="s">
        <v>208</v>
      </c>
      <c r="B79" s="361" t="str">
        <f>VLOOKUP(A79,'EXTRA-urbano_PIANO_INV-INFR '!$D$21:$H$39,2,FALSE)</f>
        <v>SPECIFICARE______</v>
      </c>
      <c r="C79" s="74"/>
      <c r="D79" s="363"/>
      <c r="E79" s="358"/>
      <c r="F79" s="162"/>
      <c r="G79" s="181"/>
      <c r="H79" s="177"/>
      <c r="I79" s="171"/>
      <c r="J79" s="172"/>
      <c r="K79" s="169"/>
      <c r="L79" s="173"/>
      <c r="M79" s="196">
        <f t="shared" si="27"/>
        <v>0</v>
      </c>
      <c r="N79" s="164"/>
      <c r="O79" s="84"/>
      <c r="P79" s="161"/>
      <c r="Q79" s="84"/>
      <c r="R79" s="84"/>
      <c r="S79" s="161"/>
      <c r="T79" s="534"/>
    </row>
    <row r="80" spans="1:20" x14ac:dyDescent="0.25">
      <c r="A80" s="255" t="s">
        <v>207</v>
      </c>
      <c r="B80" s="361" t="str">
        <f>VLOOKUP(A80,'EXTRA-urbano_PIANO_INV-INFR '!$D$21:$H$39,2,FALSE)</f>
        <v>SPECIFICARE______</v>
      </c>
      <c r="C80" s="74"/>
      <c r="D80" s="363"/>
      <c r="E80" s="358"/>
      <c r="F80" s="162"/>
      <c r="G80" s="181"/>
      <c r="H80" s="177"/>
      <c r="I80" s="171"/>
      <c r="J80" s="172"/>
      <c r="K80" s="169"/>
      <c r="L80" s="173"/>
      <c r="M80" s="196">
        <f t="shared" si="27"/>
        <v>0</v>
      </c>
      <c r="N80" s="164"/>
      <c r="O80" s="84"/>
      <c r="P80" s="161"/>
      <c r="Q80" s="84"/>
      <c r="R80" s="84"/>
      <c r="S80" s="161"/>
      <c r="T80" s="534"/>
    </row>
    <row r="81" spans="1:20" x14ac:dyDescent="0.25">
      <c r="A81" s="255" t="s">
        <v>207</v>
      </c>
      <c r="B81" s="361" t="str">
        <f>VLOOKUP(A81,'EXTRA-urbano_PIANO_INV-INFR '!$D$21:$H$39,2,FALSE)</f>
        <v>SPECIFICARE______</v>
      </c>
      <c r="C81" s="74"/>
      <c r="D81" s="363"/>
      <c r="E81" s="358"/>
      <c r="F81" s="162"/>
      <c r="G81" s="181"/>
      <c r="H81" s="177"/>
      <c r="I81" s="171"/>
      <c r="J81" s="172"/>
      <c r="K81" s="169"/>
      <c r="L81" s="173"/>
      <c r="M81" s="196">
        <f t="shared" si="25"/>
        <v>0</v>
      </c>
      <c r="N81" s="164"/>
      <c r="O81" s="84"/>
      <c r="P81" s="161"/>
      <c r="Q81" s="84"/>
      <c r="R81" s="84"/>
      <c r="S81" s="161"/>
      <c r="T81" s="534"/>
    </row>
    <row r="82" spans="1:20" x14ac:dyDescent="0.25">
      <c r="A82" s="255" t="s">
        <v>206</v>
      </c>
      <c r="B82" s="361" t="str">
        <f>VLOOKUP(A82,'EXTRA-urbano_PIANO_INV-INFR '!$D$21:$H$39,2,FALSE)</f>
        <v>SPECIFICARE______</v>
      </c>
      <c r="C82" s="74"/>
      <c r="D82" s="363"/>
      <c r="E82" s="358"/>
      <c r="F82" s="162"/>
      <c r="G82" s="181"/>
      <c r="H82" s="177"/>
      <c r="I82" s="171"/>
      <c r="J82" s="172"/>
      <c r="K82" s="169"/>
      <c r="L82" s="173"/>
      <c r="M82" s="196">
        <f t="shared" si="25"/>
        <v>0</v>
      </c>
      <c r="N82" s="164"/>
      <c r="O82" s="84"/>
      <c r="P82" s="161"/>
      <c r="Q82" s="84"/>
      <c r="R82" s="84"/>
      <c r="S82" s="161"/>
      <c r="T82" s="534"/>
    </row>
    <row r="83" spans="1:20" x14ac:dyDescent="0.25">
      <c r="A83" s="255" t="s">
        <v>207</v>
      </c>
      <c r="B83" s="361" t="str">
        <f>VLOOKUP(A83,'EXTRA-urbano_PIANO_INV-INFR '!$D$21:$H$39,2,FALSE)</f>
        <v>SPECIFICARE______</v>
      </c>
      <c r="C83" s="74"/>
      <c r="D83" s="363"/>
      <c r="E83" s="358"/>
      <c r="F83" s="162"/>
      <c r="G83" s="181"/>
      <c r="H83" s="177"/>
      <c r="I83" s="171"/>
      <c r="J83" s="172"/>
      <c r="K83" s="169"/>
      <c r="L83" s="173"/>
      <c r="M83" s="196">
        <f t="shared" si="25"/>
        <v>0</v>
      </c>
      <c r="N83" s="164"/>
      <c r="O83" s="84"/>
      <c r="P83" s="161"/>
      <c r="Q83" s="84"/>
      <c r="R83" s="84"/>
      <c r="S83" s="161"/>
      <c r="T83" s="534"/>
    </row>
    <row r="84" spans="1:20" x14ac:dyDescent="0.25">
      <c r="A84" s="255" t="s">
        <v>202</v>
      </c>
      <c r="B84" s="361" t="str">
        <f>VLOOKUP(A84,'EXTRA-urbano_PIANO_INV-INFR '!$D$21:$H$39,2,FALSE)</f>
        <v>Lavori categoria prevalente(specificare)</v>
      </c>
      <c r="C84" s="74"/>
      <c r="D84" s="363"/>
      <c r="E84" s="358"/>
      <c r="F84" s="162"/>
      <c r="G84" s="181"/>
      <c r="H84" s="177"/>
      <c r="I84" s="171"/>
      <c r="J84" s="172"/>
      <c r="K84" s="169"/>
      <c r="L84" s="173"/>
      <c r="M84" s="196">
        <f t="shared" si="25"/>
        <v>0</v>
      </c>
      <c r="N84" s="164"/>
      <c r="O84" s="84"/>
      <c r="P84" s="161"/>
      <c r="Q84" s="84"/>
      <c r="R84" s="84"/>
      <c r="S84" s="161"/>
      <c r="T84" s="534"/>
    </row>
    <row r="85" spans="1:20" x14ac:dyDescent="0.25">
      <c r="A85" s="255" t="s">
        <v>206</v>
      </c>
      <c r="B85" s="361" t="str">
        <f>VLOOKUP(A85,'EXTRA-urbano_PIANO_INV-INFR '!$D$21:$H$39,2,FALSE)</f>
        <v>SPECIFICARE______</v>
      </c>
      <c r="C85" s="74"/>
      <c r="D85" s="363"/>
      <c r="E85" s="358"/>
      <c r="F85" s="162"/>
      <c r="G85" s="181"/>
      <c r="H85" s="177"/>
      <c r="I85" s="171"/>
      <c r="J85" s="172"/>
      <c r="K85" s="169"/>
      <c r="L85" s="173"/>
      <c r="M85" s="196">
        <f t="shared" si="25"/>
        <v>0</v>
      </c>
      <c r="N85" s="164"/>
      <c r="O85" s="84"/>
      <c r="P85" s="161"/>
      <c r="Q85" s="84"/>
      <c r="R85" s="84"/>
      <c r="S85" s="161"/>
      <c r="T85" s="534"/>
    </row>
    <row r="86" spans="1:20" x14ac:dyDescent="0.25">
      <c r="A86" s="255" t="s">
        <v>206</v>
      </c>
      <c r="B86" s="361" t="str">
        <f>VLOOKUP(A86,'EXTRA-urbano_PIANO_INV-INFR '!$D$21:$H$39,2,FALSE)</f>
        <v>SPECIFICARE______</v>
      </c>
      <c r="C86" s="74"/>
      <c r="D86" s="363"/>
      <c r="E86" s="358"/>
      <c r="F86" s="162"/>
      <c r="G86" s="181"/>
      <c r="H86" s="177"/>
      <c r="I86" s="171"/>
      <c r="J86" s="172"/>
      <c r="K86" s="169"/>
      <c r="L86" s="173"/>
      <c r="M86" s="196">
        <f t="shared" si="25"/>
        <v>0</v>
      </c>
      <c r="N86" s="164"/>
      <c r="O86" s="84"/>
      <c r="P86" s="161"/>
      <c r="Q86" s="84"/>
      <c r="R86" s="84"/>
      <c r="S86" s="161"/>
      <c r="T86" s="534"/>
    </row>
    <row r="87" spans="1:20" ht="15.75" thickBot="1" x14ac:dyDescent="0.3">
      <c r="A87" s="255" t="s">
        <v>206</v>
      </c>
      <c r="B87" s="361" t="str">
        <f>VLOOKUP(A87,'EXTRA-urbano_PIANO_INV-INFR '!$D$21:$H$39,2,FALSE)</f>
        <v>SPECIFICARE______</v>
      </c>
      <c r="C87" s="74"/>
      <c r="D87" s="363"/>
      <c r="E87" s="177"/>
      <c r="F87" s="171"/>
      <c r="G87" s="181"/>
      <c r="H87" s="177"/>
      <c r="I87" s="171"/>
      <c r="J87" s="172"/>
      <c r="K87" s="169"/>
      <c r="L87" s="236"/>
      <c r="M87" s="237">
        <f t="shared" si="25"/>
        <v>0</v>
      </c>
      <c r="N87" s="238"/>
      <c r="O87" s="170"/>
      <c r="P87" s="226"/>
      <c r="Q87" s="170"/>
      <c r="R87" s="170"/>
      <c r="S87" s="226"/>
      <c r="T87" s="574"/>
    </row>
    <row r="88" spans="1:20" ht="15.75" thickBot="1" x14ac:dyDescent="0.3">
      <c r="A88" s="575"/>
      <c r="B88" s="576"/>
      <c r="C88" s="368" t="s">
        <v>252</v>
      </c>
      <c r="D88" s="369">
        <f>SUM(D52:D87)</f>
        <v>0</v>
      </c>
      <c r="E88" s="577"/>
      <c r="F88" s="578"/>
      <c r="G88" s="370">
        <f>SUM(G52:G87)</f>
        <v>0</v>
      </c>
      <c r="H88" s="366" t="s">
        <v>252</v>
      </c>
      <c r="I88" s="240"/>
      <c r="J88" s="232"/>
      <c r="K88" s="232">
        <f>SUM(K52:K87)</f>
        <v>0</v>
      </c>
      <c r="L88" s="232">
        <f t="shared" ref="L88:M88" si="28">SUM(L52:L87)</f>
        <v>0</v>
      </c>
      <c r="M88" s="232">
        <f t="shared" si="28"/>
        <v>0</v>
      </c>
      <c r="N88" s="232"/>
      <c r="O88" s="232"/>
      <c r="P88" s="232">
        <f>SUM(P52:P87)</f>
        <v>0</v>
      </c>
      <c r="Q88" s="578"/>
      <c r="R88" s="578"/>
      <c r="S88" s="232">
        <f>SUM(S52:S54)</f>
        <v>0</v>
      </c>
      <c r="T88" s="579"/>
    </row>
    <row r="89" spans="1:20" x14ac:dyDescent="0.25">
      <c r="G89" s="580"/>
    </row>
    <row r="90" spans="1:20" ht="15.75" thickBot="1" x14ac:dyDescent="0.3"/>
    <row r="91" spans="1:20" ht="53.25" customHeight="1" thickBot="1" x14ac:dyDescent="0.3">
      <c r="A91" s="1446" t="s">
        <v>6</v>
      </c>
      <c r="B91" s="1447"/>
      <c r="C91" s="1447"/>
      <c r="D91" s="1447"/>
      <c r="E91" s="1447"/>
      <c r="F91" s="1447"/>
      <c r="G91" s="1447"/>
      <c r="H91" s="1447"/>
      <c r="I91" s="1447"/>
      <c r="J91" s="1447"/>
      <c r="K91" s="1447"/>
      <c r="L91" s="1447"/>
      <c r="M91" s="1447"/>
      <c r="N91" s="1447"/>
      <c r="O91" s="1447"/>
      <c r="P91" s="1447"/>
      <c r="Q91" s="1447"/>
      <c r="R91" s="1447"/>
      <c r="S91" s="1447"/>
      <c r="T91" s="1448"/>
    </row>
  </sheetData>
  <sheetProtection algorithmName="SHA-512" hashValue="Q9EDGO4snFAHwDpHJQz6Ou8GqoftXr78nZvAgnZyAZ8UeV95twd05WKzSOwIVZo9oPAHMvVg8r2Hfeh0F4RUwA==" saltValue="cGHhQmZdmiuDdKYfUsCEuA==" spinCount="100000" sheet="1" objects="1" scenarios="1"/>
  <mergeCells count="27">
    <mergeCell ref="A2:R2"/>
    <mergeCell ref="A4:R4"/>
    <mergeCell ref="A6:C7"/>
    <mergeCell ref="D6:F7"/>
    <mergeCell ref="H6:K6"/>
    <mergeCell ref="M6:P6"/>
    <mergeCell ref="H7:J7"/>
    <mergeCell ref="M7:O7"/>
    <mergeCell ref="A9:C9"/>
    <mergeCell ref="D9:F9"/>
    <mergeCell ref="H9:J9"/>
    <mergeCell ref="M9:O9"/>
    <mergeCell ref="A11:C11"/>
    <mergeCell ref="D11:F11"/>
    <mergeCell ref="H11:J11"/>
    <mergeCell ref="M11:O11"/>
    <mergeCell ref="A49:T49"/>
    <mergeCell ref="A50:A51"/>
    <mergeCell ref="B50:B51"/>
    <mergeCell ref="A91:T91"/>
    <mergeCell ref="A13:R13"/>
    <mergeCell ref="A15:A17"/>
    <mergeCell ref="B15:B17"/>
    <mergeCell ref="C15:C17"/>
    <mergeCell ref="D15:J15"/>
    <mergeCell ref="K15:Q15"/>
    <mergeCell ref="R15:R16"/>
  </mergeCells>
  <phoneticPr fontId="44" type="noConversion"/>
  <dataValidations count="8">
    <dataValidation allowBlank="1" showErrorMessage="1" sqref="K7:K12 P7:P11" xr:uid="{00000000-0002-0000-0D00-000000000000}"/>
    <dataValidation type="list" allowBlank="1" showInputMessage="1" showErrorMessage="1" sqref="N52:N87" xr:uid="{00000000-0002-0000-0D00-000001000000}">
      <formula1>$B$18:$B$45</formula1>
    </dataValidation>
    <dataValidation type="list" allowBlank="1" showInputMessage="1" showErrorMessage="1" sqref="R18:R45 T52:T87" xr:uid="{00000000-0002-0000-0D00-000002000000}">
      <formula1>"si"</formula1>
    </dataValidation>
    <dataValidation type="list" allowBlank="1" showInputMessage="1" showErrorMessage="1" sqref="R52:R87" xr:uid="{00000000-0002-0000-0D00-000003000000}">
      <formula1>"si,"</formula1>
    </dataValidation>
    <dataValidation allowBlank="1" showInputMessage="1" showErrorMessage="1" promptTitle="ATTENZIONE:" prompt=" è la differenza tra l'importo dei lavori del Sal (esclusivamente legato alle infrastrutture di supporto) e il precedente" sqref="L18:L45" xr:uid="{00000000-0002-0000-0D00-000004000000}"/>
    <dataValidation allowBlank="1" showInputMessage="1" showErrorMessage="1" promptTitle="ATTENZIONE:" prompt=" è la differenza tra l'importo degli onoeri della sicurezza i del Sal (esclusivamente legato alle infrastrutture di supporto) e il precedente" sqref="N18:N45" xr:uid="{00000000-0002-0000-0D00-000005000000}"/>
    <dataValidation allowBlank="1" showInputMessage="1" showErrorMessage="1" prompt="è la differenza tra l'importo degli oneri della sicurezza del SAL e il precedente" sqref="G18:G45" xr:uid="{00000000-0002-0000-0D00-000006000000}"/>
    <dataValidation allowBlank="1" showInputMessage="1" showErrorMessage="1" prompt="è la differenza tra l'importo dei lavori del Sal e il precedente" sqref="E18:E45" xr:uid="{00000000-0002-0000-0D00-000007000000}"/>
  </dataValidations>
  <pageMargins left="0.7" right="0.7" top="0.75" bottom="0.75" header="0.3" footer="0.3"/>
  <pageSetup paperSize="8" scale="55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Città Metropolitana beneficiaria dal menù a tendina_x000a__x000a_" xr:uid="{00000000-0002-0000-0D00-000008000000}">
          <x14:formula1>
            <xm:f>'DATI EROGAZIONI'!$A$2:$A$15</xm:f>
          </x14:formula1>
          <xm:sqref>D6:F7</xm:sqref>
        </x14:dataValidation>
        <x14:dataValidation type="list" allowBlank="1" showInputMessage="1" showErrorMessage="1" xr:uid="{00000000-0002-0000-0D00-000009000000}">
          <x14:formula1>
            <xm:f>'EXTRA-urbano_PIANO_INV-INFR '!$D$21:$D$38</xm:f>
          </x14:formula1>
          <xm:sqref>A18:A45 A52:A87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glio15">
    <tabColor rgb="FF99FFCC"/>
    <pageSetUpPr fitToPage="1"/>
  </sheetPr>
  <dimension ref="A1:AC86"/>
  <sheetViews>
    <sheetView topLeftCell="M1" workbookViewId="0">
      <selection activeCell="T6" sqref="T6"/>
    </sheetView>
  </sheetViews>
  <sheetFormatPr defaultColWidth="8.7109375" defaultRowHeight="15" x14ac:dyDescent="0.25"/>
  <cols>
    <col min="1" max="1" width="16.28515625" style="64" customWidth="1"/>
    <col min="2" max="2" width="32.5703125" style="64" bestFit="1" customWidth="1"/>
    <col min="3" max="3" width="21.7109375" style="64" bestFit="1" customWidth="1"/>
    <col min="4" max="4" width="15.42578125" style="64" customWidth="1"/>
    <col min="5" max="5" width="11.5703125" style="64" bestFit="1" customWidth="1"/>
    <col min="6" max="6" width="13.28515625" style="64" bestFit="1" customWidth="1"/>
    <col min="7" max="7" width="17.85546875" style="64" customWidth="1"/>
    <col min="8" max="8" width="17.140625" style="64" customWidth="1"/>
    <col min="9" max="9" width="11.28515625" style="64" bestFit="1" customWidth="1"/>
    <col min="10" max="10" width="14" style="64" customWidth="1"/>
    <col min="11" max="12" width="12.140625" style="64" bestFit="1" customWidth="1"/>
    <col min="13" max="13" width="18" style="64" customWidth="1"/>
    <col min="14" max="14" width="17.85546875" style="64" customWidth="1"/>
    <col min="15" max="15" width="13.7109375" style="64" bestFit="1" customWidth="1"/>
    <col min="16" max="16" width="11.28515625" style="64" bestFit="1" customWidth="1"/>
    <col min="17" max="17" width="13.5703125" style="64" customWidth="1"/>
    <col min="18" max="18" width="16.85546875" style="64" customWidth="1"/>
    <col min="19" max="19" width="14.28515625" style="64" customWidth="1"/>
    <col min="20" max="20" width="21.85546875" style="64" customWidth="1"/>
    <col min="21" max="16384" width="8.7109375" style="64"/>
  </cols>
  <sheetData>
    <row r="1" spans="1:29" ht="15.75" thickBot="1" x14ac:dyDescent="0.3">
      <c r="A1" s="399"/>
      <c r="B1" s="280"/>
      <c r="C1" s="400"/>
      <c r="D1" s="401"/>
      <c r="E1" s="401"/>
      <c r="F1" s="401"/>
      <c r="G1" s="402"/>
      <c r="H1" s="564"/>
      <c r="I1" s="280"/>
      <c r="J1" s="280"/>
      <c r="K1" s="403"/>
      <c r="L1" s="403"/>
      <c r="M1" s="403"/>
      <c r="N1" s="403"/>
      <c r="O1" s="403"/>
      <c r="P1" s="400"/>
      <c r="Q1" s="280"/>
      <c r="R1" s="402"/>
      <c r="S1" s="280"/>
      <c r="T1" s="280"/>
      <c r="U1" s="280"/>
      <c r="V1" s="400"/>
      <c r="W1" s="400"/>
      <c r="X1" s="280"/>
      <c r="Y1" s="400"/>
      <c r="Z1" s="400"/>
      <c r="AA1" s="400"/>
      <c r="AB1" s="400"/>
      <c r="AC1" s="280"/>
    </row>
    <row r="2" spans="1:29" ht="36.75" customHeight="1" thickBot="1" x14ac:dyDescent="0.3">
      <c r="A2" s="1479" t="s">
        <v>0</v>
      </c>
      <c r="B2" s="1480"/>
      <c r="C2" s="1480"/>
      <c r="D2" s="1480"/>
      <c r="E2" s="1480"/>
      <c r="F2" s="1480"/>
      <c r="G2" s="1480"/>
      <c r="H2" s="1480"/>
      <c r="I2" s="1480"/>
      <c r="J2" s="1480"/>
      <c r="K2" s="1480"/>
      <c r="L2" s="1480"/>
      <c r="M2" s="1480"/>
      <c r="N2" s="1480"/>
      <c r="O2" s="1480"/>
      <c r="P2" s="1480"/>
      <c r="Q2" s="1480"/>
      <c r="R2" s="1481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</row>
    <row r="3" spans="1:29" ht="23.25" thickBot="1" x14ac:dyDescent="0.3">
      <c r="A3" s="405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</row>
    <row r="4" spans="1:29" ht="18.75" thickBot="1" x14ac:dyDescent="0.3">
      <c r="A4" s="1212" t="s">
        <v>374</v>
      </c>
      <c r="B4" s="1213"/>
      <c r="C4" s="1213"/>
      <c r="D4" s="1213"/>
      <c r="E4" s="1213"/>
      <c r="F4" s="1213"/>
      <c r="G4" s="1213"/>
      <c r="H4" s="1213"/>
      <c r="I4" s="1213"/>
      <c r="J4" s="1213"/>
      <c r="K4" s="1213"/>
      <c r="L4" s="1213"/>
      <c r="M4" s="1213"/>
      <c r="N4" s="1213"/>
      <c r="O4" s="1213"/>
      <c r="P4" s="1213"/>
      <c r="Q4" s="1213"/>
      <c r="R4" s="1214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</row>
    <row r="5" spans="1:29" ht="18.75" thickBot="1" x14ac:dyDescent="0.3">
      <c r="A5" s="223"/>
      <c r="B5" s="40"/>
      <c r="C5" s="40"/>
      <c r="D5" s="40"/>
      <c r="E5" s="40"/>
      <c r="F5" s="40"/>
      <c r="G5" s="40"/>
      <c r="H5" s="40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29" ht="27.75" thickBot="1" x14ac:dyDescent="0.3">
      <c r="A6" s="927" t="s">
        <v>262</v>
      </c>
      <c r="B6" s="928"/>
      <c r="C6" s="928"/>
      <c r="D6" s="1449" t="s">
        <v>3</v>
      </c>
      <c r="E6" s="1449"/>
      <c r="F6" s="1450"/>
      <c r="G6" s="26"/>
      <c r="H6" s="1485" t="s">
        <v>322</v>
      </c>
      <c r="I6" s="1486"/>
      <c r="J6" s="1486"/>
      <c r="K6" s="1487"/>
      <c r="L6" s="26"/>
      <c r="M6" s="1485" t="s">
        <v>323</v>
      </c>
      <c r="N6" s="1486"/>
      <c r="O6" s="1486"/>
      <c r="P6" s="1487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 spans="1:29" ht="15" customHeight="1" thickBot="1" x14ac:dyDescent="0.3">
      <c r="A7" s="931"/>
      <c r="B7" s="932"/>
      <c r="C7" s="932"/>
      <c r="D7" s="1451"/>
      <c r="E7" s="1451"/>
      <c r="F7" s="1452"/>
      <c r="H7" s="1488" t="s">
        <v>324</v>
      </c>
      <c r="I7" s="1489"/>
      <c r="J7" s="1490"/>
      <c r="K7" s="222">
        <f>'urbano_PIANO_INV-INFR'!F80</f>
        <v>0</v>
      </c>
      <c r="L7" s="38"/>
      <c r="M7" s="1488" t="s">
        <v>325</v>
      </c>
      <c r="N7" s="1489"/>
      <c r="O7" s="1490"/>
      <c r="P7" s="222">
        <f>M84</f>
        <v>0</v>
      </c>
    </row>
    <row r="8" spans="1:29" ht="12.75" customHeight="1" thickBot="1" x14ac:dyDescent="0.5">
      <c r="A8" s="21"/>
      <c r="B8" s="21"/>
      <c r="C8" s="21"/>
      <c r="D8" s="21"/>
      <c r="E8" s="565"/>
      <c r="F8" s="565"/>
      <c r="H8" s="405"/>
      <c r="I8" s="565"/>
      <c r="J8" s="565"/>
      <c r="K8" s="566"/>
      <c r="L8" s="565"/>
      <c r="M8" s="405"/>
      <c r="N8" s="565"/>
      <c r="O8" s="565"/>
      <c r="P8" s="566"/>
      <c r="Q8" s="565"/>
      <c r="R8" s="565"/>
      <c r="S8" s="565"/>
      <c r="T8" s="565"/>
      <c r="U8" s="565"/>
      <c r="V8" s="567"/>
      <c r="W8" s="567"/>
      <c r="X8" s="567"/>
      <c r="Y8" s="408"/>
      <c r="Z8" s="153"/>
      <c r="AA8" s="25"/>
      <c r="AB8" s="25"/>
      <c r="AC8" s="25"/>
    </row>
    <row r="9" spans="1:29" ht="38.450000000000003" customHeight="1" thickBot="1" x14ac:dyDescent="0.3">
      <c r="A9" s="1068" t="s">
        <v>326</v>
      </c>
      <c r="B9" s="1069"/>
      <c r="C9" s="1069"/>
      <c r="D9" s="1491">
        <f>'urbano_PIANO_INV-INFR'!G50</f>
        <v>0</v>
      </c>
      <c r="E9" s="1491"/>
      <c r="F9" s="1492"/>
      <c r="H9" s="1482" t="s">
        <v>327</v>
      </c>
      <c r="I9" s="1483"/>
      <c r="J9" s="1484"/>
      <c r="K9" s="222">
        <f>'urbano_PIANO_INV-INFR'!G80</f>
        <v>0</v>
      </c>
      <c r="L9" s="62"/>
      <c r="M9" s="1482" t="s">
        <v>328</v>
      </c>
      <c r="N9" s="1483"/>
      <c r="O9" s="1484"/>
      <c r="P9" s="222">
        <f>S84</f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</row>
    <row r="10" spans="1:29" ht="15.75" thickBot="1" x14ac:dyDescent="0.3">
      <c r="H10" s="405"/>
      <c r="K10" s="568"/>
      <c r="M10" s="405"/>
      <c r="P10" s="568"/>
    </row>
    <row r="11" spans="1:29" ht="33.6" customHeight="1" thickBot="1" x14ac:dyDescent="0.3">
      <c r="A11" s="1045" t="s">
        <v>4</v>
      </c>
      <c r="B11" s="1046"/>
      <c r="C11" s="1046"/>
      <c r="D11" s="1047"/>
      <c r="E11" s="1047"/>
      <c r="F11" s="1048"/>
      <c r="H11" s="1482" t="s">
        <v>329</v>
      </c>
      <c r="I11" s="1483"/>
      <c r="J11" s="1484"/>
      <c r="K11" s="222">
        <f>K7-K9</f>
        <v>0</v>
      </c>
      <c r="L11" s="94"/>
      <c r="M11" s="1482" t="s">
        <v>329</v>
      </c>
      <c r="N11" s="1483"/>
      <c r="O11" s="1484"/>
      <c r="P11" s="222">
        <f>P7-P9</f>
        <v>0</v>
      </c>
      <c r="Q11" s="94"/>
    </row>
    <row r="12" spans="1:29" ht="15.75" thickBot="1" x14ac:dyDescent="0.3"/>
    <row r="13" spans="1:29" ht="36.6" customHeight="1" thickBot="1" x14ac:dyDescent="0.3">
      <c r="A13" s="1028" t="s">
        <v>375</v>
      </c>
      <c r="B13" s="1029"/>
      <c r="C13" s="1029"/>
      <c r="D13" s="1029"/>
      <c r="E13" s="1029"/>
      <c r="F13" s="1029"/>
      <c r="G13" s="1029"/>
      <c r="H13" s="1029"/>
      <c r="I13" s="1029"/>
      <c r="J13" s="1029"/>
      <c r="K13" s="1029"/>
      <c r="L13" s="1029"/>
      <c r="M13" s="1029"/>
      <c r="N13" s="1029"/>
      <c r="O13" s="1029"/>
      <c r="P13" s="1029"/>
      <c r="Q13" s="1029"/>
      <c r="R13" s="1342"/>
      <c r="S13" s="241"/>
      <c r="T13" s="241"/>
    </row>
    <row r="14" spans="1:29" ht="15.75" thickBot="1" x14ac:dyDescent="0.3">
      <c r="K14" s="75"/>
    </row>
    <row r="15" spans="1:29" ht="15.95" customHeight="1" thickBot="1" x14ac:dyDescent="0.3">
      <c r="A15" s="1504" t="s">
        <v>331</v>
      </c>
      <c r="B15" s="1507" t="s">
        <v>332</v>
      </c>
      <c r="C15" s="1510" t="s">
        <v>333</v>
      </c>
      <c r="D15" s="1513" t="s">
        <v>334</v>
      </c>
      <c r="E15" s="1514"/>
      <c r="F15" s="1514"/>
      <c r="G15" s="1514"/>
      <c r="H15" s="1514"/>
      <c r="I15" s="1514"/>
      <c r="J15" s="1515"/>
      <c r="K15" s="1513" t="s">
        <v>335</v>
      </c>
      <c r="L15" s="1514"/>
      <c r="M15" s="1514"/>
      <c r="N15" s="1514"/>
      <c r="O15" s="1514"/>
      <c r="P15" s="1514"/>
      <c r="Q15" s="1514"/>
      <c r="R15" s="1515"/>
    </row>
    <row r="16" spans="1:29" ht="72.75" x14ac:dyDescent="0.25">
      <c r="A16" s="1505"/>
      <c r="B16" s="1508"/>
      <c r="C16" s="1511"/>
      <c r="D16" s="384" t="s">
        <v>337</v>
      </c>
      <c r="E16" s="385" t="s">
        <v>338</v>
      </c>
      <c r="F16" s="385" t="s">
        <v>339</v>
      </c>
      <c r="G16" s="385" t="s">
        <v>340</v>
      </c>
      <c r="H16" s="385" t="s">
        <v>341</v>
      </c>
      <c r="I16" s="385" t="s">
        <v>342</v>
      </c>
      <c r="J16" s="386" t="s">
        <v>343</v>
      </c>
      <c r="K16" s="242" t="s">
        <v>344</v>
      </c>
      <c r="L16" s="243" t="s">
        <v>345</v>
      </c>
      <c r="M16" s="243" t="s">
        <v>346</v>
      </c>
      <c r="N16" s="243" t="s">
        <v>347</v>
      </c>
      <c r="O16" s="243" t="s">
        <v>348</v>
      </c>
      <c r="P16" s="244" t="s">
        <v>342</v>
      </c>
      <c r="Q16" s="245" t="s">
        <v>343</v>
      </c>
      <c r="R16" s="387" t="s">
        <v>336</v>
      </c>
    </row>
    <row r="17" spans="1:18" ht="15.75" thickBot="1" x14ac:dyDescent="0.3">
      <c r="A17" s="1506"/>
      <c r="B17" s="1509"/>
      <c r="C17" s="1512"/>
      <c r="D17" s="250" t="s">
        <v>298</v>
      </c>
      <c r="E17" s="246" t="s">
        <v>298</v>
      </c>
      <c r="F17" s="246" t="s">
        <v>298</v>
      </c>
      <c r="G17" s="246" t="s">
        <v>298</v>
      </c>
      <c r="H17" s="246" t="s">
        <v>298</v>
      </c>
      <c r="I17" s="246" t="s">
        <v>298</v>
      </c>
      <c r="J17" s="247" t="s">
        <v>298</v>
      </c>
      <c r="K17" s="248" t="s">
        <v>298</v>
      </c>
      <c r="L17" s="246" t="s">
        <v>298</v>
      </c>
      <c r="M17" s="246" t="s">
        <v>298</v>
      </c>
      <c r="N17" s="246" t="s">
        <v>298</v>
      </c>
      <c r="O17" s="246" t="s">
        <v>298</v>
      </c>
      <c r="P17" s="246" t="s">
        <v>298</v>
      </c>
      <c r="Q17" s="247" t="s">
        <v>298</v>
      </c>
      <c r="R17" s="260" t="s">
        <v>349</v>
      </c>
    </row>
    <row r="18" spans="1:18" x14ac:dyDescent="0.25">
      <c r="A18" s="204" t="s">
        <v>167</v>
      </c>
      <c r="B18" s="166"/>
      <c r="C18" s="256"/>
      <c r="D18" s="253"/>
      <c r="E18" s="253"/>
      <c r="F18" s="253"/>
      <c r="G18" s="253"/>
      <c r="H18" s="196">
        <f>E18+G18</f>
        <v>0</v>
      </c>
      <c r="I18" s="173">
        <f>H18*0.5%</f>
        <v>0</v>
      </c>
      <c r="J18" s="197">
        <f>H18-I18</f>
        <v>0</v>
      </c>
      <c r="K18" s="374"/>
      <c r="L18" s="374"/>
      <c r="M18" s="374"/>
      <c r="N18" s="374"/>
      <c r="O18" s="198">
        <f>N18+L18</f>
        <v>0</v>
      </c>
      <c r="P18" s="373">
        <f>O18*0.5%</f>
        <v>0</v>
      </c>
      <c r="Q18" s="199">
        <f>O18-P18</f>
        <v>0</v>
      </c>
      <c r="R18" s="569"/>
    </row>
    <row r="19" spans="1:18" x14ac:dyDescent="0.25">
      <c r="A19" s="174" t="s">
        <v>168</v>
      </c>
      <c r="B19" s="166"/>
      <c r="C19" s="256"/>
      <c r="D19" s="253"/>
      <c r="E19" s="253"/>
      <c r="F19" s="253"/>
      <c r="G19" s="253"/>
      <c r="H19" s="196">
        <f t="shared" ref="H19:H37" si="0">E19+G19</f>
        <v>0</v>
      </c>
      <c r="I19" s="161">
        <f>H19*0.5%</f>
        <v>0</v>
      </c>
      <c r="J19" s="186">
        <f>H19-I19</f>
        <v>0</v>
      </c>
      <c r="K19" s="374"/>
      <c r="L19" s="374"/>
      <c r="M19" s="374"/>
      <c r="N19" s="374"/>
      <c r="O19" s="187">
        <f t="shared" ref="O19:O44" si="1">N19+L19</f>
        <v>0</v>
      </c>
      <c r="P19" s="375">
        <f t="shared" ref="P19:P44" si="2">O19*0.5%</f>
        <v>0</v>
      </c>
      <c r="Q19" s="188">
        <f t="shared" ref="Q19:Q44" si="3">O19-P19</f>
        <v>0</v>
      </c>
      <c r="R19" s="570"/>
    </row>
    <row r="20" spans="1:18" x14ac:dyDescent="0.25">
      <c r="A20" s="204" t="s">
        <v>169</v>
      </c>
      <c r="B20" s="166"/>
      <c r="C20" s="256"/>
      <c r="D20" s="253"/>
      <c r="E20" s="253"/>
      <c r="F20" s="253"/>
      <c r="G20" s="253"/>
      <c r="H20" s="196">
        <f t="shared" si="0"/>
        <v>0</v>
      </c>
      <c r="I20" s="173">
        <f t="shared" ref="I20:I36" si="4">H20*0.5%</f>
        <v>0</v>
      </c>
      <c r="J20" s="197">
        <f t="shared" ref="J20:J36" si="5">H20-I20</f>
        <v>0</v>
      </c>
      <c r="K20" s="374"/>
      <c r="L20" s="374"/>
      <c r="M20" s="374"/>
      <c r="N20" s="374"/>
      <c r="O20" s="198">
        <f t="shared" si="1"/>
        <v>0</v>
      </c>
      <c r="P20" s="373">
        <f t="shared" si="2"/>
        <v>0</v>
      </c>
      <c r="Q20" s="199">
        <f t="shared" si="3"/>
        <v>0</v>
      </c>
      <c r="R20" s="569"/>
    </row>
    <row r="21" spans="1:18" x14ac:dyDescent="0.25">
      <c r="A21" s="174" t="s">
        <v>410</v>
      </c>
      <c r="B21" s="166"/>
      <c r="C21" s="256"/>
      <c r="D21" s="253"/>
      <c r="E21" s="253"/>
      <c r="F21" s="253"/>
      <c r="G21" s="253"/>
      <c r="H21" s="196">
        <f t="shared" ref="H21:H36" si="6">E21+G21</f>
        <v>0</v>
      </c>
      <c r="I21" s="161">
        <f t="shared" si="4"/>
        <v>0</v>
      </c>
      <c r="J21" s="186">
        <f t="shared" si="5"/>
        <v>0</v>
      </c>
      <c r="K21" s="374"/>
      <c r="L21" s="374"/>
      <c r="M21" s="374"/>
      <c r="N21" s="374"/>
      <c r="O21" s="187">
        <f t="shared" ref="O21:O36" si="7">N21+L21</f>
        <v>0</v>
      </c>
      <c r="P21" s="375">
        <f t="shared" ref="P21:P36" si="8">O21*0.5%</f>
        <v>0</v>
      </c>
      <c r="Q21" s="188">
        <f t="shared" ref="Q21:Q36" si="9">O21-P21</f>
        <v>0</v>
      </c>
      <c r="R21" s="570"/>
    </row>
    <row r="22" spans="1:18" x14ac:dyDescent="0.25">
      <c r="A22" s="204" t="s">
        <v>411</v>
      </c>
      <c r="B22" s="166"/>
      <c r="C22" s="256"/>
      <c r="D22" s="253"/>
      <c r="E22" s="253"/>
      <c r="F22" s="253"/>
      <c r="G22" s="253"/>
      <c r="H22" s="196">
        <f t="shared" si="6"/>
        <v>0</v>
      </c>
      <c r="I22" s="173">
        <f t="shared" si="4"/>
        <v>0</v>
      </c>
      <c r="J22" s="197">
        <f t="shared" si="5"/>
        <v>0</v>
      </c>
      <c r="K22" s="374"/>
      <c r="L22" s="374"/>
      <c r="M22" s="374"/>
      <c r="N22" s="374"/>
      <c r="O22" s="198">
        <f t="shared" si="7"/>
        <v>0</v>
      </c>
      <c r="P22" s="373">
        <f t="shared" si="8"/>
        <v>0</v>
      </c>
      <c r="Q22" s="199">
        <f t="shared" si="9"/>
        <v>0</v>
      </c>
      <c r="R22" s="569"/>
    </row>
    <row r="23" spans="1:18" x14ac:dyDescent="0.25">
      <c r="A23" s="174" t="s">
        <v>412</v>
      </c>
      <c r="B23" s="166"/>
      <c r="C23" s="256"/>
      <c r="D23" s="253"/>
      <c r="E23" s="253"/>
      <c r="F23" s="253"/>
      <c r="G23" s="253"/>
      <c r="H23" s="196">
        <f t="shared" si="6"/>
        <v>0</v>
      </c>
      <c r="I23" s="161">
        <f t="shared" si="4"/>
        <v>0</v>
      </c>
      <c r="J23" s="186">
        <f t="shared" si="5"/>
        <v>0</v>
      </c>
      <c r="K23" s="374"/>
      <c r="L23" s="374"/>
      <c r="M23" s="374"/>
      <c r="N23" s="374"/>
      <c r="O23" s="187">
        <f t="shared" si="7"/>
        <v>0</v>
      </c>
      <c r="P23" s="375">
        <f t="shared" si="8"/>
        <v>0</v>
      </c>
      <c r="Q23" s="188">
        <f t="shared" si="9"/>
        <v>0</v>
      </c>
      <c r="R23" s="570"/>
    </row>
    <row r="24" spans="1:18" x14ac:dyDescent="0.25">
      <c r="A24" s="204" t="s">
        <v>413</v>
      </c>
      <c r="B24" s="166"/>
      <c r="C24" s="256"/>
      <c r="D24" s="253"/>
      <c r="E24" s="253"/>
      <c r="F24" s="253"/>
      <c r="G24" s="253"/>
      <c r="H24" s="196">
        <f t="shared" si="6"/>
        <v>0</v>
      </c>
      <c r="I24" s="173">
        <f t="shared" si="4"/>
        <v>0</v>
      </c>
      <c r="J24" s="197">
        <f t="shared" si="5"/>
        <v>0</v>
      </c>
      <c r="K24" s="374"/>
      <c r="L24" s="374"/>
      <c r="M24" s="374"/>
      <c r="N24" s="374"/>
      <c r="O24" s="198">
        <f t="shared" si="7"/>
        <v>0</v>
      </c>
      <c r="P24" s="373">
        <f t="shared" si="8"/>
        <v>0</v>
      </c>
      <c r="Q24" s="199">
        <f t="shared" si="9"/>
        <v>0</v>
      </c>
      <c r="R24" s="569"/>
    </row>
    <row r="25" spans="1:18" x14ac:dyDescent="0.25">
      <c r="A25" s="174" t="s">
        <v>414</v>
      </c>
      <c r="B25" s="166"/>
      <c r="C25" s="256"/>
      <c r="D25" s="253"/>
      <c r="E25" s="253"/>
      <c r="F25" s="253"/>
      <c r="G25" s="253"/>
      <c r="H25" s="196">
        <f t="shared" si="6"/>
        <v>0</v>
      </c>
      <c r="I25" s="161">
        <f t="shared" si="4"/>
        <v>0</v>
      </c>
      <c r="J25" s="186">
        <f t="shared" si="5"/>
        <v>0</v>
      </c>
      <c r="K25" s="374"/>
      <c r="L25" s="374"/>
      <c r="M25" s="374"/>
      <c r="N25" s="374"/>
      <c r="O25" s="187">
        <f t="shared" si="7"/>
        <v>0</v>
      </c>
      <c r="P25" s="375">
        <f t="shared" si="8"/>
        <v>0</v>
      </c>
      <c r="Q25" s="188">
        <f t="shared" si="9"/>
        <v>0</v>
      </c>
      <c r="R25" s="570"/>
    </row>
    <row r="26" spans="1:18" x14ac:dyDescent="0.25">
      <c r="A26" s="204" t="s">
        <v>415</v>
      </c>
      <c r="B26" s="166"/>
      <c r="C26" s="256"/>
      <c r="D26" s="253"/>
      <c r="E26" s="253"/>
      <c r="F26" s="253"/>
      <c r="G26" s="253"/>
      <c r="H26" s="196">
        <f t="shared" si="6"/>
        <v>0</v>
      </c>
      <c r="I26" s="173">
        <f t="shared" si="4"/>
        <v>0</v>
      </c>
      <c r="J26" s="197">
        <f t="shared" si="5"/>
        <v>0</v>
      </c>
      <c r="K26" s="374"/>
      <c r="L26" s="374"/>
      <c r="M26" s="374"/>
      <c r="N26" s="374"/>
      <c r="O26" s="198">
        <f t="shared" si="7"/>
        <v>0</v>
      </c>
      <c r="P26" s="373">
        <f t="shared" si="8"/>
        <v>0</v>
      </c>
      <c r="Q26" s="199">
        <f t="shared" si="9"/>
        <v>0</v>
      </c>
      <c r="R26" s="569"/>
    </row>
    <row r="27" spans="1:18" x14ac:dyDescent="0.25">
      <c r="A27" s="174" t="s">
        <v>485</v>
      </c>
      <c r="B27" s="166"/>
      <c r="C27" s="256"/>
      <c r="D27" s="253"/>
      <c r="E27" s="253"/>
      <c r="F27" s="253"/>
      <c r="G27" s="253"/>
      <c r="H27" s="196">
        <f t="shared" si="6"/>
        <v>0</v>
      </c>
      <c r="I27" s="161">
        <f t="shared" si="4"/>
        <v>0</v>
      </c>
      <c r="J27" s="186">
        <f t="shared" si="5"/>
        <v>0</v>
      </c>
      <c r="K27" s="374"/>
      <c r="L27" s="374"/>
      <c r="M27" s="374"/>
      <c r="N27" s="374"/>
      <c r="O27" s="187">
        <f t="shared" si="7"/>
        <v>0</v>
      </c>
      <c r="P27" s="375">
        <f t="shared" si="8"/>
        <v>0</v>
      </c>
      <c r="Q27" s="188">
        <f t="shared" si="9"/>
        <v>0</v>
      </c>
      <c r="R27" s="570"/>
    </row>
    <row r="28" spans="1:18" x14ac:dyDescent="0.25">
      <c r="A28" s="204" t="s">
        <v>486</v>
      </c>
      <c r="B28" s="166"/>
      <c r="C28" s="256"/>
      <c r="D28" s="253"/>
      <c r="E28" s="253"/>
      <c r="F28" s="253"/>
      <c r="G28" s="253"/>
      <c r="H28" s="196">
        <f t="shared" si="6"/>
        <v>0</v>
      </c>
      <c r="I28" s="173">
        <f t="shared" si="4"/>
        <v>0</v>
      </c>
      <c r="J28" s="197">
        <f t="shared" si="5"/>
        <v>0</v>
      </c>
      <c r="K28" s="374"/>
      <c r="L28" s="374"/>
      <c r="M28" s="374"/>
      <c r="N28" s="374"/>
      <c r="O28" s="198">
        <f t="shared" si="7"/>
        <v>0</v>
      </c>
      <c r="P28" s="373">
        <f t="shared" si="8"/>
        <v>0</v>
      </c>
      <c r="Q28" s="199">
        <f t="shared" si="9"/>
        <v>0</v>
      </c>
      <c r="R28" s="569"/>
    </row>
    <row r="29" spans="1:18" x14ac:dyDescent="0.25">
      <c r="A29" s="174" t="s">
        <v>487</v>
      </c>
      <c r="B29" s="166"/>
      <c r="C29" s="256"/>
      <c r="D29" s="253"/>
      <c r="E29" s="253"/>
      <c r="F29" s="253"/>
      <c r="G29" s="253"/>
      <c r="H29" s="196">
        <f t="shared" si="6"/>
        <v>0</v>
      </c>
      <c r="I29" s="161">
        <f t="shared" si="4"/>
        <v>0</v>
      </c>
      <c r="J29" s="186">
        <f t="shared" si="5"/>
        <v>0</v>
      </c>
      <c r="K29" s="374"/>
      <c r="L29" s="374"/>
      <c r="M29" s="374"/>
      <c r="N29" s="374"/>
      <c r="O29" s="187">
        <f t="shared" si="7"/>
        <v>0</v>
      </c>
      <c r="P29" s="375">
        <f t="shared" si="8"/>
        <v>0</v>
      </c>
      <c r="Q29" s="188">
        <f t="shared" si="9"/>
        <v>0</v>
      </c>
      <c r="R29" s="570"/>
    </row>
    <row r="30" spans="1:18" x14ac:dyDescent="0.25">
      <c r="A30" s="204" t="s">
        <v>488</v>
      </c>
      <c r="B30" s="166"/>
      <c r="C30" s="256"/>
      <c r="D30" s="253"/>
      <c r="E30" s="253"/>
      <c r="F30" s="253"/>
      <c r="G30" s="253"/>
      <c r="H30" s="196">
        <f t="shared" si="6"/>
        <v>0</v>
      </c>
      <c r="I30" s="173">
        <f t="shared" si="4"/>
        <v>0</v>
      </c>
      <c r="J30" s="197">
        <f t="shared" si="5"/>
        <v>0</v>
      </c>
      <c r="K30" s="374"/>
      <c r="L30" s="374"/>
      <c r="M30" s="374"/>
      <c r="N30" s="374"/>
      <c r="O30" s="198">
        <f t="shared" si="7"/>
        <v>0</v>
      </c>
      <c r="P30" s="373">
        <f t="shared" si="8"/>
        <v>0</v>
      </c>
      <c r="Q30" s="199">
        <f t="shared" si="9"/>
        <v>0</v>
      </c>
      <c r="R30" s="569"/>
    </row>
    <row r="31" spans="1:18" x14ac:dyDescent="0.25">
      <c r="A31" s="174" t="s">
        <v>489</v>
      </c>
      <c r="B31" s="166"/>
      <c r="C31" s="256"/>
      <c r="D31" s="253"/>
      <c r="E31" s="253"/>
      <c r="F31" s="253"/>
      <c r="G31" s="253"/>
      <c r="H31" s="196">
        <f t="shared" si="6"/>
        <v>0</v>
      </c>
      <c r="I31" s="161">
        <f t="shared" si="4"/>
        <v>0</v>
      </c>
      <c r="J31" s="186">
        <f t="shared" si="5"/>
        <v>0</v>
      </c>
      <c r="K31" s="374"/>
      <c r="L31" s="374"/>
      <c r="M31" s="374"/>
      <c r="N31" s="374"/>
      <c r="O31" s="187">
        <f t="shared" si="7"/>
        <v>0</v>
      </c>
      <c r="P31" s="375">
        <f t="shared" si="8"/>
        <v>0</v>
      </c>
      <c r="Q31" s="188">
        <f t="shared" si="9"/>
        <v>0</v>
      </c>
      <c r="R31" s="570"/>
    </row>
    <row r="32" spans="1:18" x14ac:dyDescent="0.25">
      <c r="A32" s="204" t="s">
        <v>490</v>
      </c>
      <c r="B32" s="166"/>
      <c r="C32" s="256"/>
      <c r="D32" s="253"/>
      <c r="E32" s="253"/>
      <c r="F32" s="253"/>
      <c r="G32" s="253"/>
      <c r="H32" s="196">
        <f t="shared" si="6"/>
        <v>0</v>
      </c>
      <c r="I32" s="173">
        <f t="shared" si="4"/>
        <v>0</v>
      </c>
      <c r="J32" s="197">
        <f t="shared" si="5"/>
        <v>0</v>
      </c>
      <c r="K32" s="374"/>
      <c r="L32" s="374"/>
      <c r="M32" s="374"/>
      <c r="N32" s="374"/>
      <c r="O32" s="198">
        <f t="shared" si="7"/>
        <v>0</v>
      </c>
      <c r="P32" s="373">
        <f t="shared" si="8"/>
        <v>0</v>
      </c>
      <c r="Q32" s="199">
        <f t="shared" si="9"/>
        <v>0</v>
      </c>
      <c r="R32" s="569"/>
    </row>
    <row r="33" spans="1:20" x14ac:dyDescent="0.25">
      <c r="A33" s="174" t="s">
        <v>491</v>
      </c>
      <c r="B33" s="166"/>
      <c r="C33" s="256"/>
      <c r="D33" s="253"/>
      <c r="E33" s="253"/>
      <c r="F33" s="253"/>
      <c r="G33" s="253"/>
      <c r="H33" s="196">
        <f t="shared" si="6"/>
        <v>0</v>
      </c>
      <c r="I33" s="161">
        <f t="shared" si="4"/>
        <v>0</v>
      </c>
      <c r="J33" s="186">
        <f t="shared" si="5"/>
        <v>0</v>
      </c>
      <c r="K33" s="374"/>
      <c r="L33" s="374"/>
      <c r="M33" s="374"/>
      <c r="N33" s="374"/>
      <c r="O33" s="187">
        <f t="shared" si="7"/>
        <v>0</v>
      </c>
      <c r="P33" s="375">
        <f t="shared" si="8"/>
        <v>0</v>
      </c>
      <c r="Q33" s="188">
        <f t="shared" si="9"/>
        <v>0</v>
      </c>
      <c r="R33" s="570"/>
    </row>
    <row r="34" spans="1:20" x14ac:dyDescent="0.25">
      <c r="A34" s="204" t="s">
        <v>492</v>
      </c>
      <c r="B34" s="166"/>
      <c r="C34" s="256"/>
      <c r="D34" s="253"/>
      <c r="E34" s="253"/>
      <c r="F34" s="253"/>
      <c r="G34" s="253"/>
      <c r="H34" s="196">
        <f t="shared" si="6"/>
        <v>0</v>
      </c>
      <c r="I34" s="173">
        <f t="shared" si="4"/>
        <v>0</v>
      </c>
      <c r="J34" s="197">
        <f t="shared" si="5"/>
        <v>0</v>
      </c>
      <c r="K34" s="374"/>
      <c r="L34" s="374"/>
      <c r="M34" s="374"/>
      <c r="N34" s="374"/>
      <c r="O34" s="198">
        <f t="shared" si="7"/>
        <v>0</v>
      </c>
      <c r="P34" s="373">
        <f t="shared" si="8"/>
        <v>0</v>
      </c>
      <c r="Q34" s="199">
        <f t="shared" si="9"/>
        <v>0</v>
      </c>
      <c r="R34" s="569"/>
    </row>
    <row r="35" spans="1:20" x14ac:dyDescent="0.25">
      <c r="A35" s="174" t="s">
        <v>493</v>
      </c>
      <c r="B35" s="166"/>
      <c r="C35" s="256"/>
      <c r="D35" s="253"/>
      <c r="E35" s="253"/>
      <c r="F35" s="253"/>
      <c r="G35" s="253"/>
      <c r="H35" s="196">
        <f t="shared" si="6"/>
        <v>0</v>
      </c>
      <c r="I35" s="161">
        <f t="shared" si="4"/>
        <v>0</v>
      </c>
      <c r="J35" s="186">
        <f t="shared" si="5"/>
        <v>0</v>
      </c>
      <c r="K35" s="374"/>
      <c r="L35" s="374"/>
      <c r="M35" s="374"/>
      <c r="N35" s="374"/>
      <c r="O35" s="187">
        <f t="shared" si="7"/>
        <v>0</v>
      </c>
      <c r="P35" s="375">
        <f t="shared" si="8"/>
        <v>0</v>
      </c>
      <c r="Q35" s="188">
        <f t="shared" si="9"/>
        <v>0</v>
      </c>
      <c r="R35" s="570"/>
    </row>
    <row r="36" spans="1:20" x14ac:dyDescent="0.25">
      <c r="A36" s="204" t="s">
        <v>494</v>
      </c>
      <c r="B36" s="166"/>
      <c r="C36" s="256"/>
      <c r="D36" s="253"/>
      <c r="E36" s="253"/>
      <c r="F36" s="253"/>
      <c r="G36" s="253"/>
      <c r="H36" s="196">
        <f t="shared" si="6"/>
        <v>0</v>
      </c>
      <c r="I36" s="173">
        <f t="shared" si="4"/>
        <v>0</v>
      </c>
      <c r="J36" s="197">
        <f t="shared" si="5"/>
        <v>0</v>
      </c>
      <c r="K36" s="374"/>
      <c r="L36" s="374"/>
      <c r="M36" s="374"/>
      <c r="N36" s="374"/>
      <c r="O36" s="198">
        <f t="shared" si="7"/>
        <v>0</v>
      </c>
      <c r="P36" s="373">
        <f t="shared" si="8"/>
        <v>0</v>
      </c>
      <c r="Q36" s="199">
        <f t="shared" si="9"/>
        <v>0</v>
      </c>
      <c r="R36" s="569"/>
    </row>
    <row r="37" spans="1:20" x14ac:dyDescent="0.25">
      <c r="A37" s="204" t="s">
        <v>410</v>
      </c>
      <c r="B37" s="166"/>
      <c r="C37" s="256"/>
      <c r="D37" s="253"/>
      <c r="E37" s="253"/>
      <c r="F37" s="253"/>
      <c r="G37" s="253"/>
      <c r="H37" s="196">
        <f t="shared" si="0"/>
        <v>0</v>
      </c>
      <c r="I37" s="173">
        <f t="shared" ref="I37:I44" si="10">H37*0.5%</f>
        <v>0</v>
      </c>
      <c r="J37" s="197">
        <f t="shared" ref="J37:J44" si="11">H37-I37</f>
        <v>0</v>
      </c>
      <c r="K37" s="374"/>
      <c r="L37" s="374"/>
      <c r="M37" s="374"/>
      <c r="N37" s="374"/>
      <c r="O37" s="198">
        <f t="shared" si="1"/>
        <v>0</v>
      </c>
      <c r="P37" s="373">
        <f t="shared" si="2"/>
        <v>0</v>
      </c>
      <c r="Q37" s="199">
        <f t="shared" si="3"/>
        <v>0</v>
      </c>
      <c r="R37" s="569"/>
    </row>
    <row r="38" spans="1:20" x14ac:dyDescent="0.25">
      <c r="A38" s="174" t="s">
        <v>411</v>
      </c>
      <c r="B38" s="166"/>
      <c r="C38" s="256"/>
      <c r="D38" s="253"/>
      <c r="E38" s="253"/>
      <c r="F38" s="253"/>
      <c r="G38" s="253"/>
      <c r="H38" s="196">
        <f t="shared" ref="H38:H41" si="12">E38+G38</f>
        <v>0</v>
      </c>
      <c r="I38" s="161">
        <f t="shared" si="10"/>
        <v>0</v>
      </c>
      <c r="J38" s="186">
        <f t="shared" si="11"/>
        <v>0</v>
      </c>
      <c r="K38" s="374"/>
      <c r="L38" s="374"/>
      <c r="M38" s="374"/>
      <c r="N38" s="374"/>
      <c r="O38" s="187">
        <f t="shared" ref="O38:O41" si="13">N38+L38</f>
        <v>0</v>
      </c>
      <c r="P38" s="375">
        <f t="shared" ref="P38:P41" si="14">O38*0.5%</f>
        <v>0</v>
      </c>
      <c r="Q38" s="188">
        <f t="shared" ref="Q38:Q41" si="15">O38-P38</f>
        <v>0</v>
      </c>
      <c r="R38" s="570"/>
    </row>
    <row r="39" spans="1:20" x14ac:dyDescent="0.25">
      <c r="A39" s="174" t="s">
        <v>412</v>
      </c>
      <c r="B39" s="166"/>
      <c r="C39" s="256"/>
      <c r="D39" s="253"/>
      <c r="E39" s="253"/>
      <c r="F39" s="253"/>
      <c r="G39" s="253"/>
      <c r="H39" s="196">
        <f t="shared" si="12"/>
        <v>0</v>
      </c>
      <c r="I39" s="161">
        <f t="shared" ref="I39:I41" si="16">H39*0.5%</f>
        <v>0</v>
      </c>
      <c r="J39" s="186">
        <f t="shared" ref="J39:J41" si="17">H39-I39</f>
        <v>0</v>
      </c>
      <c r="K39" s="374"/>
      <c r="L39" s="374"/>
      <c r="M39" s="374"/>
      <c r="N39" s="374"/>
      <c r="O39" s="187">
        <f t="shared" si="13"/>
        <v>0</v>
      </c>
      <c r="P39" s="375">
        <f t="shared" si="14"/>
        <v>0</v>
      </c>
      <c r="Q39" s="188">
        <f t="shared" si="15"/>
        <v>0</v>
      </c>
      <c r="R39" s="570"/>
    </row>
    <row r="40" spans="1:20" x14ac:dyDescent="0.25">
      <c r="A40" s="204" t="s">
        <v>413</v>
      </c>
      <c r="B40" s="166"/>
      <c r="C40" s="256"/>
      <c r="D40" s="253"/>
      <c r="E40" s="253"/>
      <c r="F40" s="253"/>
      <c r="G40" s="253"/>
      <c r="H40" s="196">
        <f t="shared" si="12"/>
        <v>0</v>
      </c>
      <c r="I40" s="173">
        <f t="shared" si="16"/>
        <v>0</v>
      </c>
      <c r="J40" s="197">
        <f t="shared" si="17"/>
        <v>0</v>
      </c>
      <c r="K40" s="374"/>
      <c r="L40" s="374"/>
      <c r="M40" s="374"/>
      <c r="N40" s="374"/>
      <c r="O40" s="198">
        <f t="shared" si="13"/>
        <v>0</v>
      </c>
      <c r="P40" s="373">
        <f t="shared" si="14"/>
        <v>0</v>
      </c>
      <c r="Q40" s="199">
        <f t="shared" si="15"/>
        <v>0</v>
      </c>
      <c r="R40" s="569"/>
    </row>
    <row r="41" spans="1:20" x14ac:dyDescent="0.25">
      <c r="A41" s="174" t="s">
        <v>414</v>
      </c>
      <c r="B41" s="166"/>
      <c r="C41" s="256"/>
      <c r="D41" s="253"/>
      <c r="E41" s="253"/>
      <c r="F41" s="253"/>
      <c r="G41" s="253"/>
      <c r="H41" s="196">
        <f t="shared" si="12"/>
        <v>0</v>
      </c>
      <c r="I41" s="161">
        <f t="shared" si="16"/>
        <v>0</v>
      </c>
      <c r="J41" s="186">
        <f t="shared" si="17"/>
        <v>0</v>
      </c>
      <c r="K41" s="374"/>
      <c r="L41" s="374"/>
      <c r="M41" s="374"/>
      <c r="N41" s="374"/>
      <c r="O41" s="187">
        <f t="shared" si="13"/>
        <v>0</v>
      </c>
      <c r="P41" s="375">
        <f t="shared" si="14"/>
        <v>0</v>
      </c>
      <c r="Q41" s="188">
        <f t="shared" si="15"/>
        <v>0</v>
      </c>
      <c r="R41" s="570"/>
    </row>
    <row r="42" spans="1:20" x14ac:dyDescent="0.25">
      <c r="A42" s="174" t="s">
        <v>167</v>
      </c>
      <c r="B42" s="166"/>
      <c r="C42" s="256"/>
      <c r="D42" s="253"/>
      <c r="E42" s="253"/>
      <c r="F42" s="253"/>
      <c r="G42" s="253"/>
      <c r="H42" s="185">
        <f t="shared" ref="H42:H44" si="18">G42+E42</f>
        <v>0</v>
      </c>
      <c r="I42" s="161">
        <f t="shared" si="10"/>
        <v>0</v>
      </c>
      <c r="J42" s="186">
        <f t="shared" si="11"/>
        <v>0</v>
      </c>
      <c r="K42" s="374"/>
      <c r="L42" s="374"/>
      <c r="M42" s="374"/>
      <c r="N42" s="374"/>
      <c r="O42" s="187">
        <f t="shared" si="1"/>
        <v>0</v>
      </c>
      <c r="P42" s="375">
        <f t="shared" si="2"/>
        <v>0</v>
      </c>
      <c r="Q42" s="188">
        <f t="shared" si="3"/>
        <v>0</v>
      </c>
      <c r="R42" s="570"/>
    </row>
    <row r="43" spans="1:20" x14ac:dyDescent="0.25">
      <c r="A43" s="174" t="s">
        <v>167</v>
      </c>
      <c r="B43" s="166"/>
      <c r="C43" s="256"/>
      <c r="D43" s="253"/>
      <c r="E43" s="253"/>
      <c r="F43" s="253"/>
      <c r="G43" s="253"/>
      <c r="H43" s="185">
        <f t="shared" si="18"/>
        <v>0</v>
      </c>
      <c r="I43" s="161">
        <f t="shared" si="10"/>
        <v>0</v>
      </c>
      <c r="J43" s="186">
        <f t="shared" si="11"/>
        <v>0</v>
      </c>
      <c r="K43" s="374"/>
      <c r="L43" s="374"/>
      <c r="M43" s="374"/>
      <c r="N43" s="374"/>
      <c r="O43" s="187">
        <f t="shared" si="1"/>
        <v>0</v>
      </c>
      <c r="P43" s="375">
        <f t="shared" si="2"/>
        <v>0</v>
      </c>
      <c r="Q43" s="188">
        <f t="shared" si="3"/>
        <v>0</v>
      </c>
      <c r="R43" s="570"/>
    </row>
    <row r="44" spans="1:20" ht="15.75" thickBot="1" x14ac:dyDescent="0.3">
      <c r="A44" s="270" t="s">
        <v>167</v>
      </c>
      <c r="B44" s="269"/>
      <c r="C44" s="257"/>
      <c r="D44" s="253"/>
      <c r="E44" s="226"/>
      <c r="F44" s="226"/>
      <c r="G44" s="226"/>
      <c r="H44" s="227">
        <f t="shared" si="18"/>
        <v>0</v>
      </c>
      <c r="I44" s="226">
        <f t="shared" si="10"/>
        <v>0</v>
      </c>
      <c r="J44" s="228">
        <f t="shared" si="11"/>
        <v>0</v>
      </c>
      <c r="K44" s="376"/>
      <c r="L44" s="377"/>
      <c r="M44" s="377"/>
      <c r="N44" s="377"/>
      <c r="O44" s="229">
        <f t="shared" si="1"/>
        <v>0</v>
      </c>
      <c r="P44" s="377">
        <f t="shared" si="2"/>
        <v>0</v>
      </c>
      <c r="Q44" s="230">
        <f t="shared" si="3"/>
        <v>0</v>
      </c>
      <c r="R44" s="571"/>
    </row>
    <row r="45" spans="1:20" ht="15.75" thickBot="1" x14ac:dyDescent="0.3">
      <c r="B45" s="572"/>
      <c r="C45" s="380" t="s">
        <v>51</v>
      </c>
      <c r="D45" s="381">
        <f>MAXA(D18:D44)</f>
        <v>0</v>
      </c>
      <c r="E45" s="381">
        <f t="shared" ref="E45:Q45" si="19">SUM(E18:E44)</f>
        <v>0</v>
      </c>
      <c r="F45" s="381">
        <f>MAXA(F18:F44)</f>
        <v>0</v>
      </c>
      <c r="G45" s="381">
        <f>SUM(G18:G44)</f>
        <v>0</v>
      </c>
      <c r="H45" s="381">
        <f>SUM(H18:H44)</f>
        <v>0</v>
      </c>
      <c r="I45" s="381">
        <f>SUM(I18:I44)</f>
        <v>0</v>
      </c>
      <c r="J45" s="381">
        <f>SUM(J18:J44)</f>
        <v>0</v>
      </c>
      <c r="K45" s="381">
        <f>MAXA(K18:K44)</f>
        <v>0</v>
      </c>
      <c r="L45" s="381">
        <f t="shared" si="19"/>
        <v>0</v>
      </c>
      <c r="M45" s="381">
        <f>MAXA(M18:M44)</f>
        <v>0</v>
      </c>
      <c r="N45" s="381">
        <f t="shared" si="19"/>
        <v>0</v>
      </c>
      <c r="O45" s="381">
        <f t="shared" si="19"/>
        <v>0</v>
      </c>
      <c r="P45" s="381">
        <f t="shared" si="19"/>
        <v>0</v>
      </c>
      <c r="Q45" s="382">
        <f t="shared" si="19"/>
        <v>0</v>
      </c>
      <c r="R45" s="573"/>
    </row>
    <row r="47" spans="1:20" ht="15.75" thickBot="1" x14ac:dyDescent="0.3"/>
    <row r="48" spans="1:20" ht="15.75" customHeight="1" x14ac:dyDescent="0.3">
      <c r="A48" s="1501" t="s">
        <v>350</v>
      </c>
      <c r="B48" s="1502"/>
      <c r="C48" s="1502"/>
      <c r="D48" s="1502"/>
      <c r="E48" s="1502"/>
      <c r="F48" s="1502"/>
      <c r="G48" s="1502"/>
      <c r="H48" s="1502"/>
      <c r="I48" s="1502"/>
      <c r="J48" s="1502"/>
      <c r="K48" s="1502"/>
      <c r="L48" s="1502"/>
      <c r="M48" s="1502"/>
      <c r="N48" s="1502"/>
      <c r="O48" s="1502"/>
      <c r="P48" s="1502"/>
      <c r="Q48" s="1502"/>
      <c r="R48" s="1502"/>
      <c r="S48" s="1502"/>
      <c r="T48" s="1503"/>
    </row>
    <row r="49" spans="1:20" ht="71.25" customHeight="1" x14ac:dyDescent="0.25">
      <c r="A49" s="1495" t="s">
        <v>331</v>
      </c>
      <c r="B49" s="1497" t="s">
        <v>351</v>
      </c>
      <c r="C49" s="288" t="s">
        <v>352</v>
      </c>
      <c r="D49" s="289" t="s">
        <v>353</v>
      </c>
      <c r="E49" s="288" t="s">
        <v>354</v>
      </c>
      <c r="F49" s="290" t="s">
        <v>355</v>
      </c>
      <c r="G49" s="290" t="s">
        <v>356</v>
      </c>
      <c r="H49" s="289" t="s">
        <v>357</v>
      </c>
      <c r="I49" s="289" t="s">
        <v>355</v>
      </c>
      <c r="J49" s="1499" t="s">
        <v>358</v>
      </c>
      <c r="K49" s="291" t="s">
        <v>356</v>
      </c>
      <c r="L49" s="289" t="s">
        <v>359</v>
      </c>
      <c r="M49" s="291" t="s">
        <v>360</v>
      </c>
      <c r="N49" s="289" t="s">
        <v>361</v>
      </c>
      <c r="O49" s="291" t="s">
        <v>362</v>
      </c>
      <c r="P49" s="291" t="s">
        <v>363</v>
      </c>
      <c r="Q49" s="291" t="s">
        <v>364</v>
      </c>
      <c r="R49" s="288" t="s">
        <v>365</v>
      </c>
      <c r="S49" s="291" t="s">
        <v>366</v>
      </c>
      <c r="T49" s="292" t="s">
        <v>367</v>
      </c>
    </row>
    <row r="50" spans="1:20" x14ac:dyDescent="0.25">
      <c r="A50" s="1496"/>
      <c r="B50" s="1498"/>
      <c r="C50" s="599" t="s">
        <v>368</v>
      </c>
      <c r="D50" s="600" t="s">
        <v>298</v>
      </c>
      <c r="E50" s="599" t="s">
        <v>369</v>
      </c>
      <c r="F50" s="599" t="s">
        <v>370</v>
      </c>
      <c r="G50" s="599" t="s">
        <v>298</v>
      </c>
      <c r="H50" s="601" t="s">
        <v>369</v>
      </c>
      <c r="I50" s="599" t="s">
        <v>370</v>
      </c>
      <c r="J50" s="1500"/>
      <c r="K50" s="599" t="s">
        <v>298</v>
      </c>
      <c r="L50" s="599" t="s">
        <v>298</v>
      </c>
      <c r="M50" s="599" t="s">
        <v>298</v>
      </c>
      <c r="N50" s="599" t="s">
        <v>300</v>
      </c>
      <c r="O50" s="599" t="s">
        <v>300</v>
      </c>
      <c r="P50" s="599" t="s">
        <v>298</v>
      </c>
      <c r="Q50" s="602" t="s">
        <v>300</v>
      </c>
      <c r="R50" s="602" t="s">
        <v>349</v>
      </c>
      <c r="S50" s="599" t="s">
        <v>298</v>
      </c>
      <c r="T50" s="603" t="s">
        <v>349</v>
      </c>
    </row>
    <row r="51" spans="1:20" x14ac:dyDescent="0.25">
      <c r="A51" s="84" t="s">
        <v>167</v>
      </c>
      <c r="B51" s="361" t="str">
        <f>VLOOKUP(A51,'urbano_PIANO_INV-INFR'!D$54:E$77,2,FALSE)</f>
        <v>SPECIFICARE______</v>
      </c>
      <c r="C51" s="362"/>
      <c r="D51" s="363"/>
      <c r="E51" s="84"/>
      <c r="F51" s="162"/>
      <c r="G51" s="161"/>
      <c r="H51" s="596"/>
      <c r="I51" s="597"/>
      <c r="J51" s="163"/>
      <c r="K51" s="160"/>
      <c r="L51" s="161"/>
      <c r="M51" s="185">
        <f>K51+L51</f>
        <v>0</v>
      </c>
      <c r="N51" s="164"/>
      <c r="O51" s="164"/>
      <c r="P51" s="161"/>
      <c r="Q51" s="84"/>
      <c r="R51" s="84"/>
      <c r="S51" s="161"/>
      <c r="T51" s="534"/>
    </row>
    <row r="52" spans="1:20" x14ac:dyDescent="0.25">
      <c r="A52" s="606" t="s">
        <v>167</v>
      </c>
      <c r="B52" s="361" t="str">
        <f>VLOOKUP(A52,'urbano_PIANO_INV-INFR'!D$54:E$77,2,FALSE)</f>
        <v>SPECIFICARE______</v>
      </c>
      <c r="C52" s="364"/>
      <c r="D52" s="365"/>
      <c r="E52" s="364"/>
      <c r="F52" s="167"/>
      <c r="G52" s="363"/>
      <c r="H52" s="598"/>
      <c r="I52" s="162"/>
      <c r="J52" s="163"/>
      <c r="K52" s="160"/>
      <c r="L52" s="161"/>
      <c r="M52" s="185">
        <f t="shared" ref="M52:M83" si="20">K52+L52</f>
        <v>0</v>
      </c>
      <c r="N52" s="164"/>
      <c r="O52" s="164"/>
      <c r="P52" s="161"/>
      <c r="Q52" s="84"/>
      <c r="R52" s="84"/>
      <c r="S52" s="161"/>
      <c r="T52" s="534"/>
    </row>
    <row r="53" spans="1:20" x14ac:dyDescent="0.25">
      <c r="A53" s="84" t="s">
        <v>167</v>
      </c>
      <c r="B53" s="361" t="str">
        <f>VLOOKUP(A53,'urbano_PIANO_INV-INFR'!D$54:E$77,2,FALSE)</f>
        <v>SPECIFICARE______</v>
      </c>
      <c r="C53" s="74"/>
      <c r="D53" s="363"/>
      <c r="E53" s="84"/>
      <c r="F53" s="162"/>
      <c r="G53" s="160"/>
      <c r="H53" s="84"/>
      <c r="I53" s="162"/>
      <c r="J53" s="163"/>
      <c r="K53" s="160"/>
      <c r="L53" s="161"/>
      <c r="M53" s="185">
        <f t="shared" si="20"/>
        <v>0</v>
      </c>
      <c r="N53" s="164"/>
      <c r="O53" s="84"/>
      <c r="P53" s="161"/>
      <c r="Q53" s="84"/>
      <c r="R53" s="84"/>
      <c r="S53" s="161"/>
      <c r="T53" s="534"/>
    </row>
    <row r="54" spans="1:20" x14ac:dyDescent="0.25">
      <c r="A54" s="84" t="s">
        <v>168</v>
      </c>
      <c r="B54" s="361" t="str">
        <f>VLOOKUP(A54,'urbano_PIANO_INV-INFR'!D$54:E$77,2,FALSE)</f>
        <v>SPECIFICARE______</v>
      </c>
      <c r="C54" s="74"/>
      <c r="D54" s="363"/>
      <c r="E54" s="84"/>
      <c r="F54" s="162"/>
      <c r="G54" s="160"/>
      <c r="H54" s="84"/>
      <c r="I54" s="162"/>
      <c r="J54" s="163"/>
      <c r="K54" s="160"/>
      <c r="L54" s="161"/>
      <c r="M54" s="185">
        <f t="shared" si="20"/>
        <v>0</v>
      </c>
      <c r="N54" s="164"/>
      <c r="O54" s="84"/>
      <c r="P54" s="161"/>
      <c r="Q54" s="84"/>
      <c r="R54" s="84"/>
      <c r="S54" s="161"/>
      <c r="T54" s="534"/>
    </row>
    <row r="55" spans="1:20" x14ac:dyDescent="0.25">
      <c r="A55" s="84" t="s">
        <v>167</v>
      </c>
      <c r="B55" s="361" t="str">
        <f>VLOOKUP(A55,'urbano_PIANO_INV-INFR'!D$54:E$77,2,FALSE)</f>
        <v>SPECIFICARE______</v>
      </c>
      <c r="C55" s="362"/>
      <c r="D55" s="363"/>
      <c r="E55" s="84"/>
      <c r="F55" s="162"/>
      <c r="G55" s="161"/>
      <c r="H55" s="596"/>
      <c r="I55" s="597"/>
      <c r="J55" s="163"/>
      <c r="K55" s="160"/>
      <c r="L55" s="161"/>
      <c r="M55" s="185">
        <f t="shared" si="20"/>
        <v>0</v>
      </c>
      <c r="N55" s="164"/>
      <c r="O55" s="164"/>
      <c r="P55" s="161"/>
      <c r="Q55" s="84"/>
      <c r="R55" s="84"/>
      <c r="S55" s="161"/>
      <c r="T55" s="534"/>
    </row>
    <row r="56" spans="1:20" x14ac:dyDescent="0.25">
      <c r="A56" s="84" t="s">
        <v>167</v>
      </c>
      <c r="B56" s="361" t="str">
        <f>VLOOKUP(A56,'urbano_PIANO_INV-INFR'!D$54:E$77,2,FALSE)</f>
        <v>SPECIFICARE______</v>
      </c>
      <c r="C56" s="74"/>
      <c r="D56" s="363"/>
      <c r="E56" s="84"/>
      <c r="F56" s="162"/>
      <c r="G56" s="160"/>
      <c r="H56" s="84"/>
      <c r="I56" s="162"/>
      <c r="J56" s="163"/>
      <c r="K56" s="160"/>
      <c r="L56" s="161"/>
      <c r="M56" s="185">
        <f t="shared" ref="M56:M68" si="21">K56+L56</f>
        <v>0</v>
      </c>
      <c r="N56" s="164"/>
      <c r="O56" s="84"/>
      <c r="P56" s="161"/>
      <c r="Q56" s="84"/>
      <c r="R56" s="84"/>
      <c r="S56" s="161"/>
      <c r="T56" s="534"/>
    </row>
    <row r="57" spans="1:20" x14ac:dyDescent="0.25">
      <c r="A57" s="84" t="s">
        <v>168</v>
      </c>
      <c r="B57" s="361" t="str">
        <f>VLOOKUP(A57,'urbano_PIANO_INV-INFR'!D$54:E$77,2,FALSE)</f>
        <v>SPECIFICARE______</v>
      </c>
      <c r="C57" s="74"/>
      <c r="D57" s="363"/>
      <c r="E57" s="84"/>
      <c r="F57" s="162"/>
      <c r="G57" s="160"/>
      <c r="H57" s="84"/>
      <c r="I57" s="162"/>
      <c r="J57" s="163"/>
      <c r="K57" s="160"/>
      <c r="L57" s="161"/>
      <c r="M57" s="185">
        <f t="shared" si="21"/>
        <v>0</v>
      </c>
      <c r="N57" s="164"/>
      <c r="O57" s="84"/>
      <c r="P57" s="161"/>
      <c r="Q57" s="84"/>
      <c r="R57" s="84"/>
      <c r="S57" s="161"/>
      <c r="T57" s="534"/>
    </row>
    <row r="58" spans="1:20" x14ac:dyDescent="0.25">
      <c r="A58" s="84" t="s">
        <v>167</v>
      </c>
      <c r="B58" s="361" t="str">
        <f>VLOOKUP(A58,'urbano_PIANO_INV-INFR'!D$54:E$77,2,FALSE)</f>
        <v>SPECIFICARE______</v>
      </c>
      <c r="C58" s="362"/>
      <c r="D58" s="363"/>
      <c r="E58" s="84"/>
      <c r="F58" s="162"/>
      <c r="G58" s="161"/>
      <c r="H58" s="596"/>
      <c r="I58" s="597"/>
      <c r="J58" s="163"/>
      <c r="K58" s="160"/>
      <c r="L58" s="161"/>
      <c r="M58" s="185">
        <f t="shared" si="21"/>
        <v>0</v>
      </c>
      <c r="N58" s="164"/>
      <c r="O58" s="164"/>
      <c r="P58" s="161"/>
      <c r="Q58" s="84"/>
      <c r="R58" s="84"/>
      <c r="S58" s="161"/>
      <c r="T58" s="534"/>
    </row>
    <row r="59" spans="1:20" x14ac:dyDescent="0.25">
      <c r="A59" s="84" t="s">
        <v>167</v>
      </c>
      <c r="B59" s="361" t="str">
        <f>VLOOKUP(A59,'urbano_PIANO_INV-INFR'!D$54:E$77,2,FALSE)</f>
        <v>SPECIFICARE______</v>
      </c>
      <c r="C59" s="74"/>
      <c r="D59" s="363"/>
      <c r="E59" s="84"/>
      <c r="F59" s="162"/>
      <c r="G59" s="160"/>
      <c r="H59" s="84"/>
      <c r="I59" s="162"/>
      <c r="J59" s="163"/>
      <c r="K59" s="160"/>
      <c r="L59" s="161"/>
      <c r="M59" s="185">
        <f t="shared" si="21"/>
        <v>0</v>
      </c>
      <c r="N59" s="164"/>
      <c r="O59" s="84"/>
      <c r="P59" s="161"/>
      <c r="Q59" s="84"/>
      <c r="R59" s="84"/>
      <c r="S59" s="161"/>
      <c r="T59" s="534"/>
    </row>
    <row r="60" spans="1:20" x14ac:dyDescent="0.25">
      <c r="A60" s="84" t="s">
        <v>168</v>
      </c>
      <c r="B60" s="361" t="str">
        <f>VLOOKUP(A60,'urbano_PIANO_INV-INFR'!D$54:E$77,2,FALSE)</f>
        <v>SPECIFICARE______</v>
      </c>
      <c r="C60" s="74"/>
      <c r="D60" s="363"/>
      <c r="E60" s="84"/>
      <c r="F60" s="162"/>
      <c r="G60" s="160"/>
      <c r="H60" s="84"/>
      <c r="I60" s="162"/>
      <c r="J60" s="163"/>
      <c r="K60" s="160"/>
      <c r="L60" s="161"/>
      <c r="M60" s="185">
        <f t="shared" si="21"/>
        <v>0</v>
      </c>
      <c r="N60" s="164"/>
      <c r="O60" s="84"/>
      <c r="P60" s="161"/>
      <c r="Q60" s="84"/>
      <c r="R60" s="84"/>
      <c r="S60" s="161"/>
      <c r="T60" s="534"/>
    </row>
    <row r="61" spans="1:20" x14ac:dyDescent="0.25">
      <c r="A61" s="84" t="s">
        <v>167</v>
      </c>
      <c r="B61" s="361" t="str">
        <f>VLOOKUP(A61,'urbano_PIANO_INV-INFR'!D$54:E$77,2,FALSE)</f>
        <v>SPECIFICARE______</v>
      </c>
      <c r="C61" s="362"/>
      <c r="D61" s="363"/>
      <c r="E61" s="84"/>
      <c r="F61" s="162"/>
      <c r="G61" s="161"/>
      <c r="H61" s="596"/>
      <c r="I61" s="597"/>
      <c r="J61" s="163"/>
      <c r="K61" s="160"/>
      <c r="L61" s="161"/>
      <c r="M61" s="185">
        <f t="shared" si="21"/>
        <v>0</v>
      </c>
      <c r="N61" s="164"/>
      <c r="O61" s="164"/>
      <c r="P61" s="161"/>
      <c r="Q61" s="84"/>
      <c r="R61" s="84"/>
      <c r="S61" s="161"/>
      <c r="T61" s="534"/>
    </row>
    <row r="62" spans="1:20" x14ac:dyDescent="0.25">
      <c r="A62" s="84" t="s">
        <v>167</v>
      </c>
      <c r="B62" s="361" t="str">
        <f>VLOOKUP(A62,'urbano_PIANO_INV-INFR'!D$54:E$77,2,FALSE)</f>
        <v>SPECIFICARE______</v>
      </c>
      <c r="C62" s="74"/>
      <c r="D62" s="363"/>
      <c r="E62" s="84"/>
      <c r="F62" s="162"/>
      <c r="G62" s="160"/>
      <c r="H62" s="84"/>
      <c r="I62" s="162"/>
      <c r="J62" s="163"/>
      <c r="K62" s="160"/>
      <c r="L62" s="161"/>
      <c r="M62" s="185">
        <f t="shared" si="21"/>
        <v>0</v>
      </c>
      <c r="N62" s="164"/>
      <c r="O62" s="84"/>
      <c r="P62" s="161"/>
      <c r="Q62" s="84"/>
      <c r="R62" s="84"/>
      <c r="S62" s="161"/>
      <c r="T62" s="534"/>
    </row>
    <row r="63" spans="1:20" x14ac:dyDescent="0.25">
      <c r="A63" s="84" t="s">
        <v>168</v>
      </c>
      <c r="B63" s="361" t="str">
        <f>VLOOKUP(A63,'urbano_PIANO_INV-INFR'!D$54:E$77,2,FALSE)</f>
        <v>SPECIFICARE______</v>
      </c>
      <c r="C63" s="74"/>
      <c r="D63" s="363"/>
      <c r="E63" s="84"/>
      <c r="F63" s="162"/>
      <c r="G63" s="160"/>
      <c r="H63" s="84"/>
      <c r="I63" s="162"/>
      <c r="J63" s="163"/>
      <c r="K63" s="160"/>
      <c r="L63" s="161"/>
      <c r="M63" s="185">
        <f t="shared" si="21"/>
        <v>0</v>
      </c>
      <c r="N63" s="164"/>
      <c r="O63" s="84"/>
      <c r="P63" s="161"/>
      <c r="Q63" s="84"/>
      <c r="R63" s="84"/>
      <c r="S63" s="161"/>
      <c r="T63" s="534"/>
    </row>
    <row r="64" spans="1:20" x14ac:dyDescent="0.25">
      <c r="A64" s="84" t="s">
        <v>167</v>
      </c>
      <c r="B64" s="361" t="str">
        <f>VLOOKUP(A64,'urbano_PIANO_INV-INFR'!D$54:E$77,2,FALSE)</f>
        <v>SPECIFICARE______</v>
      </c>
      <c r="C64" s="362"/>
      <c r="D64" s="363"/>
      <c r="E64" s="84"/>
      <c r="F64" s="162"/>
      <c r="G64" s="161"/>
      <c r="H64" s="596"/>
      <c r="I64" s="597"/>
      <c r="J64" s="163"/>
      <c r="K64" s="160"/>
      <c r="L64" s="161"/>
      <c r="M64" s="185">
        <f t="shared" si="21"/>
        <v>0</v>
      </c>
      <c r="N64" s="164"/>
      <c r="O64" s="164"/>
      <c r="P64" s="161"/>
      <c r="Q64" s="84"/>
      <c r="R64" s="84"/>
      <c r="S64" s="161"/>
      <c r="T64" s="534"/>
    </row>
    <row r="65" spans="1:20" x14ac:dyDescent="0.25">
      <c r="A65" s="84" t="s">
        <v>167</v>
      </c>
      <c r="B65" s="361" t="str">
        <f>VLOOKUP(A65,'urbano_PIANO_INV-INFR'!D$54:E$77,2,FALSE)</f>
        <v>SPECIFICARE______</v>
      </c>
      <c r="C65" s="74"/>
      <c r="D65" s="363"/>
      <c r="E65" s="84"/>
      <c r="F65" s="162"/>
      <c r="G65" s="160"/>
      <c r="H65" s="84"/>
      <c r="I65" s="162"/>
      <c r="J65" s="163"/>
      <c r="K65" s="160"/>
      <c r="L65" s="161"/>
      <c r="M65" s="185">
        <f t="shared" si="21"/>
        <v>0</v>
      </c>
      <c r="N65" s="164"/>
      <c r="O65" s="84"/>
      <c r="P65" s="161"/>
      <c r="Q65" s="84"/>
      <c r="R65" s="84"/>
      <c r="S65" s="161"/>
      <c r="T65" s="534"/>
    </row>
    <row r="66" spans="1:20" x14ac:dyDescent="0.25">
      <c r="A66" s="84" t="s">
        <v>168</v>
      </c>
      <c r="B66" s="361" t="str">
        <f>VLOOKUP(A66,'urbano_PIANO_INV-INFR'!D$54:E$77,2,FALSE)</f>
        <v>SPECIFICARE______</v>
      </c>
      <c r="C66" s="74"/>
      <c r="D66" s="363"/>
      <c r="E66" s="84"/>
      <c r="F66" s="162"/>
      <c r="G66" s="160"/>
      <c r="H66" s="84"/>
      <c r="I66" s="162"/>
      <c r="J66" s="163"/>
      <c r="K66" s="160"/>
      <c r="L66" s="161"/>
      <c r="M66" s="185">
        <f t="shared" si="21"/>
        <v>0</v>
      </c>
      <c r="N66" s="164"/>
      <c r="O66" s="84"/>
      <c r="P66" s="161"/>
      <c r="Q66" s="84"/>
      <c r="R66" s="84"/>
      <c r="S66" s="161"/>
      <c r="T66" s="534"/>
    </row>
    <row r="67" spans="1:20" x14ac:dyDescent="0.25">
      <c r="A67" s="84" t="s">
        <v>167</v>
      </c>
      <c r="B67" s="361" t="str">
        <f>VLOOKUP(A67,'urbano_PIANO_INV-INFR'!D$54:E$77,2,FALSE)</f>
        <v>SPECIFICARE______</v>
      </c>
      <c r="C67" s="362"/>
      <c r="D67" s="363"/>
      <c r="E67" s="84"/>
      <c r="F67" s="162"/>
      <c r="G67" s="161"/>
      <c r="H67" s="596"/>
      <c r="I67" s="597"/>
      <c r="J67" s="163"/>
      <c r="K67" s="160"/>
      <c r="L67" s="161"/>
      <c r="M67" s="185">
        <f t="shared" si="21"/>
        <v>0</v>
      </c>
      <c r="N67" s="164"/>
      <c r="O67" s="164"/>
      <c r="P67" s="161"/>
      <c r="Q67" s="84"/>
      <c r="R67" s="84"/>
      <c r="S67" s="161"/>
      <c r="T67" s="534"/>
    </row>
    <row r="68" spans="1:20" x14ac:dyDescent="0.25">
      <c r="A68" s="84" t="s">
        <v>167</v>
      </c>
      <c r="B68" s="361" t="str">
        <f>VLOOKUP(A68,'urbano_PIANO_INV-INFR'!D$54:E$77,2,FALSE)</f>
        <v>SPECIFICARE______</v>
      </c>
      <c r="C68" s="74"/>
      <c r="D68" s="363"/>
      <c r="E68" s="84"/>
      <c r="F68" s="162"/>
      <c r="G68" s="160"/>
      <c r="H68" s="84"/>
      <c r="I68" s="162"/>
      <c r="J68" s="163"/>
      <c r="K68" s="160"/>
      <c r="L68" s="161"/>
      <c r="M68" s="185">
        <f t="shared" si="21"/>
        <v>0</v>
      </c>
      <c r="N68" s="164"/>
      <c r="O68" s="84"/>
      <c r="P68" s="161"/>
      <c r="Q68" s="84"/>
      <c r="R68" s="84"/>
      <c r="S68" s="161"/>
      <c r="T68" s="534"/>
    </row>
    <row r="69" spans="1:20" x14ac:dyDescent="0.25">
      <c r="A69" s="84" t="s">
        <v>167</v>
      </c>
      <c r="B69" s="361" t="str">
        <f>VLOOKUP(A69,'urbano_PIANO_INV-INFR'!D$54:E$77,2,FALSE)</f>
        <v>SPECIFICARE______</v>
      </c>
      <c r="C69" s="74"/>
      <c r="D69" s="363"/>
      <c r="E69" s="84"/>
      <c r="F69" s="162"/>
      <c r="G69" s="160"/>
      <c r="H69" s="84"/>
      <c r="I69" s="162"/>
      <c r="J69" s="163"/>
      <c r="K69" s="160"/>
      <c r="L69" s="161"/>
      <c r="M69" s="185">
        <f t="shared" ref="M69:M72" si="22">K69+L69</f>
        <v>0</v>
      </c>
      <c r="N69" s="164"/>
      <c r="O69" s="84"/>
      <c r="P69" s="161"/>
      <c r="Q69" s="84"/>
      <c r="R69" s="84"/>
      <c r="S69" s="161"/>
      <c r="T69" s="534"/>
    </row>
    <row r="70" spans="1:20" x14ac:dyDescent="0.25">
      <c r="A70" s="84" t="s">
        <v>168</v>
      </c>
      <c r="B70" s="361" t="str">
        <f>VLOOKUP(A70,'urbano_PIANO_INV-INFR'!D$54:E$77,2,FALSE)</f>
        <v>SPECIFICARE______</v>
      </c>
      <c r="C70" s="74"/>
      <c r="D70" s="363"/>
      <c r="E70" s="84"/>
      <c r="F70" s="162"/>
      <c r="G70" s="160"/>
      <c r="H70" s="84"/>
      <c r="I70" s="162"/>
      <c r="J70" s="163"/>
      <c r="K70" s="160"/>
      <c r="L70" s="161"/>
      <c r="M70" s="185">
        <f t="shared" si="22"/>
        <v>0</v>
      </c>
      <c r="N70" s="164"/>
      <c r="O70" s="84"/>
      <c r="P70" s="161"/>
      <c r="Q70" s="84"/>
      <c r="R70" s="84"/>
      <c r="S70" s="161"/>
      <c r="T70" s="534"/>
    </row>
    <row r="71" spans="1:20" x14ac:dyDescent="0.25">
      <c r="A71" s="84" t="s">
        <v>167</v>
      </c>
      <c r="B71" s="361" t="str">
        <f>VLOOKUP(A71,'urbano_PIANO_INV-INFR'!D$54:E$77,2,FALSE)</f>
        <v>SPECIFICARE______</v>
      </c>
      <c r="C71" s="362"/>
      <c r="D71" s="363"/>
      <c r="E71" s="84"/>
      <c r="F71" s="162"/>
      <c r="G71" s="161"/>
      <c r="H71" s="596"/>
      <c r="I71" s="597"/>
      <c r="J71" s="163"/>
      <c r="K71" s="160"/>
      <c r="L71" s="161"/>
      <c r="M71" s="185">
        <f t="shared" si="22"/>
        <v>0</v>
      </c>
      <c r="N71" s="164"/>
      <c r="O71" s="164"/>
      <c r="P71" s="161"/>
      <c r="Q71" s="84"/>
      <c r="R71" s="84"/>
      <c r="S71" s="161"/>
      <c r="T71" s="534"/>
    </row>
    <row r="72" spans="1:20" x14ac:dyDescent="0.25">
      <c r="A72" s="606" t="s">
        <v>167</v>
      </c>
      <c r="B72" s="361" t="str">
        <f>VLOOKUP(A72,'urbano_PIANO_INV-INFR'!D$54:E$77,2,FALSE)</f>
        <v>SPECIFICARE______</v>
      </c>
      <c r="C72" s="364"/>
      <c r="D72" s="365"/>
      <c r="E72" s="364"/>
      <c r="F72" s="167"/>
      <c r="G72" s="363"/>
      <c r="H72" s="598"/>
      <c r="I72" s="162"/>
      <c r="J72" s="163"/>
      <c r="K72" s="160"/>
      <c r="L72" s="161"/>
      <c r="M72" s="185">
        <f t="shared" si="22"/>
        <v>0</v>
      </c>
      <c r="N72" s="164"/>
      <c r="O72" s="164"/>
      <c r="P72" s="161"/>
      <c r="Q72" s="84"/>
      <c r="R72" s="84"/>
      <c r="S72" s="161"/>
      <c r="T72" s="534"/>
    </row>
    <row r="73" spans="1:20" x14ac:dyDescent="0.25">
      <c r="A73" s="84" t="s">
        <v>168</v>
      </c>
      <c r="B73" s="361" t="str">
        <f>VLOOKUP(A73,'urbano_PIANO_INV-INFR'!D$54:E$77,2,FALSE)</f>
        <v>SPECIFICARE______</v>
      </c>
      <c r="C73" s="74"/>
      <c r="D73" s="363"/>
      <c r="E73" s="84"/>
      <c r="F73" s="162"/>
      <c r="G73" s="160"/>
      <c r="H73" s="84"/>
      <c r="I73" s="162"/>
      <c r="J73" s="163"/>
      <c r="K73" s="160"/>
      <c r="L73" s="161"/>
      <c r="M73" s="185">
        <f t="shared" ref="M73:M78" si="23">K73+L73</f>
        <v>0</v>
      </c>
      <c r="N73" s="164"/>
      <c r="O73" s="84"/>
      <c r="P73" s="161"/>
      <c r="Q73" s="84"/>
      <c r="R73" s="84"/>
      <c r="S73" s="161"/>
      <c r="T73" s="534"/>
    </row>
    <row r="74" spans="1:20" x14ac:dyDescent="0.25">
      <c r="A74" s="84" t="s">
        <v>167</v>
      </c>
      <c r="B74" s="361" t="str">
        <f>VLOOKUP(A74,'urbano_PIANO_INV-INFR'!D$54:E$77,2,FALSE)</f>
        <v>SPECIFICARE______</v>
      </c>
      <c r="C74" s="362"/>
      <c r="D74" s="363"/>
      <c r="E74" s="84"/>
      <c r="F74" s="162"/>
      <c r="G74" s="161"/>
      <c r="H74" s="596"/>
      <c r="I74" s="597"/>
      <c r="J74" s="163"/>
      <c r="K74" s="160"/>
      <c r="L74" s="161"/>
      <c r="M74" s="185">
        <f t="shared" si="23"/>
        <v>0</v>
      </c>
      <c r="N74" s="164"/>
      <c r="O74" s="164"/>
      <c r="P74" s="161"/>
      <c r="Q74" s="84"/>
      <c r="R74" s="84"/>
      <c r="S74" s="161"/>
      <c r="T74" s="534"/>
    </row>
    <row r="75" spans="1:20" x14ac:dyDescent="0.25">
      <c r="A75" s="606" t="s">
        <v>167</v>
      </c>
      <c r="B75" s="361" t="str">
        <f>VLOOKUP(A75,'urbano_PIANO_INV-INFR'!D$54:E$77,2,FALSE)</f>
        <v>SPECIFICARE______</v>
      </c>
      <c r="C75" s="364"/>
      <c r="D75" s="365"/>
      <c r="E75" s="364"/>
      <c r="F75" s="167"/>
      <c r="G75" s="363"/>
      <c r="H75" s="598"/>
      <c r="I75" s="162"/>
      <c r="J75" s="163"/>
      <c r="K75" s="160"/>
      <c r="L75" s="161"/>
      <c r="M75" s="185">
        <f t="shared" si="23"/>
        <v>0</v>
      </c>
      <c r="N75" s="164"/>
      <c r="O75" s="164"/>
      <c r="P75" s="161"/>
      <c r="Q75" s="84"/>
      <c r="R75" s="84"/>
      <c r="S75" s="161"/>
      <c r="T75" s="534"/>
    </row>
    <row r="76" spans="1:20" x14ac:dyDescent="0.25">
      <c r="A76" s="84" t="s">
        <v>168</v>
      </c>
      <c r="B76" s="361" t="str">
        <f>VLOOKUP(A76,'urbano_PIANO_INV-INFR'!D$54:E$77,2,FALSE)</f>
        <v>SPECIFICARE______</v>
      </c>
      <c r="C76" s="74"/>
      <c r="D76" s="363"/>
      <c r="E76" s="84"/>
      <c r="F76" s="162"/>
      <c r="G76" s="160"/>
      <c r="H76" s="84"/>
      <c r="I76" s="162"/>
      <c r="J76" s="163"/>
      <c r="K76" s="160"/>
      <c r="L76" s="161"/>
      <c r="M76" s="185">
        <f t="shared" si="23"/>
        <v>0</v>
      </c>
      <c r="N76" s="164"/>
      <c r="O76" s="84"/>
      <c r="P76" s="161"/>
      <c r="Q76" s="84"/>
      <c r="R76" s="84"/>
      <c r="S76" s="161"/>
      <c r="T76" s="534"/>
    </row>
    <row r="77" spans="1:20" x14ac:dyDescent="0.25">
      <c r="A77" s="84" t="s">
        <v>167</v>
      </c>
      <c r="B77" s="361" t="str">
        <f>VLOOKUP(A77,'urbano_PIANO_INV-INFR'!D$54:E$77,2,FALSE)</f>
        <v>SPECIFICARE______</v>
      </c>
      <c r="C77" s="362"/>
      <c r="D77" s="363"/>
      <c r="E77" s="84"/>
      <c r="F77" s="162"/>
      <c r="G77" s="161"/>
      <c r="H77" s="596"/>
      <c r="I77" s="597"/>
      <c r="J77" s="163"/>
      <c r="K77" s="160"/>
      <c r="L77" s="161"/>
      <c r="M77" s="185">
        <f t="shared" si="23"/>
        <v>0</v>
      </c>
      <c r="N77" s="164"/>
      <c r="O77" s="164"/>
      <c r="P77" s="161"/>
      <c r="Q77" s="84"/>
      <c r="R77" s="84"/>
      <c r="S77" s="161"/>
      <c r="T77" s="534"/>
    </row>
    <row r="78" spans="1:20" x14ac:dyDescent="0.25">
      <c r="A78" s="606" t="s">
        <v>167</v>
      </c>
      <c r="B78" s="361" t="str">
        <f>VLOOKUP(A78,'urbano_PIANO_INV-INFR'!D$54:E$77,2,FALSE)</f>
        <v>SPECIFICARE______</v>
      </c>
      <c r="C78" s="364"/>
      <c r="D78" s="365"/>
      <c r="E78" s="364"/>
      <c r="F78" s="167"/>
      <c r="G78" s="363"/>
      <c r="H78" s="598"/>
      <c r="I78" s="162"/>
      <c r="J78" s="163"/>
      <c r="K78" s="160"/>
      <c r="L78" s="161"/>
      <c r="M78" s="185">
        <f t="shared" si="23"/>
        <v>0</v>
      </c>
      <c r="N78" s="164"/>
      <c r="O78" s="164"/>
      <c r="P78" s="161"/>
      <c r="Q78" s="84"/>
      <c r="R78" s="84"/>
      <c r="S78" s="161"/>
      <c r="T78" s="534"/>
    </row>
    <row r="79" spans="1:20" x14ac:dyDescent="0.25">
      <c r="A79" s="84" t="s">
        <v>167</v>
      </c>
      <c r="B79" s="361" t="str">
        <f>VLOOKUP(A79,'urbano_PIANO_INV-INFR'!D$54:E$77,2,FALSE)</f>
        <v>SPECIFICARE______</v>
      </c>
      <c r="C79" s="74"/>
      <c r="D79" s="363"/>
      <c r="E79" s="84"/>
      <c r="F79" s="162"/>
      <c r="G79" s="160"/>
      <c r="H79" s="84"/>
      <c r="I79" s="162"/>
      <c r="J79" s="163"/>
      <c r="K79" s="160"/>
      <c r="L79" s="161"/>
      <c r="M79" s="185">
        <f t="shared" ref="M79" si="24">K79+L79</f>
        <v>0</v>
      </c>
      <c r="N79" s="164"/>
      <c r="O79" s="84"/>
      <c r="P79" s="161"/>
      <c r="Q79" s="84"/>
      <c r="R79" s="84"/>
      <c r="S79" s="161"/>
      <c r="T79" s="534"/>
    </row>
    <row r="80" spans="1:20" x14ac:dyDescent="0.25">
      <c r="A80" s="84" t="s">
        <v>167</v>
      </c>
      <c r="B80" s="361" t="str">
        <f>VLOOKUP(A80,'urbano_PIANO_INV-INFR'!D$54:E$77,2,FALSE)</f>
        <v>SPECIFICARE______</v>
      </c>
      <c r="C80" s="74"/>
      <c r="D80" s="363"/>
      <c r="E80" s="84"/>
      <c r="F80" s="162"/>
      <c r="G80" s="160"/>
      <c r="H80" s="84"/>
      <c r="I80" s="162"/>
      <c r="J80" s="163"/>
      <c r="K80" s="160"/>
      <c r="L80" s="161"/>
      <c r="M80" s="185">
        <f t="shared" si="20"/>
        <v>0</v>
      </c>
      <c r="N80" s="164"/>
      <c r="O80" s="84"/>
      <c r="P80" s="161"/>
      <c r="Q80" s="84"/>
      <c r="R80" s="84"/>
      <c r="S80" s="161"/>
      <c r="T80" s="534"/>
    </row>
    <row r="81" spans="1:20" x14ac:dyDescent="0.25">
      <c r="A81" s="84" t="s">
        <v>167</v>
      </c>
      <c r="B81" s="361" t="str">
        <f>VLOOKUP(A81,'urbano_PIANO_INV-INFR'!D$54:E$77,2,FALSE)</f>
        <v>SPECIFICARE______</v>
      </c>
      <c r="C81" s="74"/>
      <c r="D81" s="363"/>
      <c r="E81" s="84"/>
      <c r="F81" s="162"/>
      <c r="G81" s="160"/>
      <c r="H81" s="84"/>
      <c r="I81" s="162"/>
      <c r="J81" s="163"/>
      <c r="K81" s="160"/>
      <c r="L81" s="161"/>
      <c r="M81" s="185">
        <f t="shared" si="20"/>
        <v>0</v>
      </c>
      <c r="N81" s="164"/>
      <c r="O81" s="84"/>
      <c r="P81" s="161"/>
      <c r="Q81" s="84"/>
      <c r="R81" s="84"/>
      <c r="S81" s="161"/>
      <c r="T81" s="534"/>
    </row>
    <row r="82" spans="1:20" x14ac:dyDescent="0.25">
      <c r="A82" s="84" t="s">
        <v>167</v>
      </c>
      <c r="B82" s="361" t="str">
        <f>VLOOKUP(A82,'urbano_PIANO_INV-INFR'!D$54:E$77,2,FALSE)</f>
        <v>SPECIFICARE______</v>
      </c>
      <c r="C82" s="74"/>
      <c r="D82" s="363"/>
      <c r="E82" s="84"/>
      <c r="F82" s="162"/>
      <c r="G82" s="160"/>
      <c r="H82" s="84"/>
      <c r="I82" s="162"/>
      <c r="J82" s="163"/>
      <c r="K82" s="160"/>
      <c r="L82" s="161"/>
      <c r="M82" s="185">
        <f t="shared" si="20"/>
        <v>0</v>
      </c>
      <c r="N82" s="164"/>
      <c r="O82" s="84"/>
      <c r="P82" s="161"/>
      <c r="Q82" s="84"/>
      <c r="R82" s="84"/>
      <c r="S82" s="161"/>
      <c r="T82" s="534"/>
    </row>
    <row r="83" spans="1:20" x14ac:dyDescent="0.25">
      <c r="A83" s="84" t="s">
        <v>168</v>
      </c>
      <c r="B83" s="361" t="str">
        <f>VLOOKUP(A83,'urbano_PIANO_INV-INFR'!D$54:E$77,2,FALSE)</f>
        <v>SPECIFICARE______</v>
      </c>
      <c r="C83" s="74"/>
      <c r="D83" s="363"/>
      <c r="E83" s="84"/>
      <c r="F83" s="162"/>
      <c r="G83" s="160"/>
      <c r="H83" s="84"/>
      <c r="I83" s="162"/>
      <c r="J83" s="163"/>
      <c r="K83" s="160"/>
      <c r="L83" s="161"/>
      <c r="M83" s="185">
        <f t="shared" si="20"/>
        <v>0</v>
      </c>
      <c r="N83" s="164"/>
      <c r="O83" s="84"/>
      <c r="P83" s="161"/>
      <c r="Q83" s="84"/>
      <c r="R83" s="84"/>
      <c r="S83" s="161"/>
      <c r="T83" s="534"/>
    </row>
    <row r="84" spans="1:20" ht="15.75" thickBot="1" x14ac:dyDescent="0.3">
      <c r="C84" s="604" t="s">
        <v>252</v>
      </c>
      <c r="D84" s="605">
        <f>SUM(D51:D83)</f>
        <v>0</v>
      </c>
      <c r="E84" s="588"/>
      <c r="F84" s="588"/>
      <c r="G84" s="590">
        <f>SUM(G51:G83)</f>
        <v>0</v>
      </c>
      <c r="H84" s="594" t="s">
        <v>252</v>
      </c>
      <c r="I84" s="594"/>
      <c r="J84" s="590"/>
      <c r="K84" s="590">
        <f>SUM(K51:K83)</f>
        <v>0</v>
      </c>
      <c r="L84" s="590">
        <f t="shared" ref="L84:M84" si="25">SUM(L51:L83)</f>
        <v>0</v>
      </c>
      <c r="M84" s="590">
        <f t="shared" si="25"/>
        <v>0</v>
      </c>
      <c r="N84" s="590"/>
      <c r="O84" s="590"/>
      <c r="P84" s="590">
        <f>SUM(P51:P83)</f>
        <v>0</v>
      </c>
      <c r="Q84" s="588"/>
      <c r="R84" s="588"/>
      <c r="S84" s="590">
        <f>SUM(S51:S83)</f>
        <v>0</v>
      </c>
      <c r="T84" s="621"/>
    </row>
    <row r="85" spans="1:20" ht="15.75" thickBot="1" x14ac:dyDescent="0.3">
      <c r="G85" s="580"/>
    </row>
    <row r="86" spans="1:20" ht="47.25" customHeight="1" thickBot="1" x14ac:dyDescent="0.3">
      <c r="A86" s="1446" t="s">
        <v>6</v>
      </c>
      <c r="B86" s="1447"/>
      <c r="C86" s="1447"/>
      <c r="D86" s="1447"/>
      <c r="E86" s="1447"/>
      <c r="F86" s="1447"/>
      <c r="G86" s="1447"/>
      <c r="H86" s="1447"/>
      <c r="I86" s="1447"/>
      <c r="J86" s="1447"/>
      <c r="K86" s="1447"/>
      <c r="L86" s="1447"/>
      <c r="M86" s="1447"/>
      <c r="N86" s="1447"/>
      <c r="O86" s="1447"/>
      <c r="P86" s="1447"/>
      <c r="Q86" s="1447"/>
      <c r="R86" s="1447"/>
      <c r="S86" s="1447"/>
      <c r="T86" s="1448"/>
    </row>
  </sheetData>
  <sheetProtection algorithmName="SHA-512" hashValue="parsFlnkPtcbICVB8AY7TguTQ8pw9sTpKJ65y9rEGassPOTNI4H0k3FaKjBsIbBjWfWwtFnlRs8T83lDpTzEmQ==" saltValue="DFEuirq1IdudSkZpg1G3hA==" spinCount="100000" sheet="1" objects="1" scenarios="1"/>
  <mergeCells count="27">
    <mergeCell ref="A15:A17"/>
    <mergeCell ref="B15:B17"/>
    <mergeCell ref="C15:C17"/>
    <mergeCell ref="D15:J15"/>
    <mergeCell ref="K15:R15"/>
    <mergeCell ref="A2:R2"/>
    <mergeCell ref="H6:K6"/>
    <mergeCell ref="M6:P6"/>
    <mergeCell ref="H7:J7"/>
    <mergeCell ref="M7:O7"/>
    <mergeCell ref="A4:R4"/>
    <mergeCell ref="A86:T86"/>
    <mergeCell ref="A6:C7"/>
    <mergeCell ref="D6:F7"/>
    <mergeCell ref="A49:A50"/>
    <mergeCell ref="B49:B50"/>
    <mergeCell ref="M11:O11"/>
    <mergeCell ref="J49:J50"/>
    <mergeCell ref="A9:C9"/>
    <mergeCell ref="D9:F9"/>
    <mergeCell ref="H9:J9"/>
    <mergeCell ref="M9:O9"/>
    <mergeCell ref="A11:C11"/>
    <mergeCell ref="D11:F11"/>
    <mergeCell ref="H11:J11"/>
    <mergeCell ref="A48:T48"/>
    <mergeCell ref="A13:R13"/>
  </mergeCells>
  <phoneticPr fontId="44" type="noConversion"/>
  <dataValidations count="10">
    <dataValidation type="list" allowBlank="1" showInputMessage="1" showErrorMessage="1" sqref="N51:N83" xr:uid="{00000000-0002-0000-0E00-000000000000}">
      <formula1>$B$18:$B$44</formula1>
    </dataValidation>
    <dataValidation type="list" allowBlank="1" showInputMessage="1" showErrorMessage="1" sqref="R18:R44 T51:T83" xr:uid="{00000000-0002-0000-0E00-000001000000}">
      <formula1>"si"</formula1>
    </dataValidation>
    <dataValidation type="list" allowBlank="1" showInputMessage="1" showErrorMessage="1" sqref="R51:R83" xr:uid="{00000000-0002-0000-0E00-000002000000}">
      <formula1>"si,"</formula1>
    </dataValidation>
    <dataValidation allowBlank="1" showErrorMessage="1" prompt="_x000a_" sqref="K7" xr:uid="{00000000-0002-0000-0E00-000003000000}"/>
    <dataValidation allowBlank="1" showErrorMessage="1" prompt="Scegliere il comune beneficiario dal menù a tendina_x000a_" sqref="K9:K11 P7:P9" xr:uid="{00000000-0002-0000-0E00-000004000000}"/>
    <dataValidation allowBlank="1" showInputMessage="1" showErrorMessage="1" promptTitle="ATTENZIONE:" prompt=" è la differenza tra l'importo dei lavori del Sal (esclusivamente legato alle infrastrutture di supporto) e il precedente" sqref="L42:L44" xr:uid="{00000000-0002-0000-0E00-000005000000}"/>
    <dataValidation allowBlank="1" showInputMessage="1" showErrorMessage="1" promptTitle="ATTENZIONE:" prompt=" è la differenza tra l'importo degli onoeri della sicurezza i del Sal (esclusivamente legato alle infrastrutture di supporto) e il precedente" sqref="M42:N44" xr:uid="{00000000-0002-0000-0E00-000006000000}"/>
    <dataValidation allowBlank="1" showInputMessage="1" showErrorMessage="1" promptTitle="ATTENZIONE" prompt="è la differenza tra l'importo degli oneri della sicurezza del SAL e il precedente" sqref="G18 G36:G37 G40 G20 G22 G24 G26 G28 G30 G32 G34" xr:uid="{00000000-0002-0000-0E00-000007000000}"/>
    <dataValidation allowBlank="1" showInputMessage="1" showErrorMessage="1" prompt="è la differenza tra l'importo degli oneri della sicurezza del SAL e il precedente" sqref="G38:G39 G41:G44 G19 G21 G23 G25 G27 G29 G31 G33 G35" xr:uid="{00000000-0002-0000-0E00-000008000000}"/>
    <dataValidation allowBlank="1" showInputMessage="1" showErrorMessage="1" promptTitle="ATTENZIONE" prompt="è la differenza tra l'importo dei lavori del Sal e il precedente_x000a_" sqref="E18:E44" xr:uid="{00000000-0002-0000-0E00-000009000000}"/>
  </dataValidations>
  <pageMargins left="0.7" right="0.7" top="0.75" bottom="0.75" header="0.3" footer="0.3"/>
  <pageSetup paperSize="8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Inserire riferimento voce di spesa da piano di investimento esecutivo infrastrutture_x000a__x000a_" xr:uid="{00000000-0002-0000-0E00-00000A000000}">
          <x14:formula1>
            <xm:f>'urbano_PIANO_INV-INFR'!$D$54:$D$77</xm:f>
          </x14:formula1>
          <xm:sqref>A51:A83</xm:sqref>
        </x14:dataValidation>
        <x14:dataValidation type="list" allowBlank="1" showInputMessage="1" showErrorMessage="1" xr:uid="{00000000-0002-0000-0E00-00000B000000}">
          <x14:formula1>
            <xm:f>'urbano_PIANO_INV-INFR'!$D$54:$D$77</xm:f>
          </x14:formula1>
          <xm:sqref>A18:A44</xm:sqref>
        </x14:dataValidation>
        <x14:dataValidation type="list" allowBlank="1" showInputMessage="1" showErrorMessage="1" prompt="Scegliere la Città Metropolitana beneficiaria dal menù a tendina_x000a__x000a_" xr:uid="{00000000-0002-0000-0E00-00000C000000}">
          <x14:formula1>
            <xm:f>'DATI EROGAZIONI'!$A$2:$A$15</xm:f>
          </x14:formula1>
          <xm:sqref>D6:F7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C1420-8542-47F5-A43F-A84E3BF34D1A}">
  <sheetPr>
    <tabColor rgb="FF99FFCC"/>
    <pageSetUpPr fitToPage="1"/>
  </sheetPr>
  <dimension ref="A1:AC86"/>
  <sheetViews>
    <sheetView topLeftCell="N79" workbookViewId="0">
      <selection activeCell="S97" sqref="S97"/>
    </sheetView>
  </sheetViews>
  <sheetFormatPr defaultColWidth="8.7109375" defaultRowHeight="15" x14ac:dyDescent="0.25"/>
  <cols>
    <col min="1" max="1" width="16.28515625" style="64" customWidth="1"/>
    <col min="2" max="2" width="32.5703125" style="64" bestFit="1" customWidth="1"/>
    <col min="3" max="3" width="21.7109375" style="64" bestFit="1" customWidth="1"/>
    <col min="4" max="4" width="15.42578125" style="64" customWidth="1"/>
    <col min="5" max="5" width="11.5703125" style="64" bestFit="1" customWidth="1"/>
    <col min="6" max="6" width="13.28515625" style="64" bestFit="1" customWidth="1"/>
    <col min="7" max="7" width="17.85546875" style="64" customWidth="1"/>
    <col min="8" max="8" width="17.140625" style="64" customWidth="1"/>
    <col min="9" max="9" width="11.28515625" style="64" bestFit="1" customWidth="1"/>
    <col min="10" max="10" width="14" style="64" customWidth="1"/>
    <col min="11" max="12" width="12.140625" style="64" bestFit="1" customWidth="1"/>
    <col min="13" max="13" width="18" style="64" customWidth="1"/>
    <col min="14" max="14" width="17.85546875" style="64" customWidth="1"/>
    <col min="15" max="15" width="13.7109375" style="64" bestFit="1" customWidth="1"/>
    <col min="16" max="16" width="11.28515625" style="64" bestFit="1" customWidth="1"/>
    <col min="17" max="17" width="13.5703125" style="64" customWidth="1"/>
    <col min="18" max="18" width="16.85546875" style="64" customWidth="1"/>
    <col min="19" max="19" width="14.28515625" style="64" customWidth="1"/>
    <col min="20" max="20" width="21.85546875" style="64" customWidth="1"/>
    <col min="21" max="16384" width="8.7109375" style="64"/>
  </cols>
  <sheetData>
    <row r="1" spans="1:29" ht="15.75" thickBot="1" x14ac:dyDescent="0.3">
      <c r="A1" s="399"/>
      <c r="B1" s="280"/>
      <c r="C1" s="400"/>
      <c r="D1" s="401"/>
      <c r="E1" s="401"/>
      <c r="F1" s="401"/>
      <c r="G1" s="402"/>
      <c r="H1" s="564"/>
      <c r="I1" s="280"/>
      <c r="J1" s="280"/>
      <c r="K1" s="403"/>
      <c r="L1" s="403"/>
      <c r="M1" s="403"/>
      <c r="N1" s="403"/>
      <c r="O1" s="403"/>
      <c r="P1" s="400"/>
      <c r="Q1" s="280"/>
      <c r="R1" s="402"/>
      <c r="S1" s="280"/>
      <c r="T1" s="280"/>
      <c r="U1" s="280"/>
      <c r="V1" s="400"/>
      <c r="W1" s="400"/>
      <c r="X1" s="280"/>
      <c r="Y1" s="400"/>
      <c r="Z1" s="400"/>
      <c r="AA1" s="400"/>
      <c r="AB1" s="400"/>
      <c r="AC1" s="280"/>
    </row>
    <row r="2" spans="1:29" ht="36.75" customHeight="1" thickBot="1" x14ac:dyDescent="0.3">
      <c r="A2" s="1479" t="s">
        <v>0</v>
      </c>
      <c r="B2" s="1480"/>
      <c r="C2" s="1480"/>
      <c r="D2" s="1480"/>
      <c r="E2" s="1480"/>
      <c r="F2" s="1480"/>
      <c r="G2" s="1480"/>
      <c r="H2" s="1480"/>
      <c r="I2" s="1480"/>
      <c r="J2" s="1480"/>
      <c r="K2" s="1480"/>
      <c r="L2" s="1480"/>
      <c r="M2" s="1480"/>
      <c r="N2" s="1480"/>
      <c r="O2" s="1480"/>
      <c r="P2" s="1480"/>
      <c r="Q2" s="1480"/>
      <c r="R2" s="1481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</row>
    <row r="3" spans="1:29" ht="23.25" thickBot="1" x14ac:dyDescent="0.3">
      <c r="A3" s="405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</row>
    <row r="4" spans="1:29" ht="18.75" thickBot="1" x14ac:dyDescent="0.3">
      <c r="A4" s="1212" t="s">
        <v>374</v>
      </c>
      <c r="B4" s="1213"/>
      <c r="C4" s="1213"/>
      <c r="D4" s="1213"/>
      <c r="E4" s="1213"/>
      <c r="F4" s="1213"/>
      <c r="G4" s="1213"/>
      <c r="H4" s="1213"/>
      <c r="I4" s="1213"/>
      <c r="J4" s="1213"/>
      <c r="K4" s="1213"/>
      <c r="L4" s="1213"/>
      <c r="M4" s="1213"/>
      <c r="N4" s="1213"/>
      <c r="O4" s="1213"/>
      <c r="P4" s="1213"/>
      <c r="Q4" s="1213"/>
      <c r="R4" s="1214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</row>
    <row r="5" spans="1:29" ht="18.75" thickBot="1" x14ac:dyDescent="0.3">
      <c r="A5" s="223"/>
      <c r="B5" s="40"/>
      <c r="C5" s="40"/>
      <c r="D5" s="40"/>
      <c r="E5" s="40"/>
      <c r="F5" s="40"/>
      <c r="G5" s="40"/>
      <c r="H5" s="40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29" ht="27.75" thickBot="1" x14ac:dyDescent="0.3">
      <c r="A6" s="927" t="s">
        <v>262</v>
      </c>
      <c r="B6" s="928"/>
      <c r="C6" s="928"/>
      <c r="D6" s="1449" t="s">
        <v>3</v>
      </c>
      <c r="E6" s="1449"/>
      <c r="F6" s="1450"/>
      <c r="G6" s="26"/>
      <c r="H6" s="1485" t="s">
        <v>322</v>
      </c>
      <c r="I6" s="1486"/>
      <c r="J6" s="1486"/>
      <c r="K6" s="1487"/>
      <c r="L6" s="26"/>
      <c r="M6" s="1485" t="s">
        <v>323</v>
      </c>
      <c r="N6" s="1486"/>
      <c r="O6" s="1486"/>
      <c r="P6" s="1487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 spans="1:29" ht="15" customHeight="1" thickBot="1" x14ac:dyDescent="0.3">
      <c r="A7" s="931"/>
      <c r="B7" s="932"/>
      <c r="C7" s="932"/>
      <c r="D7" s="1451"/>
      <c r="E7" s="1451"/>
      <c r="F7" s="1452"/>
      <c r="H7" s="1488" t="s">
        <v>324</v>
      </c>
      <c r="I7" s="1489"/>
      <c r="J7" s="1490"/>
      <c r="K7" s="222">
        <f>'urbano_PIANO_INV-INFR'!F80</f>
        <v>0</v>
      </c>
      <c r="L7" s="38"/>
      <c r="M7" s="1488" t="s">
        <v>325</v>
      </c>
      <c r="N7" s="1489"/>
      <c r="O7" s="1490"/>
      <c r="P7" s="222">
        <f>M84</f>
        <v>0</v>
      </c>
    </row>
    <row r="8" spans="1:29" ht="12.75" customHeight="1" thickBot="1" x14ac:dyDescent="0.5">
      <c r="A8" s="21"/>
      <c r="B8" s="21"/>
      <c r="C8" s="21"/>
      <c r="D8" s="21"/>
      <c r="E8" s="565"/>
      <c r="F8" s="565"/>
      <c r="H8" s="405"/>
      <c r="I8" s="565"/>
      <c r="J8" s="565"/>
      <c r="K8" s="566"/>
      <c r="L8" s="565"/>
      <c r="M8" s="405"/>
      <c r="N8" s="565"/>
      <c r="O8" s="565"/>
      <c r="P8" s="566"/>
      <c r="Q8" s="565"/>
      <c r="R8" s="565"/>
      <c r="S8" s="565"/>
      <c r="T8" s="565"/>
      <c r="U8" s="565"/>
      <c r="V8" s="567"/>
      <c r="W8" s="567"/>
      <c r="X8" s="567"/>
      <c r="Y8" s="408"/>
      <c r="Z8" s="153"/>
      <c r="AA8" s="25"/>
      <c r="AB8" s="25"/>
      <c r="AC8" s="25"/>
    </row>
    <row r="9" spans="1:29" ht="38.450000000000003" customHeight="1" thickBot="1" x14ac:dyDescent="0.3">
      <c r="A9" s="1068" t="s">
        <v>326</v>
      </c>
      <c r="B9" s="1069"/>
      <c r="C9" s="1069"/>
      <c r="D9" s="1491">
        <f>'EXTRA-urbano_PIANO_INV-INFR '!G48</f>
        <v>0</v>
      </c>
      <c r="E9" s="1491"/>
      <c r="F9" s="1492"/>
      <c r="H9" s="1482" t="s">
        <v>327</v>
      </c>
      <c r="I9" s="1483"/>
      <c r="J9" s="1484"/>
      <c r="K9" s="222">
        <f>'urbano_PIANO_INV-INFR'!G80</f>
        <v>0</v>
      </c>
      <c r="L9" s="62"/>
      <c r="M9" s="1482" t="s">
        <v>328</v>
      </c>
      <c r="N9" s="1483"/>
      <c r="O9" s="1484"/>
      <c r="P9" s="222">
        <f>S84</f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</row>
    <row r="10" spans="1:29" ht="15.75" thickBot="1" x14ac:dyDescent="0.3">
      <c r="H10" s="405"/>
      <c r="K10" s="568"/>
      <c r="M10" s="405"/>
      <c r="P10" s="568"/>
    </row>
    <row r="11" spans="1:29" ht="33.6" customHeight="1" thickBot="1" x14ac:dyDescent="0.3">
      <c r="A11" s="1045" t="s">
        <v>4</v>
      </c>
      <c r="B11" s="1046"/>
      <c r="C11" s="1046"/>
      <c r="D11" s="1047"/>
      <c r="E11" s="1047"/>
      <c r="F11" s="1048"/>
      <c r="H11" s="1482" t="s">
        <v>329</v>
      </c>
      <c r="I11" s="1483"/>
      <c r="J11" s="1484"/>
      <c r="K11" s="222">
        <f>K7-K9</f>
        <v>0</v>
      </c>
      <c r="L11" s="94"/>
      <c r="M11" s="1482" t="s">
        <v>329</v>
      </c>
      <c r="N11" s="1483"/>
      <c r="O11" s="1484"/>
      <c r="P11" s="222">
        <f>P7-P9</f>
        <v>0</v>
      </c>
      <c r="Q11" s="94"/>
    </row>
    <row r="12" spans="1:29" ht="15.75" thickBot="1" x14ac:dyDescent="0.3"/>
    <row r="13" spans="1:29" ht="36.6" customHeight="1" thickBot="1" x14ac:dyDescent="0.3">
      <c r="A13" s="1028" t="s">
        <v>375</v>
      </c>
      <c r="B13" s="1029"/>
      <c r="C13" s="1029"/>
      <c r="D13" s="1029"/>
      <c r="E13" s="1029"/>
      <c r="F13" s="1029"/>
      <c r="G13" s="1029"/>
      <c r="H13" s="1029"/>
      <c r="I13" s="1029"/>
      <c r="J13" s="1029"/>
      <c r="K13" s="1029"/>
      <c r="L13" s="1029"/>
      <c r="M13" s="1029"/>
      <c r="N13" s="1029"/>
      <c r="O13" s="1029"/>
      <c r="P13" s="1029"/>
      <c r="Q13" s="1029"/>
      <c r="R13" s="1342"/>
      <c r="S13" s="241"/>
      <c r="T13" s="241"/>
    </row>
    <row r="14" spans="1:29" ht="15.75" thickBot="1" x14ac:dyDescent="0.3">
      <c r="K14" s="75"/>
    </row>
    <row r="15" spans="1:29" ht="15.95" customHeight="1" thickBot="1" x14ac:dyDescent="0.3">
      <c r="A15" s="1504" t="s">
        <v>331</v>
      </c>
      <c r="B15" s="1507" t="s">
        <v>332</v>
      </c>
      <c r="C15" s="1510" t="s">
        <v>333</v>
      </c>
      <c r="D15" s="1513" t="s">
        <v>334</v>
      </c>
      <c r="E15" s="1514"/>
      <c r="F15" s="1514"/>
      <c r="G15" s="1514"/>
      <c r="H15" s="1514"/>
      <c r="I15" s="1514"/>
      <c r="J15" s="1515"/>
      <c r="K15" s="1513" t="s">
        <v>335</v>
      </c>
      <c r="L15" s="1514"/>
      <c r="M15" s="1514"/>
      <c r="N15" s="1514"/>
      <c r="O15" s="1514"/>
      <c r="P15" s="1514"/>
      <c r="Q15" s="1514"/>
      <c r="R15" s="1515"/>
    </row>
    <row r="16" spans="1:29" ht="72.75" x14ac:dyDescent="0.25">
      <c r="A16" s="1505"/>
      <c r="B16" s="1508"/>
      <c r="C16" s="1511"/>
      <c r="D16" s="384" t="s">
        <v>337</v>
      </c>
      <c r="E16" s="385" t="s">
        <v>338</v>
      </c>
      <c r="F16" s="385" t="s">
        <v>339</v>
      </c>
      <c r="G16" s="385" t="s">
        <v>340</v>
      </c>
      <c r="H16" s="385" t="s">
        <v>341</v>
      </c>
      <c r="I16" s="385" t="s">
        <v>342</v>
      </c>
      <c r="J16" s="386" t="s">
        <v>343</v>
      </c>
      <c r="K16" s="242" t="s">
        <v>344</v>
      </c>
      <c r="L16" s="243" t="s">
        <v>345</v>
      </c>
      <c r="M16" s="243" t="s">
        <v>346</v>
      </c>
      <c r="N16" s="243" t="s">
        <v>347</v>
      </c>
      <c r="O16" s="243" t="s">
        <v>348</v>
      </c>
      <c r="P16" s="244" t="s">
        <v>342</v>
      </c>
      <c r="Q16" s="245" t="s">
        <v>343</v>
      </c>
      <c r="R16" s="387" t="s">
        <v>336</v>
      </c>
    </row>
    <row r="17" spans="1:18" ht="15.75" thickBot="1" x14ac:dyDescent="0.3">
      <c r="A17" s="1506"/>
      <c r="B17" s="1509"/>
      <c r="C17" s="1512"/>
      <c r="D17" s="250" t="s">
        <v>298</v>
      </c>
      <c r="E17" s="246" t="s">
        <v>298</v>
      </c>
      <c r="F17" s="246" t="s">
        <v>298</v>
      </c>
      <c r="G17" s="246" t="s">
        <v>298</v>
      </c>
      <c r="H17" s="246" t="s">
        <v>298</v>
      </c>
      <c r="I17" s="246" t="s">
        <v>298</v>
      </c>
      <c r="J17" s="247" t="s">
        <v>298</v>
      </c>
      <c r="K17" s="248" t="s">
        <v>298</v>
      </c>
      <c r="L17" s="246" t="s">
        <v>298</v>
      </c>
      <c r="M17" s="246" t="s">
        <v>298</v>
      </c>
      <c r="N17" s="246" t="s">
        <v>298</v>
      </c>
      <c r="O17" s="246" t="s">
        <v>298</v>
      </c>
      <c r="P17" s="246" t="s">
        <v>298</v>
      </c>
      <c r="Q17" s="247" t="s">
        <v>298</v>
      </c>
      <c r="R17" s="260" t="s">
        <v>349</v>
      </c>
    </row>
    <row r="18" spans="1:18" x14ac:dyDescent="0.25">
      <c r="A18" s="204" t="s">
        <v>167</v>
      </c>
      <c r="B18" s="166"/>
      <c r="C18" s="256"/>
      <c r="D18" s="253"/>
      <c r="E18" s="253"/>
      <c r="F18" s="253"/>
      <c r="G18" s="253"/>
      <c r="H18" s="196">
        <f>E18+G18</f>
        <v>0</v>
      </c>
      <c r="I18" s="173">
        <f>H18*0.5%</f>
        <v>0</v>
      </c>
      <c r="J18" s="197">
        <f>H18-I18</f>
        <v>0</v>
      </c>
      <c r="K18" s="374"/>
      <c r="L18" s="374"/>
      <c r="M18" s="374"/>
      <c r="N18" s="374"/>
      <c r="O18" s="198">
        <f>N18+L18</f>
        <v>0</v>
      </c>
      <c r="P18" s="373">
        <f>O18*0.5%</f>
        <v>0</v>
      </c>
      <c r="Q18" s="199">
        <f>O18-P18</f>
        <v>0</v>
      </c>
      <c r="R18" s="569"/>
    </row>
    <row r="19" spans="1:18" x14ac:dyDescent="0.25">
      <c r="A19" s="174" t="s">
        <v>168</v>
      </c>
      <c r="B19" s="166"/>
      <c r="C19" s="256"/>
      <c r="D19" s="253"/>
      <c r="E19" s="253"/>
      <c r="F19" s="253"/>
      <c r="G19" s="253"/>
      <c r="H19" s="196">
        <f t="shared" ref="H19:H41" si="0">E19+G19</f>
        <v>0</v>
      </c>
      <c r="I19" s="161">
        <f>H19*0.5%</f>
        <v>0</v>
      </c>
      <c r="J19" s="186">
        <f>H19-I19</f>
        <v>0</v>
      </c>
      <c r="K19" s="374"/>
      <c r="L19" s="374"/>
      <c r="M19" s="374"/>
      <c r="N19" s="374"/>
      <c r="O19" s="187">
        <f t="shared" ref="O19:O44" si="1">N19+L19</f>
        <v>0</v>
      </c>
      <c r="P19" s="375">
        <f t="shared" ref="P19:P44" si="2">O19*0.5%</f>
        <v>0</v>
      </c>
      <c r="Q19" s="188">
        <f t="shared" ref="Q19:Q44" si="3">O19-P19</f>
        <v>0</v>
      </c>
      <c r="R19" s="570"/>
    </row>
    <row r="20" spans="1:18" x14ac:dyDescent="0.25">
      <c r="A20" s="204" t="s">
        <v>169</v>
      </c>
      <c r="B20" s="166"/>
      <c r="C20" s="256"/>
      <c r="D20" s="253"/>
      <c r="E20" s="253"/>
      <c r="F20" s="253"/>
      <c r="G20" s="253"/>
      <c r="H20" s="196">
        <f t="shared" si="0"/>
        <v>0</v>
      </c>
      <c r="I20" s="173">
        <f t="shared" ref="I20:I44" si="4">H20*0.5%</f>
        <v>0</v>
      </c>
      <c r="J20" s="197">
        <f t="shared" ref="J20:J44" si="5">H20-I20</f>
        <v>0</v>
      </c>
      <c r="K20" s="374"/>
      <c r="L20" s="374"/>
      <c r="M20" s="374"/>
      <c r="N20" s="374"/>
      <c r="O20" s="198">
        <f t="shared" si="1"/>
        <v>0</v>
      </c>
      <c r="P20" s="373">
        <f t="shared" si="2"/>
        <v>0</v>
      </c>
      <c r="Q20" s="199">
        <f t="shared" si="3"/>
        <v>0</v>
      </c>
      <c r="R20" s="569"/>
    </row>
    <row r="21" spans="1:18" x14ac:dyDescent="0.25">
      <c r="A21" s="174" t="s">
        <v>410</v>
      </c>
      <c r="B21" s="166"/>
      <c r="C21" s="256"/>
      <c r="D21" s="253"/>
      <c r="E21" s="253"/>
      <c r="F21" s="253"/>
      <c r="G21" s="253"/>
      <c r="H21" s="196">
        <f t="shared" si="0"/>
        <v>0</v>
      </c>
      <c r="I21" s="161">
        <f t="shared" si="4"/>
        <v>0</v>
      </c>
      <c r="J21" s="186">
        <f t="shared" si="5"/>
        <v>0</v>
      </c>
      <c r="K21" s="374"/>
      <c r="L21" s="374"/>
      <c r="M21" s="374"/>
      <c r="N21" s="374"/>
      <c r="O21" s="187">
        <f t="shared" si="1"/>
        <v>0</v>
      </c>
      <c r="P21" s="375">
        <f t="shared" si="2"/>
        <v>0</v>
      </c>
      <c r="Q21" s="188">
        <f t="shared" si="3"/>
        <v>0</v>
      </c>
      <c r="R21" s="570"/>
    </row>
    <row r="22" spans="1:18" x14ac:dyDescent="0.25">
      <c r="A22" s="204" t="s">
        <v>411</v>
      </c>
      <c r="B22" s="166"/>
      <c r="C22" s="256"/>
      <c r="D22" s="253"/>
      <c r="E22" s="253"/>
      <c r="F22" s="253"/>
      <c r="G22" s="253"/>
      <c r="H22" s="196">
        <f t="shared" si="0"/>
        <v>0</v>
      </c>
      <c r="I22" s="173">
        <f t="shared" si="4"/>
        <v>0</v>
      </c>
      <c r="J22" s="197">
        <f t="shared" si="5"/>
        <v>0</v>
      </c>
      <c r="K22" s="374"/>
      <c r="L22" s="374"/>
      <c r="M22" s="374"/>
      <c r="N22" s="374"/>
      <c r="O22" s="198">
        <f t="shared" si="1"/>
        <v>0</v>
      </c>
      <c r="P22" s="373">
        <f t="shared" si="2"/>
        <v>0</v>
      </c>
      <c r="Q22" s="199">
        <f t="shared" si="3"/>
        <v>0</v>
      </c>
      <c r="R22" s="569"/>
    </row>
    <row r="23" spans="1:18" x14ac:dyDescent="0.25">
      <c r="A23" s="174" t="s">
        <v>412</v>
      </c>
      <c r="B23" s="166"/>
      <c r="C23" s="256"/>
      <c r="D23" s="253"/>
      <c r="E23" s="253"/>
      <c r="F23" s="253"/>
      <c r="G23" s="253"/>
      <c r="H23" s="196">
        <f t="shared" si="0"/>
        <v>0</v>
      </c>
      <c r="I23" s="161">
        <f t="shared" si="4"/>
        <v>0</v>
      </c>
      <c r="J23" s="186">
        <f t="shared" si="5"/>
        <v>0</v>
      </c>
      <c r="K23" s="374"/>
      <c r="L23" s="374"/>
      <c r="M23" s="374"/>
      <c r="N23" s="374"/>
      <c r="O23" s="187">
        <f t="shared" si="1"/>
        <v>0</v>
      </c>
      <c r="P23" s="375">
        <f t="shared" si="2"/>
        <v>0</v>
      </c>
      <c r="Q23" s="188">
        <f t="shared" si="3"/>
        <v>0</v>
      </c>
      <c r="R23" s="570"/>
    </row>
    <row r="24" spans="1:18" x14ac:dyDescent="0.25">
      <c r="A24" s="204" t="s">
        <v>413</v>
      </c>
      <c r="B24" s="166"/>
      <c r="C24" s="256"/>
      <c r="D24" s="253"/>
      <c r="E24" s="253"/>
      <c r="F24" s="253"/>
      <c r="G24" s="253"/>
      <c r="H24" s="196">
        <f t="shared" si="0"/>
        <v>0</v>
      </c>
      <c r="I24" s="173">
        <f t="shared" si="4"/>
        <v>0</v>
      </c>
      <c r="J24" s="197">
        <f t="shared" si="5"/>
        <v>0</v>
      </c>
      <c r="K24" s="374"/>
      <c r="L24" s="374"/>
      <c r="M24" s="374"/>
      <c r="N24" s="374"/>
      <c r="O24" s="198">
        <f t="shared" si="1"/>
        <v>0</v>
      </c>
      <c r="P24" s="373">
        <f t="shared" si="2"/>
        <v>0</v>
      </c>
      <c r="Q24" s="199">
        <f t="shared" si="3"/>
        <v>0</v>
      </c>
      <c r="R24" s="569"/>
    </row>
    <row r="25" spans="1:18" x14ac:dyDescent="0.25">
      <c r="A25" s="174" t="s">
        <v>414</v>
      </c>
      <c r="B25" s="166"/>
      <c r="C25" s="256"/>
      <c r="D25" s="253"/>
      <c r="E25" s="253"/>
      <c r="F25" s="253"/>
      <c r="G25" s="253"/>
      <c r="H25" s="196">
        <f t="shared" si="0"/>
        <v>0</v>
      </c>
      <c r="I25" s="161">
        <f t="shared" si="4"/>
        <v>0</v>
      </c>
      <c r="J25" s="186">
        <f t="shared" si="5"/>
        <v>0</v>
      </c>
      <c r="K25" s="374"/>
      <c r="L25" s="374"/>
      <c r="M25" s="374"/>
      <c r="N25" s="374"/>
      <c r="O25" s="187">
        <f t="shared" si="1"/>
        <v>0</v>
      </c>
      <c r="P25" s="375">
        <f t="shared" si="2"/>
        <v>0</v>
      </c>
      <c r="Q25" s="188">
        <f t="shared" si="3"/>
        <v>0</v>
      </c>
      <c r="R25" s="570"/>
    </row>
    <row r="26" spans="1:18" x14ac:dyDescent="0.25">
      <c r="A26" s="204" t="s">
        <v>415</v>
      </c>
      <c r="B26" s="166"/>
      <c r="C26" s="256"/>
      <c r="D26" s="253"/>
      <c r="E26" s="253"/>
      <c r="F26" s="253"/>
      <c r="G26" s="253"/>
      <c r="H26" s="196">
        <f t="shared" si="0"/>
        <v>0</v>
      </c>
      <c r="I26" s="173">
        <f t="shared" si="4"/>
        <v>0</v>
      </c>
      <c r="J26" s="197">
        <f t="shared" si="5"/>
        <v>0</v>
      </c>
      <c r="K26" s="374"/>
      <c r="L26" s="374"/>
      <c r="M26" s="374"/>
      <c r="N26" s="374"/>
      <c r="O26" s="198">
        <f t="shared" si="1"/>
        <v>0</v>
      </c>
      <c r="P26" s="373">
        <f t="shared" si="2"/>
        <v>0</v>
      </c>
      <c r="Q26" s="199">
        <f t="shared" si="3"/>
        <v>0</v>
      </c>
      <c r="R26" s="569"/>
    </row>
    <row r="27" spans="1:18" x14ac:dyDescent="0.25">
      <c r="A27" s="174" t="s">
        <v>485</v>
      </c>
      <c r="B27" s="166"/>
      <c r="C27" s="256"/>
      <c r="D27" s="253"/>
      <c r="E27" s="253"/>
      <c r="F27" s="253"/>
      <c r="G27" s="253"/>
      <c r="H27" s="196">
        <f t="shared" si="0"/>
        <v>0</v>
      </c>
      <c r="I27" s="161">
        <f t="shared" si="4"/>
        <v>0</v>
      </c>
      <c r="J27" s="186">
        <f t="shared" si="5"/>
        <v>0</v>
      </c>
      <c r="K27" s="374"/>
      <c r="L27" s="374"/>
      <c r="M27" s="374"/>
      <c r="N27" s="374"/>
      <c r="O27" s="187">
        <f t="shared" si="1"/>
        <v>0</v>
      </c>
      <c r="P27" s="375">
        <f t="shared" si="2"/>
        <v>0</v>
      </c>
      <c r="Q27" s="188">
        <f t="shared" si="3"/>
        <v>0</v>
      </c>
      <c r="R27" s="570"/>
    </row>
    <row r="28" spans="1:18" x14ac:dyDescent="0.25">
      <c r="A28" s="204" t="s">
        <v>486</v>
      </c>
      <c r="B28" s="166"/>
      <c r="C28" s="256"/>
      <c r="D28" s="253"/>
      <c r="E28" s="253"/>
      <c r="F28" s="253"/>
      <c r="G28" s="253"/>
      <c r="H28" s="196">
        <f t="shared" si="0"/>
        <v>0</v>
      </c>
      <c r="I28" s="173">
        <f t="shared" si="4"/>
        <v>0</v>
      </c>
      <c r="J28" s="197">
        <f t="shared" si="5"/>
        <v>0</v>
      </c>
      <c r="K28" s="374"/>
      <c r="L28" s="374"/>
      <c r="M28" s="374"/>
      <c r="N28" s="374"/>
      <c r="O28" s="198">
        <f t="shared" si="1"/>
        <v>0</v>
      </c>
      <c r="P28" s="373">
        <f t="shared" si="2"/>
        <v>0</v>
      </c>
      <c r="Q28" s="199">
        <f t="shared" si="3"/>
        <v>0</v>
      </c>
      <c r="R28" s="569"/>
    </row>
    <row r="29" spans="1:18" x14ac:dyDescent="0.25">
      <c r="A29" s="174" t="s">
        <v>487</v>
      </c>
      <c r="B29" s="166"/>
      <c r="C29" s="256"/>
      <c r="D29" s="253"/>
      <c r="E29" s="253"/>
      <c r="F29" s="253"/>
      <c r="G29" s="253"/>
      <c r="H29" s="196">
        <f t="shared" si="0"/>
        <v>0</v>
      </c>
      <c r="I29" s="161">
        <f t="shared" si="4"/>
        <v>0</v>
      </c>
      <c r="J29" s="186">
        <f t="shared" si="5"/>
        <v>0</v>
      </c>
      <c r="K29" s="374"/>
      <c r="L29" s="374"/>
      <c r="M29" s="374"/>
      <c r="N29" s="374"/>
      <c r="O29" s="187">
        <f t="shared" si="1"/>
        <v>0</v>
      </c>
      <c r="P29" s="375">
        <f t="shared" si="2"/>
        <v>0</v>
      </c>
      <c r="Q29" s="188">
        <f t="shared" si="3"/>
        <v>0</v>
      </c>
      <c r="R29" s="570"/>
    </row>
    <row r="30" spans="1:18" x14ac:dyDescent="0.25">
      <c r="A30" s="204" t="s">
        <v>488</v>
      </c>
      <c r="B30" s="166"/>
      <c r="C30" s="256"/>
      <c r="D30" s="253"/>
      <c r="E30" s="253"/>
      <c r="F30" s="253"/>
      <c r="G30" s="253"/>
      <c r="H30" s="196">
        <f t="shared" si="0"/>
        <v>0</v>
      </c>
      <c r="I30" s="173">
        <f t="shared" si="4"/>
        <v>0</v>
      </c>
      <c r="J30" s="197">
        <f t="shared" si="5"/>
        <v>0</v>
      </c>
      <c r="K30" s="374"/>
      <c r="L30" s="374"/>
      <c r="M30" s="374"/>
      <c r="N30" s="374"/>
      <c r="O30" s="198">
        <f t="shared" si="1"/>
        <v>0</v>
      </c>
      <c r="P30" s="373">
        <f t="shared" si="2"/>
        <v>0</v>
      </c>
      <c r="Q30" s="199">
        <f t="shared" si="3"/>
        <v>0</v>
      </c>
      <c r="R30" s="569"/>
    </row>
    <row r="31" spans="1:18" x14ac:dyDescent="0.25">
      <c r="A31" s="174" t="s">
        <v>489</v>
      </c>
      <c r="B31" s="166"/>
      <c r="C31" s="256"/>
      <c r="D31" s="253"/>
      <c r="E31" s="253"/>
      <c r="F31" s="253"/>
      <c r="G31" s="253"/>
      <c r="H31" s="196">
        <f t="shared" si="0"/>
        <v>0</v>
      </c>
      <c r="I31" s="161">
        <f t="shared" si="4"/>
        <v>0</v>
      </c>
      <c r="J31" s="186">
        <f t="shared" si="5"/>
        <v>0</v>
      </c>
      <c r="K31" s="374"/>
      <c r="L31" s="374"/>
      <c r="M31" s="374"/>
      <c r="N31" s="374"/>
      <c r="O31" s="187">
        <f t="shared" si="1"/>
        <v>0</v>
      </c>
      <c r="P31" s="375">
        <f t="shared" si="2"/>
        <v>0</v>
      </c>
      <c r="Q31" s="188">
        <f t="shared" si="3"/>
        <v>0</v>
      </c>
      <c r="R31" s="570"/>
    </row>
    <row r="32" spans="1:18" x14ac:dyDescent="0.25">
      <c r="A32" s="204" t="s">
        <v>490</v>
      </c>
      <c r="B32" s="166"/>
      <c r="C32" s="256"/>
      <c r="D32" s="253"/>
      <c r="E32" s="253"/>
      <c r="F32" s="253"/>
      <c r="G32" s="253"/>
      <c r="H32" s="196">
        <f t="shared" si="0"/>
        <v>0</v>
      </c>
      <c r="I32" s="173">
        <f t="shared" si="4"/>
        <v>0</v>
      </c>
      <c r="J32" s="197">
        <f t="shared" si="5"/>
        <v>0</v>
      </c>
      <c r="K32" s="374"/>
      <c r="L32" s="374"/>
      <c r="M32" s="374"/>
      <c r="N32" s="374"/>
      <c r="O32" s="198">
        <f t="shared" si="1"/>
        <v>0</v>
      </c>
      <c r="P32" s="373">
        <f t="shared" si="2"/>
        <v>0</v>
      </c>
      <c r="Q32" s="199">
        <f t="shared" si="3"/>
        <v>0</v>
      </c>
      <c r="R32" s="569"/>
    </row>
    <row r="33" spans="1:20" x14ac:dyDescent="0.25">
      <c r="A33" s="174" t="s">
        <v>491</v>
      </c>
      <c r="B33" s="166"/>
      <c r="C33" s="256"/>
      <c r="D33" s="253"/>
      <c r="E33" s="253"/>
      <c r="F33" s="253"/>
      <c r="G33" s="253"/>
      <c r="H33" s="196">
        <f t="shared" si="0"/>
        <v>0</v>
      </c>
      <c r="I33" s="161">
        <f t="shared" si="4"/>
        <v>0</v>
      </c>
      <c r="J33" s="186">
        <f t="shared" si="5"/>
        <v>0</v>
      </c>
      <c r="K33" s="374"/>
      <c r="L33" s="374"/>
      <c r="M33" s="374"/>
      <c r="N33" s="374"/>
      <c r="O33" s="187">
        <f t="shared" si="1"/>
        <v>0</v>
      </c>
      <c r="P33" s="375">
        <f t="shared" si="2"/>
        <v>0</v>
      </c>
      <c r="Q33" s="188">
        <f t="shared" si="3"/>
        <v>0</v>
      </c>
      <c r="R33" s="570"/>
    </row>
    <row r="34" spans="1:20" x14ac:dyDescent="0.25">
      <c r="A34" s="204" t="s">
        <v>492</v>
      </c>
      <c r="B34" s="166"/>
      <c r="C34" s="256"/>
      <c r="D34" s="253"/>
      <c r="E34" s="253"/>
      <c r="F34" s="253"/>
      <c r="G34" s="253"/>
      <c r="H34" s="196">
        <f t="shared" si="0"/>
        <v>0</v>
      </c>
      <c r="I34" s="173">
        <f t="shared" si="4"/>
        <v>0</v>
      </c>
      <c r="J34" s="197">
        <f t="shared" si="5"/>
        <v>0</v>
      </c>
      <c r="K34" s="374"/>
      <c r="L34" s="374"/>
      <c r="M34" s="374"/>
      <c r="N34" s="374"/>
      <c r="O34" s="198">
        <f t="shared" si="1"/>
        <v>0</v>
      </c>
      <c r="P34" s="373">
        <f t="shared" si="2"/>
        <v>0</v>
      </c>
      <c r="Q34" s="199">
        <f t="shared" si="3"/>
        <v>0</v>
      </c>
      <c r="R34" s="569"/>
    </row>
    <row r="35" spans="1:20" x14ac:dyDescent="0.25">
      <c r="A35" s="174" t="s">
        <v>493</v>
      </c>
      <c r="B35" s="166"/>
      <c r="C35" s="256"/>
      <c r="D35" s="253"/>
      <c r="E35" s="253"/>
      <c r="F35" s="253"/>
      <c r="G35" s="253"/>
      <c r="H35" s="196">
        <f t="shared" si="0"/>
        <v>0</v>
      </c>
      <c r="I35" s="161">
        <f t="shared" si="4"/>
        <v>0</v>
      </c>
      <c r="J35" s="186">
        <f t="shared" si="5"/>
        <v>0</v>
      </c>
      <c r="K35" s="374"/>
      <c r="L35" s="374"/>
      <c r="M35" s="374"/>
      <c r="N35" s="374"/>
      <c r="O35" s="187">
        <f t="shared" si="1"/>
        <v>0</v>
      </c>
      <c r="P35" s="375">
        <f t="shared" si="2"/>
        <v>0</v>
      </c>
      <c r="Q35" s="188">
        <f t="shared" si="3"/>
        <v>0</v>
      </c>
      <c r="R35" s="570"/>
    </row>
    <row r="36" spans="1:20" x14ac:dyDescent="0.25">
      <c r="A36" s="204" t="s">
        <v>494</v>
      </c>
      <c r="B36" s="166"/>
      <c r="C36" s="256"/>
      <c r="D36" s="253"/>
      <c r="E36" s="253"/>
      <c r="F36" s="253"/>
      <c r="G36" s="253"/>
      <c r="H36" s="196">
        <f t="shared" si="0"/>
        <v>0</v>
      </c>
      <c r="I36" s="173">
        <f t="shared" si="4"/>
        <v>0</v>
      </c>
      <c r="J36" s="197">
        <f t="shared" si="5"/>
        <v>0</v>
      </c>
      <c r="K36" s="374"/>
      <c r="L36" s="374"/>
      <c r="M36" s="374"/>
      <c r="N36" s="374"/>
      <c r="O36" s="198">
        <f t="shared" si="1"/>
        <v>0</v>
      </c>
      <c r="P36" s="373">
        <f t="shared" si="2"/>
        <v>0</v>
      </c>
      <c r="Q36" s="199">
        <f t="shared" si="3"/>
        <v>0</v>
      </c>
      <c r="R36" s="569"/>
    </row>
    <row r="37" spans="1:20" x14ac:dyDescent="0.25">
      <c r="A37" s="204" t="s">
        <v>410</v>
      </c>
      <c r="B37" s="166"/>
      <c r="C37" s="256"/>
      <c r="D37" s="253"/>
      <c r="E37" s="253"/>
      <c r="F37" s="253"/>
      <c r="G37" s="253"/>
      <c r="H37" s="196">
        <f t="shared" si="0"/>
        <v>0</v>
      </c>
      <c r="I37" s="173">
        <f t="shared" si="4"/>
        <v>0</v>
      </c>
      <c r="J37" s="197">
        <f t="shared" si="5"/>
        <v>0</v>
      </c>
      <c r="K37" s="374"/>
      <c r="L37" s="374"/>
      <c r="M37" s="374"/>
      <c r="N37" s="374"/>
      <c r="O37" s="198">
        <f t="shared" si="1"/>
        <v>0</v>
      </c>
      <c r="P37" s="373">
        <f t="shared" si="2"/>
        <v>0</v>
      </c>
      <c r="Q37" s="199">
        <f t="shared" si="3"/>
        <v>0</v>
      </c>
      <c r="R37" s="569"/>
    </row>
    <row r="38" spans="1:20" x14ac:dyDescent="0.25">
      <c r="A38" s="174" t="s">
        <v>411</v>
      </c>
      <c r="B38" s="166"/>
      <c r="C38" s="256"/>
      <c r="D38" s="253"/>
      <c r="E38" s="253"/>
      <c r="F38" s="253"/>
      <c r="G38" s="253"/>
      <c r="H38" s="196">
        <f t="shared" si="0"/>
        <v>0</v>
      </c>
      <c r="I38" s="161">
        <f t="shared" si="4"/>
        <v>0</v>
      </c>
      <c r="J38" s="186">
        <f t="shared" si="5"/>
        <v>0</v>
      </c>
      <c r="K38" s="374"/>
      <c r="L38" s="374"/>
      <c r="M38" s="374"/>
      <c r="N38" s="374"/>
      <c r="O38" s="187">
        <f t="shared" si="1"/>
        <v>0</v>
      </c>
      <c r="P38" s="375">
        <f t="shared" si="2"/>
        <v>0</v>
      </c>
      <c r="Q38" s="188">
        <f t="shared" si="3"/>
        <v>0</v>
      </c>
      <c r="R38" s="570"/>
    </row>
    <row r="39" spans="1:20" x14ac:dyDescent="0.25">
      <c r="A39" s="174" t="s">
        <v>412</v>
      </c>
      <c r="B39" s="166"/>
      <c r="C39" s="256"/>
      <c r="D39" s="253"/>
      <c r="E39" s="253"/>
      <c r="F39" s="253"/>
      <c r="G39" s="253"/>
      <c r="H39" s="196">
        <f t="shared" si="0"/>
        <v>0</v>
      </c>
      <c r="I39" s="161">
        <f t="shared" si="4"/>
        <v>0</v>
      </c>
      <c r="J39" s="186">
        <f t="shared" si="5"/>
        <v>0</v>
      </c>
      <c r="K39" s="374"/>
      <c r="L39" s="374"/>
      <c r="M39" s="374"/>
      <c r="N39" s="374"/>
      <c r="O39" s="187">
        <f t="shared" si="1"/>
        <v>0</v>
      </c>
      <c r="P39" s="375">
        <f t="shared" si="2"/>
        <v>0</v>
      </c>
      <c r="Q39" s="188">
        <f t="shared" si="3"/>
        <v>0</v>
      </c>
      <c r="R39" s="570"/>
    </row>
    <row r="40" spans="1:20" x14ac:dyDescent="0.25">
      <c r="A40" s="204" t="s">
        <v>413</v>
      </c>
      <c r="B40" s="166"/>
      <c r="C40" s="256"/>
      <c r="D40" s="253"/>
      <c r="E40" s="253"/>
      <c r="F40" s="253"/>
      <c r="G40" s="253"/>
      <c r="H40" s="196">
        <f t="shared" si="0"/>
        <v>0</v>
      </c>
      <c r="I40" s="173">
        <f t="shared" si="4"/>
        <v>0</v>
      </c>
      <c r="J40" s="197">
        <f t="shared" si="5"/>
        <v>0</v>
      </c>
      <c r="K40" s="374"/>
      <c r="L40" s="374"/>
      <c r="M40" s="374"/>
      <c r="N40" s="374"/>
      <c r="O40" s="198">
        <f t="shared" si="1"/>
        <v>0</v>
      </c>
      <c r="P40" s="373">
        <f t="shared" si="2"/>
        <v>0</v>
      </c>
      <c r="Q40" s="199">
        <f t="shared" si="3"/>
        <v>0</v>
      </c>
      <c r="R40" s="569"/>
    </row>
    <row r="41" spans="1:20" x14ac:dyDescent="0.25">
      <c r="A41" s="174" t="s">
        <v>414</v>
      </c>
      <c r="B41" s="166"/>
      <c r="C41" s="256"/>
      <c r="D41" s="253"/>
      <c r="E41" s="253"/>
      <c r="F41" s="253"/>
      <c r="G41" s="253"/>
      <c r="H41" s="196">
        <f t="shared" si="0"/>
        <v>0</v>
      </c>
      <c r="I41" s="161">
        <f t="shared" si="4"/>
        <v>0</v>
      </c>
      <c r="J41" s="186">
        <f t="shared" si="5"/>
        <v>0</v>
      </c>
      <c r="K41" s="374"/>
      <c r="L41" s="374"/>
      <c r="M41" s="374"/>
      <c r="N41" s="374"/>
      <c r="O41" s="187">
        <f t="shared" si="1"/>
        <v>0</v>
      </c>
      <c r="P41" s="375">
        <f t="shared" si="2"/>
        <v>0</v>
      </c>
      <c r="Q41" s="188">
        <f t="shared" si="3"/>
        <v>0</v>
      </c>
      <c r="R41" s="570"/>
    </row>
    <row r="42" spans="1:20" x14ac:dyDescent="0.25">
      <c r="A42" s="174" t="s">
        <v>167</v>
      </c>
      <c r="B42" s="166"/>
      <c r="C42" s="256"/>
      <c r="D42" s="253"/>
      <c r="E42" s="253"/>
      <c r="F42" s="253"/>
      <c r="G42" s="253"/>
      <c r="H42" s="185">
        <f t="shared" ref="H42:H44" si="6">G42+E42</f>
        <v>0</v>
      </c>
      <c r="I42" s="161">
        <f t="shared" si="4"/>
        <v>0</v>
      </c>
      <c r="J42" s="186">
        <f t="shared" si="5"/>
        <v>0</v>
      </c>
      <c r="K42" s="374"/>
      <c r="L42" s="374"/>
      <c r="M42" s="374"/>
      <c r="N42" s="374"/>
      <c r="O42" s="187">
        <f t="shared" si="1"/>
        <v>0</v>
      </c>
      <c r="P42" s="375">
        <f t="shared" si="2"/>
        <v>0</v>
      </c>
      <c r="Q42" s="188">
        <f t="shared" si="3"/>
        <v>0</v>
      </c>
      <c r="R42" s="570"/>
    </row>
    <row r="43" spans="1:20" x14ac:dyDescent="0.25">
      <c r="A43" s="174" t="s">
        <v>167</v>
      </c>
      <c r="B43" s="166"/>
      <c r="C43" s="256"/>
      <c r="D43" s="253"/>
      <c r="E43" s="253"/>
      <c r="F43" s="253"/>
      <c r="G43" s="253"/>
      <c r="H43" s="185">
        <f t="shared" si="6"/>
        <v>0</v>
      </c>
      <c r="I43" s="161">
        <f t="shared" si="4"/>
        <v>0</v>
      </c>
      <c r="J43" s="186">
        <f t="shared" si="5"/>
        <v>0</v>
      </c>
      <c r="K43" s="374"/>
      <c r="L43" s="374"/>
      <c r="M43" s="374"/>
      <c r="N43" s="374"/>
      <c r="O43" s="187">
        <f t="shared" si="1"/>
        <v>0</v>
      </c>
      <c r="P43" s="375">
        <f t="shared" si="2"/>
        <v>0</v>
      </c>
      <c r="Q43" s="188">
        <f t="shared" si="3"/>
        <v>0</v>
      </c>
      <c r="R43" s="570"/>
    </row>
    <row r="44" spans="1:20" ht="15.75" thickBot="1" x14ac:dyDescent="0.3">
      <c r="A44" s="270" t="s">
        <v>167</v>
      </c>
      <c r="B44" s="269"/>
      <c r="C44" s="257"/>
      <c r="D44" s="253"/>
      <c r="E44" s="226"/>
      <c r="F44" s="226"/>
      <c r="G44" s="226"/>
      <c r="H44" s="227">
        <f t="shared" si="6"/>
        <v>0</v>
      </c>
      <c r="I44" s="226">
        <f t="shared" si="4"/>
        <v>0</v>
      </c>
      <c r="J44" s="228">
        <f t="shared" si="5"/>
        <v>0</v>
      </c>
      <c r="K44" s="376"/>
      <c r="L44" s="377"/>
      <c r="M44" s="377"/>
      <c r="N44" s="377"/>
      <c r="O44" s="229">
        <f t="shared" si="1"/>
        <v>0</v>
      </c>
      <c r="P44" s="377">
        <f t="shared" si="2"/>
        <v>0</v>
      </c>
      <c r="Q44" s="230">
        <f t="shared" si="3"/>
        <v>0</v>
      </c>
      <c r="R44" s="571"/>
    </row>
    <row r="45" spans="1:20" ht="15.75" thickBot="1" x14ac:dyDescent="0.3">
      <c r="B45" s="572"/>
      <c r="C45" s="380" t="s">
        <v>51</v>
      </c>
      <c r="D45" s="381">
        <f>MAXA(D18:D44)</f>
        <v>0</v>
      </c>
      <c r="E45" s="381">
        <f t="shared" ref="E45:Q45" si="7">SUM(E18:E44)</f>
        <v>0</v>
      </c>
      <c r="F45" s="381">
        <f>MAXA(F18:F44)</f>
        <v>0</v>
      </c>
      <c r="G45" s="381">
        <f>SUM(G18:G44)</f>
        <v>0</v>
      </c>
      <c r="H45" s="381">
        <f>SUM(H18:H44)</f>
        <v>0</v>
      </c>
      <c r="I45" s="381">
        <f>SUM(I18:I44)</f>
        <v>0</v>
      </c>
      <c r="J45" s="381">
        <f>SUM(J18:J44)</f>
        <v>0</v>
      </c>
      <c r="K45" s="381">
        <f>MAXA(K18:K44)</f>
        <v>0</v>
      </c>
      <c r="L45" s="381">
        <f t="shared" si="7"/>
        <v>0</v>
      </c>
      <c r="M45" s="381">
        <f>MAXA(M18:M44)</f>
        <v>0</v>
      </c>
      <c r="N45" s="381">
        <f t="shared" si="7"/>
        <v>0</v>
      </c>
      <c r="O45" s="381">
        <f t="shared" si="7"/>
        <v>0</v>
      </c>
      <c r="P45" s="381">
        <f t="shared" si="7"/>
        <v>0</v>
      </c>
      <c r="Q45" s="382">
        <f t="shared" si="7"/>
        <v>0</v>
      </c>
      <c r="R45" s="573"/>
    </row>
    <row r="47" spans="1:20" ht="15.75" thickBot="1" x14ac:dyDescent="0.3"/>
    <row r="48" spans="1:20" ht="15.75" customHeight="1" x14ac:dyDescent="0.3">
      <c r="A48" s="1501" t="s">
        <v>350</v>
      </c>
      <c r="B48" s="1502"/>
      <c r="C48" s="1502"/>
      <c r="D48" s="1502"/>
      <c r="E48" s="1502"/>
      <c r="F48" s="1502"/>
      <c r="G48" s="1502"/>
      <c r="H48" s="1502"/>
      <c r="I48" s="1502"/>
      <c r="J48" s="1502"/>
      <c r="K48" s="1502"/>
      <c r="L48" s="1502"/>
      <c r="M48" s="1502"/>
      <c r="N48" s="1502"/>
      <c r="O48" s="1502"/>
      <c r="P48" s="1502"/>
      <c r="Q48" s="1502"/>
      <c r="R48" s="1502"/>
      <c r="S48" s="1502"/>
      <c r="T48" s="1503"/>
    </row>
    <row r="49" spans="1:20" ht="71.25" customHeight="1" x14ac:dyDescent="0.25">
      <c r="A49" s="1495" t="s">
        <v>331</v>
      </c>
      <c r="B49" s="1497" t="s">
        <v>351</v>
      </c>
      <c r="C49" s="288" t="s">
        <v>352</v>
      </c>
      <c r="D49" s="289" t="s">
        <v>353</v>
      </c>
      <c r="E49" s="288" t="s">
        <v>354</v>
      </c>
      <c r="F49" s="290" t="s">
        <v>355</v>
      </c>
      <c r="G49" s="290" t="s">
        <v>356</v>
      </c>
      <c r="H49" s="289" t="s">
        <v>357</v>
      </c>
      <c r="I49" s="289" t="s">
        <v>355</v>
      </c>
      <c r="J49" s="1499" t="s">
        <v>358</v>
      </c>
      <c r="K49" s="291" t="s">
        <v>356</v>
      </c>
      <c r="L49" s="289" t="s">
        <v>359</v>
      </c>
      <c r="M49" s="291" t="s">
        <v>360</v>
      </c>
      <c r="N49" s="289" t="s">
        <v>361</v>
      </c>
      <c r="O49" s="291" t="s">
        <v>362</v>
      </c>
      <c r="P49" s="291" t="s">
        <v>363</v>
      </c>
      <c r="Q49" s="291" t="s">
        <v>364</v>
      </c>
      <c r="R49" s="288" t="s">
        <v>365</v>
      </c>
      <c r="S49" s="291" t="s">
        <v>366</v>
      </c>
      <c r="T49" s="292" t="s">
        <v>367</v>
      </c>
    </row>
    <row r="50" spans="1:20" x14ac:dyDescent="0.25">
      <c r="A50" s="1496"/>
      <c r="B50" s="1498"/>
      <c r="C50" s="599" t="s">
        <v>368</v>
      </c>
      <c r="D50" s="600" t="s">
        <v>298</v>
      </c>
      <c r="E50" s="599" t="s">
        <v>369</v>
      </c>
      <c r="F50" s="599" t="s">
        <v>370</v>
      </c>
      <c r="G50" s="599" t="s">
        <v>298</v>
      </c>
      <c r="H50" s="601" t="s">
        <v>369</v>
      </c>
      <c r="I50" s="599" t="s">
        <v>370</v>
      </c>
      <c r="J50" s="1500"/>
      <c r="K50" s="599" t="s">
        <v>298</v>
      </c>
      <c r="L50" s="599" t="s">
        <v>298</v>
      </c>
      <c r="M50" s="599" t="s">
        <v>298</v>
      </c>
      <c r="N50" s="599" t="s">
        <v>300</v>
      </c>
      <c r="O50" s="599" t="s">
        <v>300</v>
      </c>
      <c r="P50" s="599" t="s">
        <v>298</v>
      </c>
      <c r="Q50" s="602" t="s">
        <v>300</v>
      </c>
      <c r="R50" s="602" t="s">
        <v>349</v>
      </c>
      <c r="S50" s="599" t="s">
        <v>298</v>
      </c>
      <c r="T50" s="603" t="s">
        <v>349</v>
      </c>
    </row>
    <row r="51" spans="1:20" x14ac:dyDescent="0.25">
      <c r="A51" s="84" t="s">
        <v>167</v>
      </c>
      <c r="B51" s="361" t="str">
        <f>VLOOKUP(A51,'urbano_PIANO_INV-INFR'!D$54:E$77,2,FALSE)</f>
        <v>SPECIFICARE______</v>
      </c>
      <c r="C51" s="362"/>
      <c r="D51" s="363"/>
      <c r="E51" s="84"/>
      <c r="F51" s="162"/>
      <c r="G51" s="161"/>
      <c r="H51" s="596"/>
      <c r="I51" s="597"/>
      <c r="J51" s="163"/>
      <c r="K51" s="160"/>
      <c r="L51" s="161"/>
      <c r="M51" s="185">
        <f>K51+L51</f>
        <v>0</v>
      </c>
      <c r="N51" s="164"/>
      <c r="O51" s="164"/>
      <c r="P51" s="161"/>
      <c r="Q51" s="84"/>
      <c r="R51" s="84"/>
      <c r="S51" s="161"/>
      <c r="T51" s="534"/>
    </row>
    <row r="52" spans="1:20" x14ac:dyDescent="0.25">
      <c r="A52" s="606" t="s">
        <v>167</v>
      </c>
      <c r="B52" s="361" t="str">
        <f>VLOOKUP(A52,'urbano_PIANO_INV-INFR'!D$54:E$77,2,FALSE)</f>
        <v>SPECIFICARE______</v>
      </c>
      <c r="C52" s="364"/>
      <c r="D52" s="365"/>
      <c r="E52" s="364"/>
      <c r="F52" s="167"/>
      <c r="G52" s="363"/>
      <c r="H52" s="598"/>
      <c r="I52" s="162"/>
      <c r="J52" s="163"/>
      <c r="K52" s="160"/>
      <c r="L52" s="161"/>
      <c r="M52" s="185">
        <f t="shared" ref="M52:M83" si="8">K52+L52</f>
        <v>0</v>
      </c>
      <c r="N52" s="164"/>
      <c r="O52" s="164"/>
      <c r="P52" s="161"/>
      <c r="Q52" s="84"/>
      <c r="R52" s="84"/>
      <c r="S52" s="161"/>
      <c r="T52" s="534"/>
    </row>
    <row r="53" spans="1:20" x14ac:dyDescent="0.25">
      <c r="A53" s="84" t="s">
        <v>167</v>
      </c>
      <c r="B53" s="361" t="str">
        <f>VLOOKUP(A53,'urbano_PIANO_INV-INFR'!D$54:E$77,2,FALSE)</f>
        <v>SPECIFICARE______</v>
      </c>
      <c r="C53" s="74"/>
      <c r="D53" s="363"/>
      <c r="E53" s="84"/>
      <c r="F53" s="162"/>
      <c r="G53" s="160"/>
      <c r="H53" s="84"/>
      <c r="I53" s="162"/>
      <c r="J53" s="163"/>
      <c r="K53" s="160"/>
      <c r="L53" s="161"/>
      <c r="M53" s="185">
        <f t="shared" si="8"/>
        <v>0</v>
      </c>
      <c r="N53" s="164"/>
      <c r="O53" s="84"/>
      <c r="P53" s="161"/>
      <c r="Q53" s="84"/>
      <c r="R53" s="84"/>
      <c r="S53" s="161"/>
      <c r="T53" s="534"/>
    </row>
    <row r="54" spans="1:20" x14ac:dyDescent="0.25">
      <c r="A54" s="84" t="s">
        <v>168</v>
      </c>
      <c r="B54" s="361" t="str">
        <f>VLOOKUP(A54,'urbano_PIANO_INV-INFR'!D$54:E$77,2,FALSE)</f>
        <v>SPECIFICARE______</v>
      </c>
      <c r="C54" s="74"/>
      <c r="D54" s="363"/>
      <c r="E54" s="84"/>
      <c r="F54" s="162"/>
      <c r="G54" s="160"/>
      <c r="H54" s="84"/>
      <c r="I54" s="162"/>
      <c r="J54" s="163"/>
      <c r="K54" s="160"/>
      <c r="L54" s="161"/>
      <c r="M54" s="185">
        <f t="shared" si="8"/>
        <v>0</v>
      </c>
      <c r="N54" s="164"/>
      <c r="O54" s="84"/>
      <c r="P54" s="161"/>
      <c r="Q54" s="84"/>
      <c r="R54" s="84"/>
      <c r="S54" s="161"/>
      <c r="T54" s="534"/>
    </row>
    <row r="55" spans="1:20" x14ac:dyDescent="0.25">
      <c r="A55" s="84" t="s">
        <v>167</v>
      </c>
      <c r="B55" s="361" t="str">
        <f>VLOOKUP(A55,'urbano_PIANO_INV-INFR'!D$54:E$77,2,FALSE)</f>
        <v>SPECIFICARE______</v>
      </c>
      <c r="C55" s="362"/>
      <c r="D55" s="363"/>
      <c r="E55" s="84"/>
      <c r="F55" s="162"/>
      <c r="G55" s="161"/>
      <c r="H55" s="596"/>
      <c r="I55" s="597"/>
      <c r="J55" s="163"/>
      <c r="K55" s="160"/>
      <c r="L55" s="161"/>
      <c r="M55" s="185">
        <f t="shared" si="8"/>
        <v>0</v>
      </c>
      <c r="N55" s="164"/>
      <c r="O55" s="164"/>
      <c r="P55" s="161"/>
      <c r="Q55" s="84"/>
      <c r="R55" s="84"/>
      <c r="S55" s="161"/>
      <c r="T55" s="534"/>
    </row>
    <row r="56" spans="1:20" x14ac:dyDescent="0.25">
      <c r="A56" s="84" t="s">
        <v>167</v>
      </c>
      <c r="B56" s="361" t="str">
        <f>VLOOKUP(A56,'urbano_PIANO_INV-INFR'!D$54:E$77,2,FALSE)</f>
        <v>SPECIFICARE______</v>
      </c>
      <c r="C56" s="74"/>
      <c r="D56" s="363"/>
      <c r="E56" s="84"/>
      <c r="F56" s="162"/>
      <c r="G56" s="160"/>
      <c r="H56" s="84"/>
      <c r="I56" s="162"/>
      <c r="J56" s="163"/>
      <c r="K56" s="160"/>
      <c r="L56" s="161"/>
      <c r="M56" s="185">
        <f t="shared" si="8"/>
        <v>0</v>
      </c>
      <c r="N56" s="164"/>
      <c r="O56" s="84"/>
      <c r="P56" s="161"/>
      <c r="Q56" s="84"/>
      <c r="R56" s="84"/>
      <c r="S56" s="161"/>
      <c r="T56" s="534"/>
    </row>
    <row r="57" spans="1:20" x14ac:dyDescent="0.25">
      <c r="A57" s="84" t="s">
        <v>168</v>
      </c>
      <c r="B57" s="361" t="str">
        <f>VLOOKUP(A57,'urbano_PIANO_INV-INFR'!D$54:E$77,2,FALSE)</f>
        <v>SPECIFICARE______</v>
      </c>
      <c r="C57" s="74"/>
      <c r="D57" s="363"/>
      <c r="E57" s="84"/>
      <c r="F57" s="162"/>
      <c r="G57" s="160"/>
      <c r="H57" s="84"/>
      <c r="I57" s="162"/>
      <c r="J57" s="163"/>
      <c r="K57" s="160"/>
      <c r="L57" s="161"/>
      <c r="M57" s="185">
        <f t="shared" si="8"/>
        <v>0</v>
      </c>
      <c r="N57" s="164"/>
      <c r="O57" s="84"/>
      <c r="P57" s="161"/>
      <c r="Q57" s="84"/>
      <c r="R57" s="84"/>
      <c r="S57" s="161"/>
      <c r="T57" s="534"/>
    </row>
    <row r="58" spans="1:20" x14ac:dyDescent="0.25">
      <c r="A58" s="84" t="s">
        <v>167</v>
      </c>
      <c r="B58" s="361" t="str">
        <f>VLOOKUP(A58,'urbano_PIANO_INV-INFR'!D$54:E$77,2,FALSE)</f>
        <v>SPECIFICARE______</v>
      </c>
      <c r="C58" s="362"/>
      <c r="D58" s="363"/>
      <c r="E58" s="84"/>
      <c r="F58" s="162"/>
      <c r="G58" s="161"/>
      <c r="H58" s="596"/>
      <c r="I58" s="597"/>
      <c r="J58" s="163"/>
      <c r="K58" s="160"/>
      <c r="L58" s="161"/>
      <c r="M58" s="185">
        <f t="shared" si="8"/>
        <v>0</v>
      </c>
      <c r="N58" s="164"/>
      <c r="O58" s="164"/>
      <c r="P58" s="161"/>
      <c r="Q58" s="84"/>
      <c r="R58" s="84"/>
      <c r="S58" s="161"/>
      <c r="T58" s="534"/>
    </row>
    <row r="59" spans="1:20" x14ac:dyDescent="0.25">
      <c r="A59" s="84" t="s">
        <v>167</v>
      </c>
      <c r="B59" s="361" t="str">
        <f>VLOOKUP(A59,'urbano_PIANO_INV-INFR'!D$54:E$77,2,FALSE)</f>
        <v>SPECIFICARE______</v>
      </c>
      <c r="C59" s="74"/>
      <c r="D59" s="363"/>
      <c r="E59" s="84"/>
      <c r="F59" s="162"/>
      <c r="G59" s="160"/>
      <c r="H59" s="84"/>
      <c r="I59" s="162"/>
      <c r="J59" s="163"/>
      <c r="K59" s="160"/>
      <c r="L59" s="161"/>
      <c r="M59" s="185">
        <f t="shared" si="8"/>
        <v>0</v>
      </c>
      <c r="N59" s="164"/>
      <c r="O59" s="84"/>
      <c r="P59" s="161"/>
      <c r="Q59" s="84"/>
      <c r="R59" s="84"/>
      <c r="S59" s="161"/>
      <c r="T59" s="534"/>
    </row>
    <row r="60" spans="1:20" x14ac:dyDescent="0.25">
      <c r="A60" s="84" t="s">
        <v>168</v>
      </c>
      <c r="B60" s="361" t="str">
        <f>VLOOKUP(A60,'urbano_PIANO_INV-INFR'!D$54:E$77,2,FALSE)</f>
        <v>SPECIFICARE______</v>
      </c>
      <c r="C60" s="74"/>
      <c r="D60" s="363"/>
      <c r="E60" s="84"/>
      <c r="F60" s="162"/>
      <c r="G60" s="160"/>
      <c r="H60" s="84"/>
      <c r="I60" s="162"/>
      <c r="J60" s="163"/>
      <c r="K60" s="160"/>
      <c r="L60" s="161"/>
      <c r="M60" s="185">
        <f t="shared" si="8"/>
        <v>0</v>
      </c>
      <c r="N60" s="164"/>
      <c r="O60" s="84"/>
      <c r="P60" s="161"/>
      <c r="Q60" s="84"/>
      <c r="R60" s="84"/>
      <c r="S60" s="161"/>
      <c r="T60" s="534"/>
    </row>
    <row r="61" spans="1:20" x14ac:dyDescent="0.25">
      <c r="A61" s="84" t="s">
        <v>167</v>
      </c>
      <c r="B61" s="361" t="str">
        <f>VLOOKUP(A61,'urbano_PIANO_INV-INFR'!D$54:E$77,2,FALSE)</f>
        <v>SPECIFICARE______</v>
      </c>
      <c r="C61" s="362"/>
      <c r="D61" s="363"/>
      <c r="E61" s="84"/>
      <c r="F61" s="162"/>
      <c r="G61" s="161"/>
      <c r="H61" s="596"/>
      <c r="I61" s="597"/>
      <c r="J61" s="163"/>
      <c r="K61" s="160"/>
      <c r="L61" s="161"/>
      <c r="M61" s="185">
        <f t="shared" si="8"/>
        <v>0</v>
      </c>
      <c r="N61" s="164"/>
      <c r="O61" s="164"/>
      <c r="P61" s="161"/>
      <c r="Q61" s="84"/>
      <c r="R61" s="84"/>
      <c r="S61" s="161"/>
      <c r="T61" s="534"/>
    </row>
    <row r="62" spans="1:20" x14ac:dyDescent="0.25">
      <c r="A62" s="84" t="s">
        <v>167</v>
      </c>
      <c r="B62" s="361" t="str">
        <f>VLOOKUP(A62,'urbano_PIANO_INV-INFR'!D$54:E$77,2,FALSE)</f>
        <v>SPECIFICARE______</v>
      </c>
      <c r="C62" s="74"/>
      <c r="D62" s="363"/>
      <c r="E62" s="84"/>
      <c r="F62" s="162"/>
      <c r="G62" s="160"/>
      <c r="H62" s="84"/>
      <c r="I62" s="162"/>
      <c r="J62" s="163"/>
      <c r="K62" s="160"/>
      <c r="L62" s="161"/>
      <c r="M62" s="185">
        <f t="shared" si="8"/>
        <v>0</v>
      </c>
      <c r="N62" s="164"/>
      <c r="O62" s="84"/>
      <c r="P62" s="161"/>
      <c r="Q62" s="84"/>
      <c r="R62" s="84"/>
      <c r="S62" s="161"/>
      <c r="T62" s="534"/>
    </row>
    <row r="63" spans="1:20" x14ac:dyDescent="0.25">
      <c r="A63" s="84" t="s">
        <v>168</v>
      </c>
      <c r="B63" s="361" t="str">
        <f>VLOOKUP(A63,'urbano_PIANO_INV-INFR'!D$54:E$77,2,FALSE)</f>
        <v>SPECIFICARE______</v>
      </c>
      <c r="C63" s="74"/>
      <c r="D63" s="363"/>
      <c r="E63" s="84"/>
      <c r="F63" s="162"/>
      <c r="G63" s="160"/>
      <c r="H63" s="84"/>
      <c r="I63" s="162"/>
      <c r="J63" s="163"/>
      <c r="K63" s="160"/>
      <c r="L63" s="161"/>
      <c r="M63" s="185">
        <f t="shared" si="8"/>
        <v>0</v>
      </c>
      <c r="N63" s="164"/>
      <c r="O63" s="84"/>
      <c r="P63" s="161"/>
      <c r="Q63" s="84"/>
      <c r="R63" s="84"/>
      <c r="S63" s="161"/>
      <c r="T63" s="534"/>
    </row>
    <row r="64" spans="1:20" x14ac:dyDescent="0.25">
      <c r="A64" s="84" t="s">
        <v>167</v>
      </c>
      <c r="B64" s="361" t="str">
        <f>VLOOKUP(A64,'urbano_PIANO_INV-INFR'!D$54:E$77,2,FALSE)</f>
        <v>SPECIFICARE______</v>
      </c>
      <c r="C64" s="362"/>
      <c r="D64" s="363"/>
      <c r="E64" s="84"/>
      <c r="F64" s="162"/>
      <c r="G64" s="161"/>
      <c r="H64" s="596"/>
      <c r="I64" s="597"/>
      <c r="J64" s="163"/>
      <c r="K64" s="160"/>
      <c r="L64" s="161"/>
      <c r="M64" s="185">
        <f t="shared" si="8"/>
        <v>0</v>
      </c>
      <c r="N64" s="164"/>
      <c r="O64" s="164"/>
      <c r="P64" s="161"/>
      <c r="Q64" s="84"/>
      <c r="R64" s="84"/>
      <c r="S64" s="161"/>
      <c r="T64" s="534"/>
    </row>
    <row r="65" spans="1:20" x14ac:dyDescent="0.25">
      <c r="A65" s="84" t="s">
        <v>167</v>
      </c>
      <c r="B65" s="361" t="str">
        <f>VLOOKUP(A65,'urbano_PIANO_INV-INFR'!D$54:E$77,2,FALSE)</f>
        <v>SPECIFICARE______</v>
      </c>
      <c r="C65" s="74"/>
      <c r="D65" s="363"/>
      <c r="E65" s="84"/>
      <c r="F65" s="162"/>
      <c r="G65" s="160"/>
      <c r="H65" s="84"/>
      <c r="I65" s="162"/>
      <c r="J65" s="163"/>
      <c r="K65" s="160"/>
      <c r="L65" s="161"/>
      <c r="M65" s="185">
        <f t="shared" si="8"/>
        <v>0</v>
      </c>
      <c r="N65" s="164"/>
      <c r="O65" s="84"/>
      <c r="P65" s="161"/>
      <c r="Q65" s="84"/>
      <c r="R65" s="84"/>
      <c r="S65" s="161"/>
      <c r="T65" s="534"/>
    </row>
    <row r="66" spans="1:20" x14ac:dyDescent="0.25">
      <c r="A66" s="84" t="s">
        <v>168</v>
      </c>
      <c r="B66" s="361" t="str">
        <f>VLOOKUP(A66,'urbano_PIANO_INV-INFR'!D$54:E$77,2,FALSE)</f>
        <v>SPECIFICARE______</v>
      </c>
      <c r="C66" s="74"/>
      <c r="D66" s="363"/>
      <c r="E66" s="84"/>
      <c r="F66" s="162"/>
      <c r="G66" s="160"/>
      <c r="H66" s="84"/>
      <c r="I66" s="162"/>
      <c r="J66" s="163"/>
      <c r="K66" s="160"/>
      <c r="L66" s="161"/>
      <c r="M66" s="185">
        <f t="shared" si="8"/>
        <v>0</v>
      </c>
      <c r="N66" s="164"/>
      <c r="O66" s="84"/>
      <c r="P66" s="161"/>
      <c r="Q66" s="84"/>
      <c r="R66" s="84"/>
      <c r="S66" s="161"/>
      <c r="T66" s="534"/>
    </row>
    <row r="67" spans="1:20" x14ac:dyDescent="0.25">
      <c r="A67" s="84" t="s">
        <v>167</v>
      </c>
      <c r="B67" s="361" t="str">
        <f>VLOOKUP(A67,'urbano_PIANO_INV-INFR'!D$54:E$77,2,FALSE)</f>
        <v>SPECIFICARE______</v>
      </c>
      <c r="C67" s="362"/>
      <c r="D67" s="363"/>
      <c r="E67" s="84"/>
      <c r="F67" s="162"/>
      <c r="G67" s="161"/>
      <c r="H67" s="596"/>
      <c r="I67" s="597"/>
      <c r="J67" s="163"/>
      <c r="K67" s="160"/>
      <c r="L67" s="161"/>
      <c r="M67" s="185">
        <f t="shared" si="8"/>
        <v>0</v>
      </c>
      <c r="N67" s="164"/>
      <c r="O67" s="164"/>
      <c r="P67" s="161"/>
      <c r="Q67" s="84"/>
      <c r="R67" s="84"/>
      <c r="S67" s="161"/>
      <c r="T67" s="534"/>
    </row>
    <row r="68" spans="1:20" x14ac:dyDescent="0.25">
      <c r="A68" s="84" t="s">
        <v>167</v>
      </c>
      <c r="B68" s="361" t="str">
        <f>VLOOKUP(A68,'urbano_PIANO_INV-INFR'!D$54:E$77,2,FALSE)</f>
        <v>SPECIFICARE______</v>
      </c>
      <c r="C68" s="74"/>
      <c r="D68" s="363"/>
      <c r="E68" s="84"/>
      <c r="F68" s="162"/>
      <c r="G68" s="160"/>
      <c r="H68" s="84"/>
      <c r="I68" s="162"/>
      <c r="J68" s="163"/>
      <c r="K68" s="160"/>
      <c r="L68" s="161"/>
      <c r="M68" s="185">
        <f t="shared" si="8"/>
        <v>0</v>
      </c>
      <c r="N68" s="164"/>
      <c r="O68" s="84"/>
      <c r="P68" s="161"/>
      <c r="Q68" s="84"/>
      <c r="R68" s="84"/>
      <c r="S68" s="161"/>
      <c r="T68" s="534"/>
    </row>
    <row r="69" spans="1:20" x14ac:dyDescent="0.25">
      <c r="A69" s="84" t="s">
        <v>167</v>
      </c>
      <c r="B69" s="361" t="str">
        <f>VLOOKUP(A69,'urbano_PIANO_INV-INFR'!D$54:E$77,2,FALSE)</f>
        <v>SPECIFICARE______</v>
      </c>
      <c r="C69" s="74"/>
      <c r="D69" s="363"/>
      <c r="E69" s="84"/>
      <c r="F69" s="162"/>
      <c r="G69" s="160"/>
      <c r="H69" s="84"/>
      <c r="I69" s="162"/>
      <c r="J69" s="163"/>
      <c r="K69" s="160"/>
      <c r="L69" s="161"/>
      <c r="M69" s="185">
        <f t="shared" si="8"/>
        <v>0</v>
      </c>
      <c r="N69" s="164"/>
      <c r="O69" s="84"/>
      <c r="P69" s="161"/>
      <c r="Q69" s="84"/>
      <c r="R69" s="84"/>
      <c r="S69" s="161"/>
      <c r="T69" s="534"/>
    </row>
    <row r="70" spans="1:20" x14ac:dyDescent="0.25">
      <c r="A70" s="84" t="s">
        <v>168</v>
      </c>
      <c r="B70" s="361" t="str">
        <f>VLOOKUP(A70,'urbano_PIANO_INV-INFR'!D$54:E$77,2,FALSE)</f>
        <v>SPECIFICARE______</v>
      </c>
      <c r="C70" s="74"/>
      <c r="D70" s="363"/>
      <c r="E70" s="84"/>
      <c r="F70" s="162"/>
      <c r="G70" s="160"/>
      <c r="H70" s="84"/>
      <c r="I70" s="162"/>
      <c r="J70" s="163"/>
      <c r="K70" s="160"/>
      <c r="L70" s="161"/>
      <c r="M70" s="185">
        <f t="shared" si="8"/>
        <v>0</v>
      </c>
      <c r="N70" s="164"/>
      <c r="O70" s="84"/>
      <c r="P70" s="161"/>
      <c r="Q70" s="84"/>
      <c r="R70" s="84"/>
      <c r="S70" s="161"/>
      <c r="T70" s="534"/>
    </row>
    <row r="71" spans="1:20" x14ac:dyDescent="0.25">
      <c r="A71" s="84" t="s">
        <v>167</v>
      </c>
      <c r="B71" s="361" t="str">
        <f>VLOOKUP(A71,'urbano_PIANO_INV-INFR'!D$54:E$77,2,FALSE)</f>
        <v>SPECIFICARE______</v>
      </c>
      <c r="C71" s="362"/>
      <c r="D71" s="363"/>
      <c r="E71" s="84"/>
      <c r="F71" s="162"/>
      <c r="G71" s="161"/>
      <c r="H71" s="596"/>
      <c r="I71" s="597"/>
      <c r="J71" s="163"/>
      <c r="K71" s="160"/>
      <c r="L71" s="161"/>
      <c r="M71" s="185">
        <f t="shared" si="8"/>
        <v>0</v>
      </c>
      <c r="N71" s="164"/>
      <c r="O71" s="164"/>
      <c r="P71" s="161"/>
      <c r="Q71" s="84"/>
      <c r="R71" s="84"/>
      <c r="S71" s="161"/>
      <c r="T71" s="534"/>
    </row>
    <row r="72" spans="1:20" x14ac:dyDescent="0.25">
      <c r="A72" s="606" t="s">
        <v>167</v>
      </c>
      <c r="B72" s="361" t="str">
        <f>VLOOKUP(A72,'urbano_PIANO_INV-INFR'!D$54:E$77,2,FALSE)</f>
        <v>SPECIFICARE______</v>
      </c>
      <c r="C72" s="364"/>
      <c r="D72" s="365"/>
      <c r="E72" s="364"/>
      <c r="F72" s="167"/>
      <c r="G72" s="363"/>
      <c r="H72" s="598"/>
      <c r="I72" s="162"/>
      <c r="J72" s="163"/>
      <c r="K72" s="160"/>
      <c r="L72" s="161"/>
      <c r="M72" s="185">
        <f t="shared" si="8"/>
        <v>0</v>
      </c>
      <c r="N72" s="164"/>
      <c r="O72" s="164"/>
      <c r="P72" s="161"/>
      <c r="Q72" s="84"/>
      <c r="R72" s="84"/>
      <c r="S72" s="161"/>
      <c r="T72" s="534"/>
    </row>
    <row r="73" spans="1:20" x14ac:dyDescent="0.25">
      <c r="A73" s="84" t="s">
        <v>168</v>
      </c>
      <c r="B73" s="361" t="str">
        <f>VLOOKUP(A73,'urbano_PIANO_INV-INFR'!D$54:E$77,2,FALSE)</f>
        <v>SPECIFICARE______</v>
      </c>
      <c r="C73" s="74"/>
      <c r="D73" s="363"/>
      <c r="E73" s="84"/>
      <c r="F73" s="162"/>
      <c r="G73" s="160"/>
      <c r="H73" s="84"/>
      <c r="I73" s="162"/>
      <c r="J73" s="163"/>
      <c r="K73" s="160"/>
      <c r="L73" s="161"/>
      <c r="M73" s="185">
        <f t="shared" si="8"/>
        <v>0</v>
      </c>
      <c r="N73" s="164"/>
      <c r="O73" s="84"/>
      <c r="P73" s="161"/>
      <c r="Q73" s="84"/>
      <c r="R73" s="84"/>
      <c r="S73" s="161"/>
      <c r="T73" s="534"/>
    </row>
    <row r="74" spans="1:20" x14ac:dyDescent="0.25">
      <c r="A74" s="84" t="s">
        <v>167</v>
      </c>
      <c r="B74" s="361" t="str">
        <f>VLOOKUP(A74,'urbano_PIANO_INV-INFR'!D$54:E$77,2,FALSE)</f>
        <v>SPECIFICARE______</v>
      </c>
      <c r="C74" s="362"/>
      <c r="D74" s="363"/>
      <c r="E74" s="84"/>
      <c r="F74" s="162"/>
      <c r="G74" s="161"/>
      <c r="H74" s="596"/>
      <c r="I74" s="597"/>
      <c r="J74" s="163"/>
      <c r="K74" s="160"/>
      <c r="L74" s="161"/>
      <c r="M74" s="185">
        <f t="shared" si="8"/>
        <v>0</v>
      </c>
      <c r="N74" s="164"/>
      <c r="O74" s="164"/>
      <c r="P74" s="161"/>
      <c r="Q74" s="84"/>
      <c r="R74" s="84"/>
      <c r="S74" s="161"/>
      <c r="T74" s="534"/>
    </row>
    <row r="75" spans="1:20" x14ac:dyDescent="0.25">
      <c r="A75" s="606" t="s">
        <v>167</v>
      </c>
      <c r="B75" s="361" t="str">
        <f>VLOOKUP(A75,'urbano_PIANO_INV-INFR'!D$54:E$77,2,FALSE)</f>
        <v>SPECIFICARE______</v>
      </c>
      <c r="C75" s="364"/>
      <c r="D75" s="365"/>
      <c r="E75" s="364"/>
      <c r="F75" s="167"/>
      <c r="G75" s="363"/>
      <c r="H75" s="598"/>
      <c r="I75" s="162"/>
      <c r="J75" s="163"/>
      <c r="K75" s="160"/>
      <c r="L75" s="161"/>
      <c r="M75" s="185">
        <f t="shared" si="8"/>
        <v>0</v>
      </c>
      <c r="N75" s="164"/>
      <c r="O75" s="164"/>
      <c r="P75" s="161"/>
      <c r="Q75" s="84"/>
      <c r="R75" s="84"/>
      <c r="S75" s="161"/>
      <c r="T75" s="534"/>
    </row>
    <row r="76" spans="1:20" x14ac:dyDescent="0.25">
      <c r="A76" s="84" t="s">
        <v>168</v>
      </c>
      <c r="B76" s="361" t="str">
        <f>VLOOKUP(A76,'urbano_PIANO_INV-INFR'!D$54:E$77,2,FALSE)</f>
        <v>SPECIFICARE______</v>
      </c>
      <c r="C76" s="74"/>
      <c r="D76" s="363"/>
      <c r="E76" s="84"/>
      <c r="F76" s="162"/>
      <c r="G76" s="160"/>
      <c r="H76" s="84"/>
      <c r="I76" s="162"/>
      <c r="J76" s="163"/>
      <c r="K76" s="160"/>
      <c r="L76" s="161"/>
      <c r="M76" s="185">
        <f t="shared" si="8"/>
        <v>0</v>
      </c>
      <c r="N76" s="164"/>
      <c r="O76" s="84"/>
      <c r="P76" s="161"/>
      <c r="Q76" s="84"/>
      <c r="R76" s="84"/>
      <c r="S76" s="161"/>
      <c r="T76" s="534"/>
    </row>
    <row r="77" spans="1:20" x14ac:dyDescent="0.25">
      <c r="A77" s="84" t="s">
        <v>167</v>
      </c>
      <c r="B77" s="361" t="str">
        <f>VLOOKUP(A77,'urbano_PIANO_INV-INFR'!D$54:E$77,2,FALSE)</f>
        <v>SPECIFICARE______</v>
      </c>
      <c r="C77" s="362"/>
      <c r="D77" s="363"/>
      <c r="E77" s="84"/>
      <c r="F77" s="162"/>
      <c r="G77" s="161"/>
      <c r="H77" s="596"/>
      <c r="I77" s="597"/>
      <c r="J77" s="163"/>
      <c r="K77" s="160"/>
      <c r="L77" s="161"/>
      <c r="M77" s="185">
        <f t="shared" si="8"/>
        <v>0</v>
      </c>
      <c r="N77" s="164"/>
      <c r="O77" s="164"/>
      <c r="P77" s="161"/>
      <c r="Q77" s="84"/>
      <c r="R77" s="84"/>
      <c r="S77" s="161"/>
      <c r="T77" s="534"/>
    </row>
    <row r="78" spans="1:20" x14ac:dyDescent="0.25">
      <c r="A78" s="606" t="s">
        <v>167</v>
      </c>
      <c r="B78" s="361" t="str">
        <f>VLOOKUP(A78,'urbano_PIANO_INV-INFR'!D$54:E$77,2,FALSE)</f>
        <v>SPECIFICARE______</v>
      </c>
      <c r="C78" s="364"/>
      <c r="D78" s="365"/>
      <c r="E78" s="364"/>
      <c r="F78" s="167"/>
      <c r="G78" s="363"/>
      <c r="H78" s="598"/>
      <c r="I78" s="162"/>
      <c r="J78" s="163"/>
      <c r="K78" s="160"/>
      <c r="L78" s="161"/>
      <c r="M78" s="185">
        <f t="shared" si="8"/>
        <v>0</v>
      </c>
      <c r="N78" s="164"/>
      <c r="O78" s="164"/>
      <c r="P78" s="161"/>
      <c r="Q78" s="84"/>
      <c r="R78" s="84"/>
      <c r="S78" s="161"/>
      <c r="T78" s="534"/>
    </row>
    <row r="79" spans="1:20" x14ac:dyDescent="0.25">
      <c r="A79" s="84" t="s">
        <v>167</v>
      </c>
      <c r="B79" s="361" t="str">
        <f>VLOOKUP(A79,'urbano_PIANO_INV-INFR'!D$54:E$77,2,FALSE)</f>
        <v>SPECIFICARE______</v>
      </c>
      <c r="C79" s="74"/>
      <c r="D79" s="363"/>
      <c r="E79" s="84"/>
      <c r="F79" s="162"/>
      <c r="G79" s="160"/>
      <c r="H79" s="84"/>
      <c r="I79" s="162"/>
      <c r="J79" s="163"/>
      <c r="K79" s="160"/>
      <c r="L79" s="161"/>
      <c r="M79" s="185">
        <f t="shared" si="8"/>
        <v>0</v>
      </c>
      <c r="N79" s="164"/>
      <c r="O79" s="84"/>
      <c r="P79" s="161"/>
      <c r="Q79" s="84"/>
      <c r="R79" s="84"/>
      <c r="S79" s="161"/>
      <c r="T79" s="534"/>
    </row>
    <row r="80" spans="1:20" x14ac:dyDescent="0.25">
      <c r="A80" s="84" t="s">
        <v>167</v>
      </c>
      <c r="B80" s="361" t="str">
        <f>VLOOKUP(A80,'urbano_PIANO_INV-INFR'!D$54:E$77,2,FALSE)</f>
        <v>SPECIFICARE______</v>
      </c>
      <c r="C80" s="74"/>
      <c r="D80" s="363"/>
      <c r="E80" s="84"/>
      <c r="F80" s="162"/>
      <c r="G80" s="160"/>
      <c r="H80" s="84"/>
      <c r="I80" s="162"/>
      <c r="J80" s="163"/>
      <c r="K80" s="160"/>
      <c r="L80" s="161"/>
      <c r="M80" s="185">
        <f t="shared" si="8"/>
        <v>0</v>
      </c>
      <c r="N80" s="164"/>
      <c r="O80" s="84"/>
      <c r="P80" s="161"/>
      <c r="Q80" s="84"/>
      <c r="R80" s="84"/>
      <c r="S80" s="161"/>
      <c r="T80" s="534"/>
    </row>
    <row r="81" spans="1:20" x14ac:dyDescent="0.25">
      <c r="A81" s="84" t="s">
        <v>167</v>
      </c>
      <c r="B81" s="361" t="str">
        <f>VLOOKUP(A81,'urbano_PIANO_INV-INFR'!D$54:E$77,2,FALSE)</f>
        <v>SPECIFICARE______</v>
      </c>
      <c r="C81" s="74"/>
      <c r="D81" s="363"/>
      <c r="E81" s="84"/>
      <c r="F81" s="162"/>
      <c r="G81" s="160"/>
      <c r="H81" s="84"/>
      <c r="I81" s="162"/>
      <c r="J81" s="163"/>
      <c r="K81" s="160"/>
      <c r="L81" s="161"/>
      <c r="M81" s="185">
        <f t="shared" si="8"/>
        <v>0</v>
      </c>
      <c r="N81" s="164"/>
      <c r="O81" s="84"/>
      <c r="P81" s="161"/>
      <c r="Q81" s="84"/>
      <c r="R81" s="84"/>
      <c r="S81" s="161"/>
      <c r="T81" s="534"/>
    </row>
    <row r="82" spans="1:20" x14ac:dyDescent="0.25">
      <c r="A82" s="84" t="s">
        <v>167</v>
      </c>
      <c r="B82" s="361" t="str">
        <f>VLOOKUP(A82,'urbano_PIANO_INV-INFR'!D$54:E$77,2,FALSE)</f>
        <v>SPECIFICARE______</v>
      </c>
      <c r="C82" s="74"/>
      <c r="D82" s="363"/>
      <c r="E82" s="84"/>
      <c r="F82" s="162"/>
      <c r="G82" s="160"/>
      <c r="H82" s="84"/>
      <c r="I82" s="162"/>
      <c r="J82" s="163"/>
      <c r="K82" s="160"/>
      <c r="L82" s="161"/>
      <c r="M82" s="185">
        <f t="shared" si="8"/>
        <v>0</v>
      </c>
      <c r="N82" s="164"/>
      <c r="O82" s="84"/>
      <c r="P82" s="161"/>
      <c r="Q82" s="84"/>
      <c r="R82" s="84"/>
      <c r="S82" s="161"/>
      <c r="T82" s="534"/>
    </row>
    <row r="83" spans="1:20" x14ac:dyDescent="0.25">
      <c r="A83" s="84" t="s">
        <v>168</v>
      </c>
      <c r="B83" s="361" t="str">
        <f>VLOOKUP(A83,'urbano_PIANO_INV-INFR'!D$54:E$77,2,FALSE)</f>
        <v>SPECIFICARE______</v>
      </c>
      <c r="C83" s="74"/>
      <c r="D83" s="363"/>
      <c r="E83" s="84"/>
      <c r="F83" s="162"/>
      <c r="G83" s="160"/>
      <c r="H83" s="84"/>
      <c r="I83" s="162"/>
      <c r="J83" s="163"/>
      <c r="K83" s="160"/>
      <c r="L83" s="161"/>
      <c r="M83" s="185">
        <f t="shared" si="8"/>
        <v>0</v>
      </c>
      <c r="N83" s="164"/>
      <c r="O83" s="84"/>
      <c r="P83" s="161"/>
      <c r="Q83" s="84"/>
      <c r="R83" s="84"/>
      <c r="S83" s="161"/>
      <c r="T83" s="534"/>
    </row>
    <row r="84" spans="1:20" ht="15.75" thickBot="1" x14ac:dyDescent="0.3">
      <c r="C84" s="604" t="s">
        <v>252</v>
      </c>
      <c r="D84" s="605">
        <f>SUM(D51:D83)</f>
        <v>0</v>
      </c>
      <c r="E84" s="588"/>
      <c r="F84" s="588"/>
      <c r="G84" s="590">
        <f>SUM(G51:G83)</f>
        <v>0</v>
      </c>
      <c r="H84" s="594" t="s">
        <v>252</v>
      </c>
      <c r="I84" s="594"/>
      <c r="J84" s="590"/>
      <c r="K84" s="590">
        <f>SUM(K51:K83)</f>
        <v>0</v>
      </c>
      <c r="L84" s="590">
        <f t="shared" ref="L84:M84" si="9">SUM(L51:L83)</f>
        <v>0</v>
      </c>
      <c r="M84" s="590">
        <f t="shared" si="9"/>
        <v>0</v>
      </c>
      <c r="N84" s="590"/>
      <c r="O84" s="590"/>
      <c r="P84" s="590">
        <f>SUM(P51:P83)</f>
        <v>0</v>
      </c>
      <c r="Q84" s="588"/>
      <c r="R84" s="588"/>
      <c r="S84" s="590">
        <f>SUM(S51:S83)</f>
        <v>0</v>
      </c>
      <c r="T84" s="621"/>
    </row>
    <row r="85" spans="1:20" ht="15.75" thickBot="1" x14ac:dyDescent="0.3">
      <c r="G85" s="580"/>
    </row>
    <row r="86" spans="1:20" ht="47.25" customHeight="1" thickBot="1" x14ac:dyDescent="0.3">
      <c r="A86" s="1446" t="s">
        <v>6</v>
      </c>
      <c r="B86" s="1447"/>
      <c r="C86" s="1447"/>
      <c r="D86" s="1447"/>
      <c r="E86" s="1447"/>
      <c r="F86" s="1447"/>
      <c r="G86" s="1447"/>
      <c r="H86" s="1447"/>
      <c r="I86" s="1447"/>
      <c r="J86" s="1447"/>
      <c r="K86" s="1447"/>
      <c r="L86" s="1447"/>
      <c r="M86" s="1447"/>
      <c r="N86" s="1447"/>
      <c r="O86" s="1447"/>
      <c r="P86" s="1447"/>
      <c r="Q86" s="1447"/>
      <c r="R86" s="1447"/>
      <c r="S86" s="1447"/>
      <c r="T86" s="1448"/>
    </row>
  </sheetData>
  <sheetProtection algorithmName="SHA-512" hashValue="wf6EoDNo0pPftyLYj21rJyvzzsTbiinldPeF82AiI38rPWE/xMPTKwzxQtVg9EbYA+PACAemWaiRAf4WIjEk8A==" saltValue="s5RCqgxuNapMxCkVV8XOfg==" spinCount="100000" sheet="1" objects="1" scenarios="1"/>
  <mergeCells count="27">
    <mergeCell ref="A2:R2"/>
    <mergeCell ref="A4:R4"/>
    <mergeCell ref="A6:C7"/>
    <mergeCell ref="D6:F7"/>
    <mergeCell ref="H6:K6"/>
    <mergeCell ref="M6:P6"/>
    <mergeCell ref="H7:J7"/>
    <mergeCell ref="M7:O7"/>
    <mergeCell ref="A9:C9"/>
    <mergeCell ref="D9:F9"/>
    <mergeCell ref="H9:J9"/>
    <mergeCell ref="M9:O9"/>
    <mergeCell ref="A11:C11"/>
    <mergeCell ref="D11:F11"/>
    <mergeCell ref="H11:J11"/>
    <mergeCell ref="M11:O11"/>
    <mergeCell ref="A13:R13"/>
    <mergeCell ref="A15:A17"/>
    <mergeCell ref="B15:B17"/>
    <mergeCell ref="C15:C17"/>
    <mergeCell ref="D15:J15"/>
    <mergeCell ref="K15:R15"/>
    <mergeCell ref="A48:T48"/>
    <mergeCell ref="A49:A50"/>
    <mergeCell ref="B49:B50"/>
    <mergeCell ref="J49:J50"/>
    <mergeCell ref="A86:T86"/>
  </mergeCells>
  <dataValidations count="10">
    <dataValidation allowBlank="1" showInputMessage="1" showErrorMessage="1" promptTitle="ATTENZIONE" prompt="è la differenza tra l'importo dei lavori del Sal e il precedente_x000a_" sqref="E18:E44" xr:uid="{C990C737-5CAD-4D45-97A9-934FF839E147}"/>
    <dataValidation allowBlank="1" showInputMessage="1" showErrorMessage="1" prompt="è la differenza tra l'importo degli oneri della sicurezza del SAL e il precedente" sqref="G38:G39 G41:G44 G19 G21 G23 G25 G27 G29 G31 G33 G35" xr:uid="{A1AA8427-56C8-4B20-AA48-3E6CCF416D87}"/>
    <dataValidation allowBlank="1" showInputMessage="1" showErrorMessage="1" promptTitle="ATTENZIONE" prompt="è la differenza tra l'importo degli oneri della sicurezza del SAL e il precedente" sqref="G18 G36:G37 G40 G20 G22 G24 G26 G28 G30 G32 G34" xr:uid="{EB39282F-4833-49BD-8588-6E7CB45FD58E}"/>
    <dataValidation allowBlank="1" showInputMessage="1" showErrorMessage="1" promptTitle="ATTENZIONE:" prompt=" è la differenza tra l'importo degli onoeri della sicurezza i del Sal (esclusivamente legato alle infrastrutture di supporto) e il precedente" sqref="M42:N44" xr:uid="{C8E8E365-3C5C-4B3F-B475-BE0778A203D0}"/>
    <dataValidation allowBlank="1" showInputMessage="1" showErrorMessage="1" promptTitle="ATTENZIONE:" prompt=" è la differenza tra l'importo dei lavori del Sal (esclusivamente legato alle infrastrutture di supporto) e il precedente" sqref="L42:L44" xr:uid="{29DE274D-0B0E-47AC-958B-B8849DD950D0}"/>
    <dataValidation allowBlank="1" showErrorMessage="1" prompt="Scegliere il comune beneficiario dal menù a tendina_x000a_" sqref="K9:K11 P7:P9" xr:uid="{9DAAA9B1-B7ED-44D4-8430-427ED7AEE48A}"/>
    <dataValidation allowBlank="1" showErrorMessage="1" prompt="_x000a_" sqref="K7" xr:uid="{F0B58C5D-DC0A-46CD-ACB8-7B3D6432B459}"/>
    <dataValidation type="list" allowBlank="1" showInputMessage="1" showErrorMessage="1" sqref="R51:R83" xr:uid="{394E221D-6E7B-4DA0-91F1-DEB2821C8FDB}">
      <formula1>"si,"</formula1>
    </dataValidation>
    <dataValidation type="list" allowBlank="1" showInputMessage="1" showErrorMessage="1" sqref="R18:R44 T51:T83" xr:uid="{0A678638-7EA9-4196-9CB7-A373DB19C445}">
      <formula1>"si"</formula1>
    </dataValidation>
    <dataValidation type="list" allowBlank="1" showInputMessage="1" showErrorMessage="1" sqref="N51:N83" xr:uid="{50EC9946-FFDF-4C30-A3FB-E21C284EAD2B}">
      <formula1>$B$18:$B$44</formula1>
    </dataValidation>
  </dataValidations>
  <pageMargins left="0.7" right="0.7" top="0.75" bottom="0.75" header="0.3" footer="0.3"/>
  <pageSetup paperSize="8" scale="5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Scegliere la Città Metropolitana beneficiaria dal menù a tendina_x000a__x000a_" xr:uid="{7D389790-9657-4519-8FCC-D10EE1BAE5EC}">
          <x14:formula1>
            <xm:f>'DATI EROGAZIONI'!$A$2:$A$15</xm:f>
          </x14:formula1>
          <xm:sqref>D6:F7</xm:sqref>
        </x14:dataValidation>
        <x14:dataValidation type="list" allowBlank="1" showInputMessage="1" showErrorMessage="1" xr:uid="{95E301CB-9863-4D3C-B7CD-6AD3EE357104}">
          <x14:formula1>
            <xm:f>'urbano_PIANO_INV-INFR'!$D$54:$D$77</xm:f>
          </x14:formula1>
          <xm:sqref>A18:A44</xm:sqref>
        </x14:dataValidation>
        <x14:dataValidation type="list" allowBlank="1" showInputMessage="1" showErrorMessage="1" prompt="Inserire riferimento voce di spesa da piano di investimento esecutivo infrastrutture_x000a__x000a_" xr:uid="{E81AAE2A-67E1-46FA-B13A-5E0E7E49B311}">
          <x14:formula1>
            <xm:f>'urbano_PIANO_INV-INFR'!$D$54:$D$77</xm:f>
          </x14:formula1>
          <xm:sqref>A51:A83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glio16">
    <tabColor theme="2" tint="-0.249977111117893"/>
    <pageSetUpPr fitToPage="1"/>
  </sheetPr>
  <dimension ref="A1:AC85"/>
  <sheetViews>
    <sheetView topLeftCell="N12" workbookViewId="0">
      <selection activeCell="W29" sqref="W29"/>
    </sheetView>
  </sheetViews>
  <sheetFormatPr defaultColWidth="8.7109375" defaultRowHeight="15" x14ac:dyDescent="0.25"/>
  <cols>
    <col min="1" max="1" width="8.7109375" style="64"/>
    <col min="2" max="2" width="26.140625" style="64" customWidth="1"/>
    <col min="3" max="3" width="21.7109375" style="64" bestFit="1" customWidth="1"/>
    <col min="4" max="4" width="15.42578125" style="64" customWidth="1"/>
    <col min="5" max="5" width="11.5703125" style="64" bestFit="1" customWidth="1"/>
    <col min="6" max="6" width="13.28515625" style="64" bestFit="1" customWidth="1"/>
    <col min="7" max="7" width="17.85546875" style="64" customWidth="1"/>
    <col min="8" max="8" width="17.140625" style="64" customWidth="1"/>
    <col min="9" max="9" width="11.28515625" style="64" bestFit="1" customWidth="1"/>
    <col min="10" max="10" width="14" style="64" customWidth="1"/>
    <col min="11" max="12" width="12.140625" style="64" bestFit="1" customWidth="1"/>
    <col min="13" max="13" width="18" style="64" customWidth="1"/>
    <col min="14" max="14" width="17.85546875" style="64" customWidth="1"/>
    <col min="15" max="15" width="13.7109375" style="64" bestFit="1" customWidth="1"/>
    <col min="16" max="16" width="11.28515625" style="64" bestFit="1" customWidth="1"/>
    <col min="17" max="17" width="13.5703125" style="64" customWidth="1"/>
    <col min="18" max="18" width="16.85546875" style="64" customWidth="1"/>
    <col min="19" max="19" width="14.28515625" style="64" customWidth="1"/>
    <col min="20" max="20" width="22.7109375" style="64" customWidth="1"/>
    <col min="21" max="16384" width="8.7109375" style="64"/>
  </cols>
  <sheetData>
    <row r="1" spans="1:29" ht="15.75" thickBot="1" x14ac:dyDescent="0.3">
      <c r="A1" s="399"/>
      <c r="B1" s="280"/>
      <c r="C1" s="400"/>
      <c r="D1" s="401"/>
      <c r="E1" s="401"/>
      <c r="F1" s="401"/>
      <c r="G1" s="402"/>
      <c r="H1" s="564"/>
      <c r="I1" s="280"/>
      <c r="J1" s="280"/>
      <c r="K1" s="403"/>
      <c r="L1" s="403"/>
      <c r="M1" s="403"/>
      <c r="N1" s="403"/>
      <c r="O1" s="403"/>
      <c r="P1" s="400"/>
      <c r="Q1" s="280"/>
      <c r="R1" s="402"/>
      <c r="S1" s="280"/>
      <c r="T1" s="280"/>
      <c r="U1" s="280"/>
      <c r="V1" s="400"/>
      <c r="W1" s="400"/>
      <c r="X1" s="280"/>
      <c r="Y1" s="400"/>
      <c r="Z1" s="400"/>
      <c r="AA1" s="400"/>
      <c r="AB1" s="400"/>
      <c r="AC1" s="280"/>
    </row>
    <row r="2" spans="1:29" ht="36.75" customHeight="1" thickBot="1" x14ac:dyDescent="0.3">
      <c r="A2" s="1479" t="s">
        <v>0</v>
      </c>
      <c r="B2" s="1480"/>
      <c r="C2" s="1480"/>
      <c r="D2" s="1480"/>
      <c r="E2" s="1480"/>
      <c r="F2" s="1480"/>
      <c r="G2" s="1480"/>
      <c r="H2" s="1480"/>
      <c r="I2" s="1480"/>
      <c r="J2" s="1480"/>
      <c r="K2" s="1480"/>
      <c r="L2" s="1480"/>
      <c r="M2" s="1480"/>
      <c r="N2" s="1480"/>
      <c r="O2" s="1480"/>
      <c r="P2" s="1480"/>
      <c r="Q2" s="1480"/>
      <c r="R2" s="1481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</row>
    <row r="3" spans="1:29" ht="23.25" thickBot="1" x14ac:dyDescent="0.3">
      <c r="A3" s="405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</row>
    <row r="4" spans="1:29" ht="18.75" thickBot="1" x14ac:dyDescent="0.3">
      <c r="A4" s="1212" t="s">
        <v>376</v>
      </c>
      <c r="B4" s="1213"/>
      <c r="C4" s="1213"/>
      <c r="D4" s="1213"/>
      <c r="E4" s="1213"/>
      <c r="F4" s="1213"/>
      <c r="G4" s="1213"/>
      <c r="H4" s="1213"/>
      <c r="I4" s="1213"/>
      <c r="J4" s="1213"/>
      <c r="K4" s="1213"/>
      <c r="L4" s="1213"/>
      <c r="M4" s="1213"/>
      <c r="N4" s="1213"/>
      <c r="O4" s="1213"/>
      <c r="P4" s="1213"/>
      <c r="Q4" s="1213"/>
      <c r="R4" s="1214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</row>
    <row r="5" spans="1:29" ht="18.75" thickBot="1" x14ac:dyDescent="0.3">
      <c r="A5" s="223"/>
      <c r="B5" s="40"/>
      <c r="C5" s="40"/>
      <c r="D5" s="40"/>
      <c r="E5" s="40"/>
      <c r="F5" s="40"/>
      <c r="G5" s="40"/>
      <c r="H5" s="40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29" ht="27.75" thickBot="1" x14ac:dyDescent="0.3">
      <c r="A6" s="927" t="s">
        <v>377</v>
      </c>
      <c r="B6" s="928"/>
      <c r="C6" s="928"/>
      <c r="D6" s="1449" t="s">
        <v>3</v>
      </c>
      <c r="E6" s="1449"/>
      <c r="F6" s="1450"/>
      <c r="G6" s="26"/>
      <c r="H6" s="1485" t="s">
        <v>322</v>
      </c>
      <c r="I6" s="1486"/>
      <c r="J6" s="1486"/>
      <c r="K6" s="1487"/>
      <c r="L6" s="26"/>
      <c r="M6" s="1485" t="s">
        <v>323</v>
      </c>
      <c r="N6" s="1486"/>
      <c r="O6" s="1486"/>
      <c r="P6" s="1487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 spans="1:29" ht="15" customHeight="1" thickBot="1" x14ac:dyDescent="0.3">
      <c r="A7" s="931"/>
      <c r="B7" s="932"/>
      <c r="C7" s="932"/>
      <c r="D7" s="1451"/>
      <c r="E7" s="1451"/>
      <c r="F7" s="1452"/>
      <c r="H7" s="1488" t="s">
        <v>324</v>
      </c>
      <c r="I7" s="1489"/>
      <c r="J7" s="1490"/>
      <c r="K7" s="222">
        <f>'urbano_PIANO_INV-INFR'!F113</f>
        <v>0</v>
      </c>
      <c r="L7" s="38"/>
      <c r="M7" s="1488" t="s">
        <v>325</v>
      </c>
      <c r="N7" s="1489"/>
      <c r="O7" s="1490"/>
      <c r="P7" s="222">
        <f>M83</f>
        <v>0</v>
      </c>
    </row>
    <row r="8" spans="1:29" ht="12.75" customHeight="1" thickBot="1" x14ac:dyDescent="0.5">
      <c r="A8" s="21"/>
      <c r="B8" s="21"/>
      <c r="C8" s="21"/>
      <c r="D8" s="21"/>
      <c r="E8" s="565"/>
      <c r="F8" s="565"/>
      <c r="H8" s="405"/>
      <c r="I8" s="565"/>
      <c r="J8" s="565"/>
      <c r="K8" s="566"/>
      <c r="L8" s="565"/>
      <c r="M8" s="405"/>
      <c r="N8" s="565"/>
      <c r="O8" s="565"/>
      <c r="P8" s="566"/>
      <c r="Q8" s="565"/>
      <c r="R8" s="565"/>
      <c r="S8" s="565"/>
      <c r="T8" s="565"/>
      <c r="U8" s="565"/>
      <c r="V8" s="567"/>
      <c r="W8" s="567"/>
      <c r="X8" s="567"/>
      <c r="Y8" s="408"/>
      <c r="Z8" s="153"/>
      <c r="AA8" s="25"/>
      <c r="AB8" s="25"/>
      <c r="AC8" s="25"/>
    </row>
    <row r="9" spans="1:29" ht="38.450000000000003" customHeight="1" thickBot="1" x14ac:dyDescent="0.3">
      <c r="A9" s="1068" t="s">
        <v>5</v>
      </c>
      <c r="B9" s="1069"/>
      <c r="C9" s="1069"/>
      <c r="D9" s="1491">
        <f>'urbano_PIANO_INV-INFR'!G85</f>
        <v>0</v>
      </c>
      <c r="E9" s="1491"/>
      <c r="F9" s="1492"/>
      <c r="H9" s="1482" t="s">
        <v>327</v>
      </c>
      <c r="I9" s="1483"/>
      <c r="J9" s="1484"/>
      <c r="K9" s="222">
        <f>'urbano_PIANO_INV-INFR'!G113</f>
        <v>0</v>
      </c>
      <c r="L9" s="62"/>
      <c r="M9" s="1482" t="s">
        <v>328</v>
      </c>
      <c r="N9" s="1483"/>
      <c r="O9" s="1484"/>
      <c r="P9" s="222">
        <f>S83</f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</row>
    <row r="10" spans="1:29" ht="15.75" thickBot="1" x14ac:dyDescent="0.3">
      <c r="H10" s="405"/>
      <c r="K10" s="568"/>
      <c r="M10" s="405"/>
      <c r="P10" s="568"/>
    </row>
    <row r="11" spans="1:29" ht="33.6" customHeight="1" thickBot="1" x14ac:dyDescent="0.3">
      <c r="A11" s="1045" t="s">
        <v>4</v>
      </c>
      <c r="B11" s="1046"/>
      <c r="C11" s="1046"/>
      <c r="D11" s="1047"/>
      <c r="E11" s="1047"/>
      <c r="F11" s="1048"/>
      <c r="H11" s="1482" t="s">
        <v>329</v>
      </c>
      <c r="I11" s="1483"/>
      <c r="J11" s="1484"/>
      <c r="K11" s="222">
        <f>K7-K9</f>
        <v>0</v>
      </c>
      <c r="L11" s="94"/>
      <c r="M11" s="1482" t="s">
        <v>329</v>
      </c>
      <c r="N11" s="1483"/>
      <c r="O11" s="1484"/>
      <c r="P11" s="222">
        <f>P7-P9</f>
        <v>0</v>
      </c>
      <c r="Q11" s="94"/>
    </row>
    <row r="12" spans="1:29" ht="15.75" thickBot="1" x14ac:dyDescent="0.3"/>
    <row r="13" spans="1:29" ht="36.6" customHeight="1" thickBot="1" x14ac:dyDescent="0.3">
      <c r="A13" s="1026" t="s">
        <v>378</v>
      </c>
      <c r="B13" s="1027"/>
      <c r="C13" s="1027"/>
      <c r="D13" s="1027"/>
      <c r="E13" s="1027"/>
      <c r="F13" s="1027"/>
      <c r="G13" s="1027"/>
      <c r="H13" s="1027"/>
      <c r="I13" s="1027"/>
      <c r="J13" s="1027"/>
      <c r="K13" s="1027"/>
      <c r="L13" s="1027"/>
      <c r="M13" s="1027"/>
      <c r="N13" s="1027"/>
      <c r="O13" s="1027"/>
      <c r="P13" s="1027"/>
      <c r="Q13" s="1027"/>
      <c r="R13" s="1523"/>
      <c r="S13" s="241"/>
      <c r="T13" s="241"/>
    </row>
    <row r="14" spans="1:29" ht="15.75" thickBot="1" x14ac:dyDescent="0.3">
      <c r="K14" s="75"/>
    </row>
    <row r="15" spans="1:29" ht="15.95" customHeight="1" thickBot="1" x14ac:dyDescent="0.3">
      <c r="A15" s="1524" t="s">
        <v>331</v>
      </c>
      <c r="B15" s="1527" t="s">
        <v>332</v>
      </c>
      <c r="C15" s="1530" t="s">
        <v>333</v>
      </c>
      <c r="D15" s="1533" t="s">
        <v>334</v>
      </c>
      <c r="E15" s="1534"/>
      <c r="F15" s="1534"/>
      <c r="G15" s="1534"/>
      <c r="H15" s="1534"/>
      <c r="I15" s="1534"/>
      <c r="J15" s="1535"/>
      <c r="K15" s="1536" t="s">
        <v>335</v>
      </c>
      <c r="L15" s="1534"/>
      <c r="M15" s="1534"/>
      <c r="N15" s="1534"/>
      <c r="O15" s="1534"/>
      <c r="P15" s="1534"/>
      <c r="Q15" s="1535"/>
      <c r="R15" s="1537" t="s">
        <v>336</v>
      </c>
    </row>
    <row r="16" spans="1:29" ht="60.75" x14ac:dyDescent="0.25">
      <c r="A16" s="1525"/>
      <c r="B16" s="1528"/>
      <c r="C16" s="1531"/>
      <c r="D16" s="388" t="s">
        <v>379</v>
      </c>
      <c r="E16" s="337" t="s">
        <v>380</v>
      </c>
      <c r="F16" s="337" t="s">
        <v>381</v>
      </c>
      <c r="G16" s="337" t="s">
        <v>340</v>
      </c>
      <c r="H16" s="337" t="s">
        <v>382</v>
      </c>
      <c r="I16" s="337" t="s">
        <v>342</v>
      </c>
      <c r="J16" s="338" t="s">
        <v>343</v>
      </c>
      <c r="K16" s="389" t="s">
        <v>344</v>
      </c>
      <c r="L16" s="390" t="s">
        <v>345</v>
      </c>
      <c r="M16" s="390" t="s">
        <v>346</v>
      </c>
      <c r="N16" s="390" t="s">
        <v>347</v>
      </c>
      <c r="O16" s="390" t="s">
        <v>348</v>
      </c>
      <c r="P16" s="339" t="s">
        <v>342</v>
      </c>
      <c r="Q16" s="340" t="s">
        <v>343</v>
      </c>
      <c r="R16" s="1538"/>
      <c r="T16" s="1541"/>
    </row>
    <row r="17" spans="1:20" ht="15.75" thickBot="1" x14ac:dyDescent="0.3">
      <c r="A17" s="1526"/>
      <c r="B17" s="1529"/>
      <c r="C17" s="1532"/>
      <c r="D17" s="391" t="s">
        <v>298</v>
      </c>
      <c r="E17" s="342" t="s">
        <v>298</v>
      </c>
      <c r="F17" s="342" t="s">
        <v>298</v>
      </c>
      <c r="G17" s="342" t="s">
        <v>298</v>
      </c>
      <c r="H17" s="342" t="s">
        <v>298</v>
      </c>
      <c r="I17" s="342" t="s">
        <v>298</v>
      </c>
      <c r="J17" s="343" t="s">
        <v>298</v>
      </c>
      <c r="K17" s="341" t="s">
        <v>298</v>
      </c>
      <c r="L17" s="342" t="s">
        <v>298</v>
      </c>
      <c r="M17" s="342" t="s">
        <v>298</v>
      </c>
      <c r="N17" s="342" t="s">
        <v>298</v>
      </c>
      <c r="O17" s="342" t="s">
        <v>298</v>
      </c>
      <c r="P17" s="342" t="s">
        <v>298</v>
      </c>
      <c r="Q17" s="343" t="s">
        <v>298</v>
      </c>
      <c r="R17" s="344" t="s">
        <v>349</v>
      </c>
      <c r="T17" s="1541"/>
    </row>
    <row r="18" spans="1:20" x14ac:dyDescent="0.25">
      <c r="A18" s="204" t="s">
        <v>184</v>
      </c>
      <c r="B18" s="166"/>
      <c r="C18" s="254"/>
      <c r="D18" s="251"/>
      <c r="E18" s="173"/>
      <c r="F18" s="173"/>
      <c r="G18" s="173"/>
      <c r="H18" s="196">
        <f>F18+D18</f>
        <v>0</v>
      </c>
      <c r="I18" s="173">
        <f>H18*0.5%</f>
        <v>0</v>
      </c>
      <c r="J18" s="197">
        <f>H18-I18</f>
        <v>0</v>
      </c>
      <c r="K18" s="372"/>
      <c r="L18" s="373"/>
      <c r="M18" s="373"/>
      <c r="N18" s="373"/>
      <c r="O18" s="198">
        <f>N18+L18</f>
        <v>0</v>
      </c>
      <c r="P18" s="373">
        <f>O18*0.5%</f>
        <v>0</v>
      </c>
      <c r="Q18" s="199">
        <f>O18-P18</f>
        <v>0</v>
      </c>
      <c r="R18" s="392"/>
    </row>
    <row r="19" spans="1:20" x14ac:dyDescent="0.25">
      <c r="A19" s="174" t="s">
        <v>185</v>
      </c>
      <c r="B19" s="166"/>
      <c r="C19" s="256"/>
      <c r="D19" s="252"/>
      <c r="E19" s="161"/>
      <c r="F19" s="161"/>
      <c r="G19" s="161"/>
      <c r="H19" s="196">
        <f t="shared" ref="H19:H44" si="0">F19+D19</f>
        <v>0</v>
      </c>
      <c r="I19" s="161">
        <f>H19*0.5%</f>
        <v>0</v>
      </c>
      <c r="J19" s="186">
        <f>H19-I19</f>
        <v>0</v>
      </c>
      <c r="K19" s="374"/>
      <c r="L19" s="375"/>
      <c r="M19" s="375"/>
      <c r="N19" s="375"/>
      <c r="O19" s="187">
        <f t="shared" ref="O19:O44" si="1">N19+L19</f>
        <v>0</v>
      </c>
      <c r="P19" s="375">
        <f t="shared" ref="P19:P44" si="2">O19*0.5%</f>
        <v>0</v>
      </c>
      <c r="Q19" s="188">
        <f t="shared" ref="Q19:Q44" si="3">O19-P19</f>
        <v>0</v>
      </c>
      <c r="R19" s="393"/>
    </row>
    <row r="20" spans="1:20" x14ac:dyDescent="0.25">
      <c r="A20" s="204" t="s">
        <v>186</v>
      </c>
      <c r="B20" s="166"/>
      <c r="C20" s="254"/>
      <c r="D20" s="251"/>
      <c r="E20" s="173"/>
      <c r="F20" s="173"/>
      <c r="G20" s="173"/>
      <c r="H20" s="196">
        <f t="shared" si="0"/>
        <v>0</v>
      </c>
      <c r="I20" s="173">
        <f t="shared" ref="I20:I35" si="4">H20*0.5%</f>
        <v>0</v>
      </c>
      <c r="J20" s="197">
        <f t="shared" ref="J20:J35" si="5">H20-I20</f>
        <v>0</v>
      </c>
      <c r="K20" s="372"/>
      <c r="L20" s="373"/>
      <c r="M20" s="373"/>
      <c r="N20" s="373"/>
      <c r="O20" s="198">
        <f t="shared" si="1"/>
        <v>0</v>
      </c>
      <c r="P20" s="373">
        <f t="shared" si="2"/>
        <v>0</v>
      </c>
      <c r="Q20" s="199">
        <f t="shared" si="3"/>
        <v>0</v>
      </c>
      <c r="R20" s="392"/>
    </row>
    <row r="21" spans="1:20" x14ac:dyDescent="0.25">
      <c r="A21" s="174" t="s">
        <v>421</v>
      </c>
      <c r="B21" s="166"/>
      <c r="C21" s="256"/>
      <c r="D21" s="252"/>
      <c r="E21" s="161"/>
      <c r="F21" s="161"/>
      <c r="G21" s="161"/>
      <c r="H21" s="196">
        <f t="shared" ref="H21:H35" si="6">F21+D21</f>
        <v>0</v>
      </c>
      <c r="I21" s="161">
        <f t="shared" si="4"/>
        <v>0</v>
      </c>
      <c r="J21" s="186">
        <f t="shared" si="5"/>
        <v>0</v>
      </c>
      <c r="K21" s="374"/>
      <c r="L21" s="375"/>
      <c r="M21" s="375"/>
      <c r="N21" s="375"/>
      <c r="O21" s="187">
        <f t="shared" ref="O21:O35" si="7">N21+L21</f>
        <v>0</v>
      </c>
      <c r="P21" s="375">
        <f t="shared" ref="P21:P35" si="8">O21*0.5%</f>
        <v>0</v>
      </c>
      <c r="Q21" s="188">
        <f t="shared" ref="Q21:Q35" si="9">O21-P21</f>
        <v>0</v>
      </c>
      <c r="R21" s="393"/>
    </row>
    <row r="22" spans="1:20" x14ac:dyDescent="0.25">
      <c r="A22" s="204" t="s">
        <v>422</v>
      </c>
      <c r="B22" s="166"/>
      <c r="C22" s="254"/>
      <c r="D22" s="251"/>
      <c r="E22" s="173"/>
      <c r="F22" s="173"/>
      <c r="G22" s="173"/>
      <c r="H22" s="196">
        <f t="shared" si="6"/>
        <v>0</v>
      </c>
      <c r="I22" s="173">
        <f t="shared" si="4"/>
        <v>0</v>
      </c>
      <c r="J22" s="197">
        <f t="shared" si="5"/>
        <v>0</v>
      </c>
      <c r="K22" s="372"/>
      <c r="L22" s="373"/>
      <c r="M22" s="373"/>
      <c r="N22" s="373"/>
      <c r="O22" s="198">
        <f t="shared" si="7"/>
        <v>0</v>
      </c>
      <c r="P22" s="373">
        <f t="shared" si="8"/>
        <v>0</v>
      </c>
      <c r="Q22" s="199">
        <f t="shared" si="9"/>
        <v>0</v>
      </c>
      <c r="R22" s="392"/>
    </row>
    <row r="23" spans="1:20" x14ac:dyDescent="0.25">
      <c r="A23" s="174" t="s">
        <v>423</v>
      </c>
      <c r="B23" s="166"/>
      <c r="C23" s="256"/>
      <c r="D23" s="252"/>
      <c r="E23" s="161"/>
      <c r="F23" s="161"/>
      <c r="G23" s="161"/>
      <c r="H23" s="196">
        <f t="shared" si="6"/>
        <v>0</v>
      </c>
      <c r="I23" s="161">
        <f t="shared" si="4"/>
        <v>0</v>
      </c>
      <c r="J23" s="186">
        <f t="shared" si="5"/>
        <v>0</v>
      </c>
      <c r="K23" s="374"/>
      <c r="L23" s="375"/>
      <c r="M23" s="375"/>
      <c r="N23" s="375"/>
      <c r="O23" s="187">
        <f t="shared" si="7"/>
        <v>0</v>
      </c>
      <c r="P23" s="375">
        <f t="shared" si="8"/>
        <v>0</v>
      </c>
      <c r="Q23" s="188">
        <f t="shared" si="9"/>
        <v>0</v>
      </c>
      <c r="R23" s="393"/>
    </row>
    <row r="24" spans="1:20" x14ac:dyDescent="0.25">
      <c r="A24" s="204" t="s">
        <v>424</v>
      </c>
      <c r="B24" s="166"/>
      <c r="C24" s="254"/>
      <c r="D24" s="251"/>
      <c r="E24" s="173"/>
      <c r="F24" s="173"/>
      <c r="G24" s="173"/>
      <c r="H24" s="196">
        <f t="shared" si="6"/>
        <v>0</v>
      </c>
      <c r="I24" s="173">
        <f t="shared" si="4"/>
        <v>0</v>
      </c>
      <c r="J24" s="197">
        <f t="shared" si="5"/>
        <v>0</v>
      </c>
      <c r="K24" s="372"/>
      <c r="L24" s="373"/>
      <c r="M24" s="373"/>
      <c r="N24" s="373"/>
      <c r="O24" s="198">
        <f t="shared" si="7"/>
        <v>0</v>
      </c>
      <c r="P24" s="373">
        <f t="shared" si="8"/>
        <v>0</v>
      </c>
      <c r="Q24" s="199">
        <f t="shared" si="9"/>
        <v>0</v>
      </c>
      <c r="R24" s="392"/>
    </row>
    <row r="25" spans="1:20" x14ac:dyDescent="0.25">
      <c r="A25" s="174" t="s">
        <v>425</v>
      </c>
      <c r="B25" s="166"/>
      <c r="C25" s="256"/>
      <c r="D25" s="252"/>
      <c r="E25" s="161"/>
      <c r="F25" s="161"/>
      <c r="G25" s="161"/>
      <c r="H25" s="196">
        <f t="shared" si="6"/>
        <v>0</v>
      </c>
      <c r="I25" s="161">
        <f t="shared" si="4"/>
        <v>0</v>
      </c>
      <c r="J25" s="186">
        <f t="shared" si="5"/>
        <v>0</v>
      </c>
      <c r="K25" s="374"/>
      <c r="L25" s="375"/>
      <c r="M25" s="375"/>
      <c r="N25" s="375"/>
      <c r="O25" s="187">
        <f t="shared" si="7"/>
        <v>0</v>
      </c>
      <c r="P25" s="375">
        <f t="shared" si="8"/>
        <v>0</v>
      </c>
      <c r="Q25" s="188">
        <f t="shared" si="9"/>
        <v>0</v>
      </c>
      <c r="R25" s="393"/>
    </row>
    <row r="26" spans="1:20" x14ac:dyDescent="0.25">
      <c r="A26" s="204" t="s">
        <v>495</v>
      </c>
      <c r="B26" s="166"/>
      <c r="C26" s="254"/>
      <c r="D26" s="251"/>
      <c r="E26" s="173"/>
      <c r="F26" s="173"/>
      <c r="G26" s="173"/>
      <c r="H26" s="196">
        <f t="shared" si="6"/>
        <v>0</v>
      </c>
      <c r="I26" s="173">
        <f t="shared" si="4"/>
        <v>0</v>
      </c>
      <c r="J26" s="197">
        <f t="shared" si="5"/>
        <v>0</v>
      </c>
      <c r="K26" s="372"/>
      <c r="L26" s="373"/>
      <c r="M26" s="373"/>
      <c r="N26" s="373"/>
      <c r="O26" s="198">
        <f t="shared" si="7"/>
        <v>0</v>
      </c>
      <c r="P26" s="373">
        <f t="shared" si="8"/>
        <v>0</v>
      </c>
      <c r="Q26" s="199">
        <f t="shared" si="9"/>
        <v>0</v>
      </c>
      <c r="R26" s="392"/>
    </row>
    <row r="27" spans="1:20" x14ac:dyDescent="0.25">
      <c r="A27" s="174" t="s">
        <v>496</v>
      </c>
      <c r="B27" s="166"/>
      <c r="C27" s="256"/>
      <c r="D27" s="252"/>
      <c r="E27" s="161"/>
      <c r="F27" s="161"/>
      <c r="G27" s="161"/>
      <c r="H27" s="196">
        <f t="shared" si="6"/>
        <v>0</v>
      </c>
      <c r="I27" s="161">
        <f t="shared" si="4"/>
        <v>0</v>
      </c>
      <c r="J27" s="186">
        <f t="shared" si="5"/>
        <v>0</v>
      </c>
      <c r="K27" s="374"/>
      <c r="L27" s="375"/>
      <c r="M27" s="375"/>
      <c r="N27" s="375"/>
      <c r="O27" s="187">
        <f t="shared" si="7"/>
        <v>0</v>
      </c>
      <c r="P27" s="375">
        <f t="shared" si="8"/>
        <v>0</v>
      </c>
      <c r="Q27" s="188">
        <f t="shared" si="9"/>
        <v>0</v>
      </c>
      <c r="R27" s="393"/>
    </row>
    <row r="28" spans="1:20" x14ac:dyDescent="0.25">
      <c r="A28" s="204" t="s">
        <v>497</v>
      </c>
      <c r="B28" s="166"/>
      <c r="C28" s="254"/>
      <c r="D28" s="251"/>
      <c r="E28" s="173"/>
      <c r="F28" s="173"/>
      <c r="G28" s="173"/>
      <c r="H28" s="196">
        <f t="shared" si="6"/>
        <v>0</v>
      </c>
      <c r="I28" s="173">
        <f t="shared" si="4"/>
        <v>0</v>
      </c>
      <c r="J28" s="197">
        <f t="shared" si="5"/>
        <v>0</v>
      </c>
      <c r="K28" s="372"/>
      <c r="L28" s="373"/>
      <c r="M28" s="373"/>
      <c r="N28" s="373"/>
      <c r="O28" s="198">
        <f t="shared" si="7"/>
        <v>0</v>
      </c>
      <c r="P28" s="373">
        <f t="shared" si="8"/>
        <v>0</v>
      </c>
      <c r="Q28" s="199">
        <f t="shared" si="9"/>
        <v>0</v>
      </c>
      <c r="R28" s="392"/>
    </row>
    <row r="29" spans="1:20" x14ac:dyDescent="0.25">
      <c r="A29" s="174" t="s">
        <v>498</v>
      </c>
      <c r="B29" s="166"/>
      <c r="C29" s="256"/>
      <c r="D29" s="252"/>
      <c r="E29" s="161"/>
      <c r="F29" s="161"/>
      <c r="G29" s="161"/>
      <c r="H29" s="196">
        <f t="shared" si="6"/>
        <v>0</v>
      </c>
      <c r="I29" s="161">
        <f t="shared" si="4"/>
        <v>0</v>
      </c>
      <c r="J29" s="186">
        <f t="shared" si="5"/>
        <v>0</v>
      </c>
      <c r="K29" s="374"/>
      <c r="L29" s="375"/>
      <c r="M29" s="375"/>
      <c r="N29" s="375"/>
      <c r="O29" s="187">
        <f t="shared" si="7"/>
        <v>0</v>
      </c>
      <c r="P29" s="375">
        <f t="shared" si="8"/>
        <v>0</v>
      </c>
      <c r="Q29" s="188">
        <f t="shared" si="9"/>
        <v>0</v>
      </c>
      <c r="R29" s="393"/>
    </row>
    <row r="30" spans="1:20" x14ac:dyDescent="0.25">
      <c r="A30" s="204" t="s">
        <v>499</v>
      </c>
      <c r="B30" s="166"/>
      <c r="C30" s="254"/>
      <c r="D30" s="251"/>
      <c r="E30" s="173"/>
      <c r="F30" s="173"/>
      <c r="G30" s="173"/>
      <c r="H30" s="196">
        <f t="shared" si="6"/>
        <v>0</v>
      </c>
      <c r="I30" s="173">
        <f t="shared" si="4"/>
        <v>0</v>
      </c>
      <c r="J30" s="197">
        <f t="shared" si="5"/>
        <v>0</v>
      </c>
      <c r="K30" s="372"/>
      <c r="L30" s="373"/>
      <c r="M30" s="373"/>
      <c r="N30" s="373"/>
      <c r="O30" s="198">
        <f t="shared" si="7"/>
        <v>0</v>
      </c>
      <c r="P30" s="373">
        <f t="shared" si="8"/>
        <v>0</v>
      </c>
      <c r="Q30" s="199">
        <f t="shared" si="9"/>
        <v>0</v>
      </c>
      <c r="R30" s="392"/>
    </row>
    <row r="31" spans="1:20" x14ac:dyDescent="0.25">
      <c r="A31" s="174" t="s">
        <v>500</v>
      </c>
      <c r="B31" s="166"/>
      <c r="C31" s="256"/>
      <c r="D31" s="252"/>
      <c r="E31" s="161"/>
      <c r="F31" s="161"/>
      <c r="G31" s="161"/>
      <c r="H31" s="196">
        <f t="shared" si="6"/>
        <v>0</v>
      </c>
      <c r="I31" s="161">
        <f t="shared" si="4"/>
        <v>0</v>
      </c>
      <c r="J31" s="186">
        <f t="shared" si="5"/>
        <v>0</v>
      </c>
      <c r="K31" s="374"/>
      <c r="L31" s="375"/>
      <c r="M31" s="375"/>
      <c r="N31" s="375"/>
      <c r="O31" s="187">
        <f t="shared" si="7"/>
        <v>0</v>
      </c>
      <c r="P31" s="375">
        <f t="shared" si="8"/>
        <v>0</v>
      </c>
      <c r="Q31" s="188">
        <f t="shared" si="9"/>
        <v>0</v>
      </c>
      <c r="R31" s="393"/>
    </row>
    <row r="32" spans="1:20" x14ac:dyDescent="0.25">
      <c r="A32" s="204" t="s">
        <v>501</v>
      </c>
      <c r="B32" s="166"/>
      <c r="C32" s="254"/>
      <c r="D32" s="251"/>
      <c r="E32" s="173"/>
      <c r="F32" s="173"/>
      <c r="G32" s="173"/>
      <c r="H32" s="196">
        <f t="shared" si="6"/>
        <v>0</v>
      </c>
      <c r="I32" s="173">
        <f t="shared" si="4"/>
        <v>0</v>
      </c>
      <c r="J32" s="197">
        <f t="shared" si="5"/>
        <v>0</v>
      </c>
      <c r="K32" s="372"/>
      <c r="L32" s="373"/>
      <c r="M32" s="373"/>
      <c r="N32" s="373"/>
      <c r="O32" s="198">
        <f t="shared" si="7"/>
        <v>0</v>
      </c>
      <c r="P32" s="373">
        <f t="shared" si="8"/>
        <v>0</v>
      </c>
      <c r="Q32" s="199">
        <f t="shared" si="9"/>
        <v>0</v>
      </c>
      <c r="R32" s="392"/>
    </row>
    <row r="33" spans="1:20" x14ac:dyDescent="0.25">
      <c r="A33" s="174" t="s">
        <v>502</v>
      </c>
      <c r="B33" s="166"/>
      <c r="C33" s="256"/>
      <c r="D33" s="252"/>
      <c r="E33" s="161"/>
      <c r="F33" s="161"/>
      <c r="G33" s="161"/>
      <c r="H33" s="196">
        <f t="shared" si="6"/>
        <v>0</v>
      </c>
      <c r="I33" s="161">
        <f t="shared" si="4"/>
        <v>0</v>
      </c>
      <c r="J33" s="186">
        <f t="shared" si="5"/>
        <v>0</v>
      </c>
      <c r="K33" s="374"/>
      <c r="L33" s="375"/>
      <c r="M33" s="375"/>
      <c r="N33" s="375"/>
      <c r="O33" s="187">
        <f t="shared" si="7"/>
        <v>0</v>
      </c>
      <c r="P33" s="375">
        <f t="shared" si="8"/>
        <v>0</v>
      </c>
      <c r="Q33" s="188">
        <f t="shared" si="9"/>
        <v>0</v>
      </c>
      <c r="R33" s="393"/>
    </row>
    <row r="34" spans="1:20" x14ac:dyDescent="0.25">
      <c r="A34" s="204" t="s">
        <v>503</v>
      </c>
      <c r="B34" s="166"/>
      <c r="C34" s="254"/>
      <c r="D34" s="251"/>
      <c r="E34" s="173"/>
      <c r="F34" s="173"/>
      <c r="G34" s="173"/>
      <c r="H34" s="196">
        <f t="shared" si="6"/>
        <v>0</v>
      </c>
      <c r="I34" s="173">
        <f t="shared" si="4"/>
        <v>0</v>
      </c>
      <c r="J34" s="197">
        <f t="shared" si="5"/>
        <v>0</v>
      </c>
      <c r="K34" s="372"/>
      <c r="L34" s="373"/>
      <c r="M34" s="373"/>
      <c r="N34" s="373"/>
      <c r="O34" s="198">
        <f t="shared" si="7"/>
        <v>0</v>
      </c>
      <c r="P34" s="373">
        <f t="shared" si="8"/>
        <v>0</v>
      </c>
      <c r="Q34" s="199">
        <f t="shared" si="9"/>
        <v>0</v>
      </c>
      <c r="R34" s="392"/>
    </row>
    <row r="35" spans="1:20" x14ac:dyDescent="0.25">
      <c r="A35" s="174" t="s">
        <v>504</v>
      </c>
      <c r="B35" s="166"/>
      <c r="C35" s="256"/>
      <c r="D35" s="252"/>
      <c r="E35" s="161"/>
      <c r="F35" s="161"/>
      <c r="G35" s="161"/>
      <c r="H35" s="196">
        <f t="shared" si="6"/>
        <v>0</v>
      </c>
      <c r="I35" s="161">
        <f t="shared" si="4"/>
        <v>0</v>
      </c>
      <c r="J35" s="186">
        <f t="shared" si="5"/>
        <v>0</v>
      </c>
      <c r="K35" s="374"/>
      <c r="L35" s="375"/>
      <c r="M35" s="375"/>
      <c r="N35" s="375"/>
      <c r="O35" s="187">
        <f t="shared" si="7"/>
        <v>0</v>
      </c>
      <c r="P35" s="375">
        <f t="shared" si="8"/>
        <v>0</v>
      </c>
      <c r="Q35" s="188">
        <f t="shared" si="9"/>
        <v>0</v>
      </c>
      <c r="R35" s="393"/>
    </row>
    <row r="36" spans="1:20" x14ac:dyDescent="0.25">
      <c r="A36" s="204" t="s">
        <v>421</v>
      </c>
      <c r="B36" s="166"/>
      <c r="C36" s="254"/>
      <c r="D36" s="251"/>
      <c r="E36" s="173"/>
      <c r="F36" s="173"/>
      <c r="G36" s="173"/>
      <c r="H36" s="196">
        <f t="shared" si="0"/>
        <v>0</v>
      </c>
      <c r="I36" s="173">
        <f t="shared" ref="I36:I44" si="10">H36*0.5%</f>
        <v>0</v>
      </c>
      <c r="J36" s="197">
        <f t="shared" ref="J36:J44" si="11">H36-I36</f>
        <v>0</v>
      </c>
      <c r="K36" s="372"/>
      <c r="L36" s="373"/>
      <c r="M36" s="373"/>
      <c r="N36" s="373"/>
      <c r="O36" s="198">
        <f t="shared" si="1"/>
        <v>0</v>
      </c>
      <c r="P36" s="373">
        <f t="shared" si="2"/>
        <v>0</v>
      </c>
      <c r="Q36" s="199">
        <f t="shared" si="3"/>
        <v>0</v>
      </c>
      <c r="R36" s="392"/>
    </row>
    <row r="37" spans="1:20" x14ac:dyDescent="0.25">
      <c r="A37" s="174" t="s">
        <v>422</v>
      </c>
      <c r="B37" s="166"/>
      <c r="C37" s="256"/>
      <c r="D37" s="252"/>
      <c r="E37" s="161"/>
      <c r="F37" s="161"/>
      <c r="G37" s="161"/>
      <c r="H37" s="196">
        <f t="shared" ref="H37:H41" si="12">F37+D37</f>
        <v>0</v>
      </c>
      <c r="I37" s="161">
        <f t="shared" si="10"/>
        <v>0</v>
      </c>
      <c r="J37" s="186">
        <f t="shared" si="11"/>
        <v>0</v>
      </c>
      <c r="K37" s="374"/>
      <c r="L37" s="375"/>
      <c r="M37" s="375"/>
      <c r="N37" s="375"/>
      <c r="O37" s="187">
        <f t="shared" ref="O37:O41" si="13">N37+L37</f>
        <v>0</v>
      </c>
      <c r="P37" s="375">
        <f t="shared" ref="P37:P41" si="14">O37*0.5%</f>
        <v>0</v>
      </c>
      <c r="Q37" s="188">
        <f t="shared" ref="Q37:Q41" si="15">O37-P37</f>
        <v>0</v>
      </c>
      <c r="R37" s="393"/>
    </row>
    <row r="38" spans="1:20" x14ac:dyDescent="0.25">
      <c r="A38" s="204" t="s">
        <v>423</v>
      </c>
      <c r="B38" s="166"/>
      <c r="C38" s="254"/>
      <c r="D38" s="251"/>
      <c r="E38" s="173"/>
      <c r="F38" s="173"/>
      <c r="G38" s="173"/>
      <c r="H38" s="196">
        <f>F38+D38</f>
        <v>0</v>
      </c>
      <c r="I38" s="173">
        <f>H38*0.5%</f>
        <v>0</v>
      </c>
      <c r="J38" s="197">
        <f>H38-I38</f>
        <v>0</v>
      </c>
      <c r="K38" s="372"/>
      <c r="L38" s="373"/>
      <c r="M38" s="373"/>
      <c r="N38" s="373"/>
      <c r="O38" s="198">
        <f>N38+L38</f>
        <v>0</v>
      </c>
      <c r="P38" s="373">
        <f>O38*0.5%</f>
        <v>0</v>
      </c>
      <c r="Q38" s="199">
        <f>O38-P38</f>
        <v>0</v>
      </c>
      <c r="R38" s="392"/>
    </row>
    <row r="39" spans="1:20" x14ac:dyDescent="0.25">
      <c r="A39" s="174" t="s">
        <v>424</v>
      </c>
      <c r="B39" s="166"/>
      <c r="C39" s="256"/>
      <c r="D39" s="252"/>
      <c r="E39" s="161"/>
      <c r="F39" s="161"/>
      <c r="G39" s="161"/>
      <c r="H39" s="196">
        <f t="shared" ref="H39" si="16">F39+D39</f>
        <v>0</v>
      </c>
      <c r="I39" s="161">
        <f>H39*0.5%</f>
        <v>0</v>
      </c>
      <c r="J39" s="186">
        <f>H39-I39</f>
        <v>0</v>
      </c>
      <c r="K39" s="374"/>
      <c r="L39" s="375"/>
      <c r="M39" s="375"/>
      <c r="N39" s="375"/>
      <c r="O39" s="187">
        <f t="shared" ref="O39" si="17">N39+L39</f>
        <v>0</v>
      </c>
      <c r="P39" s="375">
        <f t="shared" ref="P39" si="18">O39*0.5%</f>
        <v>0</v>
      </c>
      <c r="Q39" s="188">
        <f t="shared" ref="Q39" si="19">O39-P39</f>
        <v>0</v>
      </c>
      <c r="R39" s="393"/>
    </row>
    <row r="40" spans="1:20" x14ac:dyDescent="0.25">
      <c r="A40" s="204" t="s">
        <v>424</v>
      </c>
      <c r="B40" s="166"/>
      <c r="C40" s="254"/>
      <c r="D40" s="251"/>
      <c r="E40" s="173"/>
      <c r="F40" s="173"/>
      <c r="G40" s="173"/>
      <c r="H40" s="196">
        <f t="shared" si="12"/>
        <v>0</v>
      </c>
      <c r="I40" s="173">
        <f t="shared" ref="I40:I41" si="20">H40*0.5%</f>
        <v>0</v>
      </c>
      <c r="J40" s="197">
        <f t="shared" ref="J40:J41" si="21">H40-I40</f>
        <v>0</v>
      </c>
      <c r="K40" s="372"/>
      <c r="L40" s="373"/>
      <c r="M40" s="373"/>
      <c r="N40" s="373"/>
      <c r="O40" s="198">
        <f t="shared" si="13"/>
        <v>0</v>
      </c>
      <c r="P40" s="373">
        <f t="shared" si="14"/>
        <v>0</v>
      </c>
      <c r="Q40" s="199">
        <f t="shared" si="15"/>
        <v>0</v>
      </c>
      <c r="R40" s="392"/>
    </row>
    <row r="41" spans="1:20" x14ac:dyDescent="0.25">
      <c r="A41" s="174" t="s">
        <v>425</v>
      </c>
      <c r="B41" s="166"/>
      <c r="C41" s="256"/>
      <c r="D41" s="252"/>
      <c r="E41" s="161"/>
      <c r="F41" s="161"/>
      <c r="G41" s="161"/>
      <c r="H41" s="196">
        <f t="shared" si="12"/>
        <v>0</v>
      </c>
      <c r="I41" s="161">
        <f t="shared" si="20"/>
        <v>0</v>
      </c>
      <c r="J41" s="186">
        <f t="shared" si="21"/>
        <v>0</v>
      </c>
      <c r="K41" s="374"/>
      <c r="L41" s="375"/>
      <c r="M41" s="375"/>
      <c r="N41" s="375"/>
      <c r="O41" s="187">
        <f t="shared" si="13"/>
        <v>0</v>
      </c>
      <c r="P41" s="375">
        <f t="shared" si="14"/>
        <v>0</v>
      </c>
      <c r="Q41" s="188">
        <f t="shared" si="15"/>
        <v>0</v>
      </c>
      <c r="R41" s="393"/>
    </row>
    <row r="42" spans="1:20" x14ac:dyDescent="0.25">
      <c r="A42" s="174" t="s">
        <v>185</v>
      </c>
      <c r="B42" s="166"/>
      <c r="C42" s="256"/>
      <c r="D42" s="252"/>
      <c r="E42" s="161"/>
      <c r="F42" s="161"/>
      <c r="G42" s="161"/>
      <c r="H42" s="196">
        <f t="shared" si="0"/>
        <v>0</v>
      </c>
      <c r="I42" s="161">
        <f t="shared" si="10"/>
        <v>0</v>
      </c>
      <c r="J42" s="186">
        <f t="shared" si="11"/>
        <v>0</v>
      </c>
      <c r="K42" s="374"/>
      <c r="L42" s="375"/>
      <c r="M42" s="375"/>
      <c r="N42" s="375"/>
      <c r="O42" s="187">
        <f t="shared" si="1"/>
        <v>0</v>
      </c>
      <c r="P42" s="375">
        <f t="shared" si="2"/>
        <v>0</v>
      </c>
      <c r="Q42" s="188">
        <f t="shared" si="3"/>
        <v>0</v>
      </c>
      <c r="R42" s="393"/>
    </row>
    <row r="43" spans="1:20" x14ac:dyDescent="0.25">
      <c r="A43" s="174" t="s">
        <v>184</v>
      </c>
      <c r="B43" s="166"/>
      <c r="C43" s="256"/>
      <c r="D43" s="252"/>
      <c r="E43" s="161"/>
      <c r="F43" s="161"/>
      <c r="G43" s="161"/>
      <c r="H43" s="196">
        <f t="shared" si="0"/>
        <v>0</v>
      </c>
      <c r="I43" s="161">
        <f t="shared" si="10"/>
        <v>0</v>
      </c>
      <c r="J43" s="186">
        <f t="shared" si="11"/>
        <v>0</v>
      </c>
      <c r="K43" s="374"/>
      <c r="L43" s="375"/>
      <c r="M43" s="375"/>
      <c r="N43" s="375"/>
      <c r="O43" s="187">
        <f t="shared" si="1"/>
        <v>0</v>
      </c>
      <c r="P43" s="375">
        <f t="shared" si="2"/>
        <v>0</v>
      </c>
      <c r="Q43" s="188">
        <f t="shared" si="3"/>
        <v>0</v>
      </c>
      <c r="R43" s="393"/>
    </row>
    <row r="44" spans="1:20" ht="15.75" thickBot="1" x14ac:dyDescent="0.3">
      <c r="A44" s="270" t="s">
        <v>184</v>
      </c>
      <c r="B44" s="269"/>
      <c r="C44" s="257"/>
      <c r="D44" s="253"/>
      <c r="E44" s="226"/>
      <c r="F44" s="226"/>
      <c r="G44" s="226"/>
      <c r="H44" s="196">
        <f t="shared" si="0"/>
        <v>0</v>
      </c>
      <c r="I44" s="226">
        <f t="shared" si="10"/>
        <v>0</v>
      </c>
      <c r="J44" s="228">
        <f t="shared" si="11"/>
        <v>0</v>
      </c>
      <c r="K44" s="376"/>
      <c r="L44" s="377"/>
      <c r="M44" s="377"/>
      <c r="N44" s="377"/>
      <c r="O44" s="229">
        <f t="shared" si="1"/>
        <v>0</v>
      </c>
      <c r="P44" s="377">
        <f t="shared" si="2"/>
        <v>0</v>
      </c>
      <c r="Q44" s="230">
        <f t="shared" si="3"/>
        <v>0</v>
      </c>
      <c r="R44" s="394"/>
    </row>
    <row r="45" spans="1:20" ht="15.75" thickBot="1" x14ac:dyDescent="0.3">
      <c r="B45" s="572"/>
      <c r="C45" s="380" t="s">
        <v>51</v>
      </c>
      <c r="D45" s="381">
        <f>MAXA(D18:D44)</f>
        <v>0</v>
      </c>
      <c r="E45" s="381">
        <f t="shared" ref="E45:Q45" si="22">SUM(E18:E44)</f>
        <v>0</v>
      </c>
      <c r="F45" s="381">
        <f>MAXA(F18:F44)</f>
        <v>0</v>
      </c>
      <c r="G45" s="381">
        <f>SUM(G18:G44)</f>
        <v>0</v>
      </c>
      <c r="H45" s="381">
        <f>MAXA(H18:H44)</f>
        <v>0</v>
      </c>
      <c r="I45" s="381">
        <f t="shared" si="22"/>
        <v>0</v>
      </c>
      <c r="J45" s="381">
        <f>SUM(J18:J44)</f>
        <v>0</v>
      </c>
      <c r="K45" s="381">
        <f>MAXA(K18:K44)</f>
        <v>0</v>
      </c>
      <c r="L45" s="381">
        <f t="shared" si="22"/>
        <v>0</v>
      </c>
      <c r="M45" s="381">
        <f>MAXA(M18:M44)</f>
        <v>0</v>
      </c>
      <c r="N45" s="381">
        <f t="shared" si="22"/>
        <v>0</v>
      </c>
      <c r="O45" s="381">
        <f t="shared" si="22"/>
        <v>0</v>
      </c>
      <c r="P45" s="381">
        <f t="shared" si="22"/>
        <v>0</v>
      </c>
      <c r="Q45" s="382">
        <f t="shared" si="22"/>
        <v>0</v>
      </c>
      <c r="R45" s="573"/>
    </row>
    <row r="47" spans="1:20" ht="15.75" thickBot="1" x14ac:dyDescent="0.3"/>
    <row r="48" spans="1:20" ht="15.75" customHeight="1" x14ac:dyDescent="0.3">
      <c r="A48" s="1516" t="s">
        <v>350</v>
      </c>
      <c r="B48" s="1517"/>
      <c r="C48" s="1517"/>
      <c r="D48" s="1517"/>
      <c r="E48" s="1517"/>
      <c r="F48" s="1517"/>
      <c r="G48" s="1517"/>
      <c r="H48" s="1517"/>
      <c r="I48" s="1517"/>
      <c r="J48" s="1517"/>
      <c r="K48" s="1517"/>
      <c r="L48" s="1517"/>
      <c r="M48" s="1517"/>
      <c r="N48" s="1517"/>
      <c r="O48" s="1517"/>
      <c r="P48" s="1517"/>
      <c r="Q48" s="1517"/>
      <c r="R48" s="1517"/>
      <c r="S48" s="1517"/>
      <c r="T48" s="1518"/>
    </row>
    <row r="49" spans="1:20" ht="78" customHeight="1" x14ac:dyDescent="0.25">
      <c r="A49" s="1519" t="s">
        <v>331</v>
      </c>
      <c r="B49" s="1521" t="s">
        <v>351</v>
      </c>
      <c r="C49" s="345" t="s">
        <v>352</v>
      </c>
      <c r="D49" s="346" t="s">
        <v>353</v>
      </c>
      <c r="E49" s="345" t="s">
        <v>354</v>
      </c>
      <c r="F49" s="347" t="s">
        <v>355</v>
      </c>
      <c r="G49" s="347" t="s">
        <v>356</v>
      </c>
      <c r="H49" s="346" t="s">
        <v>357</v>
      </c>
      <c r="I49" s="346" t="s">
        <v>355</v>
      </c>
      <c r="J49" s="1539" t="s">
        <v>358</v>
      </c>
      <c r="K49" s="348" t="s">
        <v>356</v>
      </c>
      <c r="L49" s="346" t="s">
        <v>359</v>
      </c>
      <c r="M49" s="348" t="s">
        <v>360</v>
      </c>
      <c r="N49" s="346" t="s">
        <v>361</v>
      </c>
      <c r="O49" s="348" t="s">
        <v>362</v>
      </c>
      <c r="P49" s="348" t="s">
        <v>363</v>
      </c>
      <c r="Q49" s="348" t="s">
        <v>364</v>
      </c>
      <c r="R49" s="348" t="s">
        <v>365</v>
      </c>
      <c r="S49" s="348" t="s">
        <v>366</v>
      </c>
      <c r="T49" s="349" t="s">
        <v>367</v>
      </c>
    </row>
    <row r="50" spans="1:20" ht="15.75" thickBot="1" x14ac:dyDescent="0.3">
      <c r="A50" s="1520"/>
      <c r="B50" s="1522"/>
      <c r="C50" s="350" t="s">
        <v>368</v>
      </c>
      <c r="D50" s="342" t="s">
        <v>298</v>
      </c>
      <c r="E50" s="350" t="s">
        <v>369</v>
      </c>
      <c r="F50" s="350" t="s">
        <v>370</v>
      </c>
      <c r="G50" s="350" t="s">
        <v>298</v>
      </c>
      <c r="H50" s="351" t="s">
        <v>369</v>
      </c>
      <c r="I50" s="350" t="s">
        <v>370</v>
      </c>
      <c r="J50" s="1540"/>
      <c r="K50" s="350" t="s">
        <v>298</v>
      </c>
      <c r="L50" s="350" t="s">
        <v>298</v>
      </c>
      <c r="M50" s="350" t="s">
        <v>298</v>
      </c>
      <c r="N50" s="350" t="s">
        <v>300</v>
      </c>
      <c r="O50" s="350" t="s">
        <v>300</v>
      </c>
      <c r="P50" s="350" t="s">
        <v>298</v>
      </c>
      <c r="Q50" s="352" t="s">
        <v>300</v>
      </c>
      <c r="R50" s="352" t="s">
        <v>349</v>
      </c>
      <c r="S50" s="350" t="s">
        <v>298</v>
      </c>
      <c r="T50" s="353" t="s">
        <v>349</v>
      </c>
    </row>
    <row r="51" spans="1:20" x14ac:dyDescent="0.25">
      <c r="A51" s="204" t="s">
        <v>185</v>
      </c>
      <c r="B51" s="220" t="str">
        <f>VLOOKUP(A51,'urbano_PIANO_INV-INFR'!D$89:E$110,2,FALSE)</f>
        <v>SPECIFICARE______</v>
      </c>
      <c r="C51" s="219"/>
      <c r="D51" s="203"/>
      <c r="E51" s="204"/>
      <c r="F51" s="205"/>
      <c r="G51" s="206"/>
      <c r="H51" s="207"/>
      <c r="I51" s="208"/>
      <c r="J51" s="209"/>
      <c r="K51" s="195"/>
      <c r="L51" s="173"/>
      <c r="M51" s="196">
        <f>K51+L51</f>
        <v>0</v>
      </c>
      <c r="N51" s="210"/>
      <c r="O51" s="210"/>
      <c r="P51" s="165"/>
      <c r="Q51" s="166"/>
      <c r="R51" s="166"/>
      <c r="S51" s="173"/>
      <c r="T51" s="529"/>
    </row>
    <row r="52" spans="1:20" x14ac:dyDescent="0.25">
      <c r="A52" s="221" t="s">
        <v>184</v>
      </c>
      <c r="B52" s="220" t="str">
        <f>VLOOKUP(A52,'urbano_PIANO_INV-INFR'!D$89:E$110,2,FALSE)</f>
        <v>SPECIFICARE______</v>
      </c>
      <c r="C52" s="182"/>
      <c r="D52" s="183"/>
      <c r="E52" s="175"/>
      <c r="F52" s="167"/>
      <c r="G52" s="180"/>
      <c r="H52" s="176"/>
      <c r="I52" s="162"/>
      <c r="J52" s="163"/>
      <c r="K52" s="160"/>
      <c r="L52" s="161"/>
      <c r="M52" s="196">
        <f t="shared" ref="M52:M82" si="23">K52+L52</f>
        <v>0</v>
      </c>
      <c r="N52" s="164"/>
      <c r="O52" s="164"/>
      <c r="P52" s="168"/>
      <c r="Q52" s="84"/>
      <c r="R52" s="84"/>
      <c r="S52" s="161"/>
      <c r="T52" s="529"/>
    </row>
    <row r="53" spans="1:20" x14ac:dyDescent="0.25">
      <c r="A53" s="221" t="s">
        <v>184</v>
      </c>
      <c r="B53" s="220" t="str">
        <f>VLOOKUP(A53,'urbano_PIANO_INV-INFR'!D$89:E$110,2,FALSE)</f>
        <v>SPECIFICARE______</v>
      </c>
      <c r="C53" s="184"/>
      <c r="D53" s="180"/>
      <c r="E53" s="174"/>
      <c r="F53" s="162"/>
      <c r="G53" s="181"/>
      <c r="H53" s="177"/>
      <c r="I53" s="171"/>
      <c r="J53" s="172"/>
      <c r="K53" s="169"/>
      <c r="L53" s="173"/>
      <c r="M53" s="196">
        <f t="shared" si="23"/>
        <v>0</v>
      </c>
      <c r="N53" s="164"/>
      <c r="O53" s="84"/>
      <c r="P53" s="161"/>
      <c r="Q53" s="84"/>
      <c r="R53" s="84"/>
      <c r="S53" s="161"/>
      <c r="T53" s="534"/>
    </row>
    <row r="54" spans="1:20" x14ac:dyDescent="0.25">
      <c r="A54" s="221"/>
      <c r="B54" s="220"/>
      <c r="C54" s="184"/>
      <c r="D54" s="180"/>
      <c r="E54" s="174"/>
      <c r="F54" s="162"/>
      <c r="G54" s="181"/>
      <c r="H54" s="177"/>
      <c r="I54" s="171"/>
      <c r="J54" s="172"/>
      <c r="K54" s="169"/>
      <c r="L54" s="173"/>
      <c r="M54" s="196">
        <f t="shared" si="23"/>
        <v>0</v>
      </c>
      <c r="N54" s="164"/>
      <c r="O54" s="84"/>
      <c r="P54" s="161"/>
      <c r="Q54" s="84"/>
      <c r="R54" s="84"/>
      <c r="S54" s="161"/>
      <c r="T54" s="534"/>
    </row>
    <row r="55" spans="1:20" x14ac:dyDescent="0.25">
      <c r="A55" s="221"/>
      <c r="B55" s="220"/>
      <c r="C55" s="184"/>
      <c r="D55" s="180"/>
      <c r="E55" s="174"/>
      <c r="F55" s="162"/>
      <c r="G55" s="181"/>
      <c r="H55" s="177"/>
      <c r="I55" s="171"/>
      <c r="J55" s="172"/>
      <c r="K55" s="169"/>
      <c r="L55" s="173"/>
      <c r="M55" s="196">
        <f t="shared" si="23"/>
        <v>0</v>
      </c>
      <c r="N55" s="164"/>
      <c r="O55" s="84"/>
      <c r="P55" s="161"/>
      <c r="Q55" s="84"/>
      <c r="R55" s="84"/>
      <c r="S55" s="161"/>
      <c r="T55" s="534"/>
    </row>
    <row r="56" spans="1:20" x14ac:dyDescent="0.25">
      <c r="A56" s="221"/>
      <c r="B56" s="220"/>
      <c r="C56" s="184"/>
      <c r="D56" s="180"/>
      <c r="E56" s="174"/>
      <c r="F56" s="162"/>
      <c r="G56" s="181"/>
      <c r="H56" s="177"/>
      <c r="I56" s="171"/>
      <c r="J56" s="172"/>
      <c r="K56" s="169"/>
      <c r="L56" s="173"/>
      <c r="M56" s="196">
        <f t="shared" si="23"/>
        <v>0</v>
      </c>
      <c r="N56" s="164"/>
      <c r="O56" s="84"/>
      <c r="P56" s="161"/>
      <c r="Q56" s="84"/>
      <c r="R56" s="84"/>
      <c r="S56" s="161"/>
      <c r="T56" s="534"/>
    </row>
    <row r="57" spans="1:20" x14ac:dyDescent="0.25">
      <c r="A57" s="221"/>
      <c r="B57" s="220"/>
      <c r="C57" s="184"/>
      <c r="D57" s="180"/>
      <c r="E57" s="174"/>
      <c r="F57" s="162"/>
      <c r="G57" s="181"/>
      <c r="H57" s="177"/>
      <c r="I57" s="171"/>
      <c r="J57" s="172"/>
      <c r="K57" s="169"/>
      <c r="L57" s="173"/>
      <c r="M57" s="196">
        <f t="shared" si="23"/>
        <v>0</v>
      </c>
      <c r="N57" s="164"/>
      <c r="O57" s="84"/>
      <c r="P57" s="161"/>
      <c r="Q57" s="84"/>
      <c r="R57" s="84"/>
      <c r="S57" s="161"/>
      <c r="T57" s="534"/>
    </row>
    <row r="58" spans="1:20" x14ac:dyDescent="0.25">
      <c r="A58" s="221"/>
      <c r="B58" s="220"/>
      <c r="C58" s="184"/>
      <c r="D58" s="180"/>
      <c r="E58" s="174"/>
      <c r="F58" s="162"/>
      <c r="G58" s="181"/>
      <c r="H58" s="177"/>
      <c r="I58" s="171"/>
      <c r="J58" s="172"/>
      <c r="K58" s="169"/>
      <c r="L58" s="173"/>
      <c r="M58" s="196">
        <f t="shared" si="23"/>
        <v>0</v>
      </c>
      <c r="N58" s="164"/>
      <c r="O58" s="84"/>
      <c r="P58" s="161"/>
      <c r="Q58" s="84"/>
      <c r="R58" s="84"/>
      <c r="S58" s="161"/>
      <c r="T58" s="534"/>
    </row>
    <row r="59" spans="1:20" x14ac:dyDescent="0.25">
      <c r="A59" s="221"/>
      <c r="B59" s="220"/>
      <c r="C59" s="184"/>
      <c r="D59" s="180"/>
      <c r="E59" s="174"/>
      <c r="F59" s="162"/>
      <c r="G59" s="181"/>
      <c r="H59" s="177"/>
      <c r="I59" s="171"/>
      <c r="J59" s="172"/>
      <c r="K59" s="169"/>
      <c r="L59" s="173"/>
      <c r="M59" s="196">
        <f t="shared" si="23"/>
        <v>0</v>
      </c>
      <c r="N59" s="164"/>
      <c r="O59" s="84"/>
      <c r="P59" s="161"/>
      <c r="Q59" s="84"/>
      <c r="R59" s="84"/>
      <c r="S59" s="161"/>
      <c r="T59" s="534"/>
    </row>
    <row r="60" spans="1:20" x14ac:dyDescent="0.25">
      <c r="A60" s="221"/>
      <c r="B60" s="220"/>
      <c r="C60" s="184"/>
      <c r="D60" s="180"/>
      <c r="E60" s="174"/>
      <c r="F60" s="162"/>
      <c r="G60" s="181"/>
      <c r="H60" s="177"/>
      <c r="I60" s="171"/>
      <c r="J60" s="172"/>
      <c r="K60" s="169"/>
      <c r="L60" s="173"/>
      <c r="M60" s="196">
        <f t="shared" si="23"/>
        <v>0</v>
      </c>
      <c r="N60" s="164"/>
      <c r="O60" s="84"/>
      <c r="P60" s="161"/>
      <c r="Q60" s="84"/>
      <c r="R60" s="84"/>
      <c r="S60" s="161"/>
      <c r="T60" s="534"/>
    </row>
    <row r="61" spans="1:20" x14ac:dyDescent="0.25">
      <c r="A61" s="221"/>
      <c r="B61" s="220"/>
      <c r="C61" s="184"/>
      <c r="D61" s="180"/>
      <c r="E61" s="174"/>
      <c r="F61" s="162"/>
      <c r="G61" s="181"/>
      <c r="H61" s="177"/>
      <c r="I61" s="171"/>
      <c r="J61" s="172"/>
      <c r="K61" s="169"/>
      <c r="L61" s="173"/>
      <c r="M61" s="196">
        <f t="shared" si="23"/>
        <v>0</v>
      </c>
      <c r="N61" s="164"/>
      <c r="O61" s="84"/>
      <c r="P61" s="161"/>
      <c r="Q61" s="84"/>
      <c r="R61" s="84"/>
      <c r="S61" s="161"/>
      <c r="T61" s="534"/>
    </row>
    <row r="62" spans="1:20" x14ac:dyDescent="0.25">
      <c r="A62" s="221"/>
      <c r="B62" s="220"/>
      <c r="C62" s="184"/>
      <c r="D62" s="180"/>
      <c r="E62" s="174"/>
      <c r="F62" s="162"/>
      <c r="G62" s="181"/>
      <c r="H62" s="177"/>
      <c r="I62" s="171"/>
      <c r="J62" s="172"/>
      <c r="K62" s="169"/>
      <c r="L62" s="173"/>
      <c r="M62" s="196">
        <f t="shared" si="23"/>
        <v>0</v>
      </c>
      <c r="N62" s="164"/>
      <c r="O62" s="84"/>
      <c r="P62" s="161"/>
      <c r="Q62" s="84"/>
      <c r="R62" s="84"/>
      <c r="S62" s="161"/>
      <c r="T62" s="534"/>
    </row>
    <row r="63" spans="1:20" x14ac:dyDescent="0.25">
      <c r="A63" s="221"/>
      <c r="B63" s="220"/>
      <c r="C63" s="184"/>
      <c r="D63" s="180"/>
      <c r="E63" s="174"/>
      <c r="F63" s="162"/>
      <c r="G63" s="181"/>
      <c r="H63" s="177"/>
      <c r="I63" s="171"/>
      <c r="J63" s="172"/>
      <c r="K63" s="169"/>
      <c r="L63" s="173"/>
      <c r="M63" s="196">
        <f t="shared" si="23"/>
        <v>0</v>
      </c>
      <c r="N63" s="164"/>
      <c r="O63" s="84"/>
      <c r="P63" s="161"/>
      <c r="Q63" s="84"/>
      <c r="R63" s="84"/>
      <c r="S63" s="161"/>
      <c r="T63" s="534"/>
    </row>
    <row r="64" spans="1:20" x14ac:dyDescent="0.25">
      <c r="A64" s="221"/>
      <c r="B64" s="220"/>
      <c r="C64" s="184"/>
      <c r="D64" s="180"/>
      <c r="E64" s="174"/>
      <c r="F64" s="162"/>
      <c r="G64" s="181"/>
      <c r="H64" s="177"/>
      <c r="I64" s="171"/>
      <c r="J64" s="172"/>
      <c r="K64" s="169"/>
      <c r="L64" s="173"/>
      <c r="M64" s="196">
        <f t="shared" si="23"/>
        <v>0</v>
      </c>
      <c r="N64" s="164"/>
      <c r="O64" s="84"/>
      <c r="P64" s="161"/>
      <c r="Q64" s="84"/>
      <c r="R64" s="84"/>
      <c r="S64" s="161"/>
      <c r="T64" s="534"/>
    </row>
    <row r="65" spans="1:20" x14ac:dyDescent="0.25">
      <c r="A65" s="221"/>
      <c r="B65" s="220"/>
      <c r="C65" s="184"/>
      <c r="D65" s="180"/>
      <c r="E65" s="174"/>
      <c r="F65" s="162"/>
      <c r="G65" s="181"/>
      <c r="H65" s="177"/>
      <c r="I65" s="171"/>
      <c r="J65" s="172"/>
      <c r="K65" s="169"/>
      <c r="L65" s="173"/>
      <c r="M65" s="196">
        <f t="shared" si="23"/>
        <v>0</v>
      </c>
      <c r="N65" s="164"/>
      <c r="O65" s="84"/>
      <c r="P65" s="161"/>
      <c r="Q65" s="84"/>
      <c r="R65" s="84"/>
      <c r="S65" s="161"/>
      <c r="T65" s="534"/>
    </row>
    <row r="66" spans="1:20" x14ac:dyDescent="0.25">
      <c r="A66" s="221"/>
      <c r="B66" s="220"/>
      <c r="C66" s="184"/>
      <c r="D66" s="180"/>
      <c r="E66" s="174"/>
      <c r="F66" s="162"/>
      <c r="G66" s="181"/>
      <c r="H66" s="177"/>
      <c r="I66" s="171"/>
      <c r="J66" s="172"/>
      <c r="K66" s="169"/>
      <c r="L66" s="173"/>
      <c r="M66" s="196">
        <f t="shared" si="23"/>
        <v>0</v>
      </c>
      <c r="N66" s="164"/>
      <c r="O66" s="84"/>
      <c r="P66" s="161"/>
      <c r="Q66" s="84"/>
      <c r="R66" s="84"/>
      <c r="S66" s="161"/>
      <c r="T66" s="534"/>
    </row>
    <row r="67" spans="1:20" x14ac:dyDescent="0.25">
      <c r="A67" s="221"/>
      <c r="B67" s="220"/>
      <c r="C67" s="184"/>
      <c r="D67" s="180"/>
      <c r="E67" s="174"/>
      <c r="F67" s="162"/>
      <c r="G67" s="181"/>
      <c r="H67" s="177"/>
      <c r="I67" s="171"/>
      <c r="J67" s="172"/>
      <c r="K67" s="169"/>
      <c r="L67" s="173"/>
      <c r="M67" s="196">
        <f t="shared" si="23"/>
        <v>0</v>
      </c>
      <c r="N67" s="164"/>
      <c r="O67" s="84"/>
      <c r="P67" s="161"/>
      <c r="Q67" s="84"/>
      <c r="R67" s="84"/>
      <c r="S67" s="161"/>
      <c r="T67" s="534"/>
    </row>
    <row r="68" spans="1:20" x14ac:dyDescent="0.25">
      <c r="A68" s="221"/>
      <c r="B68" s="220"/>
      <c r="C68" s="184"/>
      <c r="D68" s="180"/>
      <c r="E68" s="174"/>
      <c r="F68" s="162"/>
      <c r="G68" s="181"/>
      <c r="H68" s="177"/>
      <c r="I68" s="171"/>
      <c r="J68" s="172"/>
      <c r="K68" s="169"/>
      <c r="L68" s="173"/>
      <c r="M68" s="196">
        <f t="shared" si="23"/>
        <v>0</v>
      </c>
      <c r="N68" s="164"/>
      <c r="O68" s="84"/>
      <c r="P68" s="161"/>
      <c r="Q68" s="84"/>
      <c r="R68" s="84"/>
      <c r="S68" s="161"/>
      <c r="T68" s="534"/>
    </row>
    <row r="69" spans="1:20" x14ac:dyDescent="0.25">
      <c r="A69" s="221"/>
      <c r="B69" s="220"/>
      <c r="C69" s="184"/>
      <c r="D69" s="180"/>
      <c r="E69" s="174"/>
      <c r="F69" s="162"/>
      <c r="G69" s="181"/>
      <c r="H69" s="177"/>
      <c r="I69" s="171"/>
      <c r="J69" s="172"/>
      <c r="K69" s="169"/>
      <c r="L69" s="173"/>
      <c r="M69" s="196">
        <f t="shared" si="23"/>
        <v>0</v>
      </c>
      <c r="N69" s="164"/>
      <c r="O69" s="84"/>
      <c r="P69" s="161"/>
      <c r="Q69" s="84"/>
      <c r="R69" s="84"/>
      <c r="S69" s="161"/>
      <c r="T69" s="534"/>
    </row>
    <row r="70" spans="1:20" x14ac:dyDescent="0.25">
      <c r="A70" s="221"/>
      <c r="B70" s="220"/>
      <c r="C70" s="184"/>
      <c r="D70" s="180"/>
      <c r="E70" s="174"/>
      <c r="F70" s="162"/>
      <c r="G70" s="181"/>
      <c r="H70" s="177"/>
      <c r="I70" s="171"/>
      <c r="J70" s="172"/>
      <c r="K70" s="169"/>
      <c r="L70" s="173"/>
      <c r="M70" s="196">
        <f t="shared" si="23"/>
        <v>0</v>
      </c>
      <c r="N70" s="164"/>
      <c r="O70" s="84"/>
      <c r="P70" s="161"/>
      <c r="Q70" s="84"/>
      <c r="R70" s="84"/>
      <c r="S70" s="161"/>
      <c r="T70" s="534"/>
    </row>
    <row r="71" spans="1:20" x14ac:dyDescent="0.25">
      <c r="A71" s="221"/>
      <c r="B71" s="220"/>
      <c r="C71" s="184"/>
      <c r="D71" s="180"/>
      <c r="E71" s="174"/>
      <c r="F71" s="162"/>
      <c r="G71" s="181"/>
      <c r="H71" s="177"/>
      <c r="I71" s="171"/>
      <c r="J71" s="172"/>
      <c r="K71" s="169"/>
      <c r="L71" s="173"/>
      <c r="M71" s="196">
        <f t="shared" si="23"/>
        <v>0</v>
      </c>
      <c r="N71" s="164"/>
      <c r="O71" s="84"/>
      <c r="P71" s="161"/>
      <c r="Q71" s="84"/>
      <c r="R71" s="84"/>
      <c r="S71" s="161"/>
      <c r="T71" s="534"/>
    </row>
    <row r="72" spans="1:20" x14ac:dyDescent="0.25">
      <c r="A72" s="221" t="s">
        <v>186</v>
      </c>
      <c r="B72" s="220" t="str">
        <f>VLOOKUP(A72,'urbano_PIANO_INV-INFR'!D$89:E$110,2,FALSE)</f>
        <v>SPECIFICARE______</v>
      </c>
      <c r="C72" s="184"/>
      <c r="D72" s="180"/>
      <c r="E72" s="174"/>
      <c r="F72" s="162"/>
      <c r="G72" s="181"/>
      <c r="H72" s="177"/>
      <c r="I72" s="171"/>
      <c r="J72" s="172"/>
      <c r="K72" s="169"/>
      <c r="L72" s="173"/>
      <c r="M72" s="196">
        <f t="shared" si="23"/>
        <v>0</v>
      </c>
      <c r="N72" s="164"/>
      <c r="O72" s="84"/>
      <c r="P72" s="161"/>
      <c r="Q72" s="84"/>
      <c r="R72" s="84"/>
      <c r="S72" s="161"/>
      <c r="T72" s="534"/>
    </row>
    <row r="73" spans="1:20" x14ac:dyDescent="0.25">
      <c r="A73" s="221" t="s">
        <v>190</v>
      </c>
      <c r="B73" s="220" t="str">
        <f>VLOOKUP(A73,'urbano_PIANO_INV-INFR'!D$89:E$110,2,FALSE)</f>
        <v>SPECIFICARE______</v>
      </c>
      <c r="C73" s="184"/>
      <c r="D73" s="180"/>
      <c r="E73" s="174"/>
      <c r="F73" s="162"/>
      <c r="G73" s="181"/>
      <c r="H73" s="177"/>
      <c r="I73" s="171"/>
      <c r="J73" s="172"/>
      <c r="K73" s="169"/>
      <c r="L73" s="173"/>
      <c r="M73" s="196">
        <f t="shared" si="23"/>
        <v>0</v>
      </c>
      <c r="N73" s="164"/>
      <c r="O73" s="84"/>
      <c r="P73" s="161"/>
      <c r="Q73" s="84"/>
      <c r="R73" s="84"/>
      <c r="S73" s="161"/>
      <c r="T73" s="534"/>
    </row>
    <row r="74" spans="1:20" x14ac:dyDescent="0.25">
      <c r="A74" s="221" t="s">
        <v>185</v>
      </c>
      <c r="B74" s="220" t="str">
        <f>VLOOKUP(A74,'urbano_PIANO_INV-INFR'!D$89:E$110,2,FALSE)</f>
        <v>SPECIFICARE______</v>
      </c>
      <c r="C74" s="184"/>
      <c r="D74" s="180"/>
      <c r="E74" s="174"/>
      <c r="F74" s="162"/>
      <c r="G74" s="181"/>
      <c r="H74" s="177"/>
      <c r="I74" s="171"/>
      <c r="J74" s="172"/>
      <c r="K74" s="169"/>
      <c r="L74" s="173"/>
      <c r="M74" s="196">
        <f t="shared" si="23"/>
        <v>0</v>
      </c>
      <c r="N74" s="164"/>
      <c r="O74" s="84"/>
      <c r="P74" s="161"/>
      <c r="Q74" s="84"/>
      <c r="R74" s="84"/>
      <c r="S74" s="161"/>
      <c r="T74" s="534"/>
    </row>
    <row r="75" spans="1:20" x14ac:dyDescent="0.25">
      <c r="A75" s="221" t="s">
        <v>186</v>
      </c>
      <c r="B75" s="220" t="str">
        <f>VLOOKUP(A75,'urbano_PIANO_INV-INFR'!D$89:E$110,2,FALSE)</f>
        <v>SPECIFICARE______</v>
      </c>
      <c r="C75" s="184"/>
      <c r="D75" s="180"/>
      <c r="E75" s="174"/>
      <c r="F75" s="162"/>
      <c r="G75" s="181"/>
      <c r="H75" s="177"/>
      <c r="I75" s="171"/>
      <c r="J75" s="172"/>
      <c r="K75" s="169"/>
      <c r="L75" s="173"/>
      <c r="M75" s="196">
        <f t="shared" si="23"/>
        <v>0</v>
      </c>
      <c r="N75" s="164"/>
      <c r="O75" s="84"/>
      <c r="P75" s="161"/>
      <c r="Q75" s="84"/>
      <c r="R75" s="84"/>
      <c r="S75" s="161"/>
      <c r="T75" s="534"/>
    </row>
    <row r="76" spans="1:20" x14ac:dyDescent="0.25">
      <c r="A76" s="221" t="s">
        <v>421</v>
      </c>
      <c r="B76" s="220" t="str">
        <f>VLOOKUP(A76,'urbano_PIANO_INV-INFR'!D$89:E$110,2,FALSE)</f>
        <v>SPECIFICARE______</v>
      </c>
      <c r="C76" s="184"/>
      <c r="D76" s="180"/>
      <c r="E76" s="174"/>
      <c r="F76" s="162"/>
      <c r="G76" s="181"/>
      <c r="H76" s="177"/>
      <c r="I76" s="171"/>
      <c r="J76" s="172"/>
      <c r="K76" s="169"/>
      <c r="L76" s="173"/>
      <c r="M76" s="196">
        <f t="shared" si="23"/>
        <v>0</v>
      </c>
      <c r="N76" s="164"/>
      <c r="O76" s="84"/>
      <c r="P76" s="161"/>
      <c r="Q76" s="84"/>
      <c r="R76" s="84"/>
      <c r="S76" s="161"/>
      <c r="T76" s="534"/>
    </row>
    <row r="77" spans="1:20" x14ac:dyDescent="0.25">
      <c r="A77" s="221" t="s">
        <v>185</v>
      </c>
      <c r="B77" s="220" t="str">
        <f>VLOOKUP(A77,'urbano_PIANO_INV-INFR'!D$89:E$110,2,FALSE)</f>
        <v>SPECIFICARE______</v>
      </c>
      <c r="C77" s="184"/>
      <c r="D77" s="180"/>
      <c r="E77" s="174"/>
      <c r="F77" s="162"/>
      <c r="G77" s="181"/>
      <c r="H77" s="177"/>
      <c r="I77" s="171"/>
      <c r="J77" s="172"/>
      <c r="K77" s="169"/>
      <c r="L77" s="173"/>
      <c r="M77" s="196">
        <f t="shared" si="23"/>
        <v>0</v>
      </c>
      <c r="N77" s="164"/>
      <c r="O77" s="84"/>
      <c r="P77" s="161"/>
      <c r="Q77" s="84"/>
      <c r="R77" s="84"/>
      <c r="S77" s="161"/>
      <c r="T77" s="534"/>
    </row>
    <row r="78" spans="1:20" x14ac:dyDescent="0.25">
      <c r="A78" s="221" t="s">
        <v>185</v>
      </c>
      <c r="B78" s="220" t="str">
        <f>VLOOKUP(A78,'urbano_PIANO_INV-INFR'!D$89:E$110,2,FALSE)</f>
        <v>SPECIFICARE______</v>
      </c>
      <c r="C78" s="184"/>
      <c r="D78" s="180"/>
      <c r="E78" s="174"/>
      <c r="F78" s="162"/>
      <c r="G78" s="181"/>
      <c r="H78" s="177"/>
      <c r="I78" s="171"/>
      <c r="J78" s="172"/>
      <c r="K78" s="169"/>
      <c r="L78" s="173"/>
      <c r="M78" s="196">
        <f t="shared" si="23"/>
        <v>0</v>
      </c>
      <c r="N78" s="164"/>
      <c r="O78" s="84"/>
      <c r="P78" s="161"/>
      <c r="Q78" s="84"/>
      <c r="R78" s="84"/>
      <c r="S78" s="161"/>
      <c r="T78" s="534"/>
    </row>
    <row r="79" spans="1:20" x14ac:dyDescent="0.25">
      <c r="A79" s="221" t="s">
        <v>186</v>
      </c>
      <c r="B79" s="220" t="str">
        <f>VLOOKUP(A79,'urbano_PIANO_INV-INFR'!D$89:E$110,2,FALSE)</f>
        <v>SPECIFICARE______</v>
      </c>
      <c r="C79" s="184"/>
      <c r="D79" s="180"/>
      <c r="E79" s="174"/>
      <c r="F79" s="162"/>
      <c r="G79" s="181"/>
      <c r="H79" s="177"/>
      <c r="I79" s="171"/>
      <c r="J79" s="172"/>
      <c r="K79" s="169"/>
      <c r="L79" s="173"/>
      <c r="M79" s="196">
        <f t="shared" si="23"/>
        <v>0</v>
      </c>
      <c r="N79" s="164"/>
      <c r="O79" s="84"/>
      <c r="P79" s="161"/>
      <c r="Q79" s="84"/>
      <c r="R79" s="84"/>
      <c r="S79" s="161"/>
      <c r="T79" s="534"/>
    </row>
    <row r="80" spans="1:20" x14ac:dyDescent="0.25">
      <c r="A80" s="174" t="s">
        <v>184</v>
      </c>
      <c r="B80" s="220" t="str">
        <f>VLOOKUP(A80,'urbano_PIANO_INV-INFR'!D$89:E$110,2,FALSE)</f>
        <v>SPECIFICARE______</v>
      </c>
      <c r="C80" s="184"/>
      <c r="D80" s="180"/>
      <c r="E80" s="174"/>
      <c r="F80" s="162"/>
      <c r="G80" s="181"/>
      <c r="H80" s="177"/>
      <c r="I80" s="171"/>
      <c r="J80" s="172"/>
      <c r="K80" s="169"/>
      <c r="L80" s="173"/>
      <c r="M80" s="196">
        <f t="shared" si="23"/>
        <v>0</v>
      </c>
      <c r="N80" s="164"/>
      <c r="O80" s="84"/>
      <c r="P80" s="161"/>
      <c r="Q80" s="84"/>
      <c r="R80" s="84"/>
      <c r="S80" s="161"/>
      <c r="T80" s="534"/>
    </row>
    <row r="81" spans="1:20" x14ac:dyDescent="0.25">
      <c r="A81" s="174" t="s">
        <v>184</v>
      </c>
      <c r="B81" s="220" t="str">
        <f>VLOOKUP(A81,'urbano_PIANO_INV-INFR'!D$89:E$110,2,FALSE)</f>
        <v>SPECIFICARE______</v>
      </c>
      <c r="C81" s="184"/>
      <c r="D81" s="180"/>
      <c r="E81" s="174"/>
      <c r="F81" s="162"/>
      <c r="G81" s="181"/>
      <c r="H81" s="177"/>
      <c r="I81" s="171"/>
      <c r="J81" s="172"/>
      <c r="K81" s="169"/>
      <c r="L81" s="173"/>
      <c r="M81" s="196">
        <f t="shared" si="23"/>
        <v>0</v>
      </c>
      <c r="N81" s="164"/>
      <c r="O81" s="84"/>
      <c r="P81" s="161"/>
      <c r="Q81" s="84"/>
      <c r="R81" s="84"/>
      <c r="S81" s="161"/>
      <c r="T81" s="534"/>
    </row>
    <row r="82" spans="1:20" ht="15.75" thickBot="1" x14ac:dyDescent="0.3">
      <c r="A82" s="270" t="s">
        <v>184</v>
      </c>
      <c r="B82" s="220" t="str">
        <f>VLOOKUP(A82,'urbano_PIANO_INV-INFR'!D$89:E$110,2,FALSE)</f>
        <v>SPECIFICARE______</v>
      </c>
      <c r="C82" s="184"/>
      <c r="D82" s="180"/>
      <c r="E82" s="235"/>
      <c r="F82" s="171"/>
      <c r="G82" s="181"/>
      <c r="H82" s="177"/>
      <c r="I82" s="171"/>
      <c r="J82" s="172"/>
      <c r="K82" s="169"/>
      <c r="L82" s="236"/>
      <c r="M82" s="237">
        <f t="shared" si="23"/>
        <v>0</v>
      </c>
      <c r="N82" s="238"/>
      <c r="O82" s="170"/>
      <c r="P82" s="226"/>
      <c r="Q82" s="170"/>
      <c r="R82" s="170"/>
      <c r="S82" s="226"/>
      <c r="T82" s="574"/>
    </row>
    <row r="83" spans="1:20" ht="15.75" thickBot="1" x14ac:dyDescent="0.3">
      <c r="C83" s="272" t="s">
        <v>252</v>
      </c>
      <c r="D83" s="271">
        <f>SUM(D51:D82)</f>
        <v>0</v>
      </c>
      <c r="E83" s="578"/>
      <c r="F83" s="578"/>
      <c r="G83" s="232">
        <f>SUM(G51:G82)</f>
        <v>0</v>
      </c>
      <c r="H83" s="240" t="s">
        <v>252</v>
      </c>
      <c r="I83" s="240"/>
      <c r="J83" s="232"/>
      <c r="K83" s="232">
        <f>SUM(K51:K82)</f>
        <v>0</v>
      </c>
      <c r="L83" s="232">
        <f t="shared" ref="L83:M83" si="24">SUM(L51:L82)</f>
        <v>0</v>
      </c>
      <c r="M83" s="232">
        <f t="shared" si="24"/>
        <v>0</v>
      </c>
      <c r="N83" s="232"/>
      <c r="O83" s="232"/>
      <c r="P83" s="232">
        <f>SUM(P51:P82)</f>
        <v>0</v>
      </c>
      <c r="Q83" s="578"/>
      <c r="R83" s="578"/>
      <c r="S83" s="232">
        <f>SUM(S51:S82)</f>
        <v>0</v>
      </c>
      <c r="T83" s="579"/>
    </row>
    <row r="84" spans="1:20" ht="15.75" thickBot="1" x14ac:dyDescent="0.3">
      <c r="G84" s="580"/>
    </row>
    <row r="85" spans="1:20" ht="47.25" customHeight="1" thickBot="1" x14ac:dyDescent="0.3">
      <c r="A85" s="1446" t="s">
        <v>6</v>
      </c>
      <c r="B85" s="1447"/>
      <c r="C85" s="1447"/>
      <c r="D85" s="1447"/>
      <c r="E85" s="1447"/>
      <c r="F85" s="1447"/>
      <c r="G85" s="1447"/>
      <c r="H85" s="1447"/>
      <c r="I85" s="1447"/>
      <c r="J85" s="1447"/>
      <c r="K85" s="1447"/>
      <c r="L85" s="1447"/>
      <c r="M85" s="1447"/>
      <c r="N85" s="1447"/>
      <c r="O85" s="1447"/>
      <c r="P85" s="1447"/>
      <c r="Q85" s="1447"/>
      <c r="R85" s="1447"/>
      <c r="S85" s="1447"/>
      <c r="T85" s="1448"/>
    </row>
  </sheetData>
  <sheetProtection algorithmName="SHA-512" hashValue="a0Jy+TzYLrtzUnBzYUicPYO8peLRRuKyUN4rwUTR87x8FR7dIGK7Kxkk6SsG2gxmVNvkLWxiuiCAWf2EJE4TwA==" saltValue="dx9E9qiTZfP3w5ZJVnGgRA==" spinCount="100000" sheet="1" objects="1" scenarios="1"/>
  <mergeCells count="29">
    <mergeCell ref="A2:R2"/>
    <mergeCell ref="A4:R4"/>
    <mergeCell ref="A6:C7"/>
    <mergeCell ref="D6:F7"/>
    <mergeCell ref="H6:K6"/>
    <mergeCell ref="M6:P6"/>
    <mergeCell ref="H7:J7"/>
    <mergeCell ref="M7:O7"/>
    <mergeCell ref="A9:C9"/>
    <mergeCell ref="D9:F9"/>
    <mergeCell ref="H9:J9"/>
    <mergeCell ref="M9:O9"/>
    <mergeCell ref="A11:C11"/>
    <mergeCell ref="D11:F11"/>
    <mergeCell ref="H11:J11"/>
    <mergeCell ref="M11:O11"/>
    <mergeCell ref="A48:T48"/>
    <mergeCell ref="A49:A50"/>
    <mergeCell ref="B49:B50"/>
    <mergeCell ref="A85:T85"/>
    <mergeCell ref="A13:R13"/>
    <mergeCell ref="A15:A17"/>
    <mergeCell ref="B15:B17"/>
    <mergeCell ref="C15:C17"/>
    <mergeCell ref="D15:J15"/>
    <mergeCell ref="K15:Q15"/>
    <mergeCell ref="R15:R16"/>
    <mergeCell ref="J49:J50"/>
    <mergeCell ref="T16:T17"/>
  </mergeCells>
  <phoneticPr fontId="44" type="noConversion"/>
  <dataValidations count="9">
    <dataValidation allowBlank="1" showErrorMessage="1" prompt="Scegliere il comune beneficiario dal menù a tendina_x000a_" sqref="K9:K11 P7:P9" xr:uid="{00000000-0002-0000-0F00-000000000000}"/>
    <dataValidation allowBlank="1" showErrorMessage="1" prompt="_x000a_" sqref="K7" xr:uid="{00000000-0002-0000-0F00-000001000000}"/>
    <dataValidation type="list" allowBlank="1" showInputMessage="1" showErrorMessage="1" sqref="R51:R82" xr:uid="{00000000-0002-0000-0F00-000002000000}">
      <formula1>"si,"</formula1>
    </dataValidation>
    <dataValidation type="list" allowBlank="1" showInputMessage="1" showErrorMessage="1" sqref="T51:T82 R18:R44" xr:uid="{00000000-0002-0000-0F00-000003000000}">
      <formula1>"si"</formula1>
    </dataValidation>
    <dataValidation type="list" allowBlank="1" showInputMessage="1" showErrorMessage="1" sqref="N51:N82" xr:uid="{00000000-0002-0000-0F00-000004000000}">
      <formula1>$B$18:$B$44</formula1>
    </dataValidation>
    <dataValidation allowBlank="1" showInputMessage="1" showErrorMessage="1" prompt=" è la differenza tra l'importo degli onoeri della sicurezza i del Sal (esclusivamente legato alle infrastrutture di supporto) e il precedente" sqref="N18:N44" xr:uid="{00000000-0002-0000-0F00-000005000000}"/>
    <dataValidation allowBlank="1" showInputMessage="1" showErrorMessage="1" promptTitle="ATTENZIONE:" prompt=" è la differenza tra l'importo dei lavori del Sal (esclusivamente legato alle infrastrutture di supporto) e il precedente" sqref="L18:L44" xr:uid="{00000000-0002-0000-0F00-000006000000}"/>
    <dataValidation allowBlank="1" showInputMessage="1" showErrorMessage="1" promptTitle="ATTENZIONE" prompt="è la differenza tra l'importo dei lavori del Sal e il precedente" sqref="E18:E44" xr:uid="{00000000-0002-0000-0F00-000007000000}"/>
    <dataValidation allowBlank="1" showInputMessage="1" showErrorMessage="1" promptTitle="ATTENZIONE" prompt="è la differenza tra l'importo degli oneri della sicurezza del SAL e il precedente" sqref="G18:G44" xr:uid="{00000000-0002-0000-0F00-000008000000}"/>
  </dataValidations>
  <pageMargins left="0.7" right="0.7" top="0.75" bottom="0.75" header="0.3" footer="0.3"/>
  <pageSetup paperSize="8" scale="6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F00-000009000000}">
          <x14:formula1>
            <xm:f>'urbano_PIANO_INV-INFR'!$D$89:$D$110</xm:f>
          </x14:formula1>
          <xm:sqref>A18:A44</xm:sqref>
        </x14:dataValidation>
        <x14:dataValidation type="list" allowBlank="1" showInputMessage="1" showErrorMessage="1" prompt="Inserire riferimento voce di spesa da piano di investimento esecutivo infrastrutture_x000a__x000a_" xr:uid="{00000000-0002-0000-0F00-00000A000000}">
          <x14:formula1>
            <xm:f>'urbano_PIANO_INV-INFR'!$D$89:$D$110</xm:f>
          </x14:formula1>
          <xm:sqref>A51:A82</xm:sqref>
        </x14:dataValidation>
        <x14:dataValidation type="list" allowBlank="1" showInputMessage="1" showErrorMessage="1" prompt="Scegliere la Città Metropolitana beneficiaria dal menù a tendina_x000a__x000a_" xr:uid="{00000000-0002-0000-0F00-00000B000000}">
          <x14:formula1>
            <xm:f>'DATI EROGAZIONI'!$A$2:$A$15</xm:f>
          </x14:formula1>
          <xm:sqref>D6:F7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>
    <tabColor theme="6" tint="0.39997558519241921"/>
    <pageSetUpPr fitToPage="1"/>
  </sheetPr>
  <dimension ref="A1:AC199"/>
  <sheetViews>
    <sheetView topLeftCell="A54" zoomScale="60" zoomScaleNormal="60" workbookViewId="0">
      <selection activeCell="F190" sqref="F190"/>
    </sheetView>
  </sheetViews>
  <sheetFormatPr defaultColWidth="8.7109375" defaultRowHeight="15" x14ac:dyDescent="0.25"/>
  <cols>
    <col min="1" max="1" width="2.85546875" style="64" customWidth="1"/>
    <col min="2" max="2" width="10.5703125" style="64" customWidth="1"/>
    <col min="3" max="3" width="1.85546875" style="408" customWidth="1"/>
    <col min="4" max="4" width="22.85546875" style="485" customWidth="1"/>
    <col min="5" max="5" width="2" style="485" customWidth="1"/>
    <col min="6" max="6" width="25.5703125" style="485" customWidth="1"/>
    <col min="7" max="7" width="25.5703125" style="503" customWidth="1"/>
    <col min="8" max="8" width="17.140625" style="64" customWidth="1"/>
    <col min="9" max="9" width="2.42578125" style="64" customWidth="1"/>
    <col min="10" max="10" width="23" style="504" bestFit="1" customWidth="1"/>
    <col min="11" max="11" width="13" style="504" customWidth="1"/>
    <col min="12" max="12" width="11.140625" style="504" customWidth="1"/>
    <col min="13" max="13" width="1.85546875" style="408" customWidth="1"/>
    <col min="14" max="14" width="28.7109375" style="64" customWidth="1"/>
    <col min="15" max="15" width="2.42578125" style="503" customWidth="1"/>
    <col min="16" max="16" width="20" style="64" customWidth="1"/>
    <col min="17" max="17" width="32" style="64" customWidth="1"/>
    <col min="18" max="18" width="18.140625" style="408" customWidth="1"/>
    <col min="19" max="19" width="2.85546875" style="64" customWidth="1"/>
    <col min="20" max="20" width="22.7109375" style="408" customWidth="1"/>
    <col min="21" max="21" width="1.5703125" style="408" customWidth="1"/>
    <col min="22" max="22" width="17.85546875" style="408" customWidth="1"/>
    <col min="23" max="23" width="2.42578125" style="408" customWidth="1"/>
    <col min="24" max="24" width="19.28515625" style="64" customWidth="1"/>
    <col min="25" max="25" width="2.140625" style="408" customWidth="1"/>
    <col min="26" max="26" width="15" style="64" customWidth="1"/>
    <col min="27" max="27" width="1.85546875" style="64" customWidth="1"/>
    <col min="28" max="28" width="16" style="64" customWidth="1"/>
    <col min="29" max="36" width="9.140625" style="64" customWidth="1"/>
    <col min="37" max="37" width="10.5703125" style="64" customWidth="1"/>
    <col min="38" max="938" width="9.140625" style="64" customWidth="1"/>
    <col min="939" max="16384" width="8.7109375" style="64"/>
  </cols>
  <sheetData>
    <row r="1" spans="1:29" ht="15.75" thickBot="1" x14ac:dyDescent="0.3">
      <c r="A1" s="399"/>
      <c r="B1" s="280"/>
      <c r="C1" s="400"/>
      <c r="D1" s="401"/>
      <c r="E1" s="401"/>
      <c r="F1" s="401"/>
      <c r="G1" s="402"/>
      <c r="H1" s="280"/>
      <c r="I1" s="280"/>
      <c r="J1" s="403"/>
      <c r="K1" s="403"/>
      <c r="L1" s="403"/>
      <c r="M1" s="400"/>
      <c r="N1" s="280"/>
      <c r="O1" s="402"/>
      <c r="P1" s="280"/>
      <c r="Q1" s="280"/>
      <c r="R1" s="400"/>
      <c r="S1" s="280"/>
      <c r="T1" s="400"/>
      <c r="U1" s="400"/>
      <c r="V1" s="400"/>
      <c r="W1" s="400"/>
      <c r="X1" s="280"/>
      <c r="Y1" s="400"/>
      <c r="Z1" s="280"/>
      <c r="AA1" s="280"/>
      <c r="AB1" s="280"/>
      <c r="AC1" s="404"/>
    </row>
    <row r="2" spans="1:29" ht="44.45" customHeight="1" thickBot="1" x14ac:dyDescent="0.3">
      <c r="A2" s="405"/>
      <c r="C2" s="956" t="s">
        <v>0</v>
      </c>
      <c r="D2" s="957"/>
      <c r="E2" s="957"/>
      <c r="F2" s="957"/>
      <c r="G2" s="957"/>
      <c r="H2" s="957"/>
      <c r="I2" s="957"/>
      <c r="J2" s="957"/>
      <c r="K2" s="957"/>
      <c r="L2" s="957"/>
      <c r="M2" s="957"/>
      <c r="N2" s="957"/>
      <c r="O2" s="957"/>
      <c r="P2" s="957"/>
      <c r="Q2" s="957"/>
      <c r="R2" s="957"/>
      <c r="S2" s="957"/>
      <c r="T2" s="957"/>
      <c r="U2" s="957"/>
      <c r="V2" s="957"/>
      <c r="W2" s="957"/>
      <c r="X2" s="957"/>
      <c r="Y2" s="957"/>
      <c r="Z2" s="957"/>
      <c r="AA2" s="957"/>
      <c r="AB2" s="958"/>
      <c r="AC2" s="406"/>
    </row>
    <row r="3" spans="1:29" ht="23.25" thickBot="1" x14ac:dyDescent="0.3">
      <c r="A3" s="405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6"/>
    </row>
    <row r="4" spans="1:29" ht="21" thickBot="1" x14ac:dyDescent="0.3">
      <c r="A4" s="405"/>
      <c r="C4" s="959" t="s">
        <v>1</v>
      </c>
      <c r="D4" s="960"/>
      <c r="E4" s="960"/>
      <c r="F4" s="960"/>
      <c r="G4" s="960"/>
      <c r="H4" s="960"/>
      <c r="I4" s="960"/>
      <c r="J4" s="960"/>
      <c r="K4" s="960"/>
      <c r="L4" s="960"/>
      <c r="M4" s="960"/>
      <c r="N4" s="960"/>
      <c r="O4" s="960"/>
      <c r="P4" s="960"/>
      <c r="Q4" s="960"/>
      <c r="R4" s="960"/>
      <c r="S4" s="960"/>
      <c r="T4" s="960"/>
      <c r="U4" s="960"/>
      <c r="V4" s="960"/>
      <c r="W4" s="960"/>
      <c r="X4" s="960"/>
      <c r="Y4" s="960"/>
      <c r="Z4" s="960"/>
      <c r="AA4" s="960"/>
      <c r="AB4" s="961"/>
      <c r="AC4" s="406"/>
    </row>
    <row r="5" spans="1:29" ht="21" customHeight="1" thickBot="1" x14ac:dyDescent="0.3">
      <c r="A5" s="405"/>
      <c r="C5" s="64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7"/>
      <c r="Z5" s="27"/>
      <c r="AA5" s="27"/>
      <c r="AB5" s="27"/>
      <c r="AC5" s="406"/>
    </row>
    <row r="6" spans="1:29" ht="53.1" customHeight="1" thickBot="1" x14ac:dyDescent="0.3">
      <c r="A6" s="405"/>
      <c r="B6" s="406"/>
      <c r="C6" s="976" t="s">
        <v>2</v>
      </c>
      <c r="D6" s="977"/>
      <c r="E6" s="977"/>
      <c r="F6" s="978"/>
      <c r="G6" s="974" t="s">
        <v>394</v>
      </c>
      <c r="H6" s="975"/>
      <c r="I6" s="975"/>
      <c r="J6" s="975"/>
      <c r="K6" s="902" t="s">
        <v>4</v>
      </c>
      <c r="L6" s="903"/>
      <c r="M6" s="903"/>
      <c r="N6" s="904"/>
      <c r="O6" s="962"/>
      <c r="P6" s="963"/>
      <c r="Q6" s="963"/>
      <c r="R6" s="963"/>
      <c r="S6" s="963"/>
      <c r="T6" s="963"/>
      <c r="U6" s="963"/>
      <c r="V6" s="963"/>
      <c r="W6" s="963"/>
      <c r="X6" s="963"/>
      <c r="Y6" s="963"/>
      <c r="Z6" s="963"/>
      <c r="AA6" s="963"/>
      <c r="AB6" s="964"/>
      <c r="AC6" s="406"/>
    </row>
    <row r="7" spans="1:29" ht="21.6" customHeight="1" thickBot="1" x14ac:dyDescent="0.3">
      <c r="A7" s="405"/>
      <c r="C7" s="68"/>
      <c r="D7" s="68"/>
      <c r="E7" s="68"/>
      <c r="F7" s="68"/>
      <c r="G7" s="409"/>
      <c r="H7" s="409"/>
      <c r="I7" s="409"/>
      <c r="J7" s="409"/>
      <c r="K7" s="409"/>
      <c r="L7" s="409"/>
      <c r="M7" s="409"/>
      <c r="N7" s="409"/>
      <c r="O7" s="409"/>
      <c r="P7" s="409"/>
      <c r="Q7" s="409"/>
      <c r="R7" s="410"/>
      <c r="S7" s="410"/>
      <c r="T7" s="411"/>
      <c r="U7" s="412"/>
      <c r="V7" s="267"/>
      <c r="W7" s="267"/>
      <c r="X7" s="267"/>
      <c r="Y7" s="413"/>
      <c r="Z7" s="413"/>
      <c r="AA7" s="413"/>
      <c r="AB7" s="413"/>
      <c r="AC7" s="406"/>
    </row>
    <row r="8" spans="1:29" s="417" customFormat="1" ht="18" customHeight="1" x14ac:dyDescent="0.25">
      <c r="A8" s="414"/>
      <c r="C8" s="927" t="s">
        <v>5</v>
      </c>
      <c r="D8" s="928"/>
      <c r="E8" s="928"/>
      <c r="F8" s="928"/>
      <c r="G8" s="933" t="str">
        <f>IF(VLOOKUP($G$6,'DATI EROGAZIONI'!$A$2:$L$15,9,FALSE)="","",VLOOKUP($G$6,'DATI EROGAZIONI'!$A$2:$L$15,9,FALSE))</f>
        <v>H39J21004020004</v>
      </c>
      <c r="H8" s="933"/>
      <c r="I8" s="933"/>
      <c r="J8" s="934"/>
      <c r="K8" s="905" t="s">
        <v>532</v>
      </c>
      <c r="L8" s="906"/>
      <c r="M8" s="906"/>
      <c r="N8" s="906"/>
      <c r="O8" s="968"/>
      <c r="P8" s="968"/>
      <c r="Q8" s="968"/>
      <c r="R8" s="968"/>
      <c r="S8" s="968"/>
      <c r="T8" s="968"/>
      <c r="U8" s="968"/>
      <c r="V8" s="968"/>
      <c r="W8" s="968"/>
      <c r="X8" s="968"/>
      <c r="Y8" s="968"/>
      <c r="Z8" s="968"/>
      <c r="AA8" s="968"/>
      <c r="AB8" s="969"/>
      <c r="AC8" s="415"/>
    </row>
    <row r="9" spans="1:29" s="417" customFormat="1" ht="18" x14ac:dyDescent="0.25">
      <c r="A9" s="414"/>
      <c r="C9" s="929"/>
      <c r="D9" s="930"/>
      <c r="E9" s="930"/>
      <c r="F9" s="930"/>
      <c r="G9" s="914" t="str">
        <f>IF(VLOOKUP($G$6,'DATI EROGAZIONI'!$A$2:$L$15,10,FALSE)="","",VLOOKUP($G$6,'DATI EROGAZIONI'!$A$2:$L$15,10,FALSE))</f>
        <v xml:space="preserve"> H39J21004030004</v>
      </c>
      <c r="H9" s="914"/>
      <c r="I9" s="914"/>
      <c r="J9" s="915"/>
      <c r="K9" s="907"/>
      <c r="L9" s="908"/>
      <c r="M9" s="908"/>
      <c r="N9" s="908"/>
      <c r="O9" s="970"/>
      <c r="P9" s="970"/>
      <c r="Q9" s="970"/>
      <c r="R9" s="970"/>
      <c r="S9" s="970"/>
      <c r="T9" s="970"/>
      <c r="U9" s="970"/>
      <c r="V9" s="970"/>
      <c r="W9" s="970"/>
      <c r="X9" s="970"/>
      <c r="Y9" s="970"/>
      <c r="Z9" s="970"/>
      <c r="AA9" s="970"/>
      <c r="AB9" s="971"/>
      <c r="AC9" s="415"/>
    </row>
    <row r="10" spans="1:29" s="417" customFormat="1" ht="18" x14ac:dyDescent="0.25">
      <c r="A10" s="414"/>
      <c r="C10" s="929"/>
      <c r="D10" s="930"/>
      <c r="E10" s="930"/>
      <c r="F10" s="930"/>
      <c r="G10" s="914" t="str">
        <f>IF(VLOOKUP($G$6,'DATI EROGAZIONI'!$A$2:$L$15,11,FALSE)="","",VLOOKUP($G$6,'DATI EROGAZIONI'!$A$2:$L$15,11,FALSE))</f>
        <v xml:space="preserve"> H49J21004500004</v>
      </c>
      <c r="H10" s="914"/>
      <c r="I10" s="914"/>
      <c r="J10" s="915"/>
      <c r="K10" s="907" t="s">
        <v>533</v>
      </c>
      <c r="L10" s="908"/>
      <c r="M10" s="908"/>
      <c r="N10" s="908"/>
      <c r="O10" s="970"/>
      <c r="P10" s="970"/>
      <c r="Q10" s="970"/>
      <c r="R10" s="970"/>
      <c r="S10" s="970"/>
      <c r="T10" s="970"/>
      <c r="U10" s="970"/>
      <c r="V10" s="970"/>
      <c r="W10" s="970"/>
      <c r="X10" s="970"/>
      <c r="Y10" s="970"/>
      <c r="Z10" s="970"/>
      <c r="AA10" s="970"/>
      <c r="AB10" s="971"/>
      <c r="AC10" s="415"/>
    </row>
    <row r="11" spans="1:29" s="417" customFormat="1" ht="18.75" thickBot="1" x14ac:dyDescent="0.3">
      <c r="A11" s="414"/>
      <c r="C11" s="931"/>
      <c r="D11" s="932"/>
      <c r="E11" s="932"/>
      <c r="F11" s="932"/>
      <c r="G11" s="916" t="str">
        <f>IF(VLOOKUP($G$6,'DATI EROGAZIONI'!$A$2:$L$15,12,FALSE)="","",VLOOKUP($G$6,'DATI EROGAZIONI'!$A$2:$L$15,12,FALSE))</f>
        <v xml:space="preserve"> H49J21004510004</v>
      </c>
      <c r="H11" s="916"/>
      <c r="I11" s="916"/>
      <c r="J11" s="917"/>
      <c r="K11" s="909"/>
      <c r="L11" s="910"/>
      <c r="M11" s="910"/>
      <c r="N11" s="910"/>
      <c r="O11" s="972"/>
      <c r="P11" s="972"/>
      <c r="Q11" s="972"/>
      <c r="R11" s="972"/>
      <c r="S11" s="972"/>
      <c r="T11" s="972"/>
      <c r="U11" s="972"/>
      <c r="V11" s="972"/>
      <c r="W11" s="972"/>
      <c r="X11" s="972"/>
      <c r="Y11" s="972"/>
      <c r="Z11" s="972"/>
      <c r="AA11" s="972"/>
      <c r="AB11" s="973"/>
      <c r="AC11" s="415"/>
    </row>
    <row r="12" spans="1:29" s="417" customFormat="1" ht="19.5" thickBot="1" x14ac:dyDescent="0.3">
      <c r="A12" s="414"/>
      <c r="C12" s="157"/>
      <c r="D12" s="157"/>
      <c r="E12" s="157"/>
      <c r="F12" s="157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416"/>
      <c r="Z12" s="416"/>
      <c r="AA12" s="416"/>
      <c r="AB12" s="416"/>
      <c r="AC12" s="415"/>
    </row>
    <row r="13" spans="1:29" s="417" customFormat="1" ht="60" customHeight="1" thickBot="1" x14ac:dyDescent="0.3">
      <c r="A13" s="414"/>
      <c r="C13" s="965" t="s">
        <v>6</v>
      </c>
      <c r="D13" s="966"/>
      <c r="E13" s="966"/>
      <c r="F13" s="966"/>
      <c r="G13" s="966"/>
      <c r="H13" s="966"/>
      <c r="I13" s="966"/>
      <c r="J13" s="966"/>
      <c r="K13" s="966"/>
      <c r="L13" s="966"/>
      <c r="M13" s="966"/>
      <c r="N13" s="966"/>
      <c r="O13" s="966"/>
      <c r="P13" s="966"/>
      <c r="Q13" s="966"/>
      <c r="R13" s="966"/>
      <c r="S13" s="966"/>
      <c r="T13" s="966"/>
      <c r="U13" s="966"/>
      <c r="V13" s="966"/>
      <c r="W13" s="966"/>
      <c r="X13" s="966"/>
      <c r="Y13" s="966"/>
      <c r="Z13" s="966"/>
      <c r="AA13" s="966"/>
      <c r="AB13" s="967"/>
      <c r="AC13" s="415"/>
    </row>
    <row r="14" spans="1:29" s="417" customFormat="1" ht="25.5" customHeight="1" x14ac:dyDescent="0.25">
      <c r="A14" s="414"/>
      <c r="C14" s="407"/>
      <c r="D14" s="145"/>
      <c r="E14" s="145"/>
      <c r="F14" s="145"/>
      <c r="G14" s="40"/>
      <c r="H14" s="65"/>
      <c r="I14" s="407"/>
      <c r="J14" s="407"/>
      <c r="K14" s="407"/>
      <c r="L14" s="407"/>
      <c r="M14" s="407"/>
      <c r="N14" s="418"/>
      <c r="O14" s="418"/>
      <c r="P14" s="418"/>
      <c r="Q14" s="418"/>
      <c r="R14" s="418"/>
      <c r="S14" s="418"/>
      <c r="T14" s="416"/>
      <c r="U14" s="416"/>
      <c r="V14" s="416"/>
      <c r="W14" s="416"/>
      <c r="X14" s="416"/>
      <c r="Y14" s="416"/>
      <c r="Z14" s="416"/>
      <c r="AA14" s="416"/>
      <c r="AB14" s="416"/>
      <c r="AC14" s="415"/>
    </row>
    <row r="15" spans="1:29" s="417" customFormat="1" ht="35.25" thickBot="1" x14ac:dyDescent="0.3">
      <c r="A15" s="414"/>
      <c r="B15" s="988" t="s">
        <v>97</v>
      </c>
      <c r="C15" s="988"/>
      <c r="D15" s="988"/>
      <c r="E15" s="988"/>
      <c r="F15" s="988"/>
      <c r="G15" s="988"/>
      <c r="H15" s="988"/>
      <c r="I15" s="988"/>
      <c r="J15" s="988"/>
      <c r="K15" s="988"/>
      <c r="L15" s="988"/>
      <c r="M15" s="988"/>
      <c r="N15" s="988"/>
      <c r="O15" s="988"/>
      <c r="P15" s="988"/>
      <c r="Q15" s="988"/>
      <c r="R15" s="988"/>
      <c r="S15" s="988"/>
      <c r="T15" s="988"/>
      <c r="U15" s="988"/>
      <c r="V15" s="988"/>
      <c r="W15" s="988"/>
      <c r="X15" s="988"/>
      <c r="Y15" s="988"/>
      <c r="Z15" s="988"/>
      <c r="AA15" s="988"/>
      <c r="AB15" s="988"/>
      <c r="AC15" s="415"/>
    </row>
    <row r="16" spans="1:29" s="427" customFormat="1" ht="16.5" thickBot="1" x14ac:dyDescent="0.25">
      <c r="A16" s="419"/>
      <c r="B16" s="420"/>
      <c r="C16" s="421"/>
      <c r="D16" s="422"/>
      <c r="E16" s="422"/>
      <c r="F16" s="422"/>
      <c r="G16" s="423"/>
      <c r="H16" s="420"/>
      <c r="I16" s="420"/>
      <c r="J16" s="420"/>
      <c r="K16" s="420"/>
      <c r="L16" s="420"/>
      <c r="M16" s="424"/>
      <c r="N16" s="420"/>
      <c r="O16" s="423"/>
      <c r="P16" s="420"/>
      <c r="Q16" s="420"/>
      <c r="R16" s="421"/>
      <c r="S16" s="420"/>
      <c r="T16" s="421"/>
      <c r="U16" s="421"/>
      <c r="V16" s="421"/>
      <c r="W16" s="421"/>
      <c r="X16" s="425"/>
      <c r="Y16" s="421"/>
      <c r="Z16" s="420"/>
      <c r="AA16" s="420"/>
      <c r="AB16" s="420"/>
      <c r="AC16" s="426"/>
    </row>
    <row r="17" spans="1:29" s="436" customFormat="1" ht="68.099999999999994" customHeight="1" thickBot="1" x14ac:dyDescent="0.25">
      <c r="A17" s="428"/>
      <c r="B17" s="938" t="s">
        <v>8</v>
      </c>
      <c r="C17" s="154"/>
      <c r="D17" s="979" t="s">
        <v>9</v>
      </c>
      <c r="E17" s="429"/>
      <c r="F17" s="894" t="s">
        <v>10</v>
      </c>
      <c r="G17" s="895"/>
      <c r="H17" s="896"/>
      <c r="I17" s="430"/>
      <c r="J17" s="911" t="s">
        <v>11</v>
      </c>
      <c r="K17" s="912"/>
      <c r="L17" s="913"/>
      <c r="M17" s="431"/>
      <c r="N17" s="872" t="s">
        <v>603</v>
      </c>
      <c r="O17" s="432"/>
      <c r="P17" s="894" t="s">
        <v>558</v>
      </c>
      <c r="Q17" s="895"/>
      <c r="R17" s="896"/>
      <c r="S17" s="430"/>
      <c r="T17" s="890" t="s">
        <v>12</v>
      </c>
      <c r="U17" s="433"/>
      <c r="V17" s="890" t="s">
        <v>13</v>
      </c>
      <c r="W17" s="431"/>
      <c r="X17" s="890" t="s">
        <v>14</v>
      </c>
      <c r="Y17" s="431"/>
      <c r="Z17" s="872" t="s">
        <v>15</v>
      </c>
      <c r="AA17" s="434"/>
      <c r="AB17" s="872" t="s">
        <v>559</v>
      </c>
      <c r="AC17" s="435"/>
    </row>
    <row r="18" spans="1:29" s="430" customFormat="1" ht="27.95" customHeight="1" thickBot="1" x14ac:dyDescent="0.25">
      <c r="A18" s="437"/>
      <c r="B18" s="939"/>
      <c r="C18" s="154"/>
      <c r="D18" s="980"/>
      <c r="E18" s="429"/>
      <c r="F18" s="897"/>
      <c r="G18" s="898"/>
      <c r="H18" s="899"/>
      <c r="J18" s="880" t="s">
        <v>16</v>
      </c>
      <c r="K18" s="875" t="s">
        <v>675</v>
      </c>
      <c r="L18" s="882" t="s">
        <v>17</v>
      </c>
      <c r="M18" s="431"/>
      <c r="N18" s="873"/>
      <c r="O18" s="432"/>
      <c r="P18" s="897"/>
      <c r="Q18" s="898"/>
      <c r="R18" s="899"/>
      <c r="T18" s="891"/>
      <c r="U18" s="433"/>
      <c r="V18" s="891"/>
      <c r="W18" s="431"/>
      <c r="X18" s="891"/>
      <c r="Y18" s="431"/>
      <c r="Z18" s="873"/>
      <c r="AA18" s="434"/>
      <c r="AB18" s="873"/>
      <c r="AC18" s="438"/>
    </row>
    <row r="19" spans="1:29" s="436" customFormat="1" ht="16.5" customHeight="1" thickBot="1" x14ac:dyDescent="0.25">
      <c r="A19" s="428"/>
      <c r="B19" s="939"/>
      <c r="C19" s="433"/>
      <c r="D19" s="981"/>
      <c r="E19" s="429"/>
      <c r="F19" s="900" t="s">
        <v>18</v>
      </c>
      <c r="G19" s="877" t="s">
        <v>19</v>
      </c>
      <c r="H19" s="885" t="s">
        <v>560</v>
      </c>
      <c r="I19" s="430"/>
      <c r="J19" s="881"/>
      <c r="K19" s="876"/>
      <c r="L19" s="883"/>
      <c r="M19" s="433"/>
      <c r="N19" s="873"/>
      <c r="O19" s="432"/>
      <c r="P19" s="886" t="s">
        <v>20</v>
      </c>
      <c r="Q19" s="873" t="s">
        <v>21</v>
      </c>
      <c r="R19" s="873" t="s">
        <v>22</v>
      </c>
      <c r="S19" s="430"/>
      <c r="T19" s="892"/>
      <c r="U19" s="433"/>
      <c r="V19" s="892"/>
      <c r="W19" s="433"/>
      <c r="X19" s="892"/>
      <c r="Y19" s="433"/>
      <c r="Z19" s="874"/>
      <c r="AA19" s="434"/>
      <c r="AB19" s="874"/>
      <c r="AC19" s="435"/>
    </row>
    <row r="20" spans="1:29" s="436" customFormat="1" ht="32.1" customHeight="1" x14ac:dyDescent="0.25">
      <c r="A20" s="428"/>
      <c r="B20" s="939"/>
      <c r="C20" s="439"/>
      <c r="D20" s="95" t="s">
        <v>23</v>
      </c>
      <c r="E20" s="440"/>
      <c r="F20" s="900"/>
      <c r="G20" s="877"/>
      <c r="H20" s="885"/>
      <c r="I20" s="430"/>
      <c r="J20" s="881"/>
      <c r="K20" s="876"/>
      <c r="L20" s="883"/>
      <c r="M20" s="439"/>
      <c r="N20" s="873"/>
      <c r="O20" s="441"/>
      <c r="P20" s="886"/>
      <c r="Q20" s="873"/>
      <c r="R20" s="873"/>
      <c r="S20" s="430"/>
      <c r="T20" s="888" t="s">
        <v>24</v>
      </c>
      <c r="U20" s="442"/>
      <c r="V20" s="888" t="s">
        <v>24</v>
      </c>
      <c r="W20" s="439"/>
      <c r="X20" s="888" t="s">
        <v>24</v>
      </c>
      <c r="Y20" s="439"/>
      <c r="Z20" s="261" t="s">
        <v>25</v>
      </c>
      <c r="AA20" s="439"/>
      <c r="AB20" s="261" t="s">
        <v>25</v>
      </c>
      <c r="AC20" s="435"/>
    </row>
    <row r="21" spans="1:29" s="447" customFormat="1" ht="26.25" thickBot="1" x14ac:dyDescent="0.3">
      <c r="A21" s="443"/>
      <c r="B21" s="939"/>
      <c r="C21" s="444"/>
      <c r="D21" s="440"/>
      <c r="E21" s="440"/>
      <c r="F21" s="901"/>
      <c r="G21" s="878"/>
      <c r="H21" s="268" t="s">
        <v>26</v>
      </c>
      <c r="I21" s="430"/>
      <c r="J21" s="262" t="s">
        <v>562</v>
      </c>
      <c r="K21" s="263" t="s">
        <v>674</v>
      </c>
      <c r="L21" s="884"/>
      <c r="M21" s="442"/>
      <c r="N21" s="879"/>
      <c r="O21" s="441"/>
      <c r="P21" s="887"/>
      <c r="Q21" s="879"/>
      <c r="R21" s="879"/>
      <c r="S21" s="441"/>
      <c r="T21" s="889"/>
      <c r="U21" s="442"/>
      <c r="V21" s="889"/>
      <c r="W21" s="442"/>
      <c r="X21" s="889"/>
      <c r="Y21" s="442"/>
      <c r="Z21" s="264" t="s">
        <v>29</v>
      </c>
      <c r="AA21" s="445"/>
      <c r="AB21" s="264" t="s">
        <v>29</v>
      </c>
      <c r="AC21" s="446"/>
    </row>
    <row r="22" spans="1:29" s="457" customFormat="1" ht="14.45" customHeight="1" x14ac:dyDescent="0.25">
      <c r="A22" s="448"/>
      <c r="B22" s="939"/>
      <c r="C22" s="449"/>
      <c r="D22" s="450"/>
      <c r="E22" s="450"/>
      <c r="F22" s="451"/>
      <c r="G22" s="452"/>
      <c r="H22" s="452"/>
      <c r="I22" s="453"/>
      <c r="J22" s="453"/>
      <c r="K22" s="453"/>
      <c r="L22" s="453"/>
      <c r="M22" s="454"/>
      <c r="N22" s="452"/>
      <c r="O22" s="452"/>
      <c r="P22" s="455" t="s">
        <v>30</v>
      </c>
      <c r="Q22" s="455" t="s">
        <v>30</v>
      </c>
      <c r="R22" s="454"/>
      <c r="S22" s="453"/>
      <c r="T22" s="454"/>
      <c r="U22" s="454"/>
      <c r="V22" s="454"/>
      <c r="W22" s="454"/>
      <c r="X22" s="453"/>
      <c r="Y22" s="454"/>
      <c r="Z22" s="453"/>
      <c r="AA22" s="453"/>
      <c r="AB22" s="453"/>
      <c r="AC22" s="456"/>
    </row>
    <row r="23" spans="1:29" s="461" customFormat="1" ht="17.45" customHeight="1" x14ac:dyDescent="0.2">
      <c r="A23" s="458"/>
      <c r="B23" s="939"/>
      <c r="C23" s="459"/>
      <c r="D23" s="96" t="s">
        <v>98</v>
      </c>
      <c r="E23" s="429"/>
      <c r="F23" s="293"/>
      <c r="G23" s="293"/>
      <c r="H23" s="300"/>
      <c r="I23" s="294"/>
      <c r="J23" s="306"/>
      <c r="K23" s="295"/>
      <c r="L23" s="296"/>
      <c r="M23" s="297"/>
      <c r="N23" s="301">
        <v>0</v>
      </c>
      <c r="O23" s="294"/>
      <c r="P23" s="301">
        <v>0</v>
      </c>
      <c r="Q23" s="398"/>
      <c r="R23" s="298" t="str">
        <f t="shared" ref="R23:R42" si="0">IF(P23&lt;=0.1*N23,"0K","NON AMMISSIBILE")</f>
        <v>0K</v>
      </c>
      <c r="S23" s="299"/>
      <c r="T23" s="303">
        <f t="shared" ref="T23:T42" si="1">P23+N23</f>
        <v>0</v>
      </c>
      <c r="U23" s="297"/>
      <c r="V23" s="301"/>
      <c r="W23" s="297"/>
      <c r="X23" s="303">
        <f>T23+V23</f>
        <v>0</v>
      </c>
      <c r="Y23" s="297"/>
      <c r="Z23" s="304"/>
      <c r="AA23" s="305"/>
      <c r="AB23" s="304"/>
      <c r="AC23" s="460"/>
    </row>
    <row r="24" spans="1:29" s="461" customFormat="1" ht="17.45" customHeight="1" x14ac:dyDescent="0.2">
      <c r="A24" s="458"/>
      <c r="B24" s="939"/>
      <c r="C24" s="459"/>
      <c r="D24" s="96" t="s">
        <v>99</v>
      </c>
      <c r="E24" s="429"/>
      <c r="F24" s="293"/>
      <c r="G24" s="293"/>
      <c r="H24" s="300"/>
      <c r="I24" s="294"/>
      <c r="J24" s="306" t="s">
        <v>30</v>
      </c>
      <c r="K24" s="295" t="s">
        <v>30</v>
      </c>
      <c r="L24" s="296"/>
      <c r="M24" s="297"/>
      <c r="N24" s="301">
        <v>0</v>
      </c>
      <c r="O24" s="294"/>
      <c r="P24" s="301">
        <v>0</v>
      </c>
      <c r="Q24" s="398"/>
      <c r="R24" s="298" t="str">
        <f t="shared" si="0"/>
        <v>0K</v>
      </c>
      <c r="S24" s="299"/>
      <c r="T24" s="303">
        <f t="shared" si="1"/>
        <v>0</v>
      </c>
      <c r="U24" s="297"/>
      <c r="V24" s="301"/>
      <c r="W24" s="297"/>
      <c r="X24" s="303">
        <f t="shared" ref="X24:X42" si="2">T24+V24</f>
        <v>0</v>
      </c>
      <c r="Y24" s="297"/>
      <c r="Z24" s="304"/>
      <c r="AA24" s="305"/>
      <c r="AB24" s="304"/>
      <c r="AC24" s="460"/>
    </row>
    <row r="25" spans="1:29" s="461" customFormat="1" ht="17.45" customHeight="1" x14ac:dyDescent="0.2">
      <c r="A25" s="458"/>
      <c r="B25" s="939"/>
      <c r="C25" s="459"/>
      <c r="D25" s="96" t="s">
        <v>100</v>
      </c>
      <c r="E25" s="429"/>
      <c r="F25" s="293"/>
      <c r="G25" s="293"/>
      <c r="H25" s="300"/>
      <c r="I25" s="294"/>
      <c r="J25" s="306" t="s">
        <v>30</v>
      </c>
      <c r="K25" s="295" t="s">
        <v>30</v>
      </c>
      <c r="L25" s="296" t="s">
        <v>30</v>
      </c>
      <c r="M25" s="297"/>
      <c r="N25" s="301">
        <v>0</v>
      </c>
      <c r="O25" s="294"/>
      <c r="P25" s="301">
        <v>0</v>
      </c>
      <c r="Q25" s="398"/>
      <c r="R25" s="298" t="str">
        <f t="shared" si="0"/>
        <v>0K</v>
      </c>
      <c r="S25" s="299"/>
      <c r="T25" s="303">
        <f t="shared" si="1"/>
        <v>0</v>
      </c>
      <c r="U25" s="297"/>
      <c r="V25" s="301">
        <v>0</v>
      </c>
      <c r="W25" s="297"/>
      <c r="X25" s="303">
        <f t="shared" si="2"/>
        <v>0</v>
      </c>
      <c r="Y25" s="297"/>
      <c r="Z25" s="304"/>
      <c r="AA25" s="305"/>
      <c r="AB25" s="304"/>
      <c r="AC25" s="460"/>
    </row>
    <row r="26" spans="1:29" s="461" customFormat="1" ht="17.45" customHeight="1" x14ac:dyDescent="0.2">
      <c r="A26" s="458"/>
      <c r="B26" s="939"/>
      <c r="C26" s="459"/>
      <c r="D26" s="96" t="s">
        <v>101</v>
      </c>
      <c r="E26" s="429"/>
      <c r="F26" s="293"/>
      <c r="G26" s="293"/>
      <c r="H26" s="300"/>
      <c r="I26" s="294"/>
      <c r="J26" s="306" t="s">
        <v>30</v>
      </c>
      <c r="K26" s="295" t="s">
        <v>30</v>
      </c>
      <c r="L26" s="296" t="s">
        <v>30</v>
      </c>
      <c r="M26" s="297"/>
      <c r="N26" s="301">
        <v>0</v>
      </c>
      <c r="O26" s="294"/>
      <c r="P26" s="301">
        <v>0</v>
      </c>
      <c r="Q26" s="398"/>
      <c r="R26" s="298" t="str">
        <f t="shared" si="0"/>
        <v>0K</v>
      </c>
      <c r="S26" s="299"/>
      <c r="T26" s="303">
        <f t="shared" si="1"/>
        <v>0</v>
      </c>
      <c r="U26" s="297"/>
      <c r="V26" s="301">
        <v>0</v>
      </c>
      <c r="W26" s="297"/>
      <c r="X26" s="303">
        <f t="shared" si="2"/>
        <v>0</v>
      </c>
      <c r="Y26" s="297"/>
      <c r="Z26" s="304"/>
      <c r="AA26" s="305"/>
      <c r="AB26" s="304"/>
      <c r="AC26" s="460"/>
    </row>
    <row r="27" spans="1:29" s="461" customFormat="1" ht="17.45" customHeight="1" x14ac:dyDescent="0.2">
      <c r="A27" s="458"/>
      <c r="B27" s="939"/>
      <c r="C27" s="459"/>
      <c r="D27" s="96" t="s">
        <v>102</v>
      </c>
      <c r="E27" s="429"/>
      <c r="F27" s="293"/>
      <c r="G27" s="293"/>
      <c r="H27" s="300"/>
      <c r="I27" s="294"/>
      <c r="J27" s="306" t="s">
        <v>30</v>
      </c>
      <c r="K27" s="295" t="s">
        <v>30</v>
      </c>
      <c r="L27" s="296" t="s">
        <v>30</v>
      </c>
      <c r="M27" s="297"/>
      <c r="N27" s="301">
        <v>0</v>
      </c>
      <c r="O27" s="294"/>
      <c r="P27" s="301">
        <v>0</v>
      </c>
      <c r="Q27" s="398"/>
      <c r="R27" s="298" t="str">
        <f t="shared" si="0"/>
        <v>0K</v>
      </c>
      <c r="S27" s="299"/>
      <c r="T27" s="303">
        <f t="shared" si="1"/>
        <v>0</v>
      </c>
      <c r="U27" s="297"/>
      <c r="V27" s="301">
        <v>0</v>
      </c>
      <c r="W27" s="297"/>
      <c r="X27" s="303">
        <f t="shared" si="2"/>
        <v>0</v>
      </c>
      <c r="Y27" s="297"/>
      <c r="Z27" s="304"/>
      <c r="AA27" s="305"/>
      <c r="AB27" s="304"/>
      <c r="AC27" s="460"/>
    </row>
    <row r="28" spans="1:29" s="461" customFormat="1" ht="17.45" customHeight="1" x14ac:dyDescent="0.2">
      <c r="A28" s="458"/>
      <c r="B28" s="939"/>
      <c r="C28" s="459"/>
      <c r="D28" s="96" t="s">
        <v>103</v>
      </c>
      <c r="E28" s="429"/>
      <c r="F28" s="293"/>
      <c r="G28" s="293"/>
      <c r="H28" s="300"/>
      <c r="I28" s="294"/>
      <c r="J28" s="306" t="s">
        <v>30</v>
      </c>
      <c r="K28" s="295" t="s">
        <v>30</v>
      </c>
      <c r="L28" s="296" t="s">
        <v>30</v>
      </c>
      <c r="M28" s="297"/>
      <c r="N28" s="301">
        <v>0</v>
      </c>
      <c r="O28" s="294"/>
      <c r="P28" s="301">
        <v>0</v>
      </c>
      <c r="Q28" s="398"/>
      <c r="R28" s="298" t="str">
        <f t="shared" si="0"/>
        <v>0K</v>
      </c>
      <c r="S28" s="299"/>
      <c r="T28" s="303">
        <f t="shared" si="1"/>
        <v>0</v>
      </c>
      <c r="U28" s="297"/>
      <c r="V28" s="301">
        <v>0</v>
      </c>
      <c r="W28" s="297"/>
      <c r="X28" s="303">
        <f t="shared" si="2"/>
        <v>0</v>
      </c>
      <c r="Y28" s="297"/>
      <c r="Z28" s="304"/>
      <c r="AA28" s="305"/>
      <c r="AB28" s="304"/>
      <c r="AC28" s="460"/>
    </row>
    <row r="29" spans="1:29" s="461" customFormat="1" ht="17.45" customHeight="1" x14ac:dyDescent="0.2">
      <c r="A29" s="458"/>
      <c r="B29" s="939"/>
      <c r="C29" s="459"/>
      <c r="D29" s="96" t="s">
        <v>104</v>
      </c>
      <c r="E29" s="429"/>
      <c r="F29" s="293"/>
      <c r="G29" s="293"/>
      <c r="H29" s="300"/>
      <c r="I29" s="294"/>
      <c r="J29" s="306" t="s">
        <v>30</v>
      </c>
      <c r="K29" s="295"/>
      <c r="L29" s="296" t="s">
        <v>30</v>
      </c>
      <c r="M29" s="297"/>
      <c r="N29" s="301">
        <v>0</v>
      </c>
      <c r="O29" s="294"/>
      <c r="P29" s="301">
        <v>0</v>
      </c>
      <c r="Q29" s="398"/>
      <c r="R29" s="298" t="str">
        <f t="shared" si="0"/>
        <v>0K</v>
      </c>
      <c r="S29" s="299"/>
      <c r="T29" s="303">
        <f t="shared" si="1"/>
        <v>0</v>
      </c>
      <c r="U29" s="297"/>
      <c r="V29" s="301">
        <v>0</v>
      </c>
      <c r="W29" s="297"/>
      <c r="X29" s="303">
        <f t="shared" si="2"/>
        <v>0</v>
      </c>
      <c r="Y29" s="297"/>
      <c r="Z29" s="304"/>
      <c r="AA29" s="305"/>
      <c r="AB29" s="304"/>
      <c r="AC29" s="460"/>
    </row>
    <row r="30" spans="1:29" s="461" customFormat="1" ht="17.45" customHeight="1" x14ac:dyDescent="0.2">
      <c r="A30" s="458"/>
      <c r="B30" s="939"/>
      <c r="C30" s="459"/>
      <c r="D30" s="96" t="s">
        <v>105</v>
      </c>
      <c r="E30" s="429"/>
      <c r="F30" s="293"/>
      <c r="G30" s="293"/>
      <c r="H30" s="300"/>
      <c r="I30" s="294"/>
      <c r="J30" s="306" t="s">
        <v>30</v>
      </c>
      <c r="K30" s="295" t="s">
        <v>30</v>
      </c>
      <c r="L30" s="296" t="s">
        <v>30</v>
      </c>
      <c r="M30" s="297"/>
      <c r="N30" s="301">
        <v>0</v>
      </c>
      <c r="O30" s="294"/>
      <c r="P30" s="301">
        <v>0</v>
      </c>
      <c r="Q30" s="398"/>
      <c r="R30" s="298" t="str">
        <f t="shared" si="0"/>
        <v>0K</v>
      </c>
      <c r="S30" s="299"/>
      <c r="T30" s="303">
        <f t="shared" si="1"/>
        <v>0</v>
      </c>
      <c r="U30" s="297"/>
      <c r="V30" s="301">
        <v>0</v>
      </c>
      <c r="W30" s="297"/>
      <c r="X30" s="303">
        <f t="shared" si="2"/>
        <v>0</v>
      </c>
      <c r="Y30" s="297"/>
      <c r="Z30" s="304"/>
      <c r="AA30" s="305"/>
      <c r="AB30" s="304"/>
      <c r="AC30" s="460"/>
    </row>
    <row r="31" spans="1:29" s="461" customFormat="1" ht="17.45" customHeight="1" x14ac:dyDescent="0.2">
      <c r="A31" s="458"/>
      <c r="B31" s="939"/>
      <c r="C31" s="459"/>
      <c r="D31" s="96" t="s">
        <v>106</v>
      </c>
      <c r="E31" s="429"/>
      <c r="F31" s="293"/>
      <c r="G31" s="293"/>
      <c r="H31" s="300"/>
      <c r="I31" s="294"/>
      <c r="J31" s="306" t="s">
        <v>30</v>
      </c>
      <c r="K31" s="295" t="s">
        <v>30</v>
      </c>
      <c r="L31" s="296" t="s">
        <v>30</v>
      </c>
      <c r="M31" s="297"/>
      <c r="N31" s="301">
        <v>0</v>
      </c>
      <c r="O31" s="294"/>
      <c r="P31" s="301">
        <v>0</v>
      </c>
      <c r="Q31" s="398"/>
      <c r="R31" s="298" t="str">
        <f t="shared" si="0"/>
        <v>0K</v>
      </c>
      <c r="S31" s="299"/>
      <c r="T31" s="303">
        <f t="shared" si="1"/>
        <v>0</v>
      </c>
      <c r="U31" s="297"/>
      <c r="V31" s="301">
        <v>0</v>
      </c>
      <c r="W31" s="297"/>
      <c r="X31" s="303">
        <f t="shared" si="2"/>
        <v>0</v>
      </c>
      <c r="Y31" s="297"/>
      <c r="Z31" s="304"/>
      <c r="AA31" s="305"/>
      <c r="AB31" s="304"/>
      <c r="AC31" s="460"/>
    </row>
    <row r="32" spans="1:29" s="461" customFormat="1" ht="17.45" customHeight="1" x14ac:dyDescent="0.2">
      <c r="A32" s="458"/>
      <c r="B32" s="939"/>
      <c r="C32" s="459"/>
      <c r="D32" s="96" t="s">
        <v>107</v>
      </c>
      <c r="E32" s="429"/>
      <c r="F32" s="293"/>
      <c r="G32" s="293"/>
      <c r="H32" s="300"/>
      <c r="I32" s="294"/>
      <c r="J32" s="306"/>
      <c r="K32" s="295" t="s">
        <v>30</v>
      </c>
      <c r="L32" s="296" t="s">
        <v>30</v>
      </c>
      <c r="M32" s="297"/>
      <c r="N32" s="301">
        <v>0</v>
      </c>
      <c r="O32" s="294"/>
      <c r="P32" s="301">
        <v>0</v>
      </c>
      <c r="Q32" s="398"/>
      <c r="R32" s="298" t="str">
        <f t="shared" si="0"/>
        <v>0K</v>
      </c>
      <c r="S32" s="299"/>
      <c r="T32" s="303">
        <f t="shared" si="1"/>
        <v>0</v>
      </c>
      <c r="U32" s="297"/>
      <c r="V32" s="301">
        <v>0</v>
      </c>
      <c r="W32" s="297"/>
      <c r="X32" s="303">
        <f t="shared" si="2"/>
        <v>0</v>
      </c>
      <c r="Y32" s="297"/>
      <c r="Z32" s="304"/>
      <c r="AA32" s="305"/>
      <c r="AB32" s="304"/>
      <c r="AC32" s="460"/>
    </row>
    <row r="33" spans="1:29" s="461" customFormat="1" ht="17.45" customHeight="1" x14ac:dyDescent="0.2">
      <c r="A33" s="458"/>
      <c r="B33" s="939"/>
      <c r="C33" s="459"/>
      <c r="D33" s="96" t="s">
        <v>108</v>
      </c>
      <c r="E33" s="429"/>
      <c r="F33" s="293"/>
      <c r="G33" s="293"/>
      <c r="H33" s="300"/>
      <c r="I33" s="294"/>
      <c r="J33" s="306" t="s">
        <v>30</v>
      </c>
      <c r="K33" s="295" t="s">
        <v>30</v>
      </c>
      <c r="L33" s="296" t="s">
        <v>30</v>
      </c>
      <c r="M33" s="297"/>
      <c r="N33" s="301">
        <v>0</v>
      </c>
      <c r="O33" s="294"/>
      <c r="P33" s="301">
        <v>0</v>
      </c>
      <c r="Q33" s="398"/>
      <c r="R33" s="298" t="str">
        <f t="shared" si="0"/>
        <v>0K</v>
      </c>
      <c r="S33" s="299"/>
      <c r="T33" s="303">
        <f t="shared" si="1"/>
        <v>0</v>
      </c>
      <c r="U33" s="297"/>
      <c r="V33" s="301">
        <v>0</v>
      </c>
      <c r="W33" s="297"/>
      <c r="X33" s="303">
        <f t="shared" si="2"/>
        <v>0</v>
      </c>
      <c r="Y33" s="297"/>
      <c r="Z33" s="304"/>
      <c r="AA33" s="305"/>
      <c r="AB33" s="304"/>
      <c r="AC33" s="460"/>
    </row>
    <row r="34" spans="1:29" s="461" customFormat="1" ht="17.45" customHeight="1" x14ac:dyDescent="0.2">
      <c r="A34" s="458"/>
      <c r="B34" s="939"/>
      <c r="C34" s="459"/>
      <c r="D34" s="96" t="s">
        <v>109</v>
      </c>
      <c r="E34" s="429"/>
      <c r="F34" s="293"/>
      <c r="G34" s="293"/>
      <c r="H34" s="300"/>
      <c r="I34" s="294"/>
      <c r="J34" s="306" t="s">
        <v>30</v>
      </c>
      <c r="K34" s="295" t="s">
        <v>30</v>
      </c>
      <c r="L34" s="296" t="s">
        <v>30</v>
      </c>
      <c r="M34" s="297"/>
      <c r="N34" s="301">
        <v>0</v>
      </c>
      <c r="O34" s="294"/>
      <c r="P34" s="301">
        <v>0</v>
      </c>
      <c r="Q34" s="398"/>
      <c r="R34" s="298" t="str">
        <f t="shared" si="0"/>
        <v>0K</v>
      </c>
      <c r="S34" s="299"/>
      <c r="T34" s="303">
        <f t="shared" si="1"/>
        <v>0</v>
      </c>
      <c r="U34" s="297"/>
      <c r="V34" s="301">
        <v>0</v>
      </c>
      <c r="W34" s="297"/>
      <c r="X34" s="303">
        <f t="shared" si="2"/>
        <v>0</v>
      </c>
      <c r="Y34" s="297"/>
      <c r="Z34" s="304"/>
      <c r="AA34" s="305"/>
      <c r="AB34" s="304"/>
      <c r="AC34" s="460"/>
    </row>
    <row r="35" spans="1:29" s="461" customFormat="1" ht="17.45" customHeight="1" x14ac:dyDescent="0.2">
      <c r="A35" s="458"/>
      <c r="B35" s="939"/>
      <c r="C35" s="459"/>
      <c r="D35" s="96" t="s">
        <v>110</v>
      </c>
      <c r="E35" s="429"/>
      <c r="F35" s="293"/>
      <c r="G35" s="293"/>
      <c r="H35" s="300"/>
      <c r="I35" s="294"/>
      <c r="J35" s="306" t="s">
        <v>30</v>
      </c>
      <c r="K35" s="295" t="s">
        <v>30</v>
      </c>
      <c r="L35" s="296" t="s">
        <v>30</v>
      </c>
      <c r="M35" s="297"/>
      <c r="N35" s="301">
        <v>0</v>
      </c>
      <c r="O35" s="294"/>
      <c r="P35" s="301">
        <v>0</v>
      </c>
      <c r="Q35" s="398"/>
      <c r="R35" s="298" t="str">
        <f t="shared" si="0"/>
        <v>0K</v>
      </c>
      <c r="S35" s="299"/>
      <c r="T35" s="303">
        <f t="shared" si="1"/>
        <v>0</v>
      </c>
      <c r="U35" s="297"/>
      <c r="V35" s="301">
        <v>0</v>
      </c>
      <c r="W35" s="297"/>
      <c r="X35" s="303">
        <f t="shared" si="2"/>
        <v>0</v>
      </c>
      <c r="Y35" s="297"/>
      <c r="Z35" s="304"/>
      <c r="AA35" s="305"/>
      <c r="AB35" s="304"/>
      <c r="AC35" s="460"/>
    </row>
    <row r="36" spans="1:29" s="461" customFormat="1" ht="17.45" customHeight="1" x14ac:dyDescent="0.2">
      <c r="A36" s="458"/>
      <c r="B36" s="939"/>
      <c r="C36" s="459"/>
      <c r="D36" s="96" t="s">
        <v>111</v>
      </c>
      <c r="E36" s="429"/>
      <c r="F36" s="293"/>
      <c r="G36" s="293"/>
      <c r="H36" s="300"/>
      <c r="I36" s="294"/>
      <c r="J36" s="306" t="s">
        <v>30</v>
      </c>
      <c r="K36" s="295" t="s">
        <v>30</v>
      </c>
      <c r="L36" s="296" t="s">
        <v>30</v>
      </c>
      <c r="M36" s="297"/>
      <c r="N36" s="301">
        <v>0</v>
      </c>
      <c r="O36" s="294"/>
      <c r="P36" s="301">
        <v>0</v>
      </c>
      <c r="Q36" s="398"/>
      <c r="R36" s="298" t="str">
        <f t="shared" si="0"/>
        <v>0K</v>
      </c>
      <c r="S36" s="299"/>
      <c r="T36" s="303">
        <f t="shared" si="1"/>
        <v>0</v>
      </c>
      <c r="U36" s="297"/>
      <c r="V36" s="301">
        <v>0</v>
      </c>
      <c r="W36" s="297"/>
      <c r="X36" s="303">
        <f t="shared" si="2"/>
        <v>0</v>
      </c>
      <c r="Y36" s="297"/>
      <c r="Z36" s="304"/>
      <c r="AA36" s="305"/>
      <c r="AB36" s="304"/>
      <c r="AC36" s="460"/>
    </row>
    <row r="37" spans="1:29" s="461" customFormat="1" ht="17.45" customHeight="1" x14ac:dyDescent="0.2">
      <c r="A37" s="458"/>
      <c r="B37" s="939"/>
      <c r="C37" s="459"/>
      <c r="D37" s="96" t="s">
        <v>112</v>
      </c>
      <c r="E37" s="429"/>
      <c r="F37" s="293"/>
      <c r="G37" s="293"/>
      <c r="H37" s="300"/>
      <c r="I37" s="294"/>
      <c r="J37" s="306" t="s">
        <v>30</v>
      </c>
      <c r="K37" s="295" t="s">
        <v>30</v>
      </c>
      <c r="L37" s="296" t="s">
        <v>30</v>
      </c>
      <c r="M37" s="297"/>
      <c r="N37" s="301">
        <v>0</v>
      </c>
      <c r="O37" s="294"/>
      <c r="P37" s="301">
        <v>0</v>
      </c>
      <c r="Q37" s="398"/>
      <c r="R37" s="298" t="str">
        <f t="shared" si="0"/>
        <v>0K</v>
      </c>
      <c r="S37" s="299"/>
      <c r="T37" s="303">
        <f t="shared" si="1"/>
        <v>0</v>
      </c>
      <c r="U37" s="297"/>
      <c r="V37" s="301">
        <v>0</v>
      </c>
      <c r="W37" s="297"/>
      <c r="X37" s="303">
        <f t="shared" si="2"/>
        <v>0</v>
      </c>
      <c r="Y37" s="297"/>
      <c r="Z37" s="304"/>
      <c r="AA37" s="305"/>
      <c r="AB37" s="304"/>
      <c r="AC37" s="460"/>
    </row>
    <row r="38" spans="1:29" s="461" customFormat="1" ht="17.45" customHeight="1" x14ac:dyDescent="0.2">
      <c r="A38" s="458"/>
      <c r="B38" s="939"/>
      <c r="C38" s="459"/>
      <c r="D38" s="96" t="s">
        <v>113</v>
      </c>
      <c r="E38" s="429"/>
      <c r="F38" s="293"/>
      <c r="G38" s="293"/>
      <c r="H38" s="300"/>
      <c r="I38" s="294"/>
      <c r="J38" s="306" t="s">
        <v>30</v>
      </c>
      <c r="K38" s="295" t="s">
        <v>30</v>
      </c>
      <c r="L38" s="296" t="s">
        <v>30</v>
      </c>
      <c r="M38" s="297"/>
      <c r="N38" s="301">
        <v>0</v>
      </c>
      <c r="O38" s="294"/>
      <c r="P38" s="301">
        <v>0</v>
      </c>
      <c r="Q38" s="398"/>
      <c r="R38" s="298" t="str">
        <f t="shared" si="0"/>
        <v>0K</v>
      </c>
      <c r="S38" s="299"/>
      <c r="T38" s="303">
        <f t="shared" si="1"/>
        <v>0</v>
      </c>
      <c r="U38" s="297"/>
      <c r="V38" s="301">
        <v>0</v>
      </c>
      <c r="W38" s="297"/>
      <c r="X38" s="303">
        <f t="shared" si="2"/>
        <v>0</v>
      </c>
      <c r="Y38" s="297"/>
      <c r="Z38" s="304"/>
      <c r="AA38" s="305"/>
      <c r="AB38" s="304"/>
      <c r="AC38" s="460"/>
    </row>
    <row r="39" spans="1:29" s="461" customFormat="1" ht="17.45" customHeight="1" x14ac:dyDescent="0.2">
      <c r="A39" s="458"/>
      <c r="B39" s="939"/>
      <c r="C39" s="459"/>
      <c r="D39" s="96" t="s">
        <v>114</v>
      </c>
      <c r="E39" s="429"/>
      <c r="F39" s="293"/>
      <c r="G39" s="293"/>
      <c r="H39" s="300"/>
      <c r="I39" s="294"/>
      <c r="J39" s="306" t="s">
        <v>30</v>
      </c>
      <c r="K39" s="295" t="s">
        <v>30</v>
      </c>
      <c r="L39" s="296" t="s">
        <v>30</v>
      </c>
      <c r="M39" s="297"/>
      <c r="N39" s="301">
        <v>0</v>
      </c>
      <c r="O39" s="294"/>
      <c r="P39" s="301">
        <v>0</v>
      </c>
      <c r="Q39" s="398"/>
      <c r="R39" s="298" t="str">
        <f t="shared" si="0"/>
        <v>0K</v>
      </c>
      <c r="S39" s="299"/>
      <c r="T39" s="303">
        <f t="shared" si="1"/>
        <v>0</v>
      </c>
      <c r="U39" s="297"/>
      <c r="V39" s="301">
        <v>0</v>
      </c>
      <c r="W39" s="297"/>
      <c r="X39" s="303">
        <f t="shared" si="2"/>
        <v>0</v>
      </c>
      <c r="Y39" s="297"/>
      <c r="Z39" s="304"/>
      <c r="AA39" s="305"/>
      <c r="AB39" s="304"/>
      <c r="AC39" s="460"/>
    </row>
    <row r="40" spans="1:29" s="461" customFormat="1" ht="17.45" customHeight="1" x14ac:dyDescent="0.2">
      <c r="A40" s="458"/>
      <c r="B40" s="939"/>
      <c r="C40" s="459"/>
      <c r="D40" s="96" t="s">
        <v>115</v>
      </c>
      <c r="E40" s="429"/>
      <c r="F40" s="293"/>
      <c r="G40" s="293"/>
      <c r="H40" s="300"/>
      <c r="I40" s="294"/>
      <c r="J40" s="306" t="s">
        <v>30</v>
      </c>
      <c r="K40" s="295" t="s">
        <v>30</v>
      </c>
      <c r="L40" s="296" t="s">
        <v>30</v>
      </c>
      <c r="M40" s="297"/>
      <c r="N40" s="301">
        <v>0</v>
      </c>
      <c r="O40" s="294"/>
      <c r="P40" s="301">
        <v>0</v>
      </c>
      <c r="Q40" s="398"/>
      <c r="R40" s="298" t="str">
        <f t="shared" si="0"/>
        <v>0K</v>
      </c>
      <c r="S40" s="299"/>
      <c r="T40" s="303">
        <f t="shared" si="1"/>
        <v>0</v>
      </c>
      <c r="U40" s="297"/>
      <c r="V40" s="301">
        <v>0</v>
      </c>
      <c r="W40" s="297"/>
      <c r="X40" s="303">
        <f t="shared" si="2"/>
        <v>0</v>
      </c>
      <c r="Y40" s="297"/>
      <c r="Z40" s="304"/>
      <c r="AA40" s="305"/>
      <c r="AB40" s="304"/>
      <c r="AC40" s="460"/>
    </row>
    <row r="41" spans="1:29" s="461" customFormat="1" ht="17.45" customHeight="1" x14ac:dyDescent="0.2">
      <c r="A41" s="458"/>
      <c r="B41" s="939"/>
      <c r="C41" s="459"/>
      <c r="D41" s="96" t="s">
        <v>116</v>
      </c>
      <c r="E41" s="429"/>
      <c r="F41" s="293"/>
      <c r="G41" s="293"/>
      <c r="H41" s="300"/>
      <c r="I41" s="294"/>
      <c r="J41" s="306" t="s">
        <v>30</v>
      </c>
      <c r="K41" s="295" t="s">
        <v>30</v>
      </c>
      <c r="L41" s="296" t="s">
        <v>30</v>
      </c>
      <c r="M41" s="297"/>
      <c r="N41" s="301">
        <v>0</v>
      </c>
      <c r="O41" s="294"/>
      <c r="P41" s="301">
        <v>0</v>
      </c>
      <c r="Q41" s="398"/>
      <c r="R41" s="298" t="str">
        <f t="shared" si="0"/>
        <v>0K</v>
      </c>
      <c r="S41" s="299"/>
      <c r="T41" s="303">
        <f t="shared" si="1"/>
        <v>0</v>
      </c>
      <c r="U41" s="297"/>
      <c r="V41" s="301">
        <v>0</v>
      </c>
      <c r="W41" s="297"/>
      <c r="X41" s="303">
        <f t="shared" si="2"/>
        <v>0</v>
      </c>
      <c r="Y41" s="297"/>
      <c r="Z41" s="304"/>
      <c r="AA41" s="305"/>
      <c r="AB41" s="304"/>
      <c r="AC41" s="460"/>
    </row>
    <row r="42" spans="1:29" s="461" customFormat="1" ht="18" customHeight="1" x14ac:dyDescent="0.2">
      <c r="A42" s="458"/>
      <c r="B42" s="939"/>
      <c r="C42" s="459"/>
      <c r="D42" s="96" t="s">
        <v>117</v>
      </c>
      <c r="E42" s="429"/>
      <c r="F42" s="293"/>
      <c r="G42" s="293"/>
      <c r="H42" s="300"/>
      <c r="I42" s="294"/>
      <c r="J42" s="306" t="s">
        <v>30</v>
      </c>
      <c r="K42" s="295" t="s">
        <v>30</v>
      </c>
      <c r="L42" s="296" t="s">
        <v>30</v>
      </c>
      <c r="M42" s="297"/>
      <c r="N42" s="301">
        <v>0</v>
      </c>
      <c r="O42" s="294"/>
      <c r="P42" s="301">
        <v>0</v>
      </c>
      <c r="Q42" s="398"/>
      <c r="R42" s="298" t="str">
        <f t="shared" si="0"/>
        <v>0K</v>
      </c>
      <c r="S42" s="299"/>
      <c r="T42" s="303">
        <f t="shared" si="1"/>
        <v>0</v>
      </c>
      <c r="U42" s="297"/>
      <c r="V42" s="301">
        <v>0</v>
      </c>
      <c r="W42" s="297"/>
      <c r="X42" s="303">
        <f t="shared" si="2"/>
        <v>0</v>
      </c>
      <c r="Y42" s="297"/>
      <c r="Z42" s="304"/>
      <c r="AA42" s="305"/>
      <c r="AB42" s="304"/>
      <c r="AC42" s="460"/>
    </row>
    <row r="43" spans="1:29" s="461" customFormat="1" ht="17.45" customHeight="1" thickBot="1" x14ac:dyDescent="0.3">
      <c r="A43" s="458"/>
      <c r="B43" s="939"/>
      <c r="C43" s="459"/>
      <c r="D43" s="429"/>
      <c r="E43" s="429"/>
      <c r="F43" s="462"/>
      <c r="G43" s="463"/>
      <c r="H43" s="464"/>
      <c r="I43" s="465"/>
      <c r="J43" s="466"/>
      <c r="K43" s="466"/>
      <c r="L43" s="466"/>
      <c r="M43" s="467"/>
      <c r="N43" s="468"/>
      <c r="O43" s="465"/>
      <c r="P43" s="468"/>
      <c r="Q43" s="468"/>
      <c r="R43" s="467"/>
      <c r="S43" s="469"/>
      <c r="T43" s="470"/>
      <c r="U43" s="467"/>
      <c r="V43" s="470"/>
      <c r="W43" s="467"/>
      <c r="X43" s="471"/>
      <c r="Y43" s="467"/>
      <c r="Z43" s="472"/>
      <c r="AA43" s="472"/>
      <c r="AB43" s="472"/>
      <c r="AC43" s="460"/>
    </row>
    <row r="44" spans="1:29" s="461" customFormat="1" ht="24.95" customHeight="1" thickBot="1" x14ac:dyDescent="0.25">
      <c r="A44" s="458"/>
      <c r="B44" s="939"/>
      <c r="C44" s="459"/>
      <c r="D44" s="429"/>
      <c r="E44" s="429"/>
      <c r="F44" s="947" t="s">
        <v>51</v>
      </c>
      <c r="G44" s="948"/>
      <c r="H44" s="948"/>
      <c r="I44" s="948"/>
      <c r="J44" s="948"/>
      <c r="K44" s="949"/>
      <c r="L44" s="266">
        <f>SUM(L23:L42)</f>
        <v>0</v>
      </c>
      <c r="M44" s="467"/>
      <c r="N44" s="265">
        <f>SUM(N23:N42)</f>
        <v>0</v>
      </c>
      <c r="O44" s="465"/>
      <c r="P44" s="265">
        <f>SUM(P23:P42)</f>
        <v>0</v>
      </c>
      <c r="Q44" s="265">
        <f>SUM(Q23:Q42)</f>
        <v>0</v>
      </c>
      <c r="R44" s="467"/>
      <c r="S44" s="469"/>
      <c r="T44" s="265">
        <f>SUM(T23:T42)</f>
        <v>0</v>
      </c>
      <c r="U44" s="467"/>
      <c r="V44" s="265">
        <f>SUM(V23:V42)</f>
        <v>0</v>
      </c>
      <c r="W44" s="467"/>
      <c r="X44" s="265">
        <f>SUM(X23:X42)</f>
        <v>0</v>
      </c>
      <c r="Y44" s="467"/>
      <c r="Z44" s="472"/>
      <c r="AA44" s="472"/>
      <c r="AB44" s="472"/>
      <c r="AC44" s="460"/>
    </row>
    <row r="45" spans="1:29" s="480" customFormat="1" ht="21.95" customHeight="1" x14ac:dyDescent="0.25">
      <c r="A45" s="473"/>
      <c r="B45" s="939"/>
      <c r="C45" s="474"/>
      <c r="D45" s="475"/>
      <c r="E45" s="475"/>
      <c r="F45" s="476"/>
      <c r="G45" s="69"/>
      <c r="H45" s="69" t="s">
        <v>30</v>
      </c>
      <c r="I45" s="69"/>
      <c r="J45" s="69"/>
      <c r="K45" s="69"/>
      <c r="L45" s="69"/>
      <c r="M45" s="477"/>
      <c r="N45" s="69" t="s">
        <v>30</v>
      </c>
      <c r="O45" s="69"/>
      <c r="P45" s="893" t="s">
        <v>30</v>
      </c>
      <c r="Q45" s="893"/>
      <c r="R45" s="477"/>
      <c r="S45" s="478"/>
      <c r="T45" s="477"/>
      <c r="U45" s="477"/>
      <c r="V45" s="477"/>
      <c r="W45" s="477"/>
      <c r="X45" s="478"/>
      <c r="Y45" s="477"/>
      <c r="Z45" s="478"/>
      <c r="AA45" s="478"/>
      <c r="AB45" s="478"/>
      <c r="AC45" s="479"/>
    </row>
    <row r="46" spans="1:29" ht="15" customHeight="1" thickBot="1" x14ac:dyDescent="0.3">
      <c r="A46" s="405"/>
      <c r="B46" s="939"/>
      <c r="D46" s="481"/>
      <c r="E46" s="481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482"/>
      <c r="T46" s="70"/>
      <c r="U46" s="70"/>
      <c r="V46" s="70"/>
      <c r="W46" s="70"/>
      <c r="X46" s="70"/>
      <c r="Y46" s="70"/>
      <c r="Z46" s="482"/>
      <c r="AA46" s="482"/>
      <c r="AB46" s="482"/>
      <c r="AC46" s="406"/>
    </row>
    <row r="47" spans="1:29" ht="14.45" customHeight="1" x14ac:dyDescent="0.25">
      <c r="A47" s="405"/>
      <c r="B47" s="939"/>
      <c r="D47" s="481"/>
      <c r="E47" s="481"/>
      <c r="F47" s="918" t="s">
        <v>6</v>
      </c>
      <c r="G47" s="919"/>
      <c r="H47" s="919"/>
      <c r="I47" s="919"/>
      <c r="J47" s="919"/>
      <c r="K47" s="919"/>
      <c r="L47" s="919"/>
      <c r="M47" s="919"/>
      <c r="N47" s="919"/>
      <c r="O47" s="919"/>
      <c r="P47" s="919"/>
      <c r="Q47" s="919"/>
      <c r="R47" s="919"/>
      <c r="S47" s="919"/>
      <c r="T47" s="919"/>
      <c r="U47" s="919"/>
      <c r="V47" s="919"/>
      <c r="W47" s="919"/>
      <c r="X47" s="919"/>
      <c r="Y47" s="919"/>
      <c r="Z47" s="919"/>
      <c r="AA47" s="919"/>
      <c r="AB47" s="920"/>
      <c r="AC47" s="406"/>
    </row>
    <row r="48" spans="1:29" ht="15" customHeight="1" x14ac:dyDescent="0.25">
      <c r="A48" s="405"/>
      <c r="B48" s="939"/>
      <c r="D48" s="481"/>
      <c r="E48" s="481"/>
      <c r="F48" s="921"/>
      <c r="G48" s="922"/>
      <c r="H48" s="922"/>
      <c r="I48" s="922"/>
      <c r="J48" s="922"/>
      <c r="K48" s="922"/>
      <c r="L48" s="922"/>
      <c r="M48" s="922"/>
      <c r="N48" s="922"/>
      <c r="O48" s="922"/>
      <c r="P48" s="922"/>
      <c r="Q48" s="922"/>
      <c r="R48" s="922"/>
      <c r="S48" s="922"/>
      <c r="T48" s="922"/>
      <c r="U48" s="922"/>
      <c r="V48" s="922"/>
      <c r="W48" s="922"/>
      <c r="X48" s="922"/>
      <c r="Y48" s="922"/>
      <c r="Z48" s="922"/>
      <c r="AA48" s="922"/>
      <c r="AB48" s="923"/>
      <c r="AC48" s="406"/>
    </row>
    <row r="49" spans="1:29" ht="15" customHeight="1" thickBot="1" x14ac:dyDescent="0.3">
      <c r="A49" s="405"/>
      <c r="B49" s="940"/>
      <c r="F49" s="924"/>
      <c r="G49" s="925"/>
      <c r="H49" s="925"/>
      <c r="I49" s="925"/>
      <c r="J49" s="925"/>
      <c r="K49" s="925"/>
      <c r="L49" s="925"/>
      <c r="M49" s="925"/>
      <c r="N49" s="925"/>
      <c r="O49" s="925"/>
      <c r="P49" s="925"/>
      <c r="Q49" s="925"/>
      <c r="R49" s="925"/>
      <c r="S49" s="925"/>
      <c r="T49" s="925"/>
      <c r="U49" s="925"/>
      <c r="V49" s="925"/>
      <c r="W49" s="925"/>
      <c r="X49" s="925"/>
      <c r="Y49" s="925"/>
      <c r="Z49" s="925"/>
      <c r="AA49" s="925"/>
      <c r="AB49" s="926"/>
      <c r="AC49" s="406"/>
    </row>
    <row r="50" spans="1:29" ht="15.75" thickBot="1" x14ac:dyDescent="0.3">
      <c r="A50" s="486"/>
      <c r="B50" s="487"/>
      <c r="C50" s="488"/>
      <c r="D50" s="489"/>
      <c r="E50" s="489"/>
      <c r="F50" s="490"/>
      <c r="G50" s="491"/>
      <c r="H50" s="483"/>
      <c r="I50" s="483"/>
      <c r="J50" s="492"/>
      <c r="K50" s="492"/>
      <c r="L50" s="492"/>
      <c r="M50" s="484"/>
      <c r="N50" s="483"/>
      <c r="O50" s="491"/>
      <c r="P50" s="483"/>
      <c r="Q50" s="483"/>
      <c r="R50" s="484"/>
      <c r="S50" s="483"/>
      <c r="T50" s="484"/>
      <c r="U50" s="484"/>
      <c r="V50" s="484"/>
      <c r="W50" s="484"/>
      <c r="X50" s="483"/>
      <c r="Y50" s="484"/>
      <c r="Z50" s="483"/>
      <c r="AA50" s="483"/>
      <c r="AB50" s="483"/>
      <c r="AC50" s="493"/>
    </row>
    <row r="51" spans="1:29" ht="16.5" thickBot="1" x14ac:dyDescent="0.3">
      <c r="A51" s="419"/>
      <c r="B51" s="420"/>
      <c r="C51" s="421"/>
      <c r="D51" s="422"/>
      <c r="E51" s="422"/>
      <c r="F51" s="422"/>
      <c r="G51" s="423"/>
      <c r="H51" s="420"/>
      <c r="I51" s="420"/>
      <c r="J51" s="420"/>
      <c r="K51" s="420"/>
      <c r="L51" s="420"/>
      <c r="M51" s="424"/>
      <c r="N51" s="420"/>
      <c r="O51" s="423"/>
      <c r="P51" s="420"/>
      <c r="Q51" s="420"/>
      <c r="R51" s="421"/>
      <c r="S51" s="420"/>
      <c r="T51" s="421"/>
      <c r="U51" s="421"/>
      <c r="V51" s="421"/>
      <c r="W51" s="421"/>
      <c r="X51" s="425"/>
      <c r="Y51" s="421"/>
      <c r="Z51" s="420"/>
      <c r="AA51" s="420"/>
      <c r="AB51" s="420"/>
      <c r="AC51" s="426"/>
    </row>
    <row r="52" spans="1:29" ht="18.75" thickBot="1" x14ac:dyDescent="0.3">
      <c r="A52" s="428"/>
      <c r="B52" s="950" t="s">
        <v>536</v>
      </c>
      <c r="C52" s="154"/>
      <c r="D52" s="953" t="s">
        <v>9</v>
      </c>
      <c r="E52" s="429"/>
      <c r="F52" s="894" t="s">
        <v>10</v>
      </c>
      <c r="G52" s="895"/>
      <c r="H52" s="896"/>
      <c r="I52" s="430"/>
      <c r="J52" s="911" t="s">
        <v>11</v>
      </c>
      <c r="K52" s="912"/>
      <c r="L52" s="913"/>
      <c r="M52" s="431"/>
      <c r="N52" s="872" t="s">
        <v>603</v>
      </c>
      <c r="O52" s="432"/>
      <c r="P52" s="894" t="s">
        <v>558</v>
      </c>
      <c r="Q52" s="895"/>
      <c r="R52" s="896"/>
      <c r="S52" s="430"/>
      <c r="T52" s="890" t="s">
        <v>12</v>
      </c>
      <c r="U52" s="433"/>
      <c r="V52" s="890" t="s">
        <v>13</v>
      </c>
      <c r="W52" s="431"/>
      <c r="X52" s="890" t="s">
        <v>14</v>
      </c>
      <c r="Y52" s="431"/>
      <c r="Z52" s="872" t="s">
        <v>15</v>
      </c>
      <c r="AA52" s="434"/>
      <c r="AB52" s="872" t="s">
        <v>559</v>
      </c>
      <c r="AC52" s="435"/>
    </row>
    <row r="53" spans="1:29" ht="16.5" customHeight="1" thickBot="1" x14ac:dyDescent="0.3">
      <c r="A53" s="437"/>
      <c r="B53" s="951"/>
      <c r="C53" s="154"/>
      <c r="D53" s="954"/>
      <c r="E53" s="429"/>
      <c r="F53" s="897"/>
      <c r="G53" s="898"/>
      <c r="H53" s="899"/>
      <c r="I53" s="430"/>
      <c r="J53" s="880" t="s">
        <v>16</v>
      </c>
      <c r="K53" s="875" t="s">
        <v>675</v>
      </c>
      <c r="L53" s="882" t="s">
        <v>17</v>
      </c>
      <c r="M53" s="431"/>
      <c r="N53" s="873"/>
      <c r="O53" s="432"/>
      <c r="P53" s="897"/>
      <c r="Q53" s="898"/>
      <c r="R53" s="899"/>
      <c r="S53" s="430"/>
      <c r="T53" s="891"/>
      <c r="U53" s="433"/>
      <c r="V53" s="891"/>
      <c r="W53" s="431"/>
      <c r="X53" s="891"/>
      <c r="Y53" s="431"/>
      <c r="Z53" s="873"/>
      <c r="AA53" s="434"/>
      <c r="AB53" s="873"/>
      <c r="AC53" s="438"/>
    </row>
    <row r="54" spans="1:29" ht="30" customHeight="1" thickBot="1" x14ac:dyDescent="0.3">
      <c r="A54" s="428"/>
      <c r="B54" s="951"/>
      <c r="C54" s="433"/>
      <c r="D54" s="955"/>
      <c r="E54" s="429"/>
      <c r="F54" s="900" t="s">
        <v>18</v>
      </c>
      <c r="G54" s="877" t="s">
        <v>19</v>
      </c>
      <c r="H54" s="885" t="s">
        <v>560</v>
      </c>
      <c r="I54" s="430"/>
      <c r="J54" s="881"/>
      <c r="K54" s="876"/>
      <c r="L54" s="883"/>
      <c r="M54" s="433"/>
      <c r="N54" s="873"/>
      <c r="O54" s="432"/>
      <c r="P54" s="886" t="s">
        <v>20</v>
      </c>
      <c r="Q54" s="873" t="s">
        <v>21</v>
      </c>
      <c r="R54" s="873" t="s">
        <v>22</v>
      </c>
      <c r="S54" s="430"/>
      <c r="T54" s="892"/>
      <c r="U54" s="433"/>
      <c r="V54" s="892"/>
      <c r="W54" s="433"/>
      <c r="X54" s="892"/>
      <c r="Y54" s="433"/>
      <c r="Z54" s="874"/>
      <c r="AA54" s="434"/>
      <c r="AB54" s="874"/>
      <c r="AC54" s="435"/>
    </row>
    <row r="55" spans="1:29" ht="18.75" customHeight="1" x14ac:dyDescent="0.25">
      <c r="A55" s="428"/>
      <c r="B55" s="951"/>
      <c r="C55" s="439"/>
      <c r="D55" s="95" t="s">
        <v>23</v>
      </c>
      <c r="E55" s="440"/>
      <c r="F55" s="900"/>
      <c r="G55" s="877"/>
      <c r="H55" s="885"/>
      <c r="I55" s="430"/>
      <c r="J55" s="881"/>
      <c r="K55" s="876"/>
      <c r="L55" s="883"/>
      <c r="M55" s="439"/>
      <c r="N55" s="873"/>
      <c r="O55" s="441"/>
      <c r="P55" s="886"/>
      <c r="Q55" s="873"/>
      <c r="R55" s="873"/>
      <c r="S55" s="430"/>
      <c r="T55" s="888" t="s">
        <v>24</v>
      </c>
      <c r="U55" s="442"/>
      <c r="V55" s="888" t="s">
        <v>24</v>
      </c>
      <c r="W55" s="439"/>
      <c r="X55" s="888" t="s">
        <v>24</v>
      </c>
      <c r="Y55" s="439"/>
      <c r="Z55" s="261" t="s">
        <v>25</v>
      </c>
      <c r="AA55" s="439"/>
      <c r="AB55" s="261" t="s">
        <v>25</v>
      </c>
      <c r="AC55" s="435"/>
    </row>
    <row r="56" spans="1:29" ht="26.25" thickBot="1" x14ac:dyDescent="0.3">
      <c r="A56" s="443"/>
      <c r="B56" s="951"/>
      <c r="C56" s="444"/>
      <c r="D56" s="440"/>
      <c r="E56" s="440"/>
      <c r="F56" s="901"/>
      <c r="G56" s="878"/>
      <c r="H56" s="268" t="s">
        <v>26</v>
      </c>
      <c r="I56" s="430"/>
      <c r="J56" s="262" t="s">
        <v>666</v>
      </c>
      <c r="K56" s="263" t="s">
        <v>674</v>
      </c>
      <c r="L56" s="884"/>
      <c r="M56" s="442"/>
      <c r="N56" s="879"/>
      <c r="O56" s="441"/>
      <c r="P56" s="887"/>
      <c r="Q56" s="879"/>
      <c r="R56" s="879"/>
      <c r="S56" s="441"/>
      <c r="T56" s="889"/>
      <c r="U56" s="442"/>
      <c r="V56" s="889"/>
      <c r="W56" s="442"/>
      <c r="X56" s="889"/>
      <c r="Y56" s="442"/>
      <c r="Z56" s="264" t="s">
        <v>29</v>
      </c>
      <c r="AA56" s="445"/>
      <c r="AB56" s="264" t="s">
        <v>29</v>
      </c>
      <c r="AC56" s="446"/>
    </row>
    <row r="57" spans="1:29" ht="15.75" x14ac:dyDescent="0.25">
      <c r="A57" s="448"/>
      <c r="B57" s="951"/>
      <c r="C57" s="449"/>
      <c r="D57" s="450"/>
      <c r="E57" s="450"/>
      <c r="F57" s="451"/>
      <c r="G57" s="452"/>
      <c r="H57" s="452"/>
      <c r="I57" s="453"/>
      <c r="J57" s="453"/>
      <c r="K57" s="453"/>
      <c r="L57" s="453"/>
      <c r="M57" s="454"/>
      <c r="N57" s="452"/>
      <c r="O57" s="452"/>
      <c r="P57" s="455" t="s">
        <v>30</v>
      </c>
      <c r="Q57" s="455" t="s">
        <v>30</v>
      </c>
      <c r="R57" s="454"/>
      <c r="S57" s="453"/>
      <c r="T57" s="454"/>
      <c r="U57" s="454"/>
      <c r="V57" s="454"/>
      <c r="W57" s="454"/>
      <c r="X57" s="453"/>
      <c r="Y57" s="454"/>
      <c r="Z57" s="453"/>
      <c r="AA57" s="453"/>
      <c r="AB57" s="453"/>
      <c r="AC57" s="456"/>
    </row>
    <row r="58" spans="1:29" ht="18" x14ac:dyDescent="0.25">
      <c r="A58" s="458"/>
      <c r="B58" s="951"/>
      <c r="C58" s="459"/>
      <c r="D58" s="629" t="s">
        <v>563</v>
      </c>
      <c r="E58" s="429"/>
      <c r="F58" s="293"/>
      <c r="G58" s="293"/>
      <c r="H58" s="300"/>
      <c r="I58" s="294"/>
      <c r="J58" s="306"/>
      <c r="K58" s="295"/>
      <c r="L58" s="296"/>
      <c r="M58" s="297"/>
      <c r="N58" s="301">
        <v>0</v>
      </c>
      <c r="O58" s="294"/>
      <c r="P58" s="301">
        <v>0</v>
      </c>
      <c r="Q58" s="398"/>
      <c r="R58" s="298" t="str">
        <f t="shared" ref="R58:R77" si="3">IF(P58&lt;=0.1*N58,"0K","NON AMMISSIBILE")</f>
        <v>0K</v>
      </c>
      <c r="S58" s="299"/>
      <c r="T58" s="303">
        <f t="shared" ref="T58:T77" si="4">P58+N58</f>
        <v>0</v>
      </c>
      <c r="U58" s="297"/>
      <c r="V58" s="301"/>
      <c r="W58" s="297"/>
      <c r="X58" s="303">
        <f>T58+V58</f>
        <v>0</v>
      </c>
      <c r="Y58" s="297"/>
      <c r="Z58" s="304"/>
      <c r="AA58" s="305"/>
      <c r="AB58" s="304"/>
      <c r="AC58" s="460"/>
    </row>
    <row r="59" spans="1:29" ht="18" x14ac:dyDescent="0.25">
      <c r="A59" s="458"/>
      <c r="B59" s="951"/>
      <c r="C59" s="459"/>
      <c r="D59" s="629" t="s">
        <v>564</v>
      </c>
      <c r="E59" s="429"/>
      <c r="F59" s="293"/>
      <c r="G59" s="293"/>
      <c r="H59" s="300"/>
      <c r="I59" s="294"/>
      <c r="J59" s="306" t="s">
        <v>30</v>
      </c>
      <c r="K59" s="295" t="s">
        <v>30</v>
      </c>
      <c r="L59" s="296"/>
      <c r="M59" s="297"/>
      <c r="N59" s="301">
        <v>0</v>
      </c>
      <c r="O59" s="294"/>
      <c r="P59" s="301">
        <v>0</v>
      </c>
      <c r="Q59" s="398"/>
      <c r="R59" s="298" t="str">
        <f t="shared" si="3"/>
        <v>0K</v>
      </c>
      <c r="S59" s="299"/>
      <c r="T59" s="303">
        <f t="shared" si="4"/>
        <v>0</v>
      </c>
      <c r="U59" s="297"/>
      <c r="V59" s="301"/>
      <c r="W59" s="297"/>
      <c r="X59" s="303">
        <f t="shared" ref="X59:X77" si="5">T59+V59</f>
        <v>0</v>
      </c>
      <c r="Y59" s="297"/>
      <c r="Z59" s="304"/>
      <c r="AA59" s="305"/>
      <c r="AB59" s="304"/>
      <c r="AC59" s="460"/>
    </row>
    <row r="60" spans="1:29" ht="18" x14ac:dyDescent="0.25">
      <c r="A60" s="458"/>
      <c r="B60" s="951"/>
      <c r="C60" s="459"/>
      <c r="D60" s="629" t="s">
        <v>565</v>
      </c>
      <c r="E60" s="429"/>
      <c r="F60" s="293"/>
      <c r="G60" s="293"/>
      <c r="H60" s="300"/>
      <c r="I60" s="294"/>
      <c r="J60" s="306" t="s">
        <v>30</v>
      </c>
      <c r="K60" s="295" t="s">
        <v>30</v>
      </c>
      <c r="L60" s="296" t="s">
        <v>30</v>
      </c>
      <c r="M60" s="297"/>
      <c r="N60" s="301">
        <v>0</v>
      </c>
      <c r="O60" s="294"/>
      <c r="P60" s="301">
        <v>0</v>
      </c>
      <c r="Q60" s="398"/>
      <c r="R60" s="298" t="str">
        <f t="shared" si="3"/>
        <v>0K</v>
      </c>
      <c r="S60" s="299"/>
      <c r="T60" s="303">
        <f t="shared" si="4"/>
        <v>0</v>
      </c>
      <c r="U60" s="297"/>
      <c r="V60" s="301">
        <v>0</v>
      </c>
      <c r="W60" s="297"/>
      <c r="X60" s="303">
        <f t="shared" si="5"/>
        <v>0</v>
      </c>
      <c r="Y60" s="297"/>
      <c r="Z60" s="304"/>
      <c r="AA60" s="305"/>
      <c r="AB60" s="304"/>
      <c r="AC60" s="460"/>
    </row>
    <row r="61" spans="1:29" ht="18" x14ac:dyDescent="0.25">
      <c r="A61" s="458"/>
      <c r="B61" s="951"/>
      <c r="C61" s="459"/>
      <c r="D61" s="629" t="s">
        <v>566</v>
      </c>
      <c r="E61" s="429"/>
      <c r="F61" s="293"/>
      <c r="G61" s="293"/>
      <c r="H61" s="300"/>
      <c r="I61" s="294"/>
      <c r="J61" s="306" t="s">
        <v>30</v>
      </c>
      <c r="K61" s="295" t="s">
        <v>30</v>
      </c>
      <c r="L61" s="296" t="s">
        <v>30</v>
      </c>
      <c r="M61" s="297"/>
      <c r="N61" s="301">
        <v>0</v>
      </c>
      <c r="O61" s="294"/>
      <c r="P61" s="301">
        <v>0</v>
      </c>
      <c r="Q61" s="398"/>
      <c r="R61" s="298" t="str">
        <f t="shared" si="3"/>
        <v>0K</v>
      </c>
      <c r="S61" s="299"/>
      <c r="T61" s="303">
        <f t="shared" si="4"/>
        <v>0</v>
      </c>
      <c r="U61" s="297"/>
      <c r="V61" s="301">
        <v>0</v>
      </c>
      <c r="W61" s="297"/>
      <c r="X61" s="303">
        <f t="shared" si="5"/>
        <v>0</v>
      </c>
      <c r="Y61" s="297"/>
      <c r="Z61" s="304"/>
      <c r="AA61" s="305"/>
      <c r="AB61" s="304"/>
      <c r="AC61" s="460"/>
    </row>
    <row r="62" spans="1:29" ht="18" x14ac:dyDescent="0.25">
      <c r="A62" s="458"/>
      <c r="B62" s="951"/>
      <c r="C62" s="459"/>
      <c r="D62" s="629" t="s">
        <v>567</v>
      </c>
      <c r="E62" s="429"/>
      <c r="F62" s="293"/>
      <c r="G62" s="293"/>
      <c r="H62" s="300"/>
      <c r="I62" s="294"/>
      <c r="J62" s="306" t="s">
        <v>30</v>
      </c>
      <c r="K62" s="295" t="s">
        <v>30</v>
      </c>
      <c r="L62" s="296" t="s">
        <v>30</v>
      </c>
      <c r="M62" s="297"/>
      <c r="N62" s="301">
        <v>0</v>
      </c>
      <c r="O62" s="294"/>
      <c r="P62" s="301">
        <v>0</v>
      </c>
      <c r="Q62" s="398"/>
      <c r="R62" s="298" t="str">
        <f t="shared" si="3"/>
        <v>0K</v>
      </c>
      <c r="S62" s="299"/>
      <c r="T62" s="303">
        <f t="shared" si="4"/>
        <v>0</v>
      </c>
      <c r="U62" s="297"/>
      <c r="V62" s="301">
        <v>0</v>
      </c>
      <c r="W62" s="297"/>
      <c r="X62" s="303">
        <f t="shared" si="5"/>
        <v>0</v>
      </c>
      <c r="Y62" s="297"/>
      <c r="Z62" s="304"/>
      <c r="AA62" s="305"/>
      <c r="AB62" s="304"/>
      <c r="AC62" s="460"/>
    </row>
    <row r="63" spans="1:29" ht="18" x14ac:dyDescent="0.25">
      <c r="A63" s="458"/>
      <c r="B63" s="951"/>
      <c r="C63" s="459"/>
      <c r="D63" s="629" t="s">
        <v>568</v>
      </c>
      <c r="E63" s="429"/>
      <c r="F63" s="293"/>
      <c r="G63" s="293"/>
      <c r="H63" s="300"/>
      <c r="I63" s="294"/>
      <c r="J63" s="306" t="s">
        <v>30</v>
      </c>
      <c r="K63" s="295" t="s">
        <v>30</v>
      </c>
      <c r="L63" s="296" t="s">
        <v>30</v>
      </c>
      <c r="M63" s="297"/>
      <c r="N63" s="301">
        <v>0</v>
      </c>
      <c r="O63" s="294"/>
      <c r="P63" s="301">
        <v>0</v>
      </c>
      <c r="Q63" s="398"/>
      <c r="R63" s="298" t="str">
        <f t="shared" si="3"/>
        <v>0K</v>
      </c>
      <c r="S63" s="299"/>
      <c r="T63" s="303">
        <f t="shared" si="4"/>
        <v>0</v>
      </c>
      <c r="U63" s="297"/>
      <c r="V63" s="301">
        <v>0</v>
      </c>
      <c r="W63" s="297"/>
      <c r="X63" s="303">
        <f t="shared" si="5"/>
        <v>0</v>
      </c>
      <c r="Y63" s="297"/>
      <c r="Z63" s="304"/>
      <c r="AA63" s="305"/>
      <c r="AB63" s="304"/>
      <c r="AC63" s="460"/>
    </row>
    <row r="64" spans="1:29" ht="18" x14ac:dyDescent="0.25">
      <c r="A64" s="458"/>
      <c r="B64" s="951"/>
      <c r="C64" s="459"/>
      <c r="D64" s="629" t="s">
        <v>569</v>
      </c>
      <c r="E64" s="429"/>
      <c r="F64" s="293"/>
      <c r="G64" s="293"/>
      <c r="H64" s="300"/>
      <c r="I64" s="294"/>
      <c r="J64" s="306" t="s">
        <v>30</v>
      </c>
      <c r="K64" s="295"/>
      <c r="L64" s="296" t="s">
        <v>30</v>
      </c>
      <c r="M64" s="297"/>
      <c r="N64" s="301">
        <v>0</v>
      </c>
      <c r="O64" s="294"/>
      <c r="P64" s="301">
        <v>0</v>
      </c>
      <c r="Q64" s="398"/>
      <c r="R64" s="298" t="str">
        <f t="shared" si="3"/>
        <v>0K</v>
      </c>
      <c r="S64" s="299"/>
      <c r="T64" s="303">
        <f t="shared" si="4"/>
        <v>0</v>
      </c>
      <c r="U64" s="297"/>
      <c r="V64" s="301">
        <v>0</v>
      </c>
      <c r="W64" s="297"/>
      <c r="X64" s="303">
        <f t="shared" si="5"/>
        <v>0</v>
      </c>
      <c r="Y64" s="297"/>
      <c r="Z64" s="304"/>
      <c r="AA64" s="305"/>
      <c r="AB64" s="304"/>
      <c r="AC64" s="460"/>
    </row>
    <row r="65" spans="1:29" ht="18" x14ac:dyDescent="0.25">
      <c r="A65" s="458"/>
      <c r="B65" s="951"/>
      <c r="C65" s="459"/>
      <c r="D65" s="629" t="s">
        <v>570</v>
      </c>
      <c r="E65" s="429"/>
      <c r="F65" s="293"/>
      <c r="G65" s="293"/>
      <c r="H65" s="300"/>
      <c r="I65" s="294"/>
      <c r="J65" s="306" t="s">
        <v>30</v>
      </c>
      <c r="K65" s="295" t="s">
        <v>30</v>
      </c>
      <c r="L65" s="296" t="s">
        <v>30</v>
      </c>
      <c r="M65" s="297"/>
      <c r="N65" s="301">
        <v>0</v>
      </c>
      <c r="O65" s="294"/>
      <c r="P65" s="301">
        <v>0</v>
      </c>
      <c r="Q65" s="398"/>
      <c r="R65" s="298" t="str">
        <f t="shared" si="3"/>
        <v>0K</v>
      </c>
      <c r="S65" s="299"/>
      <c r="T65" s="303">
        <f t="shared" si="4"/>
        <v>0</v>
      </c>
      <c r="U65" s="297"/>
      <c r="V65" s="301">
        <v>0</v>
      </c>
      <c r="W65" s="297"/>
      <c r="X65" s="303">
        <f t="shared" si="5"/>
        <v>0</v>
      </c>
      <c r="Y65" s="297"/>
      <c r="Z65" s="304"/>
      <c r="AA65" s="305"/>
      <c r="AB65" s="304"/>
      <c r="AC65" s="460"/>
    </row>
    <row r="66" spans="1:29" ht="18" x14ac:dyDescent="0.25">
      <c r="A66" s="458"/>
      <c r="B66" s="951"/>
      <c r="C66" s="459"/>
      <c r="D66" s="629" t="s">
        <v>571</v>
      </c>
      <c r="E66" s="429"/>
      <c r="F66" s="293"/>
      <c r="G66" s="293"/>
      <c r="H66" s="300"/>
      <c r="I66" s="294"/>
      <c r="J66" s="306" t="s">
        <v>30</v>
      </c>
      <c r="K66" s="295" t="s">
        <v>30</v>
      </c>
      <c r="L66" s="296" t="s">
        <v>30</v>
      </c>
      <c r="M66" s="297"/>
      <c r="N66" s="301">
        <v>0</v>
      </c>
      <c r="O66" s="294"/>
      <c r="P66" s="301">
        <v>0</v>
      </c>
      <c r="Q66" s="398"/>
      <c r="R66" s="298" t="str">
        <f t="shared" si="3"/>
        <v>0K</v>
      </c>
      <c r="S66" s="299"/>
      <c r="T66" s="303">
        <f t="shared" si="4"/>
        <v>0</v>
      </c>
      <c r="U66" s="297"/>
      <c r="V66" s="301">
        <v>0</v>
      </c>
      <c r="W66" s="297"/>
      <c r="X66" s="303">
        <f t="shared" si="5"/>
        <v>0</v>
      </c>
      <c r="Y66" s="297"/>
      <c r="Z66" s="304"/>
      <c r="AA66" s="305"/>
      <c r="AB66" s="304"/>
      <c r="AC66" s="460"/>
    </row>
    <row r="67" spans="1:29" ht="18" x14ac:dyDescent="0.25">
      <c r="A67" s="458"/>
      <c r="B67" s="951"/>
      <c r="C67" s="459"/>
      <c r="D67" s="629" t="s">
        <v>572</v>
      </c>
      <c r="E67" s="429"/>
      <c r="F67" s="293"/>
      <c r="G67" s="293"/>
      <c r="H67" s="300"/>
      <c r="I67" s="294"/>
      <c r="J67" s="306"/>
      <c r="K67" s="295" t="s">
        <v>30</v>
      </c>
      <c r="L67" s="296" t="s">
        <v>30</v>
      </c>
      <c r="M67" s="297"/>
      <c r="N67" s="301">
        <v>0</v>
      </c>
      <c r="O67" s="294"/>
      <c r="P67" s="301">
        <v>0</v>
      </c>
      <c r="Q67" s="398"/>
      <c r="R67" s="298" t="str">
        <f t="shared" si="3"/>
        <v>0K</v>
      </c>
      <c r="S67" s="299"/>
      <c r="T67" s="303">
        <f t="shared" si="4"/>
        <v>0</v>
      </c>
      <c r="U67" s="297"/>
      <c r="V67" s="301">
        <v>0</v>
      </c>
      <c r="W67" s="297"/>
      <c r="X67" s="303">
        <f t="shared" si="5"/>
        <v>0</v>
      </c>
      <c r="Y67" s="297"/>
      <c r="Z67" s="304"/>
      <c r="AA67" s="305"/>
      <c r="AB67" s="304"/>
      <c r="AC67" s="460"/>
    </row>
    <row r="68" spans="1:29" ht="18" x14ac:dyDescent="0.25">
      <c r="A68" s="458"/>
      <c r="B68" s="951"/>
      <c r="C68" s="459"/>
      <c r="D68" s="629" t="s">
        <v>573</v>
      </c>
      <c r="E68" s="429"/>
      <c r="F68" s="293"/>
      <c r="G68" s="293"/>
      <c r="H68" s="300"/>
      <c r="I68" s="294"/>
      <c r="J68" s="306" t="s">
        <v>30</v>
      </c>
      <c r="K68" s="295" t="s">
        <v>30</v>
      </c>
      <c r="L68" s="296" t="s">
        <v>30</v>
      </c>
      <c r="M68" s="297"/>
      <c r="N68" s="301">
        <v>0</v>
      </c>
      <c r="O68" s="294"/>
      <c r="P68" s="301">
        <v>0</v>
      </c>
      <c r="Q68" s="398"/>
      <c r="R68" s="298" t="str">
        <f t="shared" si="3"/>
        <v>0K</v>
      </c>
      <c r="S68" s="299"/>
      <c r="T68" s="303">
        <f t="shared" si="4"/>
        <v>0</v>
      </c>
      <c r="U68" s="297"/>
      <c r="V68" s="301">
        <v>0</v>
      </c>
      <c r="W68" s="297"/>
      <c r="X68" s="303">
        <f t="shared" si="5"/>
        <v>0</v>
      </c>
      <c r="Y68" s="297"/>
      <c r="Z68" s="304"/>
      <c r="AA68" s="305"/>
      <c r="AB68" s="304"/>
      <c r="AC68" s="460"/>
    </row>
    <row r="69" spans="1:29" ht="18" x14ac:dyDescent="0.25">
      <c r="A69" s="458"/>
      <c r="B69" s="951"/>
      <c r="C69" s="459"/>
      <c r="D69" s="629" t="s">
        <v>574</v>
      </c>
      <c r="E69" s="429"/>
      <c r="F69" s="293"/>
      <c r="G69" s="293"/>
      <c r="H69" s="300"/>
      <c r="I69" s="294"/>
      <c r="J69" s="306" t="s">
        <v>30</v>
      </c>
      <c r="K69" s="295" t="s">
        <v>30</v>
      </c>
      <c r="L69" s="296" t="s">
        <v>30</v>
      </c>
      <c r="M69" s="297"/>
      <c r="N69" s="301">
        <v>0</v>
      </c>
      <c r="O69" s="294"/>
      <c r="P69" s="301">
        <v>0</v>
      </c>
      <c r="Q69" s="398"/>
      <c r="R69" s="298" t="str">
        <f t="shared" si="3"/>
        <v>0K</v>
      </c>
      <c r="S69" s="299"/>
      <c r="T69" s="303">
        <f t="shared" si="4"/>
        <v>0</v>
      </c>
      <c r="U69" s="297"/>
      <c r="V69" s="301">
        <v>0</v>
      </c>
      <c r="W69" s="297"/>
      <c r="X69" s="303">
        <f t="shared" si="5"/>
        <v>0</v>
      </c>
      <c r="Y69" s="297"/>
      <c r="Z69" s="304"/>
      <c r="AA69" s="305"/>
      <c r="AB69" s="304"/>
      <c r="AC69" s="460"/>
    </row>
    <row r="70" spans="1:29" ht="18" x14ac:dyDescent="0.25">
      <c r="A70" s="458"/>
      <c r="B70" s="951"/>
      <c r="C70" s="459"/>
      <c r="D70" s="629" t="s">
        <v>575</v>
      </c>
      <c r="E70" s="429"/>
      <c r="F70" s="293"/>
      <c r="G70" s="293"/>
      <c r="H70" s="300"/>
      <c r="I70" s="294"/>
      <c r="J70" s="306" t="s">
        <v>30</v>
      </c>
      <c r="K70" s="295" t="s">
        <v>30</v>
      </c>
      <c r="L70" s="296" t="s">
        <v>30</v>
      </c>
      <c r="M70" s="297"/>
      <c r="N70" s="301">
        <v>0</v>
      </c>
      <c r="O70" s="294"/>
      <c r="P70" s="301">
        <v>0</v>
      </c>
      <c r="Q70" s="398"/>
      <c r="R70" s="298" t="str">
        <f t="shared" si="3"/>
        <v>0K</v>
      </c>
      <c r="S70" s="299"/>
      <c r="T70" s="303">
        <f t="shared" si="4"/>
        <v>0</v>
      </c>
      <c r="U70" s="297"/>
      <c r="V70" s="301">
        <v>0</v>
      </c>
      <c r="W70" s="297"/>
      <c r="X70" s="303">
        <f t="shared" si="5"/>
        <v>0</v>
      </c>
      <c r="Y70" s="297"/>
      <c r="Z70" s="304"/>
      <c r="AA70" s="305"/>
      <c r="AB70" s="304"/>
      <c r="AC70" s="460"/>
    </row>
    <row r="71" spans="1:29" ht="18" x14ac:dyDescent="0.25">
      <c r="A71" s="458"/>
      <c r="B71" s="951"/>
      <c r="C71" s="459"/>
      <c r="D71" s="629" t="s">
        <v>576</v>
      </c>
      <c r="E71" s="429"/>
      <c r="F71" s="293"/>
      <c r="G71" s="293"/>
      <c r="H71" s="300"/>
      <c r="I71" s="294"/>
      <c r="J71" s="306" t="s">
        <v>30</v>
      </c>
      <c r="K71" s="295" t="s">
        <v>30</v>
      </c>
      <c r="L71" s="296" t="s">
        <v>30</v>
      </c>
      <c r="M71" s="297"/>
      <c r="N71" s="301">
        <v>0</v>
      </c>
      <c r="O71" s="294"/>
      <c r="P71" s="301">
        <v>0</v>
      </c>
      <c r="Q71" s="398"/>
      <c r="R71" s="298" t="str">
        <f t="shared" si="3"/>
        <v>0K</v>
      </c>
      <c r="S71" s="299"/>
      <c r="T71" s="303">
        <f t="shared" si="4"/>
        <v>0</v>
      </c>
      <c r="U71" s="297"/>
      <c r="V71" s="301">
        <v>0</v>
      </c>
      <c r="W71" s="297"/>
      <c r="X71" s="303">
        <f t="shared" si="5"/>
        <v>0</v>
      </c>
      <c r="Y71" s="297"/>
      <c r="Z71" s="304"/>
      <c r="AA71" s="305"/>
      <c r="AB71" s="304"/>
      <c r="AC71" s="460"/>
    </row>
    <row r="72" spans="1:29" ht="18" x14ac:dyDescent="0.25">
      <c r="A72" s="458"/>
      <c r="B72" s="951"/>
      <c r="C72" s="459"/>
      <c r="D72" s="629" t="s">
        <v>577</v>
      </c>
      <c r="E72" s="429"/>
      <c r="F72" s="293"/>
      <c r="G72" s="293"/>
      <c r="H72" s="300"/>
      <c r="I72" s="294"/>
      <c r="J72" s="306" t="s">
        <v>30</v>
      </c>
      <c r="K72" s="295" t="s">
        <v>30</v>
      </c>
      <c r="L72" s="296" t="s">
        <v>30</v>
      </c>
      <c r="M72" s="297"/>
      <c r="N72" s="301">
        <v>0</v>
      </c>
      <c r="O72" s="294"/>
      <c r="P72" s="301">
        <v>0</v>
      </c>
      <c r="Q72" s="398"/>
      <c r="R72" s="298" t="str">
        <f t="shared" si="3"/>
        <v>0K</v>
      </c>
      <c r="S72" s="299"/>
      <c r="T72" s="303">
        <f t="shared" si="4"/>
        <v>0</v>
      </c>
      <c r="U72" s="297"/>
      <c r="V72" s="301">
        <v>0</v>
      </c>
      <c r="W72" s="297"/>
      <c r="X72" s="303">
        <f t="shared" si="5"/>
        <v>0</v>
      </c>
      <c r="Y72" s="297"/>
      <c r="Z72" s="304"/>
      <c r="AA72" s="305"/>
      <c r="AB72" s="304"/>
      <c r="AC72" s="460"/>
    </row>
    <row r="73" spans="1:29" ht="18" x14ac:dyDescent="0.25">
      <c r="A73" s="458"/>
      <c r="B73" s="951"/>
      <c r="C73" s="459"/>
      <c r="D73" s="629" t="s">
        <v>578</v>
      </c>
      <c r="E73" s="429"/>
      <c r="F73" s="293"/>
      <c r="G73" s="293"/>
      <c r="H73" s="300"/>
      <c r="I73" s="294"/>
      <c r="J73" s="306" t="s">
        <v>30</v>
      </c>
      <c r="K73" s="295" t="s">
        <v>30</v>
      </c>
      <c r="L73" s="296" t="s">
        <v>30</v>
      </c>
      <c r="M73" s="297"/>
      <c r="N73" s="301">
        <v>0</v>
      </c>
      <c r="O73" s="294"/>
      <c r="P73" s="301">
        <v>0</v>
      </c>
      <c r="Q73" s="398"/>
      <c r="R73" s="298" t="str">
        <f t="shared" si="3"/>
        <v>0K</v>
      </c>
      <c r="S73" s="299"/>
      <c r="T73" s="303">
        <f t="shared" si="4"/>
        <v>0</v>
      </c>
      <c r="U73" s="297"/>
      <c r="V73" s="301">
        <v>0</v>
      </c>
      <c r="W73" s="297"/>
      <c r="X73" s="303">
        <f t="shared" si="5"/>
        <v>0</v>
      </c>
      <c r="Y73" s="297"/>
      <c r="Z73" s="304"/>
      <c r="AA73" s="305"/>
      <c r="AB73" s="304"/>
      <c r="AC73" s="460"/>
    </row>
    <row r="74" spans="1:29" ht="18" x14ac:dyDescent="0.25">
      <c r="A74" s="458"/>
      <c r="B74" s="951"/>
      <c r="C74" s="459"/>
      <c r="D74" s="629" t="s">
        <v>579</v>
      </c>
      <c r="E74" s="429"/>
      <c r="F74" s="293"/>
      <c r="G74" s="293"/>
      <c r="H74" s="300"/>
      <c r="I74" s="294"/>
      <c r="J74" s="306" t="s">
        <v>30</v>
      </c>
      <c r="K74" s="295" t="s">
        <v>30</v>
      </c>
      <c r="L74" s="296" t="s">
        <v>30</v>
      </c>
      <c r="M74" s="297"/>
      <c r="N74" s="301">
        <v>0</v>
      </c>
      <c r="O74" s="294"/>
      <c r="P74" s="301">
        <v>0</v>
      </c>
      <c r="Q74" s="398"/>
      <c r="R74" s="298" t="str">
        <f t="shared" si="3"/>
        <v>0K</v>
      </c>
      <c r="S74" s="299"/>
      <c r="T74" s="303">
        <f t="shared" si="4"/>
        <v>0</v>
      </c>
      <c r="U74" s="297"/>
      <c r="V74" s="301">
        <v>0</v>
      </c>
      <c r="W74" s="297"/>
      <c r="X74" s="303">
        <f t="shared" si="5"/>
        <v>0</v>
      </c>
      <c r="Y74" s="297"/>
      <c r="Z74" s="304"/>
      <c r="AA74" s="305"/>
      <c r="AB74" s="304"/>
      <c r="AC74" s="460"/>
    </row>
    <row r="75" spans="1:29" ht="18" x14ac:dyDescent="0.25">
      <c r="A75" s="458"/>
      <c r="B75" s="951"/>
      <c r="C75" s="459"/>
      <c r="D75" s="629" t="s">
        <v>580</v>
      </c>
      <c r="E75" s="429"/>
      <c r="F75" s="293"/>
      <c r="G75" s="293"/>
      <c r="H75" s="300"/>
      <c r="I75" s="294"/>
      <c r="J75" s="306" t="s">
        <v>30</v>
      </c>
      <c r="K75" s="295" t="s">
        <v>30</v>
      </c>
      <c r="L75" s="296" t="s">
        <v>30</v>
      </c>
      <c r="M75" s="297"/>
      <c r="N75" s="301">
        <v>0</v>
      </c>
      <c r="O75" s="294"/>
      <c r="P75" s="301">
        <v>0</v>
      </c>
      <c r="Q75" s="398"/>
      <c r="R75" s="298" t="str">
        <f t="shared" si="3"/>
        <v>0K</v>
      </c>
      <c r="S75" s="299"/>
      <c r="T75" s="303">
        <f t="shared" si="4"/>
        <v>0</v>
      </c>
      <c r="U75" s="297"/>
      <c r="V75" s="301">
        <v>0</v>
      </c>
      <c r="W75" s="297"/>
      <c r="X75" s="303">
        <f t="shared" si="5"/>
        <v>0</v>
      </c>
      <c r="Y75" s="297"/>
      <c r="Z75" s="304"/>
      <c r="AA75" s="305"/>
      <c r="AB75" s="304"/>
      <c r="AC75" s="460"/>
    </row>
    <row r="76" spans="1:29" ht="18" x14ac:dyDescent="0.25">
      <c r="A76" s="458"/>
      <c r="B76" s="951"/>
      <c r="C76" s="459"/>
      <c r="D76" s="629" t="s">
        <v>581</v>
      </c>
      <c r="E76" s="429"/>
      <c r="F76" s="293"/>
      <c r="G76" s="293"/>
      <c r="H76" s="300"/>
      <c r="I76" s="294"/>
      <c r="J76" s="306" t="s">
        <v>30</v>
      </c>
      <c r="K76" s="295" t="s">
        <v>30</v>
      </c>
      <c r="L76" s="296" t="s">
        <v>30</v>
      </c>
      <c r="M76" s="297"/>
      <c r="N76" s="301">
        <v>0</v>
      </c>
      <c r="O76" s="294"/>
      <c r="P76" s="301">
        <v>0</v>
      </c>
      <c r="Q76" s="398"/>
      <c r="R76" s="298" t="str">
        <f t="shared" si="3"/>
        <v>0K</v>
      </c>
      <c r="S76" s="299"/>
      <c r="T76" s="303">
        <f t="shared" si="4"/>
        <v>0</v>
      </c>
      <c r="U76" s="297"/>
      <c r="V76" s="301">
        <v>0</v>
      </c>
      <c r="W76" s="297"/>
      <c r="X76" s="303">
        <f t="shared" si="5"/>
        <v>0</v>
      </c>
      <c r="Y76" s="297"/>
      <c r="Z76" s="304"/>
      <c r="AA76" s="305"/>
      <c r="AB76" s="304"/>
      <c r="AC76" s="460"/>
    </row>
    <row r="77" spans="1:29" ht="18" x14ac:dyDescent="0.25">
      <c r="A77" s="458"/>
      <c r="B77" s="951"/>
      <c r="C77" s="459"/>
      <c r="D77" s="629" t="s">
        <v>582</v>
      </c>
      <c r="E77" s="429"/>
      <c r="F77" s="293"/>
      <c r="G77" s="293"/>
      <c r="H77" s="300"/>
      <c r="I77" s="294"/>
      <c r="J77" s="306" t="s">
        <v>30</v>
      </c>
      <c r="K77" s="295" t="s">
        <v>30</v>
      </c>
      <c r="L77" s="296" t="s">
        <v>30</v>
      </c>
      <c r="M77" s="297"/>
      <c r="N77" s="301">
        <v>0</v>
      </c>
      <c r="O77" s="294"/>
      <c r="P77" s="301">
        <v>0</v>
      </c>
      <c r="Q77" s="398"/>
      <c r="R77" s="298" t="str">
        <f t="shared" si="3"/>
        <v>0K</v>
      </c>
      <c r="S77" s="299"/>
      <c r="T77" s="303">
        <f t="shared" si="4"/>
        <v>0</v>
      </c>
      <c r="U77" s="297"/>
      <c r="V77" s="301">
        <v>0</v>
      </c>
      <c r="W77" s="297"/>
      <c r="X77" s="303">
        <f t="shared" si="5"/>
        <v>0</v>
      </c>
      <c r="Y77" s="297"/>
      <c r="Z77" s="304"/>
      <c r="AA77" s="305"/>
      <c r="AB77" s="304"/>
      <c r="AC77" s="460"/>
    </row>
    <row r="78" spans="1:29" ht="18.75" thickBot="1" x14ac:dyDescent="0.3">
      <c r="A78" s="458"/>
      <c r="B78" s="951"/>
      <c r="C78" s="459"/>
      <c r="D78" s="429"/>
      <c r="E78" s="429"/>
      <c r="F78" s="462"/>
      <c r="G78" s="463"/>
      <c r="H78" s="464"/>
      <c r="I78" s="465"/>
      <c r="J78" s="466"/>
      <c r="K78" s="466"/>
      <c r="L78" s="466"/>
      <c r="M78" s="467"/>
      <c r="N78" s="468"/>
      <c r="O78" s="465"/>
      <c r="P78" s="468"/>
      <c r="Q78" s="468"/>
      <c r="R78" s="467"/>
      <c r="S78" s="469"/>
      <c r="T78" s="470"/>
      <c r="U78" s="467"/>
      <c r="V78" s="470"/>
      <c r="W78" s="467"/>
      <c r="X78" s="471"/>
      <c r="Y78" s="467"/>
      <c r="Z78" s="472"/>
      <c r="AA78" s="472"/>
      <c r="AB78" s="472"/>
      <c r="AC78" s="460"/>
    </row>
    <row r="79" spans="1:29" ht="18.75" thickBot="1" x14ac:dyDescent="0.3">
      <c r="A79" s="458"/>
      <c r="B79" s="951"/>
      <c r="C79" s="459"/>
      <c r="D79" s="429"/>
      <c r="E79" s="429"/>
      <c r="F79" s="947" t="s">
        <v>51</v>
      </c>
      <c r="G79" s="948"/>
      <c r="H79" s="948"/>
      <c r="I79" s="948"/>
      <c r="J79" s="948"/>
      <c r="K79" s="949"/>
      <c r="L79" s="266">
        <f>SUM(L58:L77)</f>
        <v>0</v>
      </c>
      <c r="M79" s="467"/>
      <c r="N79" s="265">
        <f>SUM(N58:N77)</f>
        <v>0</v>
      </c>
      <c r="O79" s="465"/>
      <c r="P79" s="265">
        <f>SUM(P58:P77)</f>
        <v>0</v>
      </c>
      <c r="Q79" s="630"/>
      <c r="R79" s="467"/>
      <c r="S79" s="469"/>
      <c r="T79" s="265">
        <f>SUM(T58:T77)</f>
        <v>0</v>
      </c>
      <c r="U79" s="467"/>
      <c r="V79" s="265">
        <f>SUM(V58:V77)</f>
        <v>0</v>
      </c>
      <c r="W79" s="467"/>
      <c r="X79" s="265">
        <f>SUM(X58:X77)</f>
        <v>0</v>
      </c>
      <c r="Y79" s="467"/>
      <c r="Z79" s="472"/>
      <c r="AA79" s="472"/>
      <c r="AB79" s="472"/>
      <c r="AC79" s="460"/>
    </row>
    <row r="80" spans="1:29" ht="15.75" x14ac:dyDescent="0.25">
      <c r="A80" s="473"/>
      <c r="B80" s="951"/>
      <c r="C80" s="474"/>
      <c r="D80" s="475"/>
      <c r="E80" s="475"/>
      <c r="F80" s="476"/>
      <c r="G80" s="69"/>
      <c r="H80" s="69" t="s">
        <v>30</v>
      </c>
      <c r="I80" s="69"/>
      <c r="J80" s="69"/>
      <c r="K80" s="69"/>
      <c r="L80" s="69"/>
      <c r="M80" s="477"/>
      <c r="N80" s="69" t="s">
        <v>30</v>
      </c>
      <c r="O80" s="69"/>
      <c r="P80" s="893" t="s">
        <v>30</v>
      </c>
      <c r="Q80" s="893"/>
      <c r="R80" s="477"/>
      <c r="S80" s="478"/>
      <c r="T80" s="477"/>
      <c r="U80" s="477"/>
      <c r="V80" s="477"/>
      <c r="W80" s="477"/>
      <c r="X80" s="478"/>
      <c r="Y80" s="477"/>
      <c r="Z80" s="478"/>
      <c r="AA80" s="478"/>
      <c r="AB80" s="478"/>
      <c r="AC80" s="479"/>
    </row>
    <row r="81" spans="1:29" ht="16.5" thickBot="1" x14ac:dyDescent="0.3">
      <c r="A81" s="405"/>
      <c r="B81" s="951"/>
      <c r="D81" s="481"/>
      <c r="E81" s="481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482"/>
      <c r="T81" s="70"/>
      <c r="U81" s="70"/>
      <c r="V81" s="70"/>
      <c r="W81" s="70"/>
      <c r="X81" s="70"/>
      <c r="Y81" s="70"/>
      <c r="Z81" s="482"/>
      <c r="AA81" s="482"/>
      <c r="AB81" s="482"/>
      <c r="AC81" s="406"/>
    </row>
    <row r="82" spans="1:29" ht="17.45" customHeight="1" x14ac:dyDescent="0.25">
      <c r="A82" s="405"/>
      <c r="B82" s="951"/>
      <c r="D82" s="481"/>
      <c r="E82" s="481"/>
      <c r="F82" s="918" t="s">
        <v>6</v>
      </c>
      <c r="G82" s="919"/>
      <c r="H82" s="919"/>
      <c r="I82" s="919"/>
      <c r="J82" s="919"/>
      <c r="K82" s="919"/>
      <c r="L82" s="919"/>
      <c r="M82" s="919"/>
      <c r="N82" s="919"/>
      <c r="O82" s="919"/>
      <c r="P82" s="919"/>
      <c r="Q82" s="919"/>
      <c r="R82" s="919"/>
      <c r="S82" s="919"/>
      <c r="T82" s="919"/>
      <c r="U82" s="919"/>
      <c r="V82" s="919"/>
      <c r="W82" s="919"/>
      <c r="X82" s="919"/>
      <c r="Y82" s="919"/>
      <c r="Z82" s="919"/>
      <c r="AA82" s="919"/>
      <c r="AB82" s="920"/>
      <c r="AC82" s="406"/>
    </row>
    <row r="83" spans="1:29" ht="15.6" customHeight="1" x14ac:dyDescent="0.25">
      <c r="A83" s="405"/>
      <c r="B83" s="951"/>
      <c r="D83" s="481"/>
      <c r="E83" s="481"/>
      <c r="F83" s="921"/>
      <c r="G83" s="922"/>
      <c r="H83" s="922"/>
      <c r="I83" s="922"/>
      <c r="J83" s="922"/>
      <c r="K83" s="922"/>
      <c r="L83" s="922"/>
      <c r="M83" s="922"/>
      <c r="N83" s="922"/>
      <c r="O83" s="922"/>
      <c r="P83" s="922"/>
      <c r="Q83" s="922"/>
      <c r="R83" s="922"/>
      <c r="S83" s="922"/>
      <c r="T83" s="922"/>
      <c r="U83" s="922"/>
      <c r="V83" s="922"/>
      <c r="W83" s="922"/>
      <c r="X83" s="922"/>
      <c r="Y83" s="922"/>
      <c r="Z83" s="922"/>
      <c r="AA83" s="922"/>
      <c r="AB83" s="923"/>
      <c r="AC83" s="406"/>
    </row>
    <row r="84" spans="1:29" ht="15" customHeight="1" thickBot="1" x14ac:dyDescent="0.3">
      <c r="A84" s="405"/>
      <c r="B84" s="952"/>
      <c r="F84" s="924"/>
      <c r="G84" s="925"/>
      <c r="H84" s="925"/>
      <c r="I84" s="925"/>
      <c r="J84" s="925"/>
      <c r="K84" s="925"/>
      <c r="L84" s="925"/>
      <c r="M84" s="925"/>
      <c r="N84" s="925"/>
      <c r="O84" s="925"/>
      <c r="P84" s="925"/>
      <c r="Q84" s="925"/>
      <c r="R84" s="925"/>
      <c r="S84" s="925"/>
      <c r="T84" s="925"/>
      <c r="U84" s="925"/>
      <c r="V84" s="925"/>
      <c r="W84" s="925"/>
      <c r="X84" s="925"/>
      <c r="Y84" s="925"/>
      <c r="Z84" s="925"/>
      <c r="AA84" s="925"/>
      <c r="AB84" s="926"/>
      <c r="AC84" s="406"/>
    </row>
    <row r="85" spans="1:29" ht="15.75" thickBot="1" x14ac:dyDescent="0.3">
      <c r="A85" s="486"/>
      <c r="B85" s="487"/>
      <c r="C85" s="488"/>
      <c r="D85" s="489"/>
      <c r="E85" s="489"/>
      <c r="F85" s="490"/>
      <c r="G85" s="491"/>
      <c r="H85" s="483"/>
      <c r="I85" s="483"/>
      <c r="J85" s="492"/>
      <c r="K85" s="492"/>
      <c r="L85" s="492"/>
      <c r="M85" s="484"/>
      <c r="N85" s="483"/>
      <c r="O85" s="491"/>
      <c r="P85" s="483"/>
      <c r="Q85" s="483"/>
      <c r="R85" s="484"/>
      <c r="S85" s="483"/>
      <c r="T85" s="484"/>
      <c r="U85" s="484"/>
      <c r="V85" s="484"/>
      <c r="W85" s="484"/>
      <c r="X85" s="483"/>
      <c r="Y85" s="484"/>
      <c r="Z85" s="483"/>
      <c r="AA85" s="483"/>
      <c r="AB85" s="483"/>
      <c r="AC85" s="493"/>
    </row>
    <row r="86" spans="1:29" ht="15.75" thickBot="1" x14ac:dyDescent="0.3">
      <c r="B86" s="420"/>
      <c r="C86" s="421"/>
      <c r="D86" s="422"/>
      <c r="E86" s="422"/>
      <c r="F86" s="497"/>
      <c r="G86" s="498"/>
      <c r="H86" s="499"/>
      <c r="I86" s="499"/>
      <c r="J86" s="499"/>
      <c r="K86" s="499"/>
      <c r="L86" s="499"/>
      <c r="M86" s="500"/>
      <c r="N86" s="499"/>
      <c r="O86" s="498"/>
      <c r="P86" s="499"/>
      <c r="Q86" s="499"/>
      <c r="R86" s="501"/>
      <c r="S86" s="499"/>
      <c r="T86" s="501"/>
      <c r="U86" s="501"/>
      <c r="V86" s="501"/>
      <c r="W86" s="501"/>
      <c r="X86" s="502"/>
      <c r="Y86" s="501"/>
      <c r="Z86" s="499"/>
      <c r="AA86" s="499"/>
      <c r="AB86" s="499"/>
      <c r="AC86" s="426"/>
    </row>
    <row r="87" spans="1:29" ht="18.75" thickBot="1" x14ac:dyDescent="0.3">
      <c r="A87" s="428"/>
      <c r="B87" s="941" t="s">
        <v>53</v>
      </c>
      <c r="C87" s="154"/>
      <c r="D87" s="944" t="s">
        <v>9</v>
      </c>
      <c r="E87" s="429"/>
      <c r="F87" s="894" t="s">
        <v>10</v>
      </c>
      <c r="G87" s="895"/>
      <c r="H87" s="896"/>
      <c r="I87" s="430"/>
      <c r="J87" s="911" t="s">
        <v>11</v>
      </c>
      <c r="K87" s="912"/>
      <c r="L87" s="913"/>
      <c r="M87" s="431"/>
      <c r="N87" s="985" t="s">
        <v>603</v>
      </c>
      <c r="O87" s="432"/>
      <c r="P87" s="894" t="s">
        <v>558</v>
      </c>
      <c r="Q87" s="895"/>
      <c r="R87" s="896"/>
      <c r="S87" s="430"/>
      <c r="T87" s="890" t="s">
        <v>12</v>
      </c>
      <c r="U87" s="433"/>
      <c r="V87" s="890" t="s">
        <v>13</v>
      </c>
      <c r="W87" s="431"/>
      <c r="X87" s="890" t="s">
        <v>14</v>
      </c>
      <c r="Y87" s="431"/>
      <c r="Z87" s="872" t="s">
        <v>15</v>
      </c>
      <c r="AA87" s="434"/>
      <c r="AB87" s="872" t="s">
        <v>559</v>
      </c>
      <c r="AC87" s="435"/>
    </row>
    <row r="88" spans="1:29" ht="18.75" thickBot="1" x14ac:dyDescent="0.3">
      <c r="A88" s="437"/>
      <c r="B88" s="942"/>
      <c r="C88" s="154"/>
      <c r="D88" s="945"/>
      <c r="E88" s="429"/>
      <c r="F88" s="897"/>
      <c r="G88" s="898"/>
      <c r="H88" s="899"/>
      <c r="I88" s="430"/>
      <c r="J88" s="880" t="s">
        <v>16</v>
      </c>
      <c r="K88" s="875" t="s">
        <v>675</v>
      </c>
      <c r="L88" s="882" t="s">
        <v>17</v>
      </c>
      <c r="M88" s="431"/>
      <c r="N88" s="986"/>
      <c r="O88" s="432"/>
      <c r="P88" s="897"/>
      <c r="Q88" s="898"/>
      <c r="R88" s="899"/>
      <c r="S88" s="430"/>
      <c r="T88" s="891"/>
      <c r="U88" s="433"/>
      <c r="V88" s="891"/>
      <c r="W88" s="431"/>
      <c r="X88" s="891"/>
      <c r="Y88" s="431"/>
      <c r="Z88" s="873"/>
      <c r="AA88" s="434"/>
      <c r="AB88" s="873"/>
      <c r="AC88" s="438"/>
    </row>
    <row r="89" spans="1:29" ht="16.5" thickBot="1" x14ac:dyDescent="0.3">
      <c r="A89" s="428"/>
      <c r="B89" s="942"/>
      <c r="C89" s="433"/>
      <c r="D89" s="946"/>
      <c r="E89" s="429"/>
      <c r="F89" s="900" t="s">
        <v>18</v>
      </c>
      <c r="G89" s="877" t="s">
        <v>19</v>
      </c>
      <c r="H89" s="885" t="s">
        <v>560</v>
      </c>
      <c r="I89" s="430"/>
      <c r="J89" s="881"/>
      <c r="K89" s="876"/>
      <c r="L89" s="883"/>
      <c r="M89" s="433"/>
      <c r="N89" s="986"/>
      <c r="O89" s="432"/>
      <c r="P89" s="886" t="s">
        <v>20</v>
      </c>
      <c r="Q89" s="873" t="s">
        <v>21</v>
      </c>
      <c r="R89" s="873" t="s">
        <v>22</v>
      </c>
      <c r="S89" s="430"/>
      <c r="T89" s="892"/>
      <c r="U89" s="433"/>
      <c r="V89" s="892"/>
      <c r="W89" s="433"/>
      <c r="X89" s="892"/>
      <c r="Y89" s="433"/>
      <c r="Z89" s="874"/>
      <c r="AA89" s="434"/>
      <c r="AB89" s="874"/>
      <c r="AC89" s="435"/>
    </row>
    <row r="90" spans="1:29" ht="45.6" customHeight="1" x14ac:dyDescent="0.25">
      <c r="A90" s="428"/>
      <c r="B90" s="942"/>
      <c r="C90" s="439"/>
      <c r="D90" s="95" t="s">
        <v>23</v>
      </c>
      <c r="E90" s="440"/>
      <c r="F90" s="900"/>
      <c r="G90" s="877"/>
      <c r="H90" s="885"/>
      <c r="I90" s="430"/>
      <c r="J90" s="881"/>
      <c r="K90" s="876"/>
      <c r="L90" s="883"/>
      <c r="M90" s="439"/>
      <c r="N90" s="986"/>
      <c r="O90" s="441"/>
      <c r="P90" s="886"/>
      <c r="Q90" s="873"/>
      <c r="R90" s="873"/>
      <c r="S90" s="430"/>
      <c r="T90" s="888" t="s">
        <v>24</v>
      </c>
      <c r="U90" s="442"/>
      <c r="V90" s="888" t="s">
        <v>24</v>
      </c>
      <c r="W90" s="439"/>
      <c r="X90" s="888" t="s">
        <v>24</v>
      </c>
      <c r="Y90" s="439"/>
      <c r="Z90" s="261" t="s">
        <v>25</v>
      </c>
      <c r="AA90" s="439"/>
      <c r="AB90" s="261" t="s">
        <v>25</v>
      </c>
      <c r="AC90" s="435"/>
    </row>
    <row r="91" spans="1:29" ht="26.25" thickBot="1" x14ac:dyDescent="0.3">
      <c r="A91" s="443"/>
      <c r="B91" s="942"/>
      <c r="C91" s="444"/>
      <c r="D91" s="440"/>
      <c r="E91" s="440"/>
      <c r="F91" s="901"/>
      <c r="G91" s="878"/>
      <c r="H91" s="268" t="s">
        <v>26</v>
      </c>
      <c r="I91" s="430"/>
      <c r="J91" s="262" t="s">
        <v>250</v>
      </c>
      <c r="K91" s="263" t="s">
        <v>674</v>
      </c>
      <c r="L91" s="884"/>
      <c r="M91" s="442"/>
      <c r="N91" s="987"/>
      <c r="O91" s="441"/>
      <c r="P91" s="887"/>
      <c r="Q91" s="879"/>
      <c r="R91" s="879"/>
      <c r="S91" s="441"/>
      <c r="T91" s="889"/>
      <c r="U91" s="442"/>
      <c r="V91" s="889"/>
      <c r="W91" s="442"/>
      <c r="X91" s="889"/>
      <c r="Y91" s="442"/>
      <c r="Z91" s="264" t="s">
        <v>29</v>
      </c>
      <c r="AA91" s="445"/>
      <c r="AB91" s="264" t="s">
        <v>29</v>
      </c>
      <c r="AC91" s="446"/>
    </row>
    <row r="92" spans="1:29" ht="18.75" customHeight="1" x14ac:dyDescent="0.25">
      <c r="A92" s="448"/>
      <c r="B92" s="942"/>
      <c r="C92" s="449"/>
      <c r="D92" s="450"/>
      <c r="E92" s="450"/>
      <c r="F92" s="451"/>
      <c r="G92" s="452"/>
      <c r="H92" s="452"/>
      <c r="I92" s="453"/>
      <c r="J92" s="453"/>
      <c r="K92" s="453"/>
      <c r="L92" s="453"/>
      <c r="M92" s="454"/>
      <c r="N92" s="452"/>
      <c r="O92" s="452"/>
      <c r="P92" s="455" t="s">
        <v>30</v>
      </c>
      <c r="Q92" s="455" t="s">
        <v>30</v>
      </c>
      <c r="R92" s="454"/>
      <c r="S92" s="453"/>
      <c r="T92" s="454"/>
      <c r="U92" s="454"/>
      <c r="V92" s="454"/>
      <c r="W92" s="454"/>
      <c r="X92" s="453"/>
      <c r="Y92" s="454"/>
      <c r="Z92" s="453"/>
      <c r="AA92" s="453"/>
      <c r="AB92" s="453"/>
      <c r="AC92" s="456"/>
    </row>
    <row r="93" spans="1:29" ht="18.75" customHeight="1" x14ac:dyDescent="0.25">
      <c r="A93" s="458"/>
      <c r="B93" s="942"/>
      <c r="C93" s="459"/>
      <c r="D93" s="97" t="s">
        <v>583</v>
      </c>
      <c r="E93" s="429"/>
      <c r="F93" s="293"/>
      <c r="G93" s="293"/>
      <c r="H93" s="300"/>
      <c r="I93" s="294"/>
      <c r="J93" s="306"/>
      <c r="K93" s="295"/>
      <c r="L93" s="296" t="s">
        <v>30</v>
      </c>
      <c r="M93" s="297"/>
      <c r="N93" s="301">
        <v>0</v>
      </c>
      <c r="O93" s="294"/>
      <c r="P93" s="301">
        <v>0</v>
      </c>
      <c r="Q93" s="398"/>
      <c r="R93" s="298" t="str">
        <f t="shared" ref="R93:R112" si="6">IF(P93&lt;=0.1*N93,"0K","NON AMMISSIBILE")</f>
        <v>0K</v>
      </c>
      <c r="S93" s="299"/>
      <c r="T93" s="303">
        <f t="shared" ref="T93:T112" si="7">P93+N93</f>
        <v>0</v>
      </c>
      <c r="U93" s="297"/>
      <c r="V93" s="301">
        <v>0</v>
      </c>
      <c r="W93" s="297"/>
      <c r="X93" s="303">
        <f>T93+V93</f>
        <v>0</v>
      </c>
      <c r="Y93" s="297"/>
      <c r="Z93" s="304"/>
      <c r="AA93" s="305"/>
      <c r="AB93" s="304"/>
      <c r="AC93" s="460"/>
    </row>
    <row r="94" spans="1:29" ht="16.5" customHeight="1" x14ac:dyDescent="0.25">
      <c r="A94" s="458"/>
      <c r="B94" s="942"/>
      <c r="C94" s="459"/>
      <c r="D94" s="97" t="s">
        <v>584</v>
      </c>
      <c r="E94" s="429"/>
      <c r="F94" s="293"/>
      <c r="G94" s="293"/>
      <c r="H94" s="300"/>
      <c r="I94" s="294"/>
      <c r="J94" s="306"/>
      <c r="K94" s="295" t="s">
        <v>30</v>
      </c>
      <c r="L94" s="296" t="s">
        <v>30</v>
      </c>
      <c r="M94" s="297"/>
      <c r="N94" s="301">
        <v>0</v>
      </c>
      <c r="O94" s="294"/>
      <c r="P94" s="301">
        <v>0</v>
      </c>
      <c r="Q94" s="398"/>
      <c r="R94" s="298" t="str">
        <f t="shared" si="6"/>
        <v>0K</v>
      </c>
      <c r="S94" s="299"/>
      <c r="T94" s="303">
        <f t="shared" si="7"/>
        <v>0</v>
      </c>
      <c r="U94" s="297"/>
      <c r="V94" s="301">
        <v>0</v>
      </c>
      <c r="W94" s="297"/>
      <c r="X94" s="303">
        <f t="shared" ref="X94:X112" si="8">T94+V94</f>
        <v>0</v>
      </c>
      <c r="Y94" s="297"/>
      <c r="Z94" s="304"/>
      <c r="AA94" s="305"/>
      <c r="AB94" s="304"/>
      <c r="AC94" s="460"/>
    </row>
    <row r="95" spans="1:29" ht="18" x14ac:dyDescent="0.25">
      <c r="A95" s="458"/>
      <c r="B95" s="942"/>
      <c r="C95" s="459"/>
      <c r="D95" s="97" t="s">
        <v>585</v>
      </c>
      <c r="E95" s="429"/>
      <c r="F95" s="293"/>
      <c r="G95" s="293"/>
      <c r="H95" s="300"/>
      <c r="I95" s="294"/>
      <c r="J95" s="306" t="s">
        <v>30</v>
      </c>
      <c r="K95" s="295" t="s">
        <v>30</v>
      </c>
      <c r="L95" s="296" t="s">
        <v>30</v>
      </c>
      <c r="M95" s="297"/>
      <c r="N95" s="301">
        <v>0</v>
      </c>
      <c r="O95" s="294"/>
      <c r="P95" s="301">
        <v>0</v>
      </c>
      <c r="Q95" s="398"/>
      <c r="R95" s="298" t="str">
        <f t="shared" si="6"/>
        <v>0K</v>
      </c>
      <c r="S95" s="299"/>
      <c r="T95" s="303">
        <f t="shared" si="7"/>
        <v>0</v>
      </c>
      <c r="U95" s="297"/>
      <c r="V95" s="301">
        <v>0</v>
      </c>
      <c r="W95" s="297"/>
      <c r="X95" s="303">
        <f t="shared" si="8"/>
        <v>0</v>
      </c>
      <c r="Y95" s="297"/>
      <c r="Z95" s="304"/>
      <c r="AA95" s="305"/>
      <c r="AB95" s="304"/>
      <c r="AC95" s="460"/>
    </row>
    <row r="96" spans="1:29" ht="18" x14ac:dyDescent="0.25">
      <c r="A96" s="458"/>
      <c r="B96" s="942"/>
      <c r="C96" s="459"/>
      <c r="D96" s="97" t="s">
        <v>586</v>
      </c>
      <c r="E96" s="429"/>
      <c r="F96" s="293"/>
      <c r="G96" s="293"/>
      <c r="H96" s="300"/>
      <c r="I96" s="294"/>
      <c r="J96" s="306" t="s">
        <v>30</v>
      </c>
      <c r="K96" s="295" t="s">
        <v>30</v>
      </c>
      <c r="L96" s="296" t="s">
        <v>30</v>
      </c>
      <c r="M96" s="297"/>
      <c r="N96" s="301">
        <v>0</v>
      </c>
      <c r="O96" s="294"/>
      <c r="P96" s="301">
        <v>0</v>
      </c>
      <c r="Q96" s="398"/>
      <c r="R96" s="298" t="str">
        <f t="shared" si="6"/>
        <v>0K</v>
      </c>
      <c r="S96" s="299"/>
      <c r="T96" s="303">
        <f t="shared" si="7"/>
        <v>0</v>
      </c>
      <c r="U96" s="297"/>
      <c r="V96" s="301">
        <v>0</v>
      </c>
      <c r="W96" s="297"/>
      <c r="X96" s="303">
        <f t="shared" si="8"/>
        <v>0</v>
      </c>
      <c r="Y96" s="297"/>
      <c r="Z96" s="304"/>
      <c r="AA96" s="305"/>
      <c r="AB96" s="304"/>
      <c r="AC96" s="460"/>
    </row>
    <row r="97" spans="1:29" ht="18" x14ac:dyDescent="0.25">
      <c r="A97" s="458"/>
      <c r="B97" s="942"/>
      <c r="C97" s="459"/>
      <c r="D97" s="97" t="s">
        <v>587</v>
      </c>
      <c r="E97" s="429"/>
      <c r="F97" s="293"/>
      <c r="G97" s="293"/>
      <c r="H97" s="300"/>
      <c r="I97" s="294"/>
      <c r="J97" s="306"/>
      <c r="K97" s="295" t="s">
        <v>30</v>
      </c>
      <c r="L97" s="296" t="s">
        <v>30</v>
      </c>
      <c r="M97" s="297"/>
      <c r="N97" s="301">
        <v>0</v>
      </c>
      <c r="O97" s="294"/>
      <c r="P97" s="301">
        <v>0</v>
      </c>
      <c r="Q97" s="398"/>
      <c r="R97" s="298" t="str">
        <f t="shared" si="6"/>
        <v>0K</v>
      </c>
      <c r="S97" s="299"/>
      <c r="T97" s="303">
        <f t="shared" si="7"/>
        <v>0</v>
      </c>
      <c r="U97" s="297"/>
      <c r="V97" s="301">
        <v>0</v>
      </c>
      <c r="W97" s="297"/>
      <c r="X97" s="303">
        <f t="shared" si="8"/>
        <v>0</v>
      </c>
      <c r="Y97" s="297"/>
      <c r="Z97" s="304"/>
      <c r="AA97" s="305"/>
      <c r="AB97" s="304"/>
      <c r="AC97" s="460"/>
    </row>
    <row r="98" spans="1:29" ht="18" x14ac:dyDescent="0.25">
      <c r="A98" s="458"/>
      <c r="B98" s="942"/>
      <c r="C98" s="459"/>
      <c r="D98" s="97" t="s">
        <v>588</v>
      </c>
      <c r="E98" s="429"/>
      <c r="F98" s="293"/>
      <c r="G98" s="293"/>
      <c r="H98" s="300"/>
      <c r="I98" s="294"/>
      <c r="J98" s="306" t="s">
        <v>30</v>
      </c>
      <c r="K98" s="295" t="s">
        <v>30</v>
      </c>
      <c r="L98" s="296" t="s">
        <v>30</v>
      </c>
      <c r="M98" s="297"/>
      <c r="N98" s="301">
        <v>0</v>
      </c>
      <c r="O98" s="294"/>
      <c r="P98" s="301">
        <v>0</v>
      </c>
      <c r="Q98" s="398"/>
      <c r="R98" s="298" t="str">
        <f t="shared" si="6"/>
        <v>0K</v>
      </c>
      <c r="S98" s="299"/>
      <c r="T98" s="303">
        <f t="shared" si="7"/>
        <v>0</v>
      </c>
      <c r="U98" s="297"/>
      <c r="V98" s="301">
        <v>0</v>
      </c>
      <c r="W98" s="297"/>
      <c r="X98" s="303">
        <f t="shared" si="8"/>
        <v>0</v>
      </c>
      <c r="Y98" s="297"/>
      <c r="Z98" s="304"/>
      <c r="AA98" s="305"/>
      <c r="AB98" s="304"/>
      <c r="AC98" s="460"/>
    </row>
    <row r="99" spans="1:29" ht="18" x14ac:dyDescent="0.25">
      <c r="A99" s="458"/>
      <c r="B99" s="942"/>
      <c r="C99" s="459"/>
      <c r="D99" s="97" t="s">
        <v>589</v>
      </c>
      <c r="E99" s="429"/>
      <c r="F99" s="293"/>
      <c r="G99" s="293"/>
      <c r="H99" s="300"/>
      <c r="I99" s="294"/>
      <c r="J99" s="306" t="s">
        <v>30</v>
      </c>
      <c r="K99" s="295"/>
      <c r="L99" s="296" t="s">
        <v>30</v>
      </c>
      <c r="M99" s="297"/>
      <c r="N99" s="301">
        <v>0</v>
      </c>
      <c r="O99" s="294"/>
      <c r="P99" s="301">
        <v>0</v>
      </c>
      <c r="Q99" s="398"/>
      <c r="R99" s="298" t="str">
        <f t="shared" si="6"/>
        <v>0K</v>
      </c>
      <c r="S99" s="299"/>
      <c r="T99" s="303">
        <f t="shared" si="7"/>
        <v>0</v>
      </c>
      <c r="U99" s="297"/>
      <c r="V99" s="301">
        <v>0</v>
      </c>
      <c r="W99" s="297"/>
      <c r="X99" s="303">
        <f t="shared" si="8"/>
        <v>0</v>
      </c>
      <c r="Y99" s="297"/>
      <c r="Z99" s="304"/>
      <c r="AA99" s="305"/>
      <c r="AB99" s="304"/>
      <c r="AC99" s="460"/>
    </row>
    <row r="100" spans="1:29" ht="18" x14ac:dyDescent="0.25">
      <c r="A100" s="458"/>
      <c r="B100" s="942"/>
      <c r="C100" s="459"/>
      <c r="D100" s="97" t="s">
        <v>590</v>
      </c>
      <c r="E100" s="429"/>
      <c r="F100" s="293"/>
      <c r="G100" s="293"/>
      <c r="H100" s="300"/>
      <c r="I100" s="294"/>
      <c r="J100" s="306" t="s">
        <v>30</v>
      </c>
      <c r="K100" s="295" t="s">
        <v>30</v>
      </c>
      <c r="L100" s="296" t="s">
        <v>30</v>
      </c>
      <c r="M100" s="297"/>
      <c r="N100" s="301">
        <v>0</v>
      </c>
      <c r="O100" s="294"/>
      <c r="P100" s="301">
        <v>0</v>
      </c>
      <c r="Q100" s="398"/>
      <c r="R100" s="298" t="str">
        <f t="shared" si="6"/>
        <v>0K</v>
      </c>
      <c r="S100" s="299"/>
      <c r="T100" s="303">
        <f t="shared" si="7"/>
        <v>0</v>
      </c>
      <c r="U100" s="297"/>
      <c r="V100" s="301">
        <v>0</v>
      </c>
      <c r="W100" s="297"/>
      <c r="X100" s="303">
        <f t="shared" si="8"/>
        <v>0</v>
      </c>
      <c r="Y100" s="297"/>
      <c r="Z100" s="304"/>
      <c r="AA100" s="305"/>
      <c r="AB100" s="304"/>
      <c r="AC100" s="460"/>
    </row>
    <row r="101" spans="1:29" ht="18" x14ac:dyDescent="0.25">
      <c r="A101" s="458"/>
      <c r="B101" s="942"/>
      <c r="C101" s="459"/>
      <c r="D101" s="97" t="s">
        <v>591</v>
      </c>
      <c r="E101" s="429"/>
      <c r="F101" s="293"/>
      <c r="G101" s="293"/>
      <c r="H101" s="300"/>
      <c r="I101" s="294"/>
      <c r="J101" s="306"/>
      <c r="K101" s="295" t="s">
        <v>30</v>
      </c>
      <c r="L101" s="296" t="s">
        <v>30</v>
      </c>
      <c r="M101" s="297"/>
      <c r="N101" s="301">
        <v>0</v>
      </c>
      <c r="O101" s="294"/>
      <c r="P101" s="301">
        <v>0</v>
      </c>
      <c r="Q101" s="398"/>
      <c r="R101" s="298" t="str">
        <f t="shared" si="6"/>
        <v>0K</v>
      </c>
      <c r="S101" s="299"/>
      <c r="T101" s="303">
        <f t="shared" si="7"/>
        <v>0</v>
      </c>
      <c r="U101" s="297"/>
      <c r="V101" s="301">
        <v>0</v>
      </c>
      <c r="W101" s="297"/>
      <c r="X101" s="303">
        <f t="shared" si="8"/>
        <v>0</v>
      </c>
      <c r="Y101" s="297"/>
      <c r="Z101" s="304"/>
      <c r="AA101" s="305"/>
      <c r="AB101" s="304"/>
      <c r="AC101" s="460"/>
    </row>
    <row r="102" spans="1:29" ht="18" x14ac:dyDescent="0.25">
      <c r="A102" s="458"/>
      <c r="B102" s="942"/>
      <c r="C102" s="459"/>
      <c r="D102" s="97" t="s">
        <v>592</v>
      </c>
      <c r="E102" s="429"/>
      <c r="F102" s="293"/>
      <c r="G102" s="293"/>
      <c r="H102" s="300"/>
      <c r="I102" s="294"/>
      <c r="J102" s="306" t="s">
        <v>30</v>
      </c>
      <c r="K102" s="295" t="s">
        <v>30</v>
      </c>
      <c r="L102" s="296" t="s">
        <v>30</v>
      </c>
      <c r="M102" s="297"/>
      <c r="N102" s="301">
        <v>0</v>
      </c>
      <c r="O102" s="294"/>
      <c r="P102" s="301">
        <v>0</v>
      </c>
      <c r="Q102" s="398"/>
      <c r="R102" s="298" t="str">
        <f t="shared" si="6"/>
        <v>0K</v>
      </c>
      <c r="S102" s="299"/>
      <c r="T102" s="303">
        <f t="shared" si="7"/>
        <v>0</v>
      </c>
      <c r="U102" s="297"/>
      <c r="V102" s="301">
        <v>0</v>
      </c>
      <c r="W102" s="297"/>
      <c r="X102" s="303">
        <f t="shared" si="8"/>
        <v>0</v>
      </c>
      <c r="Y102" s="297"/>
      <c r="Z102" s="304"/>
      <c r="AA102" s="305"/>
      <c r="AB102" s="304"/>
      <c r="AC102" s="460"/>
    </row>
    <row r="103" spans="1:29" ht="18" x14ac:dyDescent="0.25">
      <c r="A103" s="458"/>
      <c r="B103" s="942"/>
      <c r="C103" s="459"/>
      <c r="D103" s="97" t="s">
        <v>593</v>
      </c>
      <c r="E103" s="429"/>
      <c r="F103" s="293"/>
      <c r="G103" s="293"/>
      <c r="H103" s="300"/>
      <c r="I103" s="294"/>
      <c r="J103" s="306" t="s">
        <v>30</v>
      </c>
      <c r="K103" s="295" t="s">
        <v>30</v>
      </c>
      <c r="L103" s="296" t="s">
        <v>30</v>
      </c>
      <c r="M103" s="297"/>
      <c r="N103" s="301">
        <v>0</v>
      </c>
      <c r="O103" s="294"/>
      <c r="P103" s="301">
        <v>0</v>
      </c>
      <c r="Q103" s="398"/>
      <c r="R103" s="298" t="str">
        <f t="shared" si="6"/>
        <v>0K</v>
      </c>
      <c r="S103" s="299"/>
      <c r="T103" s="303">
        <f t="shared" si="7"/>
        <v>0</v>
      </c>
      <c r="U103" s="297"/>
      <c r="V103" s="301">
        <v>0</v>
      </c>
      <c r="W103" s="297"/>
      <c r="X103" s="303">
        <f t="shared" si="8"/>
        <v>0</v>
      </c>
      <c r="Y103" s="297"/>
      <c r="Z103" s="304"/>
      <c r="AA103" s="305"/>
      <c r="AB103" s="304"/>
      <c r="AC103" s="460"/>
    </row>
    <row r="104" spans="1:29" ht="18" x14ac:dyDescent="0.25">
      <c r="A104" s="458"/>
      <c r="B104" s="942"/>
      <c r="C104" s="459"/>
      <c r="D104" s="97" t="s">
        <v>594</v>
      </c>
      <c r="E104" s="429"/>
      <c r="F104" s="293"/>
      <c r="G104" s="293"/>
      <c r="H104" s="300"/>
      <c r="I104" s="294"/>
      <c r="J104" s="306" t="s">
        <v>30</v>
      </c>
      <c r="K104" s="295" t="s">
        <v>30</v>
      </c>
      <c r="L104" s="296" t="s">
        <v>30</v>
      </c>
      <c r="M104" s="297"/>
      <c r="N104" s="301">
        <v>0</v>
      </c>
      <c r="O104" s="294"/>
      <c r="P104" s="301">
        <v>0</v>
      </c>
      <c r="Q104" s="398"/>
      <c r="R104" s="298" t="str">
        <f t="shared" si="6"/>
        <v>0K</v>
      </c>
      <c r="S104" s="299"/>
      <c r="T104" s="303">
        <f t="shared" si="7"/>
        <v>0</v>
      </c>
      <c r="U104" s="297"/>
      <c r="V104" s="301">
        <v>0</v>
      </c>
      <c r="W104" s="297"/>
      <c r="X104" s="303">
        <f t="shared" si="8"/>
        <v>0</v>
      </c>
      <c r="Y104" s="297"/>
      <c r="Z104" s="304"/>
      <c r="AA104" s="305"/>
      <c r="AB104" s="304"/>
      <c r="AC104" s="460"/>
    </row>
    <row r="105" spans="1:29" ht="18" x14ac:dyDescent="0.25">
      <c r="A105" s="458"/>
      <c r="B105" s="942"/>
      <c r="C105" s="459"/>
      <c r="D105" s="97" t="s">
        <v>595</v>
      </c>
      <c r="E105" s="429"/>
      <c r="F105" s="293"/>
      <c r="G105" s="293"/>
      <c r="H105" s="300"/>
      <c r="I105" s="294"/>
      <c r="J105" s="306"/>
      <c r="K105" s="295" t="s">
        <v>30</v>
      </c>
      <c r="L105" s="296" t="s">
        <v>30</v>
      </c>
      <c r="M105" s="297"/>
      <c r="N105" s="301">
        <v>0</v>
      </c>
      <c r="O105" s="294"/>
      <c r="P105" s="301">
        <v>0</v>
      </c>
      <c r="Q105" s="398"/>
      <c r="R105" s="298" t="str">
        <f t="shared" si="6"/>
        <v>0K</v>
      </c>
      <c r="S105" s="299"/>
      <c r="T105" s="303">
        <f t="shared" si="7"/>
        <v>0</v>
      </c>
      <c r="U105" s="297"/>
      <c r="V105" s="301">
        <v>0</v>
      </c>
      <c r="W105" s="297"/>
      <c r="X105" s="303">
        <f t="shared" si="8"/>
        <v>0</v>
      </c>
      <c r="Y105" s="297"/>
      <c r="Z105" s="304"/>
      <c r="AA105" s="305"/>
      <c r="AB105" s="304"/>
      <c r="AC105" s="460"/>
    </row>
    <row r="106" spans="1:29" ht="18" x14ac:dyDescent="0.25">
      <c r="A106" s="458"/>
      <c r="B106" s="942"/>
      <c r="C106" s="459"/>
      <c r="D106" s="97" t="s">
        <v>596</v>
      </c>
      <c r="E106" s="429"/>
      <c r="F106" s="293"/>
      <c r="G106" s="293"/>
      <c r="H106" s="300"/>
      <c r="I106" s="294"/>
      <c r="J106" s="306"/>
      <c r="K106" s="295" t="s">
        <v>30</v>
      </c>
      <c r="L106" s="296" t="s">
        <v>30</v>
      </c>
      <c r="M106" s="297"/>
      <c r="N106" s="301">
        <v>0</v>
      </c>
      <c r="O106" s="294"/>
      <c r="P106" s="301">
        <v>0</v>
      </c>
      <c r="Q106" s="398"/>
      <c r="R106" s="298" t="str">
        <f t="shared" si="6"/>
        <v>0K</v>
      </c>
      <c r="S106" s="299"/>
      <c r="T106" s="303">
        <f t="shared" si="7"/>
        <v>0</v>
      </c>
      <c r="U106" s="297"/>
      <c r="V106" s="301">
        <v>0</v>
      </c>
      <c r="W106" s="297"/>
      <c r="X106" s="303">
        <f t="shared" si="8"/>
        <v>0</v>
      </c>
      <c r="Y106" s="297"/>
      <c r="Z106" s="304"/>
      <c r="AA106" s="305"/>
      <c r="AB106" s="304"/>
      <c r="AC106" s="460"/>
    </row>
    <row r="107" spans="1:29" ht="18" x14ac:dyDescent="0.25">
      <c r="A107" s="458"/>
      <c r="B107" s="942"/>
      <c r="C107" s="459"/>
      <c r="D107" s="97" t="s">
        <v>597</v>
      </c>
      <c r="E107" s="429"/>
      <c r="F107" s="293"/>
      <c r="G107" s="293"/>
      <c r="H107" s="300"/>
      <c r="I107" s="294"/>
      <c r="J107" s="306"/>
      <c r="K107" s="295" t="s">
        <v>30</v>
      </c>
      <c r="L107" s="296" t="s">
        <v>30</v>
      </c>
      <c r="M107" s="297"/>
      <c r="N107" s="301">
        <v>0</v>
      </c>
      <c r="O107" s="294"/>
      <c r="P107" s="301">
        <v>0</v>
      </c>
      <c r="Q107" s="398"/>
      <c r="R107" s="298" t="str">
        <f t="shared" si="6"/>
        <v>0K</v>
      </c>
      <c r="S107" s="299"/>
      <c r="T107" s="303">
        <f t="shared" si="7"/>
        <v>0</v>
      </c>
      <c r="U107" s="297"/>
      <c r="V107" s="301">
        <v>0</v>
      </c>
      <c r="W107" s="297"/>
      <c r="X107" s="303">
        <f t="shared" si="8"/>
        <v>0</v>
      </c>
      <c r="Y107" s="297"/>
      <c r="Z107" s="304"/>
      <c r="AA107" s="305"/>
      <c r="AB107" s="304"/>
      <c r="AC107" s="460"/>
    </row>
    <row r="108" spans="1:29" ht="18" x14ac:dyDescent="0.25">
      <c r="A108" s="458"/>
      <c r="B108" s="942"/>
      <c r="C108" s="459"/>
      <c r="D108" s="97" t="s">
        <v>598</v>
      </c>
      <c r="E108" s="429"/>
      <c r="F108" s="293"/>
      <c r="G108" s="293"/>
      <c r="H108" s="300"/>
      <c r="I108" s="294"/>
      <c r="J108" s="306"/>
      <c r="K108" s="295" t="s">
        <v>30</v>
      </c>
      <c r="L108" s="296" t="s">
        <v>30</v>
      </c>
      <c r="M108" s="297"/>
      <c r="N108" s="301">
        <v>0</v>
      </c>
      <c r="O108" s="294"/>
      <c r="P108" s="301">
        <v>0</v>
      </c>
      <c r="Q108" s="398"/>
      <c r="R108" s="298" t="str">
        <f t="shared" si="6"/>
        <v>0K</v>
      </c>
      <c r="S108" s="299"/>
      <c r="T108" s="303">
        <f t="shared" si="7"/>
        <v>0</v>
      </c>
      <c r="U108" s="297"/>
      <c r="V108" s="301">
        <v>0</v>
      </c>
      <c r="W108" s="297"/>
      <c r="X108" s="303">
        <f t="shared" si="8"/>
        <v>0</v>
      </c>
      <c r="Y108" s="297"/>
      <c r="Z108" s="304"/>
      <c r="AA108" s="305"/>
      <c r="AB108" s="304"/>
      <c r="AC108" s="460"/>
    </row>
    <row r="109" spans="1:29" ht="18" x14ac:dyDescent="0.25">
      <c r="A109" s="458"/>
      <c r="B109" s="942"/>
      <c r="C109" s="459"/>
      <c r="D109" s="97" t="s">
        <v>599</v>
      </c>
      <c r="E109" s="429"/>
      <c r="F109" s="293"/>
      <c r="G109" s="293"/>
      <c r="H109" s="300"/>
      <c r="I109" s="294"/>
      <c r="J109" s="306"/>
      <c r="K109" s="295" t="s">
        <v>30</v>
      </c>
      <c r="L109" s="296" t="s">
        <v>30</v>
      </c>
      <c r="M109" s="297"/>
      <c r="N109" s="301">
        <v>0</v>
      </c>
      <c r="O109" s="294"/>
      <c r="P109" s="301">
        <v>0</v>
      </c>
      <c r="Q109" s="398"/>
      <c r="R109" s="298" t="str">
        <f t="shared" si="6"/>
        <v>0K</v>
      </c>
      <c r="S109" s="299"/>
      <c r="T109" s="303">
        <f t="shared" si="7"/>
        <v>0</v>
      </c>
      <c r="U109" s="297"/>
      <c r="V109" s="301">
        <v>0</v>
      </c>
      <c r="W109" s="297"/>
      <c r="X109" s="303">
        <f t="shared" si="8"/>
        <v>0</v>
      </c>
      <c r="Y109" s="297"/>
      <c r="Z109" s="304"/>
      <c r="AA109" s="305"/>
      <c r="AB109" s="304"/>
      <c r="AC109" s="460"/>
    </row>
    <row r="110" spans="1:29" ht="18" x14ac:dyDescent="0.25">
      <c r="A110" s="458"/>
      <c r="B110" s="942"/>
      <c r="C110" s="459"/>
      <c r="D110" s="97" t="s">
        <v>600</v>
      </c>
      <c r="E110" s="429"/>
      <c r="F110" s="293"/>
      <c r="G110" s="293"/>
      <c r="H110" s="300"/>
      <c r="I110" s="294"/>
      <c r="J110" s="306" t="s">
        <v>30</v>
      </c>
      <c r="K110" s="295" t="s">
        <v>30</v>
      </c>
      <c r="L110" s="296" t="s">
        <v>30</v>
      </c>
      <c r="M110" s="297"/>
      <c r="N110" s="301">
        <v>0</v>
      </c>
      <c r="O110" s="294"/>
      <c r="P110" s="301">
        <v>0</v>
      </c>
      <c r="Q110" s="398"/>
      <c r="R110" s="298" t="str">
        <f t="shared" si="6"/>
        <v>0K</v>
      </c>
      <c r="S110" s="299"/>
      <c r="T110" s="303">
        <f t="shared" si="7"/>
        <v>0</v>
      </c>
      <c r="U110" s="297"/>
      <c r="V110" s="301">
        <v>0</v>
      </c>
      <c r="W110" s="297"/>
      <c r="X110" s="303">
        <f t="shared" si="8"/>
        <v>0</v>
      </c>
      <c r="Y110" s="297"/>
      <c r="Z110" s="304"/>
      <c r="AA110" s="305"/>
      <c r="AB110" s="304"/>
      <c r="AC110" s="460"/>
    </row>
    <row r="111" spans="1:29" ht="18" x14ac:dyDescent="0.25">
      <c r="A111" s="458"/>
      <c r="B111" s="942"/>
      <c r="C111" s="459"/>
      <c r="D111" s="97" t="s">
        <v>601</v>
      </c>
      <c r="E111" s="429"/>
      <c r="F111" s="293"/>
      <c r="G111" s="293"/>
      <c r="H111" s="300"/>
      <c r="I111" s="294"/>
      <c r="J111" s="306" t="s">
        <v>30</v>
      </c>
      <c r="K111" s="295" t="s">
        <v>30</v>
      </c>
      <c r="L111" s="296" t="s">
        <v>30</v>
      </c>
      <c r="M111" s="297"/>
      <c r="N111" s="301">
        <v>0</v>
      </c>
      <c r="O111" s="294"/>
      <c r="P111" s="301">
        <v>0</v>
      </c>
      <c r="Q111" s="398"/>
      <c r="R111" s="298" t="str">
        <f t="shared" si="6"/>
        <v>0K</v>
      </c>
      <c r="S111" s="299"/>
      <c r="T111" s="303">
        <f t="shared" si="7"/>
        <v>0</v>
      </c>
      <c r="U111" s="297"/>
      <c r="V111" s="301">
        <v>0</v>
      </c>
      <c r="W111" s="297"/>
      <c r="X111" s="303">
        <f t="shared" si="8"/>
        <v>0</v>
      </c>
      <c r="Y111" s="297"/>
      <c r="Z111" s="304"/>
      <c r="AA111" s="305"/>
      <c r="AB111" s="304"/>
      <c r="AC111" s="460"/>
    </row>
    <row r="112" spans="1:29" ht="18" x14ac:dyDescent="0.25">
      <c r="A112" s="458"/>
      <c r="B112" s="942"/>
      <c r="C112" s="459"/>
      <c r="D112" s="97" t="s">
        <v>602</v>
      </c>
      <c r="E112" s="429"/>
      <c r="F112" s="293"/>
      <c r="G112" s="293"/>
      <c r="H112" s="300"/>
      <c r="I112" s="294"/>
      <c r="J112" s="306" t="s">
        <v>30</v>
      </c>
      <c r="K112" s="295" t="s">
        <v>30</v>
      </c>
      <c r="L112" s="296" t="s">
        <v>30</v>
      </c>
      <c r="M112" s="297"/>
      <c r="N112" s="301">
        <v>0</v>
      </c>
      <c r="O112" s="294"/>
      <c r="P112" s="301">
        <v>0</v>
      </c>
      <c r="Q112" s="398"/>
      <c r="R112" s="298" t="str">
        <f t="shared" si="6"/>
        <v>0K</v>
      </c>
      <c r="S112" s="299"/>
      <c r="T112" s="303">
        <f t="shared" si="7"/>
        <v>0</v>
      </c>
      <c r="U112" s="297"/>
      <c r="V112" s="301">
        <v>0</v>
      </c>
      <c r="W112" s="297"/>
      <c r="X112" s="303">
        <f t="shared" si="8"/>
        <v>0</v>
      </c>
      <c r="Y112" s="297"/>
      <c r="Z112" s="304"/>
      <c r="AA112" s="305"/>
      <c r="AB112" s="304"/>
      <c r="AC112" s="460"/>
    </row>
    <row r="113" spans="1:29" ht="18.75" thickBot="1" x14ac:dyDescent="0.3">
      <c r="A113" s="458"/>
      <c r="B113" s="942"/>
      <c r="C113" s="459"/>
      <c r="D113" s="429"/>
      <c r="E113" s="429"/>
      <c r="F113" s="462"/>
      <c r="G113" s="463"/>
      <c r="H113" s="464"/>
      <c r="I113" s="465"/>
      <c r="J113" s="466"/>
      <c r="K113" s="466"/>
      <c r="L113" s="466"/>
      <c r="M113" s="467"/>
      <c r="N113" s="468"/>
      <c r="O113" s="465"/>
      <c r="P113" s="468"/>
      <c r="Q113" s="468"/>
      <c r="R113" s="467"/>
      <c r="S113" s="469"/>
      <c r="T113" s="470"/>
      <c r="U113" s="467"/>
      <c r="V113" s="470"/>
      <c r="W113" s="467"/>
      <c r="X113" s="471"/>
      <c r="Y113" s="467"/>
      <c r="Z113" s="472"/>
      <c r="AA113" s="472"/>
      <c r="AB113" s="472"/>
      <c r="AC113" s="460"/>
    </row>
    <row r="114" spans="1:29" ht="18.75" thickBot="1" x14ac:dyDescent="0.3">
      <c r="A114" s="458"/>
      <c r="B114" s="942"/>
      <c r="C114" s="459"/>
      <c r="D114" s="429"/>
      <c r="E114" s="429"/>
      <c r="F114" s="947" t="s">
        <v>51</v>
      </c>
      <c r="G114" s="948"/>
      <c r="H114" s="948"/>
      <c r="I114" s="948"/>
      <c r="J114" s="948"/>
      <c r="K114" s="949"/>
      <c r="L114" s="266">
        <f>SUM(L93:L112)</f>
        <v>0</v>
      </c>
      <c r="M114" s="467"/>
      <c r="N114" s="265">
        <f>SUM(N93:N112)</f>
        <v>0</v>
      </c>
      <c r="O114" s="465"/>
      <c r="P114" s="265">
        <f>SUM(P93:P112)</f>
        <v>0</v>
      </c>
      <c r="Q114" s="630"/>
      <c r="R114" s="467"/>
      <c r="S114" s="469"/>
      <c r="T114" s="265">
        <f>SUM(T93:T112)</f>
        <v>0</v>
      </c>
      <c r="U114" s="467"/>
      <c r="V114" s="265">
        <f>SUM(V93:V112)</f>
        <v>0</v>
      </c>
      <c r="W114" s="467"/>
      <c r="X114" s="265">
        <f>SUM(X93:X112)</f>
        <v>0</v>
      </c>
      <c r="Y114" s="467"/>
      <c r="Z114" s="472"/>
      <c r="AA114" s="472"/>
      <c r="AB114" s="472"/>
      <c r="AC114" s="460"/>
    </row>
    <row r="115" spans="1:29" ht="15.75" x14ac:dyDescent="0.25">
      <c r="A115" s="473"/>
      <c r="B115" s="942"/>
      <c r="C115" s="474"/>
      <c r="D115" s="475"/>
      <c r="E115" s="475"/>
      <c r="F115" s="476"/>
      <c r="G115" s="69"/>
      <c r="H115" s="69" t="s">
        <v>30</v>
      </c>
      <c r="I115" s="69"/>
      <c r="J115" s="69"/>
      <c r="K115" s="69"/>
      <c r="L115" s="69"/>
      <c r="M115" s="477"/>
      <c r="N115" s="69" t="s">
        <v>30</v>
      </c>
      <c r="O115" s="69"/>
      <c r="P115" s="893" t="s">
        <v>30</v>
      </c>
      <c r="Q115" s="893"/>
      <c r="R115" s="477"/>
      <c r="S115" s="478"/>
      <c r="T115" s="477"/>
      <c r="U115" s="477"/>
      <c r="V115" s="477"/>
      <c r="W115" s="477"/>
      <c r="X115" s="478"/>
      <c r="Y115" s="477"/>
      <c r="Z115" s="478"/>
      <c r="AA115" s="478"/>
      <c r="AB115" s="478"/>
      <c r="AC115" s="479"/>
    </row>
    <row r="116" spans="1:29" ht="15.75" thickBot="1" x14ac:dyDescent="0.3">
      <c r="A116" s="405"/>
      <c r="B116" s="942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482"/>
      <c r="T116" s="70"/>
      <c r="U116" s="70"/>
      <c r="V116" s="70"/>
      <c r="W116" s="70"/>
      <c r="X116" s="70"/>
      <c r="Y116" s="70"/>
      <c r="Z116" s="482"/>
      <c r="AA116" s="482"/>
      <c r="AB116" s="482"/>
      <c r="AC116" s="406"/>
    </row>
    <row r="117" spans="1:29" ht="14.45" customHeight="1" x14ac:dyDescent="0.25">
      <c r="A117" s="405"/>
      <c r="B117" s="942"/>
      <c r="F117" s="918" t="s">
        <v>6</v>
      </c>
      <c r="G117" s="919"/>
      <c r="H117" s="919"/>
      <c r="I117" s="919"/>
      <c r="J117" s="919"/>
      <c r="K117" s="919"/>
      <c r="L117" s="919"/>
      <c r="M117" s="919"/>
      <c r="N117" s="919"/>
      <c r="O117" s="919"/>
      <c r="P117" s="919"/>
      <c r="Q117" s="919"/>
      <c r="R117" s="919"/>
      <c r="S117" s="919"/>
      <c r="T117" s="919"/>
      <c r="U117" s="919"/>
      <c r="V117" s="919"/>
      <c r="W117" s="919"/>
      <c r="X117" s="919"/>
      <c r="Y117" s="919"/>
      <c r="Z117" s="919"/>
      <c r="AA117" s="919"/>
      <c r="AB117" s="920"/>
      <c r="AC117" s="406"/>
    </row>
    <row r="118" spans="1:29" ht="14.45" customHeight="1" x14ac:dyDescent="0.25">
      <c r="A118" s="405"/>
      <c r="B118" s="942"/>
      <c r="F118" s="921"/>
      <c r="G118" s="922"/>
      <c r="H118" s="922"/>
      <c r="I118" s="922"/>
      <c r="J118" s="922"/>
      <c r="K118" s="922"/>
      <c r="L118" s="922"/>
      <c r="M118" s="922"/>
      <c r="N118" s="922"/>
      <c r="O118" s="922"/>
      <c r="P118" s="922"/>
      <c r="Q118" s="922"/>
      <c r="R118" s="922"/>
      <c r="S118" s="922"/>
      <c r="T118" s="922"/>
      <c r="U118" s="922"/>
      <c r="V118" s="922"/>
      <c r="W118" s="922"/>
      <c r="X118" s="922"/>
      <c r="Y118" s="922"/>
      <c r="Z118" s="922"/>
      <c r="AA118" s="922"/>
      <c r="AB118" s="923"/>
      <c r="AC118" s="406"/>
    </row>
    <row r="119" spans="1:29" ht="15" customHeight="1" thickBot="1" x14ac:dyDescent="0.3">
      <c r="A119" s="405"/>
      <c r="B119" s="943"/>
      <c r="F119" s="924"/>
      <c r="G119" s="925"/>
      <c r="H119" s="925"/>
      <c r="I119" s="925"/>
      <c r="J119" s="925"/>
      <c r="K119" s="925"/>
      <c r="L119" s="925"/>
      <c r="M119" s="925"/>
      <c r="N119" s="925"/>
      <c r="O119" s="925"/>
      <c r="P119" s="925"/>
      <c r="Q119" s="925"/>
      <c r="R119" s="925"/>
      <c r="S119" s="925"/>
      <c r="T119" s="925"/>
      <c r="U119" s="925"/>
      <c r="V119" s="925"/>
      <c r="W119" s="925"/>
      <c r="X119" s="925"/>
      <c r="Y119" s="925"/>
      <c r="Z119" s="925"/>
      <c r="AA119" s="925"/>
      <c r="AB119" s="926"/>
      <c r="AC119" s="406"/>
    </row>
    <row r="120" spans="1:29" ht="15.75" thickBot="1" x14ac:dyDescent="0.3">
      <c r="A120" s="405"/>
      <c r="F120" s="494"/>
      <c r="G120" s="495"/>
      <c r="H120" s="482"/>
      <c r="I120" s="482"/>
      <c r="J120" s="496"/>
      <c r="K120" s="496"/>
      <c r="L120" s="496"/>
      <c r="M120" s="70"/>
      <c r="N120" s="482"/>
      <c r="O120" s="495"/>
      <c r="P120" s="482"/>
      <c r="Q120" s="482"/>
      <c r="R120" s="70"/>
      <c r="S120" s="482"/>
      <c r="T120" s="70"/>
      <c r="U120" s="70"/>
      <c r="V120" s="70"/>
      <c r="W120" s="70"/>
      <c r="X120" s="482"/>
      <c r="Y120" s="70"/>
      <c r="Z120" s="482"/>
      <c r="AA120" s="482"/>
      <c r="AB120" s="482"/>
      <c r="AC120" s="406"/>
    </row>
    <row r="121" spans="1:29" ht="15.75" thickBot="1" x14ac:dyDescent="0.3">
      <c r="A121" s="419"/>
      <c r="B121" s="420"/>
      <c r="C121" s="421"/>
      <c r="D121" s="422"/>
      <c r="E121" s="422"/>
      <c r="F121" s="497"/>
      <c r="G121" s="498"/>
      <c r="H121" s="499"/>
      <c r="I121" s="499"/>
      <c r="J121" s="499"/>
      <c r="K121" s="499"/>
      <c r="L121" s="499"/>
      <c r="M121" s="500"/>
      <c r="N121" s="499"/>
      <c r="O121" s="498"/>
      <c r="P121" s="499"/>
      <c r="Q121" s="499"/>
      <c r="R121" s="501"/>
      <c r="S121" s="499"/>
      <c r="T121" s="501"/>
      <c r="U121" s="501"/>
      <c r="V121" s="501"/>
      <c r="W121" s="501"/>
      <c r="X121" s="502"/>
      <c r="Y121" s="501"/>
      <c r="Z121" s="499"/>
      <c r="AA121" s="499"/>
      <c r="AB121" s="499"/>
      <c r="AC121" s="426"/>
    </row>
    <row r="122" spans="1:29" ht="18" customHeight="1" thickBot="1" x14ac:dyDescent="0.3">
      <c r="A122" s="428"/>
      <c r="B122" s="935" t="s">
        <v>75</v>
      </c>
      <c r="C122" s="154"/>
      <c r="D122" s="992" t="s">
        <v>9</v>
      </c>
      <c r="E122" s="429"/>
      <c r="F122" s="894" t="s">
        <v>10</v>
      </c>
      <c r="G122" s="895"/>
      <c r="H122" s="896"/>
      <c r="I122" s="430"/>
      <c r="J122" s="911" t="s">
        <v>11</v>
      </c>
      <c r="K122" s="912"/>
      <c r="L122" s="913"/>
      <c r="M122" s="431"/>
      <c r="N122" s="985" t="s">
        <v>603</v>
      </c>
      <c r="O122" s="432"/>
      <c r="P122" s="894" t="s">
        <v>558</v>
      </c>
      <c r="Q122" s="895"/>
      <c r="R122" s="896"/>
      <c r="S122" s="430"/>
      <c r="T122" s="890" t="s">
        <v>12</v>
      </c>
      <c r="U122" s="433"/>
      <c r="V122" s="890" t="s">
        <v>13</v>
      </c>
      <c r="W122" s="431"/>
      <c r="X122" s="890" t="s">
        <v>14</v>
      </c>
      <c r="Y122" s="431"/>
      <c r="Z122" s="872" t="s">
        <v>15</v>
      </c>
      <c r="AA122" s="434"/>
      <c r="AB122" s="872" t="s">
        <v>559</v>
      </c>
      <c r="AC122" s="435"/>
    </row>
    <row r="123" spans="1:29" ht="18" customHeight="1" thickBot="1" x14ac:dyDescent="0.3">
      <c r="A123" s="437"/>
      <c r="B123" s="936"/>
      <c r="C123" s="154"/>
      <c r="D123" s="993"/>
      <c r="E123" s="429"/>
      <c r="F123" s="897"/>
      <c r="G123" s="898"/>
      <c r="H123" s="899"/>
      <c r="I123" s="430"/>
      <c r="J123" s="880" t="s">
        <v>16</v>
      </c>
      <c r="K123" s="875" t="s">
        <v>675</v>
      </c>
      <c r="L123" s="882" t="s">
        <v>17</v>
      </c>
      <c r="M123" s="431"/>
      <c r="N123" s="986"/>
      <c r="O123" s="432"/>
      <c r="P123" s="897"/>
      <c r="Q123" s="898"/>
      <c r="R123" s="899"/>
      <c r="S123" s="430"/>
      <c r="T123" s="891"/>
      <c r="U123" s="433"/>
      <c r="V123" s="891"/>
      <c r="W123" s="431"/>
      <c r="X123" s="891"/>
      <c r="Y123" s="431"/>
      <c r="Z123" s="873"/>
      <c r="AA123" s="434"/>
      <c r="AB123" s="873"/>
      <c r="AC123" s="438"/>
    </row>
    <row r="124" spans="1:29" ht="50.45" customHeight="1" thickBot="1" x14ac:dyDescent="0.3">
      <c r="A124" s="428"/>
      <c r="B124" s="936"/>
      <c r="C124" s="433"/>
      <c r="D124" s="994"/>
      <c r="E124" s="429"/>
      <c r="F124" s="900" t="s">
        <v>18</v>
      </c>
      <c r="G124" s="877" t="s">
        <v>19</v>
      </c>
      <c r="H124" s="885" t="s">
        <v>560</v>
      </c>
      <c r="I124" s="430"/>
      <c r="J124" s="881"/>
      <c r="K124" s="876"/>
      <c r="L124" s="883"/>
      <c r="M124" s="433"/>
      <c r="N124" s="986"/>
      <c r="O124" s="432"/>
      <c r="P124" s="886" t="s">
        <v>20</v>
      </c>
      <c r="Q124" s="873" t="s">
        <v>21</v>
      </c>
      <c r="R124" s="873" t="s">
        <v>22</v>
      </c>
      <c r="S124" s="430"/>
      <c r="T124" s="892"/>
      <c r="U124" s="433"/>
      <c r="V124" s="892"/>
      <c r="W124" s="433"/>
      <c r="X124" s="892"/>
      <c r="Y124" s="433"/>
      <c r="Z124" s="874"/>
      <c r="AA124" s="434"/>
      <c r="AB124" s="874"/>
      <c r="AC124" s="435"/>
    </row>
    <row r="125" spans="1:29" ht="13.5" customHeight="1" x14ac:dyDescent="0.25">
      <c r="A125" s="428"/>
      <c r="B125" s="936"/>
      <c r="C125" s="439"/>
      <c r="D125" s="95" t="s">
        <v>23</v>
      </c>
      <c r="E125" s="440"/>
      <c r="F125" s="900"/>
      <c r="G125" s="877"/>
      <c r="H125" s="885"/>
      <c r="I125" s="430"/>
      <c r="J125" s="881"/>
      <c r="K125" s="876"/>
      <c r="L125" s="883"/>
      <c r="M125" s="439"/>
      <c r="N125" s="986"/>
      <c r="O125" s="441"/>
      <c r="P125" s="886"/>
      <c r="Q125" s="873"/>
      <c r="R125" s="873"/>
      <c r="S125" s="430"/>
      <c r="T125" s="888" t="s">
        <v>24</v>
      </c>
      <c r="U125" s="442"/>
      <c r="V125" s="888" t="s">
        <v>24</v>
      </c>
      <c r="W125" s="439"/>
      <c r="X125" s="888" t="s">
        <v>24</v>
      </c>
      <c r="Y125" s="439"/>
      <c r="Z125" s="261" t="s">
        <v>25</v>
      </c>
      <c r="AA125" s="439"/>
      <c r="AB125" s="261" t="s">
        <v>25</v>
      </c>
      <c r="AC125" s="435"/>
    </row>
    <row r="126" spans="1:29" ht="26.25" thickBot="1" x14ac:dyDescent="0.3">
      <c r="A126" s="443"/>
      <c r="B126" s="936"/>
      <c r="C126" s="444"/>
      <c r="D126" s="440"/>
      <c r="E126" s="440"/>
      <c r="F126" s="901"/>
      <c r="G126" s="878"/>
      <c r="H126" s="268" t="s">
        <v>26</v>
      </c>
      <c r="I126" s="430"/>
      <c r="J126" s="262" t="s">
        <v>76</v>
      </c>
      <c r="K126" s="263" t="s">
        <v>674</v>
      </c>
      <c r="L126" s="884"/>
      <c r="M126" s="442"/>
      <c r="N126" s="987"/>
      <c r="O126" s="441"/>
      <c r="P126" s="887"/>
      <c r="Q126" s="879"/>
      <c r="R126" s="879"/>
      <c r="S126" s="441"/>
      <c r="T126" s="889"/>
      <c r="U126" s="442"/>
      <c r="V126" s="889"/>
      <c r="W126" s="442"/>
      <c r="X126" s="889"/>
      <c r="Y126" s="442"/>
      <c r="Z126" s="264" t="s">
        <v>29</v>
      </c>
      <c r="AA126" s="445"/>
      <c r="AB126" s="264" t="s">
        <v>29</v>
      </c>
      <c r="AC126" s="446"/>
    </row>
    <row r="127" spans="1:29" ht="15.75" x14ac:dyDescent="0.25">
      <c r="A127" s="448"/>
      <c r="B127" s="936"/>
      <c r="C127" s="449"/>
      <c r="D127" s="450"/>
      <c r="E127" s="450"/>
      <c r="F127" s="451"/>
      <c r="G127" s="452"/>
      <c r="H127" s="452"/>
      <c r="I127" s="453"/>
      <c r="J127" s="453"/>
      <c r="K127" s="453"/>
      <c r="L127" s="453"/>
      <c r="M127" s="454"/>
      <c r="N127" s="452"/>
      <c r="O127" s="452"/>
      <c r="P127" s="455" t="s">
        <v>30</v>
      </c>
      <c r="Q127" s="455" t="s">
        <v>30</v>
      </c>
      <c r="R127" s="454"/>
      <c r="S127" s="453"/>
      <c r="T127" s="454"/>
      <c r="U127" s="454"/>
      <c r="V127" s="454"/>
      <c r="W127" s="454"/>
      <c r="X127" s="453"/>
      <c r="Y127" s="454"/>
      <c r="Z127" s="453"/>
      <c r="AA127" s="453"/>
      <c r="AB127" s="453"/>
      <c r="AC127" s="456"/>
    </row>
    <row r="128" spans="1:29" ht="18" x14ac:dyDescent="0.25">
      <c r="A128" s="458"/>
      <c r="B128" s="936"/>
      <c r="C128" s="459"/>
      <c r="D128" s="315" t="s">
        <v>118</v>
      </c>
      <c r="E128" s="429"/>
      <c r="F128" s="293"/>
      <c r="G128" s="293"/>
      <c r="H128" s="300"/>
      <c r="I128" s="294"/>
      <c r="J128" s="306"/>
      <c r="K128" s="295"/>
      <c r="L128" s="296" t="s">
        <v>30</v>
      </c>
      <c r="M128" s="297"/>
      <c r="N128" s="301">
        <v>0</v>
      </c>
      <c r="O128" s="294"/>
      <c r="P128" s="301">
        <v>0</v>
      </c>
      <c r="Q128" s="302"/>
      <c r="R128" s="298" t="str">
        <f t="shared" ref="R128:R147" si="9">IF(P128&lt;=0.1*N128,"0K","NON AMMISSIBILE")</f>
        <v>0K</v>
      </c>
      <c r="S128" s="299"/>
      <c r="T128" s="303">
        <f t="shared" ref="T128:T147" si="10">P128+N128</f>
        <v>0</v>
      </c>
      <c r="U128" s="297"/>
      <c r="V128" s="301">
        <v>0</v>
      </c>
      <c r="W128" s="297"/>
      <c r="X128" s="303">
        <f>T128+V128</f>
        <v>0</v>
      </c>
      <c r="Y128" s="297"/>
      <c r="Z128" s="304"/>
      <c r="AA128" s="305"/>
      <c r="AB128" s="304"/>
      <c r="AC128" s="460"/>
    </row>
    <row r="129" spans="1:29" ht="18" x14ac:dyDescent="0.25">
      <c r="A129" s="458"/>
      <c r="B129" s="936"/>
      <c r="C129" s="459"/>
      <c r="D129" s="315" t="s">
        <v>119</v>
      </c>
      <c r="E129" s="429"/>
      <c r="F129" s="293"/>
      <c r="G129" s="293"/>
      <c r="H129" s="300"/>
      <c r="I129" s="294"/>
      <c r="J129" s="306" t="s">
        <v>30</v>
      </c>
      <c r="K129" s="295" t="s">
        <v>30</v>
      </c>
      <c r="L129" s="296" t="s">
        <v>30</v>
      </c>
      <c r="M129" s="297"/>
      <c r="N129" s="301">
        <v>0</v>
      </c>
      <c r="O129" s="294"/>
      <c r="P129" s="301">
        <v>0</v>
      </c>
      <c r="Q129" s="302"/>
      <c r="R129" s="298" t="str">
        <f t="shared" si="9"/>
        <v>0K</v>
      </c>
      <c r="S129" s="299"/>
      <c r="T129" s="303">
        <f t="shared" si="10"/>
        <v>0</v>
      </c>
      <c r="U129" s="297"/>
      <c r="V129" s="301">
        <v>0</v>
      </c>
      <c r="W129" s="297"/>
      <c r="X129" s="303">
        <f t="shared" ref="X129:X147" si="11">T129+V129</f>
        <v>0</v>
      </c>
      <c r="Y129" s="297"/>
      <c r="Z129" s="304"/>
      <c r="AA129" s="305"/>
      <c r="AB129" s="304"/>
      <c r="AC129" s="460"/>
    </row>
    <row r="130" spans="1:29" ht="18" x14ac:dyDescent="0.25">
      <c r="A130" s="458"/>
      <c r="B130" s="936"/>
      <c r="C130" s="459"/>
      <c r="D130" s="315" t="s">
        <v>120</v>
      </c>
      <c r="E130" s="429"/>
      <c r="F130" s="293"/>
      <c r="G130" s="293"/>
      <c r="H130" s="300"/>
      <c r="I130" s="294"/>
      <c r="J130" s="306" t="s">
        <v>30</v>
      </c>
      <c r="K130" s="295" t="s">
        <v>30</v>
      </c>
      <c r="L130" s="296" t="s">
        <v>30</v>
      </c>
      <c r="M130" s="297"/>
      <c r="N130" s="301">
        <v>0</v>
      </c>
      <c r="O130" s="294"/>
      <c r="P130" s="301">
        <v>0</v>
      </c>
      <c r="Q130" s="302"/>
      <c r="R130" s="298" t="str">
        <f t="shared" si="9"/>
        <v>0K</v>
      </c>
      <c r="S130" s="299"/>
      <c r="T130" s="303">
        <f t="shared" si="10"/>
        <v>0</v>
      </c>
      <c r="U130" s="297"/>
      <c r="V130" s="301">
        <v>0</v>
      </c>
      <c r="W130" s="297"/>
      <c r="X130" s="303">
        <f t="shared" si="11"/>
        <v>0</v>
      </c>
      <c r="Y130" s="297"/>
      <c r="Z130" s="304"/>
      <c r="AA130" s="305"/>
      <c r="AB130" s="304"/>
      <c r="AC130" s="460"/>
    </row>
    <row r="131" spans="1:29" ht="18" x14ac:dyDescent="0.25">
      <c r="A131" s="458"/>
      <c r="B131" s="936"/>
      <c r="C131" s="459"/>
      <c r="D131" s="315" t="s">
        <v>121</v>
      </c>
      <c r="E131" s="429"/>
      <c r="F131" s="293"/>
      <c r="G131" s="293"/>
      <c r="H131" s="300"/>
      <c r="I131" s="294"/>
      <c r="J131" s="306" t="s">
        <v>30</v>
      </c>
      <c r="K131" s="295" t="s">
        <v>30</v>
      </c>
      <c r="L131" s="296" t="s">
        <v>30</v>
      </c>
      <c r="M131" s="297"/>
      <c r="N131" s="301">
        <v>0</v>
      </c>
      <c r="O131" s="294"/>
      <c r="P131" s="301">
        <v>0</v>
      </c>
      <c r="Q131" s="302"/>
      <c r="R131" s="298" t="str">
        <f t="shared" si="9"/>
        <v>0K</v>
      </c>
      <c r="S131" s="299"/>
      <c r="T131" s="303">
        <f t="shared" si="10"/>
        <v>0</v>
      </c>
      <c r="U131" s="297"/>
      <c r="V131" s="301">
        <v>0</v>
      </c>
      <c r="W131" s="297"/>
      <c r="X131" s="303">
        <f t="shared" si="11"/>
        <v>0</v>
      </c>
      <c r="Y131" s="297"/>
      <c r="Z131" s="304"/>
      <c r="AA131" s="305"/>
      <c r="AB131" s="304"/>
      <c r="AC131" s="460"/>
    </row>
    <row r="132" spans="1:29" ht="18" x14ac:dyDescent="0.25">
      <c r="A132" s="458"/>
      <c r="B132" s="936"/>
      <c r="C132" s="459"/>
      <c r="D132" s="315" t="s">
        <v>122</v>
      </c>
      <c r="E132" s="429"/>
      <c r="F132" s="293"/>
      <c r="G132" s="293"/>
      <c r="H132" s="300"/>
      <c r="I132" s="294"/>
      <c r="J132" s="306" t="s">
        <v>30</v>
      </c>
      <c r="K132" s="295" t="s">
        <v>30</v>
      </c>
      <c r="L132" s="296" t="s">
        <v>30</v>
      </c>
      <c r="M132" s="297"/>
      <c r="N132" s="301">
        <v>0</v>
      </c>
      <c r="O132" s="294"/>
      <c r="P132" s="301">
        <v>0</v>
      </c>
      <c r="Q132" s="302"/>
      <c r="R132" s="298" t="str">
        <f t="shared" si="9"/>
        <v>0K</v>
      </c>
      <c r="S132" s="299"/>
      <c r="T132" s="303">
        <f t="shared" si="10"/>
        <v>0</v>
      </c>
      <c r="U132" s="297"/>
      <c r="V132" s="301">
        <v>0</v>
      </c>
      <c r="W132" s="297"/>
      <c r="X132" s="303">
        <f t="shared" si="11"/>
        <v>0</v>
      </c>
      <c r="Y132" s="297"/>
      <c r="Z132" s="304"/>
      <c r="AA132" s="305"/>
      <c r="AB132" s="304"/>
      <c r="AC132" s="460"/>
    </row>
    <row r="133" spans="1:29" ht="18" x14ac:dyDescent="0.25">
      <c r="A133" s="458"/>
      <c r="B133" s="936"/>
      <c r="C133" s="459"/>
      <c r="D133" s="315" t="s">
        <v>123</v>
      </c>
      <c r="E133" s="429"/>
      <c r="F133" s="293"/>
      <c r="G133" s="293"/>
      <c r="H133" s="300"/>
      <c r="I133" s="294"/>
      <c r="J133" s="306"/>
      <c r="K133" s="295" t="s">
        <v>30</v>
      </c>
      <c r="L133" s="296" t="s">
        <v>30</v>
      </c>
      <c r="M133" s="297"/>
      <c r="N133" s="301">
        <v>0</v>
      </c>
      <c r="O133" s="294"/>
      <c r="P133" s="301">
        <v>0</v>
      </c>
      <c r="Q133" s="302"/>
      <c r="R133" s="298" t="str">
        <f t="shared" si="9"/>
        <v>0K</v>
      </c>
      <c r="S133" s="299"/>
      <c r="T133" s="303">
        <f t="shared" si="10"/>
        <v>0</v>
      </c>
      <c r="U133" s="297"/>
      <c r="V133" s="301">
        <v>0</v>
      </c>
      <c r="W133" s="297"/>
      <c r="X133" s="303">
        <f t="shared" si="11"/>
        <v>0</v>
      </c>
      <c r="Y133" s="297"/>
      <c r="Z133" s="304"/>
      <c r="AA133" s="305"/>
      <c r="AB133" s="304"/>
      <c r="AC133" s="460"/>
    </row>
    <row r="134" spans="1:29" ht="18" x14ac:dyDescent="0.25">
      <c r="A134" s="458"/>
      <c r="B134" s="936"/>
      <c r="C134" s="459"/>
      <c r="D134" s="315" t="s">
        <v>124</v>
      </c>
      <c r="E134" s="429"/>
      <c r="F134" s="293"/>
      <c r="G134" s="293"/>
      <c r="H134" s="300"/>
      <c r="I134" s="294"/>
      <c r="J134" s="306" t="s">
        <v>30</v>
      </c>
      <c r="K134" s="295"/>
      <c r="L134" s="296" t="s">
        <v>30</v>
      </c>
      <c r="M134" s="297"/>
      <c r="N134" s="301">
        <v>0</v>
      </c>
      <c r="O134" s="294"/>
      <c r="P134" s="301">
        <v>0</v>
      </c>
      <c r="Q134" s="302"/>
      <c r="R134" s="298" t="str">
        <f t="shared" si="9"/>
        <v>0K</v>
      </c>
      <c r="S134" s="299"/>
      <c r="T134" s="303">
        <f t="shared" si="10"/>
        <v>0</v>
      </c>
      <c r="U134" s="297"/>
      <c r="V134" s="301">
        <v>0</v>
      </c>
      <c r="W134" s="297"/>
      <c r="X134" s="303">
        <f t="shared" si="11"/>
        <v>0</v>
      </c>
      <c r="Y134" s="297"/>
      <c r="Z134" s="304"/>
      <c r="AA134" s="305"/>
      <c r="AB134" s="304"/>
      <c r="AC134" s="460"/>
    </row>
    <row r="135" spans="1:29" ht="18" x14ac:dyDescent="0.25">
      <c r="A135" s="458"/>
      <c r="B135" s="936"/>
      <c r="C135" s="459"/>
      <c r="D135" s="315" t="s">
        <v>125</v>
      </c>
      <c r="E135" s="429"/>
      <c r="F135" s="293"/>
      <c r="G135" s="293"/>
      <c r="H135" s="300"/>
      <c r="I135" s="294"/>
      <c r="J135" s="307"/>
      <c r="K135" s="295" t="s">
        <v>30</v>
      </c>
      <c r="L135" s="296" t="s">
        <v>30</v>
      </c>
      <c r="M135" s="297"/>
      <c r="N135" s="301">
        <v>0</v>
      </c>
      <c r="O135" s="294"/>
      <c r="P135" s="301">
        <v>0</v>
      </c>
      <c r="Q135" s="302"/>
      <c r="R135" s="298" t="str">
        <f t="shared" si="9"/>
        <v>0K</v>
      </c>
      <c r="S135" s="299"/>
      <c r="T135" s="303">
        <f t="shared" si="10"/>
        <v>0</v>
      </c>
      <c r="U135" s="297"/>
      <c r="V135" s="301">
        <v>0</v>
      </c>
      <c r="W135" s="297"/>
      <c r="X135" s="303">
        <f t="shared" si="11"/>
        <v>0</v>
      </c>
      <c r="Y135" s="297"/>
      <c r="Z135" s="304"/>
      <c r="AA135" s="305"/>
      <c r="AB135" s="304"/>
      <c r="AC135" s="460"/>
    </row>
    <row r="136" spans="1:29" ht="18" x14ac:dyDescent="0.25">
      <c r="A136" s="458"/>
      <c r="B136" s="936"/>
      <c r="C136" s="459"/>
      <c r="D136" s="315" t="s">
        <v>126</v>
      </c>
      <c r="E136" s="429"/>
      <c r="F136" s="293"/>
      <c r="G136" s="293"/>
      <c r="H136" s="300"/>
      <c r="I136" s="294"/>
      <c r="J136" s="306" t="s">
        <v>30</v>
      </c>
      <c r="K136" s="295" t="s">
        <v>30</v>
      </c>
      <c r="L136" s="296" t="s">
        <v>30</v>
      </c>
      <c r="M136" s="297"/>
      <c r="N136" s="301">
        <v>0</v>
      </c>
      <c r="O136" s="294"/>
      <c r="P136" s="301">
        <v>0</v>
      </c>
      <c r="Q136" s="302"/>
      <c r="R136" s="298" t="str">
        <f t="shared" si="9"/>
        <v>0K</v>
      </c>
      <c r="S136" s="299"/>
      <c r="T136" s="303">
        <f t="shared" si="10"/>
        <v>0</v>
      </c>
      <c r="U136" s="297"/>
      <c r="V136" s="301">
        <v>0</v>
      </c>
      <c r="W136" s="297"/>
      <c r="X136" s="303">
        <f t="shared" si="11"/>
        <v>0</v>
      </c>
      <c r="Y136" s="297"/>
      <c r="Z136" s="304"/>
      <c r="AA136" s="305"/>
      <c r="AB136" s="304"/>
      <c r="AC136" s="460"/>
    </row>
    <row r="137" spans="1:29" ht="18" x14ac:dyDescent="0.25">
      <c r="A137" s="458"/>
      <c r="B137" s="936"/>
      <c r="C137" s="459"/>
      <c r="D137" s="315" t="s">
        <v>127</v>
      </c>
      <c r="E137" s="429"/>
      <c r="F137" s="293"/>
      <c r="G137" s="293"/>
      <c r="H137" s="300"/>
      <c r="I137" s="294"/>
      <c r="J137" s="306" t="s">
        <v>30</v>
      </c>
      <c r="K137" s="295" t="s">
        <v>30</v>
      </c>
      <c r="L137" s="296" t="s">
        <v>30</v>
      </c>
      <c r="M137" s="297"/>
      <c r="N137" s="301">
        <v>0</v>
      </c>
      <c r="O137" s="294"/>
      <c r="P137" s="301">
        <v>0</v>
      </c>
      <c r="Q137" s="302"/>
      <c r="R137" s="298" t="str">
        <f t="shared" si="9"/>
        <v>0K</v>
      </c>
      <c r="S137" s="299"/>
      <c r="T137" s="303">
        <f t="shared" si="10"/>
        <v>0</v>
      </c>
      <c r="U137" s="297"/>
      <c r="V137" s="301">
        <v>0</v>
      </c>
      <c r="W137" s="297"/>
      <c r="X137" s="303">
        <f t="shared" si="11"/>
        <v>0</v>
      </c>
      <c r="Y137" s="297"/>
      <c r="Z137" s="304"/>
      <c r="AA137" s="305"/>
      <c r="AB137" s="304"/>
      <c r="AC137" s="460"/>
    </row>
    <row r="138" spans="1:29" ht="18" x14ac:dyDescent="0.25">
      <c r="A138" s="458"/>
      <c r="B138" s="936"/>
      <c r="C138" s="459"/>
      <c r="D138" s="315" t="s">
        <v>128</v>
      </c>
      <c r="E138" s="429"/>
      <c r="F138" s="293"/>
      <c r="G138" s="293"/>
      <c r="H138" s="300"/>
      <c r="I138" s="294"/>
      <c r="J138" s="306" t="s">
        <v>30</v>
      </c>
      <c r="K138" s="295" t="s">
        <v>30</v>
      </c>
      <c r="L138" s="296" t="s">
        <v>30</v>
      </c>
      <c r="M138" s="297"/>
      <c r="N138" s="301">
        <v>0</v>
      </c>
      <c r="O138" s="294"/>
      <c r="P138" s="301">
        <v>0</v>
      </c>
      <c r="Q138" s="302"/>
      <c r="R138" s="298" t="str">
        <f t="shared" si="9"/>
        <v>0K</v>
      </c>
      <c r="S138" s="299"/>
      <c r="T138" s="303">
        <f t="shared" si="10"/>
        <v>0</v>
      </c>
      <c r="U138" s="297"/>
      <c r="V138" s="301">
        <v>0</v>
      </c>
      <c r="W138" s="297"/>
      <c r="X138" s="303">
        <f t="shared" si="11"/>
        <v>0</v>
      </c>
      <c r="Y138" s="297"/>
      <c r="Z138" s="304"/>
      <c r="AA138" s="305"/>
      <c r="AB138" s="304"/>
      <c r="AC138" s="460"/>
    </row>
    <row r="139" spans="1:29" ht="18" x14ac:dyDescent="0.25">
      <c r="A139" s="458"/>
      <c r="B139" s="936"/>
      <c r="C139" s="459"/>
      <c r="D139" s="315" t="s">
        <v>129</v>
      </c>
      <c r="E139" s="429"/>
      <c r="F139" s="293"/>
      <c r="G139" s="293"/>
      <c r="H139" s="300"/>
      <c r="I139" s="294"/>
      <c r="J139" s="306" t="s">
        <v>30</v>
      </c>
      <c r="K139" s="295" t="s">
        <v>30</v>
      </c>
      <c r="L139" s="296" t="s">
        <v>30</v>
      </c>
      <c r="M139" s="297"/>
      <c r="N139" s="301">
        <v>0</v>
      </c>
      <c r="O139" s="294"/>
      <c r="P139" s="301">
        <v>0</v>
      </c>
      <c r="Q139" s="302"/>
      <c r="R139" s="298" t="str">
        <f t="shared" si="9"/>
        <v>0K</v>
      </c>
      <c r="S139" s="299"/>
      <c r="T139" s="303">
        <f t="shared" si="10"/>
        <v>0</v>
      </c>
      <c r="U139" s="297"/>
      <c r="V139" s="301">
        <v>0</v>
      </c>
      <c r="W139" s="297"/>
      <c r="X139" s="303">
        <f t="shared" si="11"/>
        <v>0</v>
      </c>
      <c r="Y139" s="297"/>
      <c r="Z139" s="304"/>
      <c r="AA139" s="305"/>
      <c r="AB139" s="304"/>
      <c r="AC139" s="460"/>
    </row>
    <row r="140" spans="1:29" ht="18" x14ac:dyDescent="0.25">
      <c r="A140" s="458"/>
      <c r="B140" s="936"/>
      <c r="C140" s="459"/>
      <c r="D140" s="315" t="s">
        <v>130</v>
      </c>
      <c r="E140" s="429"/>
      <c r="F140" s="293"/>
      <c r="G140" s="293"/>
      <c r="H140" s="300"/>
      <c r="I140" s="294"/>
      <c r="J140" s="306" t="s">
        <v>30</v>
      </c>
      <c r="K140" s="295" t="s">
        <v>30</v>
      </c>
      <c r="L140" s="296" t="s">
        <v>30</v>
      </c>
      <c r="M140" s="297"/>
      <c r="N140" s="301">
        <v>0</v>
      </c>
      <c r="O140" s="294"/>
      <c r="P140" s="301">
        <v>0</v>
      </c>
      <c r="Q140" s="302"/>
      <c r="R140" s="298" t="str">
        <f t="shared" si="9"/>
        <v>0K</v>
      </c>
      <c r="S140" s="299"/>
      <c r="T140" s="303">
        <f t="shared" si="10"/>
        <v>0</v>
      </c>
      <c r="U140" s="297"/>
      <c r="V140" s="301">
        <v>0</v>
      </c>
      <c r="W140" s="297"/>
      <c r="X140" s="303">
        <f t="shared" si="11"/>
        <v>0</v>
      </c>
      <c r="Y140" s="297"/>
      <c r="Z140" s="304"/>
      <c r="AA140" s="305"/>
      <c r="AB140" s="304"/>
      <c r="AC140" s="460"/>
    </row>
    <row r="141" spans="1:29" ht="18" x14ac:dyDescent="0.25">
      <c r="A141" s="458"/>
      <c r="B141" s="936"/>
      <c r="C141" s="459"/>
      <c r="D141" s="315" t="s">
        <v>131</v>
      </c>
      <c r="E141" s="429"/>
      <c r="F141" s="293"/>
      <c r="G141" s="293"/>
      <c r="H141" s="300"/>
      <c r="I141" s="294"/>
      <c r="J141" s="306" t="s">
        <v>30</v>
      </c>
      <c r="K141" s="295" t="s">
        <v>30</v>
      </c>
      <c r="L141" s="296" t="s">
        <v>30</v>
      </c>
      <c r="M141" s="297"/>
      <c r="N141" s="301">
        <v>0</v>
      </c>
      <c r="O141" s="294"/>
      <c r="P141" s="301">
        <v>0</v>
      </c>
      <c r="Q141" s="302"/>
      <c r="R141" s="298" t="str">
        <f t="shared" si="9"/>
        <v>0K</v>
      </c>
      <c r="S141" s="299"/>
      <c r="T141" s="303">
        <f t="shared" si="10"/>
        <v>0</v>
      </c>
      <c r="U141" s="297"/>
      <c r="V141" s="301">
        <v>0</v>
      </c>
      <c r="W141" s="297"/>
      <c r="X141" s="303">
        <f t="shared" si="11"/>
        <v>0</v>
      </c>
      <c r="Y141" s="297"/>
      <c r="Z141" s="304"/>
      <c r="AA141" s="305"/>
      <c r="AB141" s="304"/>
      <c r="AC141" s="460"/>
    </row>
    <row r="142" spans="1:29" ht="18" x14ac:dyDescent="0.25">
      <c r="A142" s="458"/>
      <c r="B142" s="936"/>
      <c r="C142" s="459"/>
      <c r="D142" s="315" t="s">
        <v>132</v>
      </c>
      <c r="E142" s="429"/>
      <c r="F142" s="293"/>
      <c r="G142" s="293"/>
      <c r="H142" s="300"/>
      <c r="I142" s="294"/>
      <c r="J142" s="306" t="s">
        <v>30</v>
      </c>
      <c r="K142" s="295" t="s">
        <v>30</v>
      </c>
      <c r="L142" s="296" t="s">
        <v>30</v>
      </c>
      <c r="M142" s="297"/>
      <c r="N142" s="301">
        <v>0</v>
      </c>
      <c r="O142" s="294"/>
      <c r="P142" s="301">
        <v>0</v>
      </c>
      <c r="Q142" s="302"/>
      <c r="R142" s="298" t="str">
        <f t="shared" si="9"/>
        <v>0K</v>
      </c>
      <c r="S142" s="299"/>
      <c r="T142" s="303">
        <f t="shared" si="10"/>
        <v>0</v>
      </c>
      <c r="U142" s="297"/>
      <c r="V142" s="301">
        <v>0</v>
      </c>
      <c r="W142" s="297"/>
      <c r="X142" s="303">
        <f t="shared" si="11"/>
        <v>0</v>
      </c>
      <c r="Y142" s="297"/>
      <c r="Z142" s="304"/>
      <c r="AA142" s="305"/>
      <c r="AB142" s="304"/>
      <c r="AC142" s="460"/>
    </row>
    <row r="143" spans="1:29" ht="18" x14ac:dyDescent="0.25">
      <c r="A143" s="458"/>
      <c r="B143" s="936"/>
      <c r="C143" s="459"/>
      <c r="D143" s="315" t="s">
        <v>133</v>
      </c>
      <c r="E143" s="429"/>
      <c r="F143" s="293"/>
      <c r="G143" s="293"/>
      <c r="H143" s="300"/>
      <c r="I143" s="294"/>
      <c r="J143" s="306" t="s">
        <v>30</v>
      </c>
      <c r="K143" s="295" t="s">
        <v>30</v>
      </c>
      <c r="L143" s="296" t="s">
        <v>30</v>
      </c>
      <c r="M143" s="297"/>
      <c r="N143" s="301">
        <v>0</v>
      </c>
      <c r="O143" s="294"/>
      <c r="P143" s="301">
        <v>0</v>
      </c>
      <c r="Q143" s="302"/>
      <c r="R143" s="298" t="str">
        <f t="shared" si="9"/>
        <v>0K</v>
      </c>
      <c r="S143" s="299"/>
      <c r="T143" s="303">
        <f t="shared" si="10"/>
        <v>0</v>
      </c>
      <c r="U143" s="297"/>
      <c r="V143" s="301">
        <v>0</v>
      </c>
      <c r="W143" s="297"/>
      <c r="X143" s="303">
        <f t="shared" si="11"/>
        <v>0</v>
      </c>
      <c r="Y143" s="297"/>
      <c r="Z143" s="304"/>
      <c r="AA143" s="305"/>
      <c r="AB143" s="304"/>
      <c r="AC143" s="460"/>
    </row>
    <row r="144" spans="1:29" ht="18" x14ac:dyDescent="0.25">
      <c r="A144" s="458"/>
      <c r="B144" s="936"/>
      <c r="C144" s="459"/>
      <c r="D144" s="315" t="s">
        <v>134</v>
      </c>
      <c r="E144" s="429"/>
      <c r="F144" s="293"/>
      <c r="G144" s="293"/>
      <c r="H144" s="300"/>
      <c r="I144" s="294"/>
      <c r="J144" s="306" t="s">
        <v>30</v>
      </c>
      <c r="K144" s="295" t="s">
        <v>30</v>
      </c>
      <c r="L144" s="296" t="s">
        <v>30</v>
      </c>
      <c r="M144" s="297"/>
      <c r="N144" s="301">
        <v>0</v>
      </c>
      <c r="O144" s="294"/>
      <c r="P144" s="301">
        <v>0</v>
      </c>
      <c r="Q144" s="302"/>
      <c r="R144" s="298" t="str">
        <f t="shared" si="9"/>
        <v>0K</v>
      </c>
      <c r="S144" s="299"/>
      <c r="T144" s="303">
        <f t="shared" si="10"/>
        <v>0</v>
      </c>
      <c r="U144" s="297"/>
      <c r="V144" s="301">
        <v>0</v>
      </c>
      <c r="W144" s="297"/>
      <c r="X144" s="303">
        <f t="shared" si="11"/>
        <v>0</v>
      </c>
      <c r="Y144" s="297"/>
      <c r="Z144" s="304"/>
      <c r="AA144" s="305"/>
      <c r="AB144" s="304"/>
      <c r="AC144" s="460"/>
    </row>
    <row r="145" spans="1:29" ht="18" x14ac:dyDescent="0.25">
      <c r="A145" s="458"/>
      <c r="B145" s="936"/>
      <c r="C145" s="459"/>
      <c r="D145" s="315" t="s">
        <v>135</v>
      </c>
      <c r="E145" s="429"/>
      <c r="F145" s="293"/>
      <c r="G145" s="293"/>
      <c r="H145" s="300"/>
      <c r="I145" s="294"/>
      <c r="J145" s="306" t="s">
        <v>30</v>
      </c>
      <c r="K145" s="295" t="s">
        <v>30</v>
      </c>
      <c r="L145" s="296" t="s">
        <v>30</v>
      </c>
      <c r="M145" s="297"/>
      <c r="N145" s="301">
        <v>0</v>
      </c>
      <c r="O145" s="294"/>
      <c r="P145" s="301">
        <v>0</v>
      </c>
      <c r="Q145" s="302"/>
      <c r="R145" s="298" t="str">
        <f t="shared" si="9"/>
        <v>0K</v>
      </c>
      <c r="S145" s="299"/>
      <c r="T145" s="303">
        <f t="shared" si="10"/>
        <v>0</v>
      </c>
      <c r="U145" s="297"/>
      <c r="V145" s="301">
        <v>0</v>
      </c>
      <c r="W145" s="297"/>
      <c r="X145" s="303">
        <f t="shared" si="11"/>
        <v>0</v>
      </c>
      <c r="Y145" s="297"/>
      <c r="Z145" s="304"/>
      <c r="AA145" s="305"/>
      <c r="AB145" s="304"/>
      <c r="AC145" s="460"/>
    </row>
    <row r="146" spans="1:29" ht="18" x14ac:dyDescent="0.25">
      <c r="A146" s="458"/>
      <c r="B146" s="936"/>
      <c r="C146" s="459"/>
      <c r="D146" s="315" t="s">
        <v>136</v>
      </c>
      <c r="E146" s="429"/>
      <c r="F146" s="293"/>
      <c r="G146" s="293"/>
      <c r="H146" s="300"/>
      <c r="I146" s="294"/>
      <c r="J146" s="306" t="s">
        <v>30</v>
      </c>
      <c r="K146" s="295" t="s">
        <v>30</v>
      </c>
      <c r="L146" s="296" t="s">
        <v>30</v>
      </c>
      <c r="M146" s="297"/>
      <c r="N146" s="301">
        <v>0</v>
      </c>
      <c r="O146" s="294"/>
      <c r="P146" s="301">
        <v>0</v>
      </c>
      <c r="Q146" s="302"/>
      <c r="R146" s="298" t="str">
        <f t="shared" si="9"/>
        <v>0K</v>
      </c>
      <c r="S146" s="299"/>
      <c r="T146" s="303">
        <f t="shared" si="10"/>
        <v>0</v>
      </c>
      <c r="U146" s="297"/>
      <c r="V146" s="301">
        <v>0</v>
      </c>
      <c r="W146" s="297"/>
      <c r="X146" s="303">
        <f t="shared" si="11"/>
        <v>0</v>
      </c>
      <c r="Y146" s="297"/>
      <c r="Z146" s="304"/>
      <c r="AA146" s="305"/>
      <c r="AB146" s="304"/>
      <c r="AC146" s="460"/>
    </row>
    <row r="147" spans="1:29" ht="18" x14ac:dyDescent="0.25">
      <c r="A147" s="458"/>
      <c r="B147" s="936"/>
      <c r="C147" s="459"/>
      <c r="D147" s="315" t="s">
        <v>137</v>
      </c>
      <c r="E147" s="429"/>
      <c r="F147" s="293"/>
      <c r="G147" s="293"/>
      <c r="H147" s="300"/>
      <c r="I147" s="294"/>
      <c r="J147" s="306" t="s">
        <v>30</v>
      </c>
      <c r="K147" s="295" t="s">
        <v>30</v>
      </c>
      <c r="L147" s="296" t="s">
        <v>30</v>
      </c>
      <c r="M147" s="297"/>
      <c r="N147" s="301">
        <v>0</v>
      </c>
      <c r="O147" s="294"/>
      <c r="P147" s="301">
        <v>0</v>
      </c>
      <c r="Q147" s="302"/>
      <c r="R147" s="298" t="str">
        <f t="shared" si="9"/>
        <v>0K</v>
      </c>
      <c r="S147" s="299"/>
      <c r="T147" s="303">
        <f t="shared" si="10"/>
        <v>0</v>
      </c>
      <c r="U147" s="297"/>
      <c r="V147" s="301">
        <v>0</v>
      </c>
      <c r="W147" s="297"/>
      <c r="X147" s="303">
        <f t="shared" si="11"/>
        <v>0</v>
      </c>
      <c r="Y147" s="297"/>
      <c r="Z147" s="304"/>
      <c r="AA147" s="305"/>
      <c r="AB147" s="304"/>
      <c r="AC147" s="460"/>
    </row>
    <row r="148" spans="1:29" ht="18.75" thickBot="1" x14ac:dyDescent="0.3">
      <c r="A148" s="458"/>
      <c r="B148" s="936"/>
      <c r="C148" s="459"/>
      <c r="D148" s="429"/>
      <c r="E148" s="429"/>
      <c r="F148" s="462"/>
      <c r="G148" s="463"/>
      <c r="H148" s="464"/>
      <c r="I148" s="465"/>
      <c r="J148" s="466"/>
      <c r="K148" s="466"/>
      <c r="L148" s="466"/>
      <c r="M148" s="467"/>
      <c r="N148" s="468"/>
      <c r="O148" s="465"/>
      <c r="P148" s="468"/>
      <c r="Q148" s="468"/>
      <c r="R148" s="467"/>
      <c r="S148" s="469"/>
      <c r="T148" s="470"/>
      <c r="U148" s="467"/>
      <c r="V148" s="470"/>
      <c r="W148" s="467"/>
      <c r="X148" s="471"/>
      <c r="Y148" s="467"/>
      <c r="Z148" s="472"/>
      <c r="AA148" s="472"/>
      <c r="AB148" s="472"/>
      <c r="AC148" s="460"/>
    </row>
    <row r="149" spans="1:29" ht="18.75" thickBot="1" x14ac:dyDescent="0.3">
      <c r="A149" s="458"/>
      <c r="B149" s="936"/>
      <c r="C149" s="459"/>
      <c r="D149" s="429"/>
      <c r="E149" s="429"/>
      <c r="F149" s="947" t="s">
        <v>51</v>
      </c>
      <c r="G149" s="948"/>
      <c r="H149" s="948"/>
      <c r="I149" s="948"/>
      <c r="J149" s="948"/>
      <c r="K149" s="949"/>
      <c r="L149" s="266">
        <f>SUM(L128:L147)</f>
        <v>0</v>
      </c>
      <c r="M149" s="467"/>
      <c r="N149" s="265">
        <f>SUM(N128:N147)</f>
        <v>0</v>
      </c>
      <c r="O149" s="465"/>
      <c r="P149" s="265">
        <f>SUM(P128:P147)</f>
        <v>0</v>
      </c>
      <c r="R149" s="467"/>
      <c r="S149" s="469"/>
      <c r="T149" s="265">
        <f>SUM(T128:T147)</f>
        <v>0</v>
      </c>
      <c r="U149" s="467"/>
      <c r="V149" s="265">
        <f>SUM(V128:V147)</f>
        <v>0</v>
      </c>
      <c r="W149" s="467"/>
      <c r="X149" s="265">
        <f>SUM(X128:X147)</f>
        <v>0</v>
      </c>
      <c r="Y149" s="467"/>
      <c r="Z149" s="472"/>
      <c r="AA149" s="472"/>
      <c r="AB149" s="472"/>
      <c r="AC149" s="460"/>
    </row>
    <row r="150" spans="1:29" ht="15.75" x14ac:dyDescent="0.25">
      <c r="A150" s="473"/>
      <c r="B150" s="936"/>
      <c r="C150" s="474"/>
      <c r="D150" s="475"/>
      <c r="E150" s="475"/>
      <c r="F150" s="476"/>
      <c r="G150" s="69"/>
      <c r="H150" s="69" t="s">
        <v>30</v>
      </c>
      <c r="I150" s="69"/>
      <c r="J150" s="69"/>
      <c r="K150" s="69"/>
      <c r="L150" s="69"/>
      <c r="M150" s="477"/>
      <c r="N150" s="69" t="s">
        <v>30</v>
      </c>
      <c r="O150" s="69"/>
      <c r="P150" s="477" t="s">
        <v>30</v>
      </c>
      <c r="Q150" s="630"/>
      <c r="R150" s="477"/>
      <c r="S150" s="478"/>
      <c r="T150" s="477"/>
      <c r="U150" s="477"/>
      <c r="V150" s="477"/>
      <c r="W150" s="477"/>
      <c r="X150" s="478"/>
      <c r="Y150" s="477"/>
      <c r="Z150" s="478"/>
      <c r="AA150" s="478"/>
      <c r="AB150" s="478"/>
      <c r="AC150" s="479"/>
    </row>
    <row r="151" spans="1:29" ht="16.5" thickBot="1" x14ac:dyDescent="0.3">
      <c r="A151" s="405"/>
      <c r="B151" s="936"/>
      <c r="D151" s="481"/>
      <c r="E151" s="481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482"/>
      <c r="T151" s="70"/>
      <c r="U151" s="70"/>
      <c r="V151" s="70"/>
      <c r="W151" s="70"/>
      <c r="X151" s="70"/>
      <c r="Y151" s="70"/>
      <c r="Z151" s="482"/>
      <c r="AA151" s="482"/>
      <c r="AB151" s="482"/>
      <c r="AC151" s="406"/>
    </row>
    <row r="152" spans="1:29" ht="15.6" customHeight="1" x14ac:dyDescent="0.25">
      <c r="A152" s="405"/>
      <c r="B152" s="936"/>
      <c r="D152" s="481"/>
      <c r="E152" s="481"/>
      <c r="F152" s="918" t="s">
        <v>6</v>
      </c>
      <c r="G152" s="919"/>
      <c r="H152" s="919"/>
      <c r="I152" s="919"/>
      <c r="J152" s="919"/>
      <c r="K152" s="919"/>
      <c r="L152" s="919"/>
      <c r="M152" s="919"/>
      <c r="N152" s="919"/>
      <c r="O152" s="919"/>
      <c r="P152" s="919"/>
      <c r="Q152" s="919"/>
      <c r="R152" s="919"/>
      <c r="S152" s="919"/>
      <c r="T152" s="919"/>
      <c r="U152" s="919"/>
      <c r="V152" s="919"/>
      <c r="W152" s="919"/>
      <c r="X152" s="919"/>
      <c r="Y152" s="919"/>
      <c r="Z152" s="919"/>
      <c r="AA152" s="919"/>
      <c r="AB152" s="920"/>
      <c r="AC152" s="406"/>
    </row>
    <row r="153" spans="1:29" ht="15.6" customHeight="1" x14ac:dyDescent="0.25">
      <c r="A153" s="405"/>
      <c r="B153" s="936"/>
      <c r="D153" s="481"/>
      <c r="E153" s="481"/>
      <c r="F153" s="921"/>
      <c r="G153" s="922"/>
      <c r="H153" s="922"/>
      <c r="I153" s="922"/>
      <c r="J153" s="922"/>
      <c r="K153" s="922"/>
      <c r="L153" s="922"/>
      <c r="M153" s="922"/>
      <c r="N153" s="922"/>
      <c r="O153" s="922"/>
      <c r="P153" s="922"/>
      <c r="Q153" s="922"/>
      <c r="R153" s="922"/>
      <c r="S153" s="922"/>
      <c r="T153" s="922"/>
      <c r="U153" s="922"/>
      <c r="V153" s="922"/>
      <c r="W153" s="922"/>
      <c r="X153" s="922"/>
      <c r="Y153" s="922"/>
      <c r="Z153" s="922"/>
      <c r="AA153" s="922"/>
      <c r="AB153" s="923"/>
      <c r="AC153" s="406"/>
    </row>
    <row r="154" spans="1:29" ht="15" customHeight="1" thickBot="1" x14ac:dyDescent="0.3">
      <c r="A154" s="405"/>
      <c r="B154" s="937"/>
      <c r="F154" s="924"/>
      <c r="G154" s="925"/>
      <c r="H154" s="925"/>
      <c r="I154" s="925"/>
      <c r="J154" s="925"/>
      <c r="K154" s="925"/>
      <c r="L154" s="925"/>
      <c r="M154" s="925"/>
      <c r="N154" s="925"/>
      <c r="O154" s="925"/>
      <c r="P154" s="925"/>
      <c r="Q154" s="925"/>
      <c r="R154" s="925"/>
      <c r="S154" s="925"/>
      <c r="T154" s="925"/>
      <c r="U154" s="925"/>
      <c r="V154" s="925"/>
      <c r="W154" s="925"/>
      <c r="X154" s="925"/>
      <c r="Y154" s="925"/>
      <c r="Z154" s="925"/>
      <c r="AA154" s="925"/>
      <c r="AB154" s="926"/>
      <c r="AC154" s="406"/>
    </row>
    <row r="155" spans="1:29" x14ac:dyDescent="0.25">
      <c r="A155" s="405"/>
      <c r="F155" s="494"/>
      <c r="G155" s="495"/>
      <c r="H155" s="482"/>
      <c r="I155" s="482"/>
      <c r="J155" s="496"/>
      <c r="K155" s="496"/>
      <c r="L155" s="496"/>
      <c r="M155" s="70"/>
      <c r="N155" s="482"/>
      <c r="O155" s="495"/>
      <c r="P155" s="482"/>
      <c r="Q155" s="482"/>
      <c r="R155" s="70"/>
      <c r="S155" s="482"/>
      <c r="T155" s="70"/>
      <c r="U155" s="70"/>
      <c r="V155" s="70"/>
      <c r="W155" s="70"/>
      <c r="X155" s="482"/>
      <c r="Y155" s="70"/>
      <c r="Z155" s="482"/>
      <c r="AA155" s="482"/>
      <c r="AB155" s="482"/>
      <c r="AC155" s="406"/>
    </row>
    <row r="156" spans="1:29" ht="15.75" thickBot="1" x14ac:dyDescent="0.3">
      <c r="A156" s="486"/>
      <c r="B156" s="487"/>
      <c r="C156" s="488"/>
      <c r="D156" s="489"/>
      <c r="E156" s="489"/>
      <c r="F156" s="490"/>
      <c r="G156" s="491"/>
      <c r="H156" s="483"/>
      <c r="I156" s="483"/>
      <c r="J156" s="492"/>
      <c r="K156" s="492"/>
      <c r="L156" s="492"/>
      <c r="M156" s="484"/>
      <c r="N156" s="483"/>
      <c r="O156" s="491"/>
      <c r="P156" s="483"/>
      <c r="Q156" s="483"/>
      <c r="R156" s="484"/>
      <c r="S156" s="483"/>
      <c r="T156" s="484"/>
      <c r="U156" s="484"/>
      <c r="V156" s="484"/>
      <c r="W156" s="484"/>
      <c r="X156" s="483"/>
      <c r="Y156" s="484"/>
      <c r="Z156" s="483"/>
      <c r="AA156" s="483"/>
      <c r="AB156" s="483"/>
      <c r="AC156" s="493"/>
    </row>
    <row r="157" spans="1:29" x14ac:dyDescent="0.25">
      <c r="A157" s="691"/>
      <c r="B157" s="692"/>
      <c r="C157" s="693"/>
      <c r="D157" s="694"/>
      <c r="E157" s="694"/>
      <c r="F157" s="695"/>
      <c r="G157" s="696"/>
      <c r="H157" s="697"/>
      <c r="I157" s="697"/>
      <c r="J157" s="697"/>
      <c r="K157" s="697"/>
      <c r="L157" s="697"/>
      <c r="M157" s="698"/>
      <c r="N157" s="697"/>
      <c r="O157" s="696"/>
      <c r="P157" s="697"/>
      <c r="Q157" s="699"/>
      <c r="R157" s="700"/>
      <c r="S157" s="697"/>
      <c r="T157" s="700"/>
      <c r="U157" s="700"/>
      <c r="V157" s="700"/>
      <c r="W157" s="700"/>
      <c r="X157" s="701"/>
      <c r="Y157" s="700"/>
      <c r="Z157" s="697"/>
      <c r="AA157" s="697"/>
      <c r="AB157" s="697"/>
      <c r="AC157" s="702"/>
    </row>
    <row r="158" spans="1:29" ht="23.25" x14ac:dyDescent="0.35">
      <c r="A158" s="995" t="s">
        <v>673</v>
      </c>
      <c r="B158" s="996"/>
      <c r="C158" s="996"/>
      <c r="D158" s="996"/>
      <c r="E158" s="996"/>
      <c r="F158" s="996"/>
      <c r="G158" s="996"/>
      <c r="H158" s="996"/>
      <c r="I158" s="996"/>
      <c r="J158" s="996"/>
      <c r="K158" s="996"/>
      <c r="L158" s="996"/>
      <c r="M158" s="996"/>
      <c r="N158" s="996"/>
      <c r="O158" s="996"/>
      <c r="P158" s="996"/>
      <c r="Q158" s="996"/>
      <c r="R158" s="996"/>
      <c r="S158" s="996"/>
      <c r="T158" s="996"/>
      <c r="U158" s="996"/>
      <c r="V158" s="996"/>
      <c r="W158" s="996"/>
      <c r="X158" s="996"/>
      <c r="Y158" s="996"/>
      <c r="Z158" s="996"/>
      <c r="AA158" s="996"/>
      <c r="AB158" s="996"/>
      <c r="AC158" s="649"/>
    </row>
    <row r="159" spans="1:29" ht="15.75" thickBot="1" x14ac:dyDescent="0.3">
      <c r="A159" s="703"/>
      <c r="B159" s="704"/>
      <c r="C159" s="705"/>
      <c r="D159" s="706"/>
      <c r="E159" s="706"/>
      <c r="F159" s="707"/>
      <c r="G159" s="708"/>
      <c r="H159" s="709"/>
      <c r="I159" s="709"/>
      <c r="J159" s="709"/>
      <c r="K159" s="709"/>
      <c r="L159" s="709"/>
      <c r="M159" s="710"/>
      <c r="N159" s="709"/>
      <c r="O159" s="708"/>
      <c r="P159" s="709"/>
      <c r="Q159" s="711"/>
      <c r="R159" s="712"/>
      <c r="S159" s="709"/>
      <c r="T159" s="712"/>
      <c r="U159" s="712"/>
      <c r="V159" s="712"/>
      <c r="W159" s="712"/>
      <c r="X159" s="713"/>
      <c r="Y159" s="712"/>
      <c r="Z159" s="709"/>
      <c r="AA159" s="709"/>
      <c r="AB159" s="709"/>
      <c r="AC159" s="714"/>
    </row>
    <row r="160" spans="1:29" ht="24" thickBot="1" x14ac:dyDescent="0.35">
      <c r="A160" s="703"/>
      <c r="B160" s="997" t="s">
        <v>640</v>
      </c>
      <c r="C160" s="998"/>
      <c r="D160" s="998"/>
      <c r="E160" s="998"/>
      <c r="F160" s="998"/>
      <c r="G160" s="1001">
        <f>VLOOKUP(G6,'DATI EROGAZIONI'!A2:I15,2,FALSE)</f>
        <v>17657730</v>
      </c>
      <c r="H160" s="1002"/>
      <c r="I160" s="709"/>
      <c r="J160" s="1005" t="s">
        <v>641</v>
      </c>
      <c r="K160" s="1006"/>
      <c r="L160" s="1006"/>
      <c r="M160" s="1006"/>
      <c r="N160" s="1006"/>
      <c r="O160" s="1006"/>
      <c r="P160" s="1007">
        <f>IF(G162&gt;=G160*0.25,G160*0.25,G162)</f>
        <v>0</v>
      </c>
      <c r="Q160" s="1007"/>
      <c r="R160" s="1007"/>
      <c r="S160" s="1007"/>
      <c r="T160" s="1007"/>
      <c r="U160" s="1007"/>
      <c r="V160" s="1007"/>
      <c r="W160" s="1007"/>
      <c r="X160" s="1007"/>
      <c r="Y160" s="1007"/>
      <c r="Z160" s="1007"/>
      <c r="AA160" s="1007"/>
      <c r="AB160" s="1008"/>
      <c r="AC160" s="783"/>
    </row>
    <row r="161" spans="1:29" ht="15.75" thickBot="1" x14ac:dyDescent="0.3">
      <c r="A161" s="703"/>
      <c r="B161" s="999"/>
      <c r="C161" s="1000"/>
      <c r="D161" s="1000"/>
      <c r="E161" s="1000"/>
      <c r="F161" s="1000"/>
      <c r="G161" s="1003"/>
      <c r="H161" s="1004"/>
      <c r="I161" s="709"/>
      <c r="J161" s="709"/>
      <c r="K161" s="709"/>
      <c r="L161" s="709"/>
      <c r="M161" s="710"/>
      <c r="N161" s="709"/>
      <c r="O161" s="708"/>
      <c r="P161" s="709"/>
      <c r="Q161" s="711"/>
      <c r="R161" s="712"/>
      <c r="S161" s="709"/>
      <c r="T161" s="712"/>
      <c r="U161" s="712"/>
      <c r="V161" s="712"/>
      <c r="W161" s="712"/>
      <c r="X161" s="713"/>
      <c r="Y161" s="712"/>
      <c r="Z161" s="709"/>
      <c r="AA161" s="709"/>
      <c r="AB161" s="709"/>
      <c r="AC161" s="714"/>
    </row>
    <row r="162" spans="1:29" ht="27" thickBot="1" x14ac:dyDescent="0.4">
      <c r="A162" s="703"/>
      <c r="B162" s="1009" t="s">
        <v>642</v>
      </c>
      <c r="C162" s="1010"/>
      <c r="D162" s="1010"/>
      <c r="E162" s="1010"/>
      <c r="F162" s="1010"/>
      <c r="G162" s="1011">
        <f>VLOOKUP(G6,'dati scheda tecnica'!U5:AN18,20,FALSE)</f>
        <v>0</v>
      </c>
      <c r="H162" s="1012"/>
      <c r="I162" s="709"/>
      <c r="J162" s="1013" t="s">
        <v>643</v>
      </c>
      <c r="K162" s="1014"/>
      <c r="L162" s="1014"/>
      <c r="M162" s="1014"/>
      <c r="N162" s="1014"/>
      <c r="O162" s="1014"/>
      <c r="P162" s="1015" t="str">
        <f>IF(T192&lt;=P160,"ok", "ATTENZIONE!!! importo massimo da destinare al diesel extraurbano superato")</f>
        <v>ok</v>
      </c>
      <c r="Q162" s="1015"/>
      <c r="R162" s="1015"/>
      <c r="S162" s="1015"/>
      <c r="T162" s="1015"/>
      <c r="U162" s="1015"/>
      <c r="V162" s="1015"/>
      <c r="W162" s="1015"/>
      <c r="X162" s="1015"/>
      <c r="Y162" s="1015"/>
      <c r="Z162" s="1015"/>
      <c r="AA162" s="1015"/>
      <c r="AB162" s="1016"/>
      <c r="AC162" s="714"/>
    </row>
    <row r="163" spans="1:29" x14ac:dyDescent="0.25">
      <c r="A163" s="703"/>
      <c r="B163" s="704"/>
      <c r="C163" s="705"/>
      <c r="D163" s="706"/>
      <c r="E163" s="706"/>
      <c r="F163" s="707"/>
      <c r="G163" s="708"/>
      <c r="H163" s="709"/>
      <c r="I163" s="709"/>
      <c r="J163" s="709"/>
      <c r="K163" s="709"/>
      <c r="L163" s="709"/>
      <c r="M163" s="710"/>
      <c r="N163" s="709"/>
      <c r="O163" s="708"/>
      <c r="P163" s="709"/>
      <c r="Q163" s="711"/>
      <c r="R163" s="712"/>
      <c r="S163" s="709"/>
      <c r="T163" s="712"/>
      <c r="U163" s="712"/>
      <c r="V163" s="712"/>
      <c r="W163" s="712"/>
      <c r="X163" s="713"/>
      <c r="Y163" s="712"/>
      <c r="Z163" s="709"/>
      <c r="AA163" s="709"/>
      <c r="AB163" s="709"/>
      <c r="AC163" s="714"/>
    </row>
    <row r="164" spans="1:29" ht="15.75" thickBot="1" x14ac:dyDescent="0.3">
      <c r="A164" s="703"/>
      <c r="B164" s="704"/>
      <c r="C164" s="705"/>
      <c r="D164" s="706"/>
      <c r="E164" s="706"/>
      <c r="F164" s="707"/>
      <c r="G164" s="708"/>
      <c r="H164" s="709"/>
      <c r="I164" s="709"/>
      <c r="J164" s="709"/>
      <c r="K164" s="709"/>
      <c r="L164" s="709"/>
      <c r="M164" s="710"/>
      <c r="N164" s="709"/>
      <c r="O164" s="708"/>
      <c r="P164" s="709"/>
      <c r="Q164" s="711"/>
      <c r="R164" s="712"/>
      <c r="S164" s="709"/>
      <c r="T164" s="712"/>
      <c r="U164" s="712"/>
      <c r="V164" s="712"/>
      <c r="W164" s="712"/>
      <c r="X164" s="713"/>
      <c r="Y164" s="712"/>
      <c r="Z164" s="709"/>
      <c r="AA164" s="709"/>
      <c r="AB164" s="709"/>
      <c r="AC164" s="714"/>
    </row>
    <row r="165" spans="1:29" ht="18" customHeight="1" thickBot="1" x14ac:dyDescent="0.3">
      <c r="A165" s="715"/>
      <c r="B165" s="989" t="s">
        <v>644</v>
      </c>
      <c r="C165" s="716"/>
      <c r="D165" s="717" t="s">
        <v>9</v>
      </c>
      <c r="E165" s="718"/>
      <c r="F165" s="894" t="s">
        <v>10</v>
      </c>
      <c r="G165" s="895"/>
      <c r="H165" s="896"/>
      <c r="I165" s="430"/>
      <c r="J165" s="911" t="s">
        <v>11</v>
      </c>
      <c r="K165" s="912"/>
      <c r="L165" s="913"/>
      <c r="M165" s="431"/>
      <c r="N165" s="985" t="s">
        <v>603</v>
      </c>
      <c r="O165" s="432"/>
      <c r="P165" s="894" t="s">
        <v>558</v>
      </c>
      <c r="Q165" s="895"/>
      <c r="R165" s="896"/>
      <c r="S165" s="430"/>
      <c r="T165" s="890" t="s">
        <v>12</v>
      </c>
      <c r="U165" s="433"/>
      <c r="V165" s="890" t="s">
        <v>13</v>
      </c>
      <c r="W165" s="431"/>
      <c r="X165" s="890" t="s">
        <v>14</v>
      </c>
      <c r="Y165" s="431"/>
      <c r="Z165" s="872" t="s">
        <v>15</v>
      </c>
      <c r="AA165" s="434"/>
      <c r="AB165" s="872" t="s">
        <v>559</v>
      </c>
      <c r="AC165" s="720"/>
    </row>
    <row r="166" spans="1:29" ht="18" customHeight="1" thickBot="1" x14ac:dyDescent="0.3">
      <c r="A166" s="721"/>
      <c r="B166" s="990"/>
      <c r="C166" s="716"/>
      <c r="D166" s="722"/>
      <c r="E166" s="718"/>
      <c r="F166" s="897"/>
      <c r="G166" s="898"/>
      <c r="H166" s="899"/>
      <c r="I166" s="430"/>
      <c r="J166" s="880" t="s">
        <v>16</v>
      </c>
      <c r="K166" s="875" t="s">
        <v>675</v>
      </c>
      <c r="L166" s="882" t="s">
        <v>17</v>
      </c>
      <c r="M166" s="431"/>
      <c r="N166" s="986"/>
      <c r="O166" s="432"/>
      <c r="P166" s="897"/>
      <c r="Q166" s="898"/>
      <c r="R166" s="899"/>
      <c r="S166" s="430"/>
      <c r="T166" s="891"/>
      <c r="U166" s="433"/>
      <c r="V166" s="891"/>
      <c r="W166" s="431"/>
      <c r="X166" s="891"/>
      <c r="Y166" s="431"/>
      <c r="Z166" s="873"/>
      <c r="AA166" s="434"/>
      <c r="AB166" s="873"/>
      <c r="AC166" s="723"/>
    </row>
    <row r="167" spans="1:29" ht="15.6" customHeight="1" thickBot="1" x14ac:dyDescent="0.3">
      <c r="A167" s="715"/>
      <c r="B167" s="990"/>
      <c r="C167" s="719"/>
      <c r="D167" s="724"/>
      <c r="E167" s="718"/>
      <c r="F167" s="900" t="s">
        <v>18</v>
      </c>
      <c r="G167" s="877" t="s">
        <v>19</v>
      </c>
      <c r="H167" s="885" t="s">
        <v>560</v>
      </c>
      <c r="I167" s="430"/>
      <c r="J167" s="881"/>
      <c r="K167" s="876"/>
      <c r="L167" s="883"/>
      <c r="M167" s="433"/>
      <c r="N167" s="986"/>
      <c r="O167" s="432"/>
      <c r="P167" s="886" t="s">
        <v>20</v>
      </c>
      <c r="Q167" s="873" t="s">
        <v>21</v>
      </c>
      <c r="R167" s="873" t="s">
        <v>22</v>
      </c>
      <c r="S167" s="430"/>
      <c r="T167" s="892"/>
      <c r="U167" s="433"/>
      <c r="V167" s="892"/>
      <c r="W167" s="433"/>
      <c r="X167" s="892"/>
      <c r="Y167" s="433"/>
      <c r="Z167" s="874"/>
      <c r="AA167" s="434"/>
      <c r="AB167" s="874"/>
      <c r="AC167" s="720"/>
    </row>
    <row r="168" spans="1:29" ht="15.75" x14ac:dyDescent="0.25">
      <c r="A168" s="715"/>
      <c r="B168" s="990"/>
      <c r="C168" s="725"/>
      <c r="D168" s="726" t="s">
        <v>23</v>
      </c>
      <c r="E168" s="727"/>
      <c r="F168" s="900"/>
      <c r="G168" s="877"/>
      <c r="H168" s="885"/>
      <c r="I168" s="430"/>
      <c r="J168" s="881"/>
      <c r="K168" s="876"/>
      <c r="L168" s="883"/>
      <c r="M168" s="439"/>
      <c r="N168" s="986"/>
      <c r="O168" s="441"/>
      <c r="P168" s="886"/>
      <c r="Q168" s="873"/>
      <c r="R168" s="873"/>
      <c r="S168" s="430"/>
      <c r="T168" s="888" t="s">
        <v>24</v>
      </c>
      <c r="U168" s="442"/>
      <c r="V168" s="888" t="s">
        <v>24</v>
      </c>
      <c r="W168" s="439"/>
      <c r="X168" s="888" t="s">
        <v>24</v>
      </c>
      <c r="Y168" s="439"/>
      <c r="Z168" s="261" t="s">
        <v>25</v>
      </c>
      <c r="AA168" s="439"/>
      <c r="AB168" s="261" t="s">
        <v>25</v>
      </c>
      <c r="AC168" s="720"/>
    </row>
    <row r="169" spans="1:29" ht="26.25" thickBot="1" x14ac:dyDescent="0.3">
      <c r="A169" s="728"/>
      <c r="B169" s="990"/>
      <c r="C169" s="729"/>
      <c r="D169" s="727"/>
      <c r="E169" s="727"/>
      <c r="F169" s="901"/>
      <c r="G169" s="878"/>
      <c r="H169" s="268" t="s">
        <v>26</v>
      </c>
      <c r="I169" s="430"/>
      <c r="J169" s="262" t="s">
        <v>665</v>
      </c>
      <c r="K169" s="263" t="s">
        <v>674</v>
      </c>
      <c r="L169" s="884"/>
      <c r="M169" s="442"/>
      <c r="N169" s="987"/>
      <c r="O169" s="441"/>
      <c r="P169" s="887"/>
      <c r="Q169" s="879"/>
      <c r="R169" s="879"/>
      <c r="S169" s="441"/>
      <c r="T169" s="889"/>
      <c r="U169" s="442"/>
      <c r="V169" s="889"/>
      <c r="W169" s="442"/>
      <c r="X169" s="889"/>
      <c r="Y169" s="442"/>
      <c r="Z169" s="264" t="s">
        <v>29</v>
      </c>
      <c r="AA169" s="445"/>
      <c r="AB169" s="264" t="s">
        <v>29</v>
      </c>
      <c r="AC169" s="730"/>
    </row>
    <row r="170" spans="1:29" ht="15.75" x14ac:dyDescent="0.25">
      <c r="A170" s="731"/>
      <c r="B170" s="990"/>
      <c r="C170" s="732"/>
      <c r="D170" s="733"/>
      <c r="E170" s="733"/>
      <c r="F170" s="734"/>
      <c r="G170" s="735"/>
      <c r="H170" s="735"/>
      <c r="I170" s="736"/>
      <c r="J170" s="736"/>
      <c r="K170" s="736"/>
      <c r="L170" s="736"/>
      <c r="M170" s="737"/>
      <c r="N170" s="735"/>
      <c r="O170" s="735"/>
      <c r="P170" s="738" t="s">
        <v>30</v>
      </c>
      <c r="Q170" s="738" t="s">
        <v>30</v>
      </c>
      <c r="R170" s="737"/>
      <c r="S170" s="736"/>
      <c r="T170" s="737"/>
      <c r="U170" s="737"/>
      <c r="V170" s="737"/>
      <c r="W170" s="737"/>
      <c r="X170" s="736"/>
      <c r="Y170" s="737"/>
      <c r="Z170" s="736"/>
      <c r="AA170" s="736"/>
      <c r="AB170" s="736"/>
      <c r="AC170" s="739"/>
    </row>
    <row r="171" spans="1:29" ht="18" x14ac:dyDescent="0.25">
      <c r="A171" s="740"/>
      <c r="B171" s="990"/>
      <c r="C171" s="741"/>
      <c r="D171" s="742" t="s">
        <v>645</v>
      </c>
      <c r="E171" s="718"/>
      <c r="F171" s="293"/>
      <c r="G171" s="293"/>
      <c r="H171" s="300"/>
      <c r="I171" s="294"/>
      <c r="J171" s="306"/>
      <c r="K171" s="295"/>
      <c r="L171" s="296" t="s">
        <v>30</v>
      </c>
      <c r="M171" s="297"/>
      <c r="N171" s="301">
        <v>0</v>
      </c>
      <c r="O171" s="294"/>
      <c r="P171" s="301">
        <v>0</v>
      </c>
      <c r="Q171" s="398"/>
      <c r="R171" s="298" t="str">
        <f>IF(P171&lt;=0.1*N171,"0K","NON AMMISSIBILE")</f>
        <v>0K</v>
      </c>
      <c r="S171" s="299"/>
      <c r="T171" s="303">
        <f t="shared" ref="T171:T190" si="12">P171+N171</f>
        <v>0</v>
      </c>
      <c r="U171" s="297"/>
      <c r="V171" s="301">
        <v>0</v>
      </c>
      <c r="W171" s="297"/>
      <c r="X171" s="303">
        <f>T171+V171</f>
        <v>0</v>
      </c>
      <c r="Y171" s="297"/>
      <c r="Z171" s="304"/>
      <c r="AA171" s="305"/>
      <c r="AB171" s="304"/>
      <c r="AC171" s="743"/>
    </row>
    <row r="172" spans="1:29" ht="18" x14ac:dyDescent="0.25">
      <c r="A172" s="740"/>
      <c r="B172" s="990"/>
      <c r="C172" s="741"/>
      <c r="D172" s="742" t="s">
        <v>646</v>
      </c>
      <c r="E172" s="718"/>
      <c r="F172" s="293"/>
      <c r="G172" s="293"/>
      <c r="H172" s="300"/>
      <c r="I172" s="294"/>
      <c r="J172" s="306" t="s">
        <v>30</v>
      </c>
      <c r="K172" s="295" t="s">
        <v>30</v>
      </c>
      <c r="L172" s="296" t="s">
        <v>30</v>
      </c>
      <c r="M172" s="297"/>
      <c r="N172" s="301">
        <v>0</v>
      </c>
      <c r="O172" s="294"/>
      <c r="P172" s="301">
        <v>0</v>
      </c>
      <c r="Q172" s="398"/>
      <c r="R172" s="298" t="str">
        <f t="shared" ref="R172:R190" si="13">IF(P172&lt;=0.1*N172,"0K","NON AMMISSIBILE")</f>
        <v>0K</v>
      </c>
      <c r="S172" s="299"/>
      <c r="T172" s="303">
        <f t="shared" si="12"/>
        <v>0</v>
      </c>
      <c r="U172" s="297"/>
      <c r="V172" s="301">
        <v>0</v>
      </c>
      <c r="W172" s="297"/>
      <c r="X172" s="303">
        <f t="shared" ref="X172:X190" si="14">T172+V172</f>
        <v>0</v>
      </c>
      <c r="Y172" s="297"/>
      <c r="Z172" s="304"/>
      <c r="AA172" s="305"/>
      <c r="AB172" s="304"/>
      <c r="AC172" s="743"/>
    </row>
    <row r="173" spans="1:29" ht="18" x14ac:dyDescent="0.25">
      <c r="A173" s="740"/>
      <c r="B173" s="990"/>
      <c r="C173" s="741"/>
      <c r="D173" s="742" t="s">
        <v>647</v>
      </c>
      <c r="E173" s="718"/>
      <c r="F173" s="293"/>
      <c r="G173" s="293"/>
      <c r="H173" s="300"/>
      <c r="I173" s="294"/>
      <c r="J173" s="306" t="s">
        <v>30</v>
      </c>
      <c r="K173" s="295" t="s">
        <v>30</v>
      </c>
      <c r="L173" s="296" t="s">
        <v>30</v>
      </c>
      <c r="M173" s="297"/>
      <c r="N173" s="301">
        <v>0</v>
      </c>
      <c r="O173" s="294"/>
      <c r="P173" s="301">
        <v>0</v>
      </c>
      <c r="Q173" s="398"/>
      <c r="R173" s="298" t="str">
        <f t="shared" si="13"/>
        <v>0K</v>
      </c>
      <c r="S173" s="299"/>
      <c r="T173" s="303">
        <f t="shared" si="12"/>
        <v>0</v>
      </c>
      <c r="U173" s="297"/>
      <c r="V173" s="301">
        <v>0</v>
      </c>
      <c r="W173" s="297"/>
      <c r="X173" s="303">
        <f t="shared" si="14"/>
        <v>0</v>
      </c>
      <c r="Y173" s="297"/>
      <c r="Z173" s="304"/>
      <c r="AA173" s="305"/>
      <c r="AB173" s="304"/>
      <c r="AC173" s="743"/>
    </row>
    <row r="174" spans="1:29" ht="18" x14ac:dyDescent="0.25">
      <c r="A174" s="740"/>
      <c r="B174" s="990"/>
      <c r="C174" s="741"/>
      <c r="D174" s="742" t="s">
        <v>648</v>
      </c>
      <c r="E174" s="718"/>
      <c r="F174" s="293"/>
      <c r="G174" s="293"/>
      <c r="H174" s="300"/>
      <c r="I174" s="294"/>
      <c r="J174" s="306" t="s">
        <v>30</v>
      </c>
      <c r="K174" s="295" t="s">
        <v>30</v>
      </c>
      <c r="L174" s="296" t="s">
        <v>30</v>
      </c>
      <c r="M174" s="297"/>
      <c r="N174" s="301">
        <v>0</v>
      </c>
      <c r="O174" s="294"/>
      <c r="P174" s="301">
        <v>0</v>
      </c>
      <c r="Q174" s="398"/>
      <c r="R174" s="298" t="str">
        <f t="shared" si="13"/>
        <v>0K</v>
      </c>
      <c r="S174" s="299"/>
      <c r="T174" s="303">
        <f t="shared" si="12"/>
        <v>0</v>
      </c>
      <c r="U174" s="297"/>
      <c r="V174" s="301">
        <v>0</v>
      </c>
      <c r="W174" s="297"/>
      <c r="X174" s="303">
        <f t="shared" si="14"/>
        <v>0</v>
      </c>
      <c r="Y174" s="297"/>
      <c r="Z174" s="304"/>
      <c r="AA174" s="305"/>
      <c r="AB174" s="304"/>
      <c r="AC174" s="743"/>
    </row>
    <row r="175" spans="1:29" ht="18" x14ac:dyDescent="0.25">
      <c r="A175" s="740"/>
      <c r="B175" s="990"/>
      <c r="C175" s="741"/>
      <c r="D175" s="742" t="s">
        <v>649</v>
      </c>
      <c r="E175" s="718"/>
      <c r="F175" s="293"/>
      <c r="G175" s="293"/>
      <c r="H175" s="300"/>
      <c r="I175" s="294"/>
      <c r="J175" s="306" t="s">
        <v>30</v>
      </c>
      <c r="K175" s="295" t="s">
        <v>30</v>
      </c>
      <c r="L175" s="296" t="s">
        <v>30</v>
      </c>
      <c r="M175" s="297"/>
      <c r="N175" s="301">
        <v>0</v>
      </c>
      <c r="O175" s="294"/>
      <c r="P175" s="301">
        <v>0</v>
      </c>
      <c r="Q175" s="398"/>
      <c r="R175" s="298" t="str">
        <f t="shared" si="13"/>
        <v>0K</v>
      </c>
      <c r="S175" s="299"/>
      <c r="T175" s="303">
        <f t="shared" si="12"/>
        <v>0</v>
      </c>
      <c r="U175" s="297"/>
      <c r="V175" s="301">
        <v>0</v>
      </c>
      <c r="W175" s="297"/>
      <c r="X175" s="303">
        <f t="shared" si="14"/>
        <v>0</v>
      </c>
      <c r="Y175" s="297"/>
      <c r="Z175" s="304"/>
      <c r="AA175" s="305"/>
      <c r="AB175" s="304"/>
      <c r="AC175" s="743"/>
    </row>
    <row r="176" spans="1:29" ht="18" x14ac:dyDescent="0.25">
      <c r="A176" s="740"/>
      <c r="B176" s="990"/>
      <c r="C176" s="741"/>
      <c r="D176" s="742" t="s">
        <v>650</v>
      </c>
      <c r="E176" s="718"/>
      <c r="F176" s="293"/>
      <c r="G176" s="293"/>
      <c r="H176" s="300"/>
      <c r="I176" s="294"/>
      <c r="J176" s="306"/>
      <c r="K176" s="295" t="s">
        <v>30</v>
      </c>
      <c r="L176" s="296" t="s">
        <v>30</v>
      </c>
      <c r="M176" s="297"/>
      <c r="N176" s="301">
        <v>0</v>
      </c>
      <c r="O176" s="294"/>
      <c r="P176" s="301">
        <v>0</v>
      </c>
      <c r="Q176" s="398"/>
      <c r="R176" s="298" t="str">
        <f t="shared" si="13"/>
        <v>0K</v>
      </c>
      <c r="S176" s="299"/>
      <c r="T176" s="303">
        <f t="shared" si="12"/>
        <v>0</v>
      </c>
      <c r="U176" s="297"/>
      <c r="V176" s="301">
        <v>0</v>
      </c>
      <c r="W176" s="297"/>
      <c r="X176" s="303">
        <f t="shared" si="14"/>
        <v>0</v>
      </c>
      <c r="Y176" s="297"/>
      <c r="Z176" s="304"/>
      <c r="AA176" s="305"/>
      <c r="AB176" s="304"/>
      <c r="AC176" s="743"/>
    </row>
    <row r="177" spans="1:29" ht="18" x14ac:dyDescent="0.25">
      <c r="A177" s="740"/>
      <c r="B177" s="990"/>
      <c r="C177" s="741"/>
      <c r="D177" s="742" t="s">
        <v>651</v>
      </c>
      <c r="E177" s="718"/>
      <c r="F177" s="293"/>
      <c r="G177" s="293"/>
      <c r="H177" s="300"/>
      <c r="I177" s="294"/>
      <c r="J177" s="306" t="s">
        <v>30</v>
      </c>
      <c r="K177" s="295"/>
      <c r="L177" s="296" t="s">
        <v>30</v>
      </c>
      <c r="M177" s="297"/>
      <c r="N177" s="301">
        <v>0</v>
      </c>
      <c r="O177" s="294"/>
      <c r="P177" s="301">
        <v>0</v>
      </c>
      <c r="Q177" s="398"/>
      <c r="R177" s="298" t="str">
        <f t="shared" si="13"/>
        <v>0K</v>
      </c>
      <c r="S177" s="299"/>
      <c r="T177" s="303">
        <f t="shared" si="12"/>
        <v>0</v>
      </c>
      <c r="U177" s="297"/>
      <c r="V177" s="301">
        <v>0</v>
      </c>
      <c r="W177" s="297"/>
      <c r="X177" s="303">
        <f t="shared" si="14"/>
        <v>0</v>
      </c>
      <c r="Y177" s="297"/>
      <c r="Z177" s="304"/>
      <c r="AA177" s="305"/>
      <c r="AB177" s="304"/>
      <c r="AC177" s="743"/>
    </row>
    <row r="178" spans="1:29" ht="18" x14ac:dyDescent="0.25">
      <c r="A178" s="740"/>
      <c r="B178" s="990"/>
      <c r="C178" s="741"/>
      <c r="D178" s="742" t="s">
        <v>652</v>
      </c>
      <c r="E178" s="718"/>
      <c r="F178" s="293"/>
      <c r="G178" s="293"/>
      <c r="H178" s="300"/>
      <c r="I178" s="294"/>
      <c r="J178" s="307"/>
      <c r="K178" s="295" t="s">
        <v>30</v>
      </c>
      <c r="L178" s="296" t="s">
        <v>30</v>
      </c>
      <c r="M178" s="297"/>
      <c r="N178" s="301">
        <v>0</v>
      </c>
      <c r="O178" s="294"/>
      <c r="P178" s="301">
        <v>0</v>
      </c>
      <c r="Q178" s="398"/>
      <c r="R178" s="298" t="str">
        <f t="shared" si="13"/>
        <v>0K</v>
      </c>
      <c r="S178" s="299"/>
      <c r="T178" s="303">
        <f t="shared" si="12"/>
        <v>0</v>
      </c>
      <c r="U178" s="297"/>
      <c r="V178" s="301">
        <v>0</v>
      </c>
      <c r="W178" s="297"/>
      <c r="X178" s="303">
        <f t="shared" si="14"/>
        <v>0</v>
      </c>
      <c r="Y178" s="297"/>
      <c r="Z178" s="304"/>
      <c r="AA178" s="305"/>
      <c r="AB178" s="304"/>
      <c r="AC178" s="743"/>
    </row>
    <row r="179" spans="1:29" ht="18" x14ac:dyDescent="0.25">
      <c r="A179" s="740"/>
      <c r="B179" s="990"/>
      <c r="C179" s="741"/>
      <c r="D179" s="742" t="s">
        <v>653</v>
      </c>
      <c r="E179" s="718"/>
      <c r="F179" s="293"/>
      <c r="G179" s="293"/>
      <c r="H179" s="300"/>
      <c r="I179" s="294"/>
      <c r="J179" s="306" t="s">
        <v>30</v>
      </c>
      <c r="K179" s="295" t="s">
        <v>30</v>
      </c>
      <c r="L179" s="296" t="s">
        <v>30</v>
      </c>
      <c r="M179" s="297"/>
      <c r="N179" s="301">
        <v>0</v>
      </c>
      <c r="O179" s="294"/>
      <c r="P179" s="301">
        <v>0</v>
      </c>
      <c r="Q179" s="398"/>
      <c r="R179" s="298" t="str">
        <f t="shared" si="13"/>
        <v>0K</v>
      </c>
      <c r="S179" s="299"/>
      <c r="T179" s="303">
        <f t="shared" si="12"/>
        <v>0</v>
      </c>
      <c r="U179" s="297"/>
      <c r="V179" s="301">
        <v>0</v>
      </c>
      <c r="W179" s="297"/>
      <c r="X179" s="303">
        <f t="shared" si="14"/>
        <v>0</v>
      </c>
      <c r="Y179" s="297"/>
      <c r="Z179" s="304"/>
      <c r="AA179" s="305"/>
      <c r="AB179" s="304"/>
      <c r="AC179" s="743"/>
    </row>
    <row r="180" spans="1:29" ht="18" x14ac:dyDescent="0.25">
      <c r="A180" s="740"/>
      <c r="B180" s="990"/>
      <c r="C180" s="741"/>
      <c r="D180" s="742" t="s">
        <v>654</v>
      </c>
      <c r="E180" s="718"/>
      <c r="F180" s="293"/>
      <c r="G180" s="293"/>
      <c r="H180" s="300"/>
      <c r="I180" s="294"/>
      <c r="J180" s="306"/>
      <c r="K180" s="295" t="s">
        <v>30</v>
      </c>
      <c r="L180" s="296" t="s">
        <v>30</v>
      </c>
      <c r="M180" s="297"/>
      <c r="N180" s="301">
        <v>0</v>
      </c>
      <c r="O180" s="294"/>
      <c r="P180" s="301">
        <v>0</v>
      </c>
      <c r="Q180" s="398"/>
      <c r="R180" s="298" t="str">
        <f t="shared" si="13"/>
        <v>0K</v>
      </c>
      <c r="S180" s="299"/>
      <c r="T180" s="303">
        <f t="shared" si="12"/>
        <v>0</v>
      </c>
      <c r="U180" s="297"/>
      <c r="V180" s="301">
        <v>0</v>
      </c>
      <c r="W180" s="297"/>
      <c r="X180" s="303">
        <f t="shared" si="14"/>
        <v>0</v>
      </c>
      <c r="Y180" s="297"/>
      <c r="Z180" s="304"/>
      <c r="AA180" s="305"/>
      <c r="AB180" s="304"/>
      <c r="AC180" s="743"/>
    </row>
    <row r="181" spans="1:29" ht="18" x14ac:dyDescent="0.25">
      <c r="A181" s="740"/>
      <c r="B181" s="990"/>
      <c r="C181" s="741"/>
      <c r="D181" s="742" t="s">
        <v>655</v>
      </c>
      <c r="E181" s="718"/>
      <c r="F181" s="293"/>
      <c r="G181" s="293"/>
      <c r="H181" s="300"/>
      <c r="I181" s="294"/>
      <c r="J181" s="306" t="s">
        <v>30</v>
      </c>
      <c r="K181" s="295" t="s">
        <v>30</v>
      </c>
      <c r="L181" s="296" t="s">
        <v>30</v>
      </c>
      <c r="M181" s="297"/>
      <c r="N181" s="301">
        <v>0</v>
      </c>
      <c r="O181" s="294"/>
      <c r="P181" s="301">
        <v>0</v>
      </c>
      <c r="Q181" s="398"/>
      <c r="R181" s="298" t="str">
        <f t="shared" si="13"/>
        <v>0K</v>
      </c>
      <c r="S181" s="299"/>
      <c r="T181" s="303">
        <f t="shared" si="12"/>
        <v>0</v>
      </c>
      <c r="U181" s="297"/>
      <c r="V181" s="301">
        <v>0</v>
      </c>
      <c r="W181" s="297"/>
      <c r="X181" s="303">
        <f t="shared" si="14"/>
        <v>0</v>
      </c>
      <c r="Y181" s="297"/>
      <c r="Z181" s="304"/>
      <c r="AA181" s="305"/>
      <c r="AB181" s="304"/>
      <c r="AC181" s="743"/>
    </row>
    <row r="182" spans="1:29" ht="18" x14ac:dyDescent="0.25">
      <c r="A182" s="740"/>
      <c r="B182" s="990"/>
      <c r="C182" s="741"/>
      <c r="D182" s="742" t="s">
        <v>656</v>
      </c>
      <c r="E182" s="718"/>
      <c r="F182" s="293"/>
      <c r="G182" s="293"/>
      <c r="H182" s="300"/>
      <c r="I182" s="294"/>
      <c r="J182" s="306" t="s">
        <v>30</v>
      </c>
      <c r="K182" s="295" t="s">
        <v>30</v>
      </c>
      <c r="L182" s="296" t="s">
        <v>30</v>
      </c>
      <c r="M182" s="297"/>
      <c r="N182" s="301">
        <v>0</v>
      </c>
      <c r="O182" s="294"/>
      <c r="P182" s="301">
        <v>0</v>
      </c>
      <c r="Q182" s="398"/>
      <c r="R182" s="298" t="str">
        <f t="shared" si="13"/>
        <v>0K</v>
      </c>
      <c r="S182" s="299"/>
      <c r="T182" s="303">
        <f t="shared" si="12"/>
        <v>0</v>
      </c>
      <c r="U182" s="297"/>
      <c r="V182" s="301">
        <v>0</v>
      </c>
      <c r="W182" s="297"/>
      <c r="X182" s="303">
        <f t="shared" si="14"/>
        <v>0</v>
      </c>
      <c r="Y182" s="297"/>
      <c r="Z182" s="304"/>
      <c r="AA182" s="305"/>
      <c r="AB182" s="304"/>
      <c r="AC182" s="743"/>
    </row>
    <row r="183" spans="1:29" ht="18" x14ac:dyDescent="0.25">
      <c r="A183" s="740"/>
      <c r="B183" s="990"/>
      <c r="C183" s="741"/>
      <c r="D183" s="742" t="s">
        <v>657</v>
      </c>
      <c r="E183" s="718"/>
      <c r="F183" s="293"/>
      <c r="G183" s="293"/>
      <c r="H183" s="300"/>
      <c r="I183" s="294"/>
      <c r="J183" s="306" t="s">
        <v>30</v>
      </c>
      <c r="K183" s="295" t="s">
        <v>30</v>
      </c>
      <c r="L183" s="296" t="s">
        <v>30</v>
      </c>
      <c r="M183" s="297"/>
      <c r="N183" s="301">
        <v>0</v>
      </c>
      <c r="O183" s="294"/>
      <c r="P183" s="301">
        <v>0</v>
      </c>
      <c r="Q183" s="398"/>
      <c r="R183" s="298" t="str">
        <f t="shared" si="13"/>
        <v>0K</v>
      </c>
      <c r="S183" s="299"/>
      <c r="T183" s="303">
        <f t="shared" si="12"/>
        <v>0</v>
      </c>
      <c r="U183" s="297"/>
      <c r="V183" s="301">
        <v>0</v>
      </c>
      <c r="W183" s="297"/>
      <c r="X183" s="303">
        <f t="shared" si="14"/>
        <v>0</v>
      </c>
      <c r="Y183" s="297"/>
      <c r="Z183" s="304"/>
      <c r="AA183" s="305"/>
      <c r="AB183" s="304"/>
      <c r="AC183" s="743"/>
    </row>
    <row r="184" spans="1:29" ht="18" x14ac:dyDescent="0.25">
      <c r="A184" s="740"/>
      <c r="B184" s="990"/>
      <c r="C184" s="741"/>
      <c r="D184" s="742" t="s">
        <v>658</v>
      </c>
      <c r="E184" s="718"/>
      <c r="F184" s="293"/>
      <c r="G184" s="293"/>
      <c r="H184" s="300"/>
      <c r="I184" s="294"/>
      <c r="J184" s="306" t="s">
        <v>30</v>
      </c>
      <c r="K184" s="295" t="s">
        <v>30</v>
      </c>
      <c r="L184" s="296" t="s">
        <v>30</v>
      </c>
      <c r="M184" s="297"/>
      <c r="N184" s="301">
        <v>0</v>
      </c>
      <c r="O184" s="294"/>
      <c r="P184" s="301">
        <v>0</v>
      </c>
      <c r="Q184" s="398"/>
      <c r="R184" s="298" t="str">
        <f t="shared" si="13"/>
        <v>0K</v>
      </c>
      <c r="S184" s="299"/>
      <c r="T184" s="303">
        <f t="shared" si="12"/>
        <v>0</v>
      </c>
      <c r="U184" s="297"/>
      <c r="V184" s="301">
        <v>0</v>
      </c>
      <c r="W184" s="297"/>
      <c r="X184" s="303">
        <f t="shared" si="14"/>
        <v>0</v>
      </c>
      <c r="Y184" s="297"/>
      <c r="Z184" s="304"/>
      <c r="AA184" s="305"/>
      <c r="AB184" s="304"/>
      <c r="AC184" s="743"/>
    </row>
    <row r="185" spans="1:29" ht="18" x14ac:dyDescent="0.25">
      <c r="A185" s="740"/>
      <c r="B185" s="990"/>
      <c r="C185" s="741"/>
      <c r="D185" s="742" t="s">
        <v>659</v>
      </c>
      <c r="E185" s="718"/>
      <c r="F185" s="293"/>
      <c r="G185" s="293"/>
      <c r="H185" s="300"/>
      <c r="I185" s="294"/>
      <c r="J185" s="306"/>
      <c r="K185" s="295" t="s">
        <v>30</v>
      </c>
      <c r="L185" s="296" t="s">
        <v>30</v>
      </c>
      <c r="M185" s="297"/>
      <c r="N185" s="301">
        <v>0</v>
      </c>
      <c r="O185" s="294"/>
      <c r="P185" s="301">
        <v>0</v>
      </c>
      <c r="Q185" s="398"/>
      <c r="R185" s="298" t="str">
        <f t="shared" si="13"/>
        <v>0K</v>
      </c>
      <c r="S185" s="299"/>
      <c r="T185" s="303">
        <f t="shared" si="12"/>
        <v>0</v>
      </c>
      <c r="U185" s="297"/>
      <c r="V185" s="301">
        <v>0</v>
      </c>
      <c r="W185" s="297"/>
      <c r="X185" s="303">
        <f t="shared" si="14"/>
        <v>0</v>
      </c>
      <c r="Y185" s="297"/>
      <c r="Z185" s="304"/>
      <c r="AA185" s="305"/>
      <c r="AB185" s="304"/>
      <c r="AC185" s="743"/>
    </row>
    <row r="186" spans="1:29" ht="18" x14ac:dyDescent="0.25">
      <c r="A186" s="740"/>
      <c r="B186" s="990"/>
      <c r="C186" s="741"/>
      <c r="D186" s="742" t="s">
        <v>660</v>
      </c>
      <c r="E186" s="718"/>
      <c r="F186" s="293"/>
      <c r="G186" s="293"/>
      <c r="H186" s="300"/>
      <c r="I186" s="294"/>
      <c r="J186" s="306" t="s">
        <v>30</v>
      </c>
      <c r="K186" s="295" t="s">
        <v>30</v>
      </c>
      <c r="L186" s="296" t="s">
        <v>30</v>
      </c>
      <c r="M186" s="297"/>
      <c r="N186" s="301">
        <v>0</v>
      </c>
      <c r="O186" s="294"/>
      <c r="P186" s="301">
        <v>0</v>
      </c>
      <c r="Q186" s="398"/>
      <c r="R186" s="298" t="str">
        <f t="shared" si="13"/>
        <v>0K</v>
      </c>
      <c r="S186" s="299"/>
      <c r="T186" s="303">
        <f t="shared" si="12"/>
        <v>0</v>
      </c>
      <c r="U186" s="297"/>
      <c r="V186" s="301">
        <v>0</v>
      </c>
      <c r="W186" s="297"/>
      <c r="X186" s="303">
        <f t="shared" si="14"/>
        <v>0</v>
      </c>
      <c r="Y186" s="297"/>
      <c r="Z186" s="304"/>
      <c r="AA186" s="305"/>
      <c r="AB186" s="304"/>
      <c r="AC186" s="743"/>
    </row>
    <row r="187" spans="1:29" ht="18" x14ac:dyDescent="0.25">
      <c r="A187" s="740"/>
      <c r="B187" s="990"/>
      <c r="C187" s="741"/>
      <c r="D187" s="742" t="s">
        <v>661</v>
      </c>
      <c r="E187" s="718"/>
      <c r="F187" s="293"/>
      <c r="G187" s="293"/>
      <c r="H187" s="300"/>
      <c r="I187" s="294"/>
      <c r="J187" s="307"/>
      <c r="K187" s="295" t="s">
        <v>30</v>
      </c>
      <c r="L187" s="296" t="s">
        <v>30</v>
      </c>
      <c r="M187" s="297"/>
      <c r="N187" s="301">
        <v>0</v>
      </c>
      <c r="O187" s="294"/>
      <c r="P187" s="301">
        <v>0</v>
      </c>
      <c r="Q187" s="398"/>
      <c r="R187" s="298" t="str">
        <f t="shared" si="13"/>
        <v>0K</v>
      </c>
      <c r="S187" s="299"/>
      <c r="T187" s="303">
        <f t="shared" si="12"/>
        <v>0</v>
      </c>
      <c r="U187" s="297"/>
      <c r="V187" s="301">
        <v>0</v>
      </c>
      <c r="W187" s="297"/>
      <c r="X187" s="303">
        <f t="shared" si="14"/>
        <v>0</v>
      </c>
      <c r="Y187" s="297"/>
      <c r="Z187" s="304"/>
      <c r="AA187" s="305"/>
      <c r="AB187" s="304"/>
      <c r="AC187" s="743"/>
    </row>
    <row r="188" spans="1:29" ht="18" x14ac:dyDescent="0.25">
      <c r="A188" s="740"/>
      <c r="B188" s="990"/>
      <c r="C188" s="741"/>
      <c r="D188" s="742" t="s">
        <v>662</v>
      </c>
      <c r="E188" s="718"/>
      <c r="F188" s="293"/>
      <c r="G188" s="293"/>
      <c r="H188" s="300"/>
      <c r="I188" s="294"/>
      <c r="J188" s="306" t="s">
        <v>30</v>
      </c>
      <c r="K188" s="295" t="s">
        <v>30</v>
      </c>
      <c r="L188" s="296" t="s">
        <v>30</v>
      </c>
      <c r="M188" s="297"/>
      <c r="N188" s="301">
        <v>0</v>
      </c>
      <c r="O188" s="294"/>
      <c r="P188" s="301">
        <v>0</v>
      </c>
      <c r="Q188" s="398"/>
      <c r="R188" s="298" t="str">
        <f t="shared" si="13"/>
        <v>0K</v>
      </c>
      <c r="S188" s="299"/>
      <c r="T188" s="303">
        <f t="shared" si="12"/>
        <v>0</v>
      </c>
      <c r="U188" s="297"/>
      <c r="V188" s="301">
        <v>0</v>
      </c>
      <c r="W188" s="297"/>
      <c r="X188" s="303">
        <f t="shared" si="14"/>
        <v>0</v>
      </c>
      <c r="Y188" s="297"/>
      <c r="Z188" s="304"/>
      <c r="AA188" s="305"/>
      <c r="AB188" s="304"/>
      <c r="AC188" s="743"/>
    </row>
    <row r="189" spans="1:29" ht="18" x14ac:dyDescent="0.25">
      <c r="A189" s="740"/>
      <c r="B189" s="990"/>
      <c r="C189" s="741"/>
      <c r="D189" s="742" t="s">
        <v>663</v>
      </c>
      <c r="E189" s="718"/>
      <c r="F189" s="293"/>
      <c r="G189" s="293"/>
      <c r="H189" s="300"/>
      <c r="I189" s="294"/>
      <c r="J189" s="306"/>
      <c r="K189" s="295" t="s">
        <v>30</v>
      </c>
      <c r="L189" s="296" t="s">
        <v>30</v>
      </c>
      <c r="M189" s="297"/>
      <c r="N189" s="301">
        <v>0</v>
      </c>
      <c r="O189" s="294"/>
      <c r="P189" s="301">
        <v>0</v>
      </c>
      <c r="Q189" s="398"/>
      <c r="R189" s="298" t="str">
        <f t="shared" si="13"/>
        <v>0K</v>
      </c>
      <c r="S189" s="299"/>
      <c r="T189" s="303">
        <f t="shared" si="12"/>
        <v>0</v>
      </c>
      <c r="U189" s="297"/>
      <c r="V189" s="301">
        <v>0</v>
      </c>
      <c r="W189" s="297"/>
      <c r="X189" s="303">
        <f t="shared" si="14"/>
        <v>0</v>
      </c>
      <c r="Y189" s="297"/>
      <c r="Z189" s="304"/>
      <c r="AA189" s="305"/>
      <c r="AB189" s="304"/>
      <c r="AC189" s="743"/>
    </row>
    <row r="190" spans="1:29" ht="18" x14ac:dyDescent="0.25">
      <c r="A190" s="740"/>
      <c r="B190" s="990"/>
      <c r="C190" s="741"/>
      <c r="D190" s="742" t="s">
        <v>664</v>
      </c>
      <c r="E190" s="718"/>
      <c r="F190" s="293"/>
      <c r="G190" s="293"/>
      <c r="H190" s="300"/>
      <c r="I190" s="294"/>
      <c r="J190" s="306" t="s">
        <v>30</v>
      </c>
      <c r="K190" s="295" t="s">
        <v>30</v>
      </c>
      <c r="L190" s="296" t="s">
        <v>30</v>
      </c>
      <c r="M190" s="297"/>
      <c r="N190" s="301">
        <v>0</v>
      </c>
      <c r="O190" s="294"/>
      <c r="P190" s="301">
        <v>0</v>
      </c>
      <c r="Q190" s="398"/>
      <c r="R190" s="298" t="str">
        <f t="shared" si="13"/>
        <v>0K</v>
      </c>
      <c r="S190" s="299"/>
      <c r="T190" s="303">
        <f t="shared" si="12"/>
        <v>0</v>
      </c>
      <c r="U190" s="297"/>
      <c r="V190" s="301">
        <v>0</v>
      </c>
      <c r="W190" s="297"/>
      <c r="X190" s="303">
        <f t="shared" si="14"/>
        <v>0</v>
      </c>
      <c r="Y190" s="297"/>
      <c r="Z190" s="304"/>
      <c r="AA190" s="305"/>
      <c r="AB190" s="304"/>
      <c r="AC190" s="743"/>
    </row>
    <row r="191" spans="1:29" ht="18.75" thickBot="1" x14ac:dyDescent="0.3">
      <c r="A191" s="740"/>
      <c r="B191" s="990"/>
      <c r="C191" s="741"/>
      <c r="D191" s="718"/>
      <c r="E191" s="718"/>
      <c r="F191" s="744"/>
      <c r="G191" s="745"/>
      <c r="H191" s="746"/>
      <c r="I191" s="747"/>
      <c r="J191" s="748"/>
      <c r="K191" s="748"/>
      <c r="L191" s="748"/>
      <c r="M191" s="749"/>
      <c r="N191" s="750"/>
      <c r="O191" s="747"/>
      <c r="P191" s="750"/>
      <c r="Q191" s="751"/>
      <c r="R191" s="749"/>
      <c r="S191" s="752"/>
      <c r="T191" s="753"/>
      <c r="U191" s="749"/>
      <c r="V191" s="753"/>
      <c r="W191" s="749"/>
      <c r="X191" s="754"/>
      <c r="Y191" s="749"/>
      <c r="Z191" s="755"/>
      <c r="AA191" s="755"/>
      <c r="AB191" s="755"/>
      <c r="AC191" s="743"/>
    </row>
    <row r="192" spans="1:29" ht="18.75" thickBot="1" x14ac:dyDescent="0.3">
      <c r="A192" s="740"/>
      <c r="B192" s="990"/>
      <c r="C192" s="741"/>
      <c r="D192" s="718"/>
      <c r="E192" s="718"/>
      <c r="F192" s="622" t="s">
        <v>51</v>
      </c>
      <c r="G192" s="623"/>
      <c r="H192" s="623"/>
      <c r="I192" s="623"/>
      <c r="J192" s="623"/>
      <c r="K192" s="624"/>
      <c r="L192" s="266">
        <f>SUM(L171:L190)</f>
        <v>0</v>
      </c>
      <c r="M192" s="749"/>
      <c r="N192" s="265">
        <f>SUM(N171:N190)</f>
        <v>0</v>
      </c>
      <c r="O192" s="747"/>
      <c r="P192" s="265">
        <f>SUM(P171:P190)</f>
        <v>0</v>
      </c>
      <c r="Q192" s="756">
        <f>SUM(Q171:Q190)</f>
        <v>0</v>
      </c>
      <c r="R192" s="749"/>
      <c r="S192" s="752"/>
      <c r="T192" s="265">
        <f>SUM(T171:T190)</f>
        <v>0</v>
      </c>
      <c r="U192" s="749"/>
      <c r="V192" s="265">
        <f>SUM(V171:V190)</f>
        <v>0</v>
      </c>
      <c r="W192" s="749"/>
      <c r="X192" s="265">
        <f>SUM(X171:X190)</f>
        <v>0</v>
      </c>
      <c r="Y192" s="749"/>
      <c r="Z192" s="755"/>
      <c r="AA192" s="755"/>
      <c r="AB192" s="755"/>
      <c r="AC192" s="743"/>
    </row>
    <row r="193" spans="1:29" ht="15.75" x14ac:dyDescent="0.25">
      <c r="A193" s="757"/>
      <c r="B193" s="990"/>
      <c r="C193" s="758"/>
      <c r="D193" s="759"/>
      <c r="E193" s="759"/>
      <c r="F193" s="760"/>
      <c r="G193" s="53"/>
      <c r="H193" s="53" t="s">
        <v>30</v>
      </c>
      <c r="I193" s="53"/>
      <c r="J193" s="53"/>
      <c r="K193" s="53"/>
      <c r="L193" s="53"/>
      <c r="M193" s="761"/>
      <c r="N193" s="53" t="s">
        <v>30</v>
      </c>
      <c r="O193" s="53"/>
      <c r="P193" s="761" t="s">
        <v>30</v>
      </c>
      <c r="Q193" s="761"/>
      <c r="R193" s="761"/>
      <c r="S193" s="762"/>
      <c r="T193" s="761"/>
      <c r="U193" s="761"/>
      <c r="V193" s="761"/>
      <c r="W193" s="761"/>
      <c r="X193" s="762"/>
      <c r="Y193" s="761"/>
      <c r="Z193" s="762"/>
      <c r="AA193" s="762"/>
      <c r="AB193" s="762"/>
      <c r="AC193" s="763"/>
    </row>
    <row r="194" spans="1:29" ht="16.5" thickBot="1" x14ac:dyDescent="0.3">
      <c r="A194" s="46"/>
      <c r="B194" s="990"/>
      <c r="C194" s="2"/>
      <c r="D194" s="764"/>
      <c r="E194" s="764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765"/>
      <c r="R194" s="55"/>
      <c r="S194" s="766"/>
      <c r="T194" s="54"/>
      <c r="U194" s="54"/>
      <c r="V194" s="54"/>
      <c r="W194" s="54"/>
      <c r="X194" s="54"/>
      <c r="Y194" s="54"/>
      <c r="Z194" s="766"/>
      <c r="AA194" s="766"/>
      <c r="AB194" s="766"/>
      <c r="AC194" s="47"/>
    </row>
    <row r="195" spans="1:29" ht="17.45" customHeight="1" x14ac:dyDescent="0.25">
      <c r="A195" s="46"/>
      <c r="B195" s="990"/>
      <c r="C195" s="2"/>
      <c r="D195" s="764"/>
      <c r="E195" s="764"/>
      <c r="F195" s="918" t="s">
        <v>6</v>
      </c>
      <c r="G195" s="919"/>
      <c r="H195" s="919"/>
      <c r="I195" s="919"/>
      <c r="J195" s="919"/>
      <c r="K195" s="919"/>
      <c r="L195" s="919"/>
      <c r="M195" s="919"/>
      <c r="N195" s="919"/>
      <c r="O195" s="919"/>
      <c r="P195" s="919"/>
      <c r="Q195" s="919"/>
      <c r="R195" s="919"/>
      <c r="S195" s="919"/>
      <c r="T195" s="919"/>
      <c r="U195" s="919"/>
      <c r="V195" s="919"/>
      <c r="W195" s="919"/>
      <c r="X195" s="919"/>
      <c r="Y195" s="919"/>
      <c r="Z195" s="919"/>
      <c r="AA195" s="919"/>
      <c r="AB195" s="920"/>
      <c r="AC195" s="47"/>
    </row>
    <row r="196" spans="1:29" ht="15.75" x14ac:dyDescent="0.25">
      <c r="A196" s="46"/>
      <c r="B196" s="990"/>
      <c r="C196" s="2"/>
      <c r="D196" s="764"/>
      <c r="E196" s="764"/>
      <c r="F196" s="921"/>
      <c r="G196" s="922"/>
      <c r="H196" s="922"/>
      <c r="I196" s="922"/>
      <c r="J196" s="922"/>
      <c r="K196" s="922"/>
      <c r="L196" s="922"/>
      <c r="M196" s="922"/>
      <c r="N196" s="922"/>
      <c r="O196" s="922"/>
      <c r="P196" s="922"/>
      <c r="Q196" s="922"/>
      <c r="R196" s="922"/>
      <c r="S196" s="922"/>
      <c r="T196" s="922"/>
      <c r="U196" s="922"/>
      <c r="V196" s="922"/>
      <c r="W196" s="922"/>
      <c r="X196" s="922"/>
      <c r="Y196" s="922"/>
      <c r="Z196" s="922"/>
      <c r="AA196" s="922"/>
      <c r="AB196" s="923"/>
      <c r="AC196" s="47"/>
    </row>
    <row r="197" spans="1:29" ht="15.75" thickBot="1" x14ac:dyDescent="0.3">
      <c r="A197" s="46"/>
      <c r="B197" s="991"/>
      <c r="C197" s="2"/>
      <c r="D197" s="767"/>
      <c r="E197" s="767"/>
      <c r="F197" s="924"/>
      <c r="G197" s="925"/>
      <c r="H197" s="925"/>
      <c r="I197" s="925"/>
      <c r="J197" s="925"/>
      <c r="K197" s="925"/>
      <c r="L197" s="925"/>
      <c r="M197" s="925"/>
      <c r="N197" s="925"/>
      <c r="O197" s="925"/>
      <c r="P197" s="925"/>
      <c r="Q197" s="925"/>
      <c r="R197" s="925"/>
      <c r="S197" s="925"/>
      <c r="T197" s="925"/>
      <c r="U197" s="925"/>
      <c r="V197" s="925"/>
      <c r="W197" s="925"/>
      <c r="X197" s="925"/>
      <c r="Y197" s="925"/>
      <c r="Z197" s="925"/>
      <c r="AA197" s="925"/>
      <c r="AB197" s="926"/>
      <c r="AC197" s="47"/>
    </row>
    <row r="198" spans="1:29" x14ac:dyDescent="0.25">
      <c r="A198" s="46"/>
      <c r="B198" s="1"/>
      <c r="C198" s="2"/>
      <c r="D198" s="767"/>
      <c r="E198" s="767"/>
      <c r="F198" s="768"/>
      <c r="G198" s="769"/>
      <c r="H198" s="766"/>
      <c r="I198" s="766"/>
      <c r="J198" s="770"/>
      <c r="K198" s="770"/>
      <c r="L198" s="770"/>
      <c r="M198" s="54"/>
      <c r="N198" s="766"/>
      <c r="O198" s="769"/>
      <c r="P198" s="766"/>
      <c r="Q198" s="771"/>
      <c r="R198" s="54"/>
      <c r="S198" s="766"/>
      <c r="T198" s="54"/>
      <c r="U198" s="54"/>
      <c r="V198" s="54"/>
      <c r="W198" s="54"/>
      <c r="X198" s="766"/>
      <c r="Y198" s="54"/>
      <c r="Z198" s="766"/>
      <c r="AA198" s="766"/>
      <c r="AB198" s="766"/>
      <c r="AC198" s="47"/>
    </row>
    <row r="199" spans="1:29" ht="15.75" thickBot="1" x14ac:dyDescent="0.3">
      <c r="A199" s="772"/>
      <c r="B199" s="45"/>
      <c r="C199" s="773"/>
      <c r="D199" s="774"/>
      <c r="E199" s="774"/>
      <c r="F199" s="775"/>
      <c r="G199" s="776"/>
      <c r="H199" s="777"/>
      <c r="I199" s="777"/>
      <c r="J199" s="778"/>
      <c r="K199" s="778"/>
      <c r="L199" s="778"/>
      <c r="M199" s="779"/>
      <c r="N199" s="777"/>
      <c r="O199" s="776"/>
      <c r="P199" s="777"/>
      <c r="Q199" s="780"/>
      <c r="R199" s="779"/>
      <c r="S199" s="777"/>
      <c r="T199" s="779"/>
      <c r="U199" s="779"/>
      <c r="V199" s="779"/>
      <c r="W199" s="779"/>
      <c r="X199" s="777"/>
      <c r="Y199" s="779"/>
      <c r="Z199" s="777"/>
      <c r="AA199" s="777"/>
      <c r="AB199" s="777"/>
      <c r="AC199" s="49"/>
    </row>
  </sheetData>
  <sheetProtection algorithmName="SHA-512" hashValue="WoLEmxZ0xv37bgbwuOcyCFkCaV2paYVo6grjnxqUByWm13GHGZE8yei1irsZCAoYhliPfKBTadt2VI6U6UjKYA==" saltValue="2TWOUz4+PFR0scptDkzIHA==" spinCount="100000" sheet="1" objects="1" scenarios="1"/>
  <mergeCells count="152">
    <mergeCell ref="O6:AB6"/>
    <mergeCell ref="O8:AB9"/>
    <mergeCell ref="O10:AB11"/>
    <mergeCell ref="C13:AB13"/>
    <mergeCell ref="C4:AB4"/>
    <mergeCell ref="C2:AB2"/>
    <mergeCell ref="F47:AB49"/>
    <mergeCell ref="F82:AB84"/>
    <mergeCell ref="AB165:AB167"/>
    <mergeCell ref="A158:AB158"/>
    <mergeCell ref="B160:F161"/>
    <mergeCell ref="G160:H161"/>
    <mergeCell ref="J160:O160"/>
    <mergeCell ref="P160:AB160"/>
    <mergeCell ref="B162:F162"/>
    <mergeCell ref="G162:H162"/>
    <mergeCell ref="J162:O162"/>
    <mergeCell ref="P162:AB162"/>
    <mergeCell ref="Z122:Z124"/>
    <mergeCell ref="AB122:AB124"/>
    <mergeCell ref="T125:T126"/>
    <mergeCell ref="V165:V167"/>
    <mergeCell ref="X165:X167"/>
    <mergeCell ref="Z165:Z167"/>
    <mergeCell ref="J166:J168"/>
    <mergeCell ref="L166:L169"/>
    <mergeCell ref="F167:F169"/>
    <mergeCell ref="H167:H168"/>
    <mergeCell ref="P167:P169"/>
    <mergeCell ref="T168:T169"/>
    <mergeCell ref="V168:V169"/>
    <mergeCell ref="X168:X169"/>
    <mergeCell ref="K166:K168"/>
    <mergeCell ref="G167:G169"/>
    <mergeCell ref="Q167:Q169"/>
    <mergeCell ref="R167:R169"/>
    <mergeCell ref="F114:K114"/>
    <mergeCell ref="P115:Q115"/>
    <mergeCell ref="P80:Q80"/>
    <mergeCell ref="B165:B197"/>
    <mergeCell ref="F165:H166"/>
    <mergeCell ref="J165:L165"/>
    <mergeCell ref="N165:N169"/>
    <mergeCell ref="P165:R166"/>
    <mergeCell ref="T165:T167"/>
    <mergeCell ref="F117:AB119"/>
    <mergeCell ref="F152:AB154"/>
    <mergeCell ref="F195:AB197"/>
    <mergeCell ref="R124:R126"/>
    <mergeCell ref="V122:V124"/>
    <mergeCell ref="X122:X124"/>
    <mergeCell ref="B122:B154"/>
    <mergeCell ref="D122:D124"/>
    <mergeCell ref="F122:H123"/>
    <mergeCell ref="J122:L122"/>
    <mergeCell ref="N122:N126"/>
    <mergeCell ref="F124:F126"/>
    <mergeCell ref="G124:G126"/>
    <mergeCell ref="H124:H125"/>
    <mergeCell ref="J123:J125"/>
    <mergeCell ref="K123:K125"/>
    <mergeCell ref="L123:L126"/>
    <mergeCell ref="F149:K149"/>
    <mergeCell ref="V125:V126"/>
    <mergeCell ref="X125:X126"/>
    <mergeCell ref="P122:R123"/>
    <mergeCell ref="T122:T124"/>
    <mergeCell ref="P124:P126"/>
    <mergeCell ref="Q124:Q126"/>
    <mergeCell ref="C8:F11"/>
    <mergeCell ref="G8:J8"/>
    <mergeCell ref="K8:N9"/>
    <mergeCell ref="G9:J9"/>
    <mergeCell ref="G10:J10"/>
    <mergeCell ref="K10:N11"/>
    <mergeCell ref="G11:J11"/>
    <mergeCell ref="H19:H20"/>
    <mergeCell ref="C6:F6"/>
    <mergeCell ref="G6:J6"/>
    <mergeCell ref="K6:N6"/>
    <mergeCell ref="B15:AB15"/>
    <mergeCell ref="B17:B49"/>
    <mergeCell ref="D17:D19"/>
    <mergeCell ref="F17:H18"/>
    <mergeCell ref="J17:L17"/>
    <mergeCell ref="N17:N21"/>
    <mergeCell ref="P17:R18"/>
    <mergeCell ref="Z17:Z19"/>
    <mergeCell ref="AB17:AB19"/>
    <mergeCell ref="J18:J20"/>
    <mergeCell ref="K18:K20"/>
    <mergeCell ref="L18:L21"/>
    <mergeCell ref="T20:T21"/>
    <mergeCell ref="X17:X19"/>
    <mergeCell ref="X20:X21"/>
    <mergeCell ref="F44:K44"/>
    <mergeCell ref="P45:Q45"/>
    <mergeCell ref="F89:F91"/>
    <mergeCell ref="G89:G91"/>
    <mergeCell ref="H89:H90"/>
    <mergeCell ref="B52:B84"/>
    <mergeCell ref="D52:D54"/>
    <mergeCell ref="F79:K79"/>
    <mergeCell ref="F52:H53"/>
    <mergeCell ref="J52:L52"/>
    <mergeCell ref="N52:N56"/>
    <mergeCell ref="V20:V21"/>
    <mergeCell ref="F19:F21"/>
    <mergeCell ref="G19:G21"/>
    <mergeCell ref="P19:P21"/>
    <mergeCell ref="Q19:Q21"/>
    <mergeCell ref="R19:R21"/>
    <mergeCell ref="T17:T19"/>
    <mergeCell ref="V17:V19"/>
    <mergeCell ref="B87:B119"/>
    <mergeCell ref="D87:D89"/>
    <mergeCell ref="F87:H88"/>
    <mergeCell ref="AB52:AB54"/>
    <mergeCell ref="J53:J55"/>
    <mergeCell ref="K53:K55"/>
    <mergeCell ref="L53:L56"/>
    <mergeCell ref="F54:F56"/>
    <mergeCell ref="G54:G56"/>
    <mergeCell ref="H54:H55"/>
    <mergeCell ref="P54:P56"/>
    <mergeCell ref="Q54:Q56"/>
    <mergeCell ref="R54:R56"/>
    <mergeCell ref="T55:T56"/>
    <mergeCell ref="V55:V56"/>
    <mergeCell ref="X55:X56"/>
    <mergeCell ref="P52:R53"/>
    <mergeCell ref="T52:T54"/>
    <mergeCell ref="V52:V54"/>
    <mergeCell ref="X52:X54"/>
    <mergeCell ref="Z52:Z54"/>
    <mergeCell ref="Z87:Z89"/>
    <mergeCell ref="AB87:AB89"/>
    <mergeCell ref="J88:J90"/>
    <mergeCell ref="K88:K90"/>
    <mergeCell ref="L88:L91"/>
    <mergeCell ref="P89:P91"/>
    <mergeCell ref="Q89:Q91"/>
    <mergeCell ref="R89:R91"/>
    <mergeCell ref="T90:T91"/>
    <mergeCell ref="V90:V91"/>
    <mergeCell ref="X90:X91"/>
    <mergeCell ref="P87:R88"/>
    <mergeCell ref="T87:T89"/>
    <mergeCell ref="V87:V89"/>
    <mergeCell ref="X87:X89"/>
    <mergeCell ref="J87:L87"/>
    <mergeCell ref="N87:N91"/>
  </mergeCells>
  <phoneticPr fontId="44" type="noConversion"/>
  <conditionalFormatting sqref="J23:L43 J171:L191">
    <cfRule type="containsText" dxfId="7" priority="26" operator="containsText" text="NO">
      <formula>NOT(ISERROR(SEARCH("NO",J23)))</formula>
    </cfRule>
  </conditionalFormatting>
  <conditionalFormatting sqref="J58:L78">
    <cfRule type="containsText" dxfId="6" priority="5" operator="containsText" text="NO">
      <formula>NOT(ISERROR(SEARCH("NO",J58)))</formula>
    </cfRule>
  </conditionalFormatting>
  <conditionalFormatting sqref="J93:L113">
    <cfRule type="containsText" dxfId="5" priority="3" operator="containsText" text="NO">
      <formula>NOT(ISERROR(SEARCH("NO",J93)))</formula>
    </cfRule>
  </conditionalFormatting>
  <conditionalFormatting sqref="J128:L148">
    <cfRule type="containsText" dxfId="4" priority="1" operator="containsText" text="NO">
      <formula>NOT(ISERROR(SEARCH("NO",J128)))</formula>
    </cfRule>
  </conditionalFormatting>
  <conditionalFormatting sqref="K23:K43 K171:K191">
    <cfRule type="cellIs" dxfId="3" priority="27" operator="equal">
      <formula>"NO m."</formula>
    </cfRule>
  </conditionalFormatting>
  <conditionalFormatting sqref="K58:K78">
    <cfRule type="cellIs" dxfId="2" priority="6" operator="equal">
      <formula>"NO m."</formula>
    </cfRule>
  </conditionalFormatting>
  <conditionalFormatting sqref="K93:K113">
    <cfRule type="cellIs" dxfId="1" priority="4" operator="equal">
      <formula>"NO m."</formula>
    </cfRule>
  </conditionalFormatting>
  <conditionalFormatting sqref="K128:K148">
    <cfRule type="cellIs" dxfId="0" priority="2" operator="equal">
      <formula>"NO m."</formula>
    </cfRule>
  </conditionalFormatting>
  <dataValidations count="12">
    <dataValidation type="list" allowBlank="1" showInputMessage="1" showErrorMessage="1" sqref="J128:J147" xr:uid="{00000000-0002-0000-0100-000000000000}">
      <formula1>"idrogeno"</formula1>
    </dataValidation>
    <dataValidation type="list" allowBlank="1" showInputMessage="1" showErrorMessage="1" sqref="J23:J42 J58:J77" xr:uid="{00000000-0002-0000-0100-000002000000}">
      <formula1>"GNL,GNC,  Ibrido (Metano-elettr.)"</formula1>
    </dataValidation>
    <dataValidation type="list" allowBlank="1" showInputMessage="1" showErrorMessage="1" sqref="Z23:AB44 Z128:AB149 Z58:AB79 Z93:AB114 Z171:AB192" xr:uid="{00000000-0002-0000-0100-000004000000}">
      <formula1>"SI,-"</formula1>
      <formula2>0</formula2>
    </dataValidation>
    <dataValidation type="decimal" operator="greaterThanOrEqual" allowBlank="1" showInputMessage="1" showErrorMessage="1" sqref="T44 N23:N44 V44 X44 X149 T149 N128:N149 Q43:Q44 V149 P23:P44 P128:P149 T79 N58:N79 V79 X79 Q78:Q79 P58:P79 T114 V114 X114 N93:N114 Q113:Q114 P93:P114 Q148 Q191:Q192 X192 T192 V192 P171:P192 N171:N192" xr:uid="{00000000-0002-0000-0100-000005000000}">
      <formula1>0</formula1>
      <formula2>0</formula2>
    </dataValidation>
    <dataValidation type="list" allowBlank="1" showInputMessage="1" showErrorMessage="1" sqref="H43 H148 H78 H113" xr:uid="{00000000-0002-0000-0100-000008000000}"/>
    <dataValidation operator="greaterThanOrEqual" allowBlank="1" showInputMessage="1" showErrorMessage="1" sqref="Q23:Q42 Q128:Q147 Q58:Q77 Q93:Q112 Q171:Q190" xr:uid="{E936D23E-924A-408E-A793-BC786C73E1F2}"/>
    <dataValidation type="date" operator="greaterThanOrEqual" allowBlank="1" showInputMessage="1" showErrorMessage="1" errorTitle="Data non corretta " error="Data precedente al 01/01/2023_x000a_(Art. 3 c.6  D.D.  n°152/2025)" prompt="data successiva al 01/01/2023" sqref="H23:H42 H58:H77 H93:H112 H128:H147 H171:H190" xr:uid="{42331A6E-B7DB-4527-AD03-8361ED3A81C9}">
      <formula1>44927</formula1>
    </dataValidation>
    <dataValidation type="list" allowBlank="1" showInputMessage="1" showErrorMessage="1" sqref="F23:F42 F58:F77 F93:F112 F128:F147" xr:uid="{2CB24D59-C865-48D8-8049-545FFEE0995B}">
      <formula1>$G$8:$G$11</formula1>
    </dataValidation>
    <dataValidation type="list" allowBlank="1" showInputMessage="1" showErrorMessage="1" sqref="J93:J112" xr:uid="{27840EB8-88E7-455B-9403-737F968BFFB0}">
      <formula1>"elettrico,"</formula1>
    </dataValidation>
    <dataValidation type="list" allowBlank="1" showInputMessage="1" showErrorMessage="1" sqref="F171:F190" xr:uid="{C83AA874-398C-431C-B18F-0E6A66D1AC3F}">
      <formula1>$G$8:$G$31</formula1>
    </dataValidation>
    <dataValidation type="list" allowBlank="1" showInputMessage="1" showErrorMessage="1" sqref="J171:J190" xr:uid="{DD9DA6FB-6120-447C-9AD8-9A7A9764B4E0}">
      <formula1>"Diesel (euro 6), Ibrido (diesel-elettr.),"</formula1>
    </dataValidation>
    <dataValidation type="list" allowBlank="1" showInputMessage="1" showErrorMessage="1" sqref="K23:K42 K58:K77 K93:K112 K128:K147 K171:K190" xr:uid="{139F4C05-FC6D-4F1E-A844-15BD5E9BCE6A}">
      <formula1>"classe II, classe III, classe A, classe B"</formula1>
    </dataValidation>
  </dataValidations>
  <pageMargins left="0.7" right="0.7" top="0.75" bottom="0.75" header="0.3" footer="0.3"/>
  <pageSetup paperSize="8" scale="5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la Città Metropolitana beneficiaria dal menù a tendina_x000a__x000a_" xr:uid="{00000000-0002-0000-0100-000007000000}">
          <x14:formula1>
            <xm:f>'DATI EROGAZIONI'!$A$2:$A$15</xm:f>
          </x14:formula1>
          <xm:sqref>G6:J6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glio17">
    <tabColor theme="2" tint="-0.249977111117893"/>
  </sheetPr>
  <dimension ref="A1:AC77"/>
  <sheetViews>
    <sheetView tabSelected="1" topLeftCell="A10" workbookViewId="0">
      <selection activeCell="E16" sqref="E16"/>
    </sheetView>
  </sheetViews>
  <sheetFormatPr defaultColWidth="8.7109375" defaultRowHeight="15" x14ac:dyDescent="0.25"/>
  <cols>
    <col min="1" max="1" width="16" style="1" customWidth="1"/>
    <col min="2" max="2" width="26.140625" style="1" customWidth="1"/>
    <col min="3" max="3" width="21.7109375" style="1" bestFit="1" customWidth="1"/>
    <col min="4" max="4" width="15.42578125" style="1" customWidth="1"/>
    <col min="5" max="5" width="11.5703125" style="1" bestFit="1" customWidth="1"/>
    <col min="6" max="6" width="13.28515625" style="1" bestFit="1" customWidth="1"/>
    <col min="7" max="7" width="17.85546875" style="1" customWidth="1"/>
    <col min="8" max="8" width="17.140625" style="1" customWidth="1"/>
    <col min="9" max="9" width="11.28515625" style="1" bestFit="1" customWidth="1"/>
    <col min="10" max="10" width="14" style="1" customWidth="1"/>
    <col min="11" max="12" width="12.140625" style="1" bestFit="1" customWidth="1"/>
    <col min="13" max="13" width="18" style="1" customWidth="1"/>
    <col min="14" max="14" width="17.85546875" style="1" customWidth="1"/>
    <col min="15" max="15" width="13.7109375" style="1" bestFit="1" customWidth="1"/>
    <col min="16" max="16" width="11.28515625" style="1" bestFit="1" customWidth="1"/>
    <col min="17" max="17" width="13.5703125" style="1" customWidth="1"/>
    <col min="18" max="18" width="16.85546875" style="1" customWidth="1"/>
    <col min="19" max="19" width="14.28515625" style="1" customWidth="1"/>
    <col min="20" max="20" width="22.7109375" style="1" customWidth="1"/>
    <col min="21" max="16384" width="8.7109375" style="1"/>
  </cols>
  <sheetData>
    <row r="1" spans="1:29" customFormat="1" ht="15.75" thickBot="1" x14ac:dyDescent="0.3">
      <c r="A1" s="51"/>
      <c r="B1" s="30"/>
      <c r="C1" s="31"/>
      <c r="D1" s="32"/>
      <c r="E1" s="32"/>
      <c r="F1" s="32"/>
      <c r="G1" s="33"/>
      <c r="H1" s="34"/>
      <c r="I1" s="30"/>
      <c r="J1" s="30"/>
      <c r="K1" s="35"/>
      <c r="L1" s="35"/>
      <c r="M1" s="35"/>
      <c r="N1" s="35"/>
      <c r="O1" s="35"/>
      <c r="P1" s="31"/>
      <c r="Q1" s="30"/>
      <c r="R1" s="33"/>
      <c r="S1" s="30"/>
      <c r="T1" s="30"/>
      <c r="U1" s="30"/>
      <c r="V1" s="31"/>
      <c r="W1" s="31"/>
      <c r="X1" s="30"/>
      <c r="Y1" s="31"/>
      <c r="Z1" s="31"/>
      <c r="AA1" s="31"/>
      <c r="AB1" s="31"/>
      <c r="AC1" s="30"/>
    </row>
    <row r="2" spans="1:29" customFormat="1" ht="36.75" customHeight="1" thickBot="1" x14ac:dyDescent="0.3">
      <c r="A2" s="1479" t="s">
        <v>0</v>
      </c>
      <c r="B2" s="1480"/>
      <c r="C2" s="1480"/>
      <c r="D2" s="1480"/>
      <c r="E2" s="1480"/>
      <c r="F2" s="1480"/>
      <c r="G2" s="1480"/>
      <c r="H2" s="1480"/>
      <c r="I2" s="1480"/>
      <c r="J2" s="1480"/>
      <c r="K2" s="1480"/>
      <c r="L2" s="1480"/>
      <c r="M2" s="1480"/>
      <c r="N2" s="1480"/>
      <c r="O2" s="1480"/>
      <c r="P2" s="1480"/>
      <c r="Q2" s="1480"/>
      <c r="R2" s="1481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</row>
    <row r="3" spans="1:29" customFormat="1" ht="23.25" thickBot="1" x14ac:dyDescent="0.3">
      <c r="A3" s="46"/>
      <c r="B3" s="1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</row>
    <row r="4" spans="1:29" customFormat="1" ht="18.75" thickBot="1" x14ac:dyDescent="0.3">
      <c r="A4" s="1212" t="s">
        <v>376</v>
      </c>
      <c r="B4" s="1213"/>
      <c r="C4" s="1213"/>
      <c r="D4" s="1213"/>
      <c r="E4" s="1213"/>
      <c r="F4" s="1213"/>
      <c r="G4" s="1213"/>
      <c r="H4" s="1213"/>
      <c r="I4" s="1213"/>
      <c r="J4" s="1213"/>
      <c r="K4" s="1213"/>
      <c r="L4" s="1213"/>
      <c r="M4" s="1213"/>
      <c r="N4" s="1213"/>
      <c r="O4" s="1213"/>
      <c r="P4" s="1213"/>
      <c r="Q4" s="1213"/>
      <c r="R4" s="1214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</row>
    <row r="5" spans="1:29" customFormat="1" ht="18.75" thickBot="1" x14ac:dyDescent="0.3">
      <c r="A5" s="223"/>
      <c r="B5" s="40"/>
      <c r="C5" s="40"/>
      <c r="D5" s="40"/>
      <c r="E5" s="40"/>
      <c r="F5" s="40"/>
      <c r="G5" s="40"/>
      <c r="H5" s="40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29" customFormat="1" ht="27.75" thickBot="1" x14ac:dyDescent="0.3">
      <c r="A6" s="927" t="s">
        <v>377</v>
      </c>
      <c r="B6" s="928"/>
      <c r="C6" s="928"/>
      <c r="D6" s="1449" t="s">
        <v>3</v>
      </c>
      <c r="E6" s="1449"/>
      <c r="F6" s="1450"/>
      <c r="G6" s="26"/>
      <c r="H6" s="1485" t="s">
        <v>322</v>
      </c>
      <c r="I6" s="1486"/>
      <c r="J6" s="1486"/>
      <c r="K6" s="1487"/>
      <c r="L6" s="26"/>
      <c r="M6" s="1485" t="s">
        <v>323</v>
      </c>
      <c r="N6" s="1486"/>
      <c r="O6" s="1486"/>
      <c r="P6" s="1487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 spans="1:29" customFormat="1" ht="15" customHeight="1" thickBot="1" x14ac:dyDescent="0.3">
      <c r="A7" s="931"/>
      <c r="B7" s="932"/>
      <c r="C7" s="932"/>
      <c r="D7" s="1451"/>
      <c r="E7" s="1451"/>
      <c r="F7" s="1452"/>
      <c r="G7" s="1"/>
      <c r="H7" s="1488" t="s">
        <v>324</v>
      </c>
      <c r="I7" s="1489"/>
      <c r="J7" s="1490"/>
      <c r="K7" s="222">
        <f>'EXTRA-urbano_PIANO_INV-INFR '!F72</f>
        <v>0</v>
      </c>
      <c r="L7" s="38"/>
      <c r="M7" s="1488" t="s">
        <v>325</v>
      </c>
      <c r="N7" s="1489"/>
      <c r="O7" s="1490"/>
      <c r="P7" s="222">
        <f>M75</f>
        <v>0</v>
      </c>
    </row>
    <row r="8" spans="1:29" customFormat="1" ht="12.75" customHeight="1" thickBot="1" x14ac:dyDescent="0.5">
      <c r="A8" s="21"/>
      <c r="B8" s="21"/>
      <c r="C8" s="21"/>
      <c r="D8" s="21"/>
      <c r="E8" s="22"/>
      <c r="F8" s="22"/>
      <c r="G8" s="1"/>
      <c r="H8" s="46"/>
      <c r="I8" s="22"/>
      <c r="J8" s="22"/>
      <c r="K8" s="224"/>
      <c r="L8" s="22"/>
      <c r="M8" s="46"/>
      <c r="N8" s="22"/>
      <c r="O8" s="22"/>
      <c r="P8" s="224"/>
      <c r="Q8" s="22"/>
      <c r="R8" s="22"/>
      <c r="S8" s="22"/>
      <c r="T8" s="22"/>
      <c r="U8" s="22"/>
      <c r="V8" s="23"/>
      <c r="W8" s="23"/>
      <c r="X8" s="23"/>
      <c r="Y8" s="2"/>
      <c r="Z8" s="24"/>
      <c r="AA8" s="25"/>
      <c r="AB8" s="25"/>
      <c r="AC8" s="25"/>
    </row>
    <row r="9" spans="1:29" customFormat="1" ht="38.450000000000003" customHeight="1" thickBot="1" x14ac:dyDescent="0.3">
      <c r="A9" s="1068" t="s">
        <v>326</v>
      </c>
      <c r="B9" s="1069"/>
      <c r="C9" s="1069"/>
      <c r="D9" s="1491">
        <f>'EXTRA-urbano_PIANO_INV-INFR '!G48</f>
        <v>0</v>
      </c>
      <c r="E9" s="1491"/>
      <c r="F9" s="1492"/>
      <c r="G9" s="1"/>
      <c r="H9" s="1482" t="s">
        <v>327</v>
      </c>
      <c r="I9" s="1483"/>
      <c r="J9" s="1484"/>
      <c r="K9" s="222">
        <f>'EXTRA-urbano_PIANO_INV-INFR '!G72</f>
        <v>0</v>
      </c>
      <c r="L9" s="62"/>
      <c r="M9" s="1482" t="s">
        <v>328</v>
      </c>
      <c r="N9" s="1483"/>
      <c r="O9" s="1484"/>
      <c r="P9" s="222">
        <f>S75</f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</row>
    <row r="10" spans="1:29" customFormat="1" ht="15.75" thickBot="1" x14ac:dyDescent="0.3">
      <c r="G10" s="1"/>
      <c r="H10" s="46"/>
      <c r="K10" s="225"/>
      <c r="M10" s="46"/>
      <c r="P10" s="225"/>
    </row>
    <row r="11" spans="1:29" customFormat="1" ht="33.6" customHeight="1" thickBot="1" x14ac:dyDescent="0.3">
      <c r="A11" s="1045" t="s">
        <v>4</v>
      </c>
      <c r="B11" s="1046"/>
      <c r="C11" s="1046"/>
      <c r="D11" s="1047"/>
      <c r="E11" s="1047"/>
      <c r="F11" s="1048"/>
      <c r="G11" s="1"/>
      <c r="H11" s="1482" t="s">
        <v>329</v>
      </c>
      <c r="I11" s="1483"/>
      <c r="J11" s="1484"/>
      <c r="K11" s="222">
        <f>K7-K9</f>
        <v>0</v>
      </c>
      <c r="L11" s="94"/>
      <c r="M11" s="1482" t="s">
        <v>329</v>
      </c>
      <c r="N11" s="1483"/>
      <c r="O11" s="1484"/>
      <c r="P11" s="222">
        <f>P7-P9</f>
        <v>0</v>
      </c>
      <c r="Q11" s="94"/>
    </row>
    <row r="12" spans="1:29" ht="15.75" thickBot="1" x14ac:dyDescent="0.3"/>
    <row r="13" spans="1:29" ht="36.6" customHeight="1" thickBot="1" x14ac:dyDescent="0.3">
      <c r="A13" s="1026" t="s">
        <v>383</v>
      </c>
      <c r="B13" s="1027"/>
      <c r="C13" s="1027"/>
      <c r="D13" s="1027"/>
      <c r="E13" s="1027"/>
      <c r="F13" s="1027"/>
      <c r="G13" s="1027"/>
      <c r="H13" s="1027"/>
      <c r="I13" s="1027"/>
      <c r="J13" s="1027"/>
      <c r="K13" s="1027"/>
      <c r="L13" s="1027"/>
      <c r="M13" s="1027"/>
      <c r="N13" s="1027"/>
      <c r="O13" s="1027"/>
      <c r="P13" s="1027"/>
      <c r="Q13" s="1027"/>
      <c r="R13" s="1523"/>
      <c r="S13" s="241"/>
      <c r="T13" s="241"/>
    </row>
    <row r="14" spans="1:29" ht="15.75" thickBot="1" x14ac:dyDescent="0.3">
      <c r="K14" s="5"/>
    </row>
    <row r="15" spans="1:29" ht="15.95" customHeight="1" thickBot="1" x14ac:dyDescent="0.3">
      <c r="A15" s="1524" t="s">
        <v>331</v>
      </c>
      <c r="B15" s="1527" t="s">
        <v>332</v>
      </c>
      <c r="C15" s="1530" t="s">
        <v>333</v>
      </c>
      <c r="D15" s="1533" t="s">
        <v>334</v>
      </c>
      <c r="E15" s="1534"/>
      <c r="F15" s="1534"/>
      <c r="G15" s="1534"/>
      <c r="H15" s="1534"/>
      <c r="I15" s="1534"/>
      <c r="J15" s="1535"/>
      <c r="K15" s="1536" t="s">
        <v>335</v>
      </c>
      <c r="L15" s="1534"/>
      <c r="M15" s="1534"/>
      <c r="N15" s="1534"/>
      <c r="O15" s="1534"/>
      <c r="P15" s="1534"/>
      <c r="Q15" s="1535"/>
      <c r="R15" s="1537" t="s">
        <v>336</v>
      </c>
    </row>
    <row r="16" spans="1:29" ht="60.75" x14ac:dyDescent="0.25">
      <c r="A16" s="1525"/>
      <c r="B16" s="1528"/>
      <c r="C16" s="1531"/>
      <c r="D16" s="388" t="s">
        <v>379</v>
      </c>
      <c r="E16" s="337" t="s">
        <v>380</v>
      </c>
      <c r="F16" s="337" t="s">
        <v>381</v>
      </c>
      <c r="G16" s="337" t="s">
        <v>340</v>
      </c>
      <c r="H16" s="337" t="s">
        <v>382</v>
      </c>
      <c r="I16" s="337" t="s">
        <v>342</v>
      </c>
      <c r="J16" s="338" t="s">
        <v>343</v>
      </c>
      <c r="K16" s="389" t="s">
        <v>344</v>
      </c>
      <c r="L16" s="390" t="s">
        <v>345</v>
      </c>
      <c r="M16" s="390" t="s">
        <v>346</v>
      </c>
      <c r="N16" s="390" t="s">
        <v>347</v>
      </c>
      <c r="O16" s="390" t="s">
        <v>348</v>
      </c>
      <c r="P16" s="339" t="s">
        <v>342</v>
      </c>
      <c r="Q16" s="340" t="s">
        <v>343</v>
      </c>
      <c r="R16" s="1538"/>
      <c r="T16" s="1541"/>
    </row>
    <row r="17" spans="1:20" ht="15.75" thickBot="1" x14ac:dyDescent="0.3">
      <c r="A17" s="1526"/>
      <c r="B17" s="1529"/>
      <c r="C17" s="1532"/>
      <c r="D17" s="391" t="s">
        <v>298</v>
      </c>
      <c r="E17" s="342" t="s">
        <v>298</v>
      </c>
      <c r="F17" s="342" t="s">
        <v>298</v>
      </c>
      <c r="G17" s="342" t="s">
        <v>298</v>
      </c>
      <c r="H17" s="342" t="s">
        <v>298</v>
      </c>
      <c r="I17" s="342" t="s">
        <v>298</v>
      </c>
      <c r="J17" s="343" t="s">
        <v>298</v>
      </c>
      <c r="K17" s="341" t="s">
        <v>298</v>
      </c>
      <c r="L17" s="342" t="s">
        <v>298</v>
      </c>
      <c r="M17" s="342" t="s">
        <v>298</v>
      </c>
      <c r="N17" s="342" t="s">
        <v>298</v>
      </c>
      <c r="O17" s="342" t="s">
        <v>298</v>
      </c>
      <c r="P17" s="342" t="s">
        <v>298</v>
      </c>
      <c r="Q17" s="343" t="s">
        <v>298</v>
      </c>
      <c r="R17" s="344" t="s">
        <v>349</v>
      </c>
      <c r="T17" s="1541"/>
    </row>
    <row r="18" spans="1:20" x14ac:dyDescent="0.25">
      <c r="A18" s="204" t="s">
        <v>217</v>
      </c>
      <c r="B18" s="166"/>
      <c r="C18" s="254"/>
      <c r="D18" s="251"/>
      <c r="E18" s="173"/>
      <c r="F18" s="173"/>
      <c r="G18" s="173"/>
      <c r="H18" s="196">
        <f>F18+D18</f>
        <v>0</v>
      </c>
      <c r="I18" s="173">
        <f>H18*0.5%</f>
        <v>0</v>
      </c>
      <c r="J18" s="197">
        <f>H18-I18</f>
        <v>0</v>
      </c>
      <c r="K18" s="372"/>
      <c r="L18" s="373"/>
      <c r="M18" s="373"/>
      <c r="N18" s="373"/>
      <c r="O18" s="198">
        <f>N18+L18</f>
        <v>0</v>
      </c>
      <c r="P18" s="373">
        <f>O18*0.5%</f>
        <v>0</v>
      </c>
      <c r="Q18" s="199">
        <f>O18-P18</f>
        <v>0</v>
      </c>
      <c r="R18" s="392"/>
    </row>
    <row r="19" spans="1:20" x14ac:dyDescent="0.25">
      <c r="A19" s="204" t="s">
        <v>218</v>
      </c>
      <c r="B19" s="166"/>
      <c r="C19" s="254"/>
      <c r="D19" s="251"/>
      <c r="E19" s="173"/>
      <c r="F19" s="173"/>
      <c r="G19" s="173"/>
      <c r="H19" s="196">
        <f t="shared" ref="H19:H35" si="0">F19+D19</f>
        <v>0</v>
      </c>
      <c r="I19" s="173">
        <f t="shared" ref="I19:I35" si="1">H19*0.5%</f>
        <v>0</v>
      </c>
      <c r="J19" s="197">
        <f t="shared" ref="J19:J35" si="2">H19-I19</f>
        <v>0</v>
      </c>
      <c r="K19" s="372"/>
      <c r="L19" s="373"/>
      <c r="M19" s="373"/>
      <c r="N19" s="373"/>
      <c r="O19" s="198">
        <f t="shared" ref="O19:O35" si="3">N19+L19</f>
        <v>0</v>
      </c>
      <c r="P19" s="373">
        <f t="shared" ref="P19:P35" si="4">O19*0.5%</f>
        <v>0</v>
      </c>
      <c r="Q19" s="199">
        <f t="shared" ref="Q19:Q35" si="5">O19-P19</f>
        <v>0</v>
      </c>
      <c r="R19" s="392"/>
    </row>
    <row r="20" spans="1:20" x14ac:dyDescent="0.25">
      <c r="A20" s="204" t="s">
        <v>219</v>
      </c>
      <c r="B20" s="166"/>
      <c r="C20" s="254"/>
      <c r="D20" s="251"/>
      <c r="E20" s="173"/>
      <c r="F20" s="173"/>
      <c r="G20" s="173"/>
      <c r="H20" s="196">
        <f t="shared" si="0"/>
        <v>0</v>
      </c>
      <c r="I20" s="173">
        <f t="shared" si="1"/>
        <v>0</v>
      </c>
      <c r="J20" s="197">
        <f t="shared" si="2"/>
        <v>0</v>
      </c>
      <c r="K20" s="372"/>
      <c r="L20" s="373"/>
      <c r="M20" s="373"/>
      <c r="N20" s="373"/>
      <c r="O20" s="198">
        <f t="shared" si="3"/>
        <v>0</v>
      </c>
      <c r="P20" s="373">
        <f t="shared" si="4"/>
        <v>0</v>
      </c>
      <c r="Q20" s="199">
        <f t="shared" si="5"/>
        <v>0</v>
      </c>
      <c r="R20" s="392"/>
    </row>
    <row r="21" spans="1:20" x14ac:dyDescent="0.25">
      <c r="A21" s="204" t="s">
        <v>435</v>
      </c>
      <c r="B21" s="166"/>
      <c r="C21" s="254"/>
      <c r="D21" s="251"/>
      <c r="E21" s="173"/>
      <c r="F21" s="173"/>
      <c r="G21" s="173"/>
      <c r="H21" s="196">
        <f t="shared" si="0"/>
        <v>0</v>
      </c>
      <c r="I21" s="173">
        <f t="shared" si="1"/>
        <v>0</v>
      </c>
      <c r="J21" s="197">
        <f t="shared" si="2"/>
        <v>0</v>
      </c>
      <c r="K21" s="372"/>
      <c r="L21" s="373"/>
      <c r="M21" s="373"/>
      <c r="N21" s="373"/>
      <c r="O21" s="198">
        <f t="shared" si="3"/>
        <v>0</v>
      </c>
      <c r="P21" s="373">
        <f t="shared" si="4"/>
        <v>0</v>
      </c>
      <c r="Q21" s="199">
        <f t="shared" si="5"/>
        <v>0</v>
      </c>
      <c r="R21" s="392"/>
    </row>
    <row r="22" spans="1:20" x14ac:dyDescent="0.25">
      <c r="A22" s="204" t="s">
        <v>436</v>
      </c>
      <c r="B22" s="166"/>
      <c r="C22" s="254"/>
      <c r="D22" s="251"/>
      <c r="E22" s="173"/>
      <c r="F22" s="173"/>
      <c r="G22" s="173"/>
      <c r="H22" s="196">
        <f t="shared" si="0"/>
        <v>0</v>
      </c>
      <c r="I22" s="173">
        <f t="shared" si="1"/>
        <v>0</v>
      </c>
      <c r="J22" s="197">
        <f t="shared" si="2"/>
        <v>0</v>
      </c>
      <c r="K22" s="372"/>
      <c r="L22" s="373"/>
      <c r="M22" s="373"/>
      <c r="N22" s="373"/>
      <c r="O22" s="198">
        <f t="shared" si="3"/>
        <v>0</v>
      </c>
      <c r="P22" s="373">
        <f t="shared" si="4"/>
        <v>0</v>
      </c>
      <c r="Q22" s="199">
        <f t="shared" si="5"/>
        <v>0</v>
      </c>
      <c r="R22" s="392"/>
    </row>
    <row r="23" spans="1:20" x14ac:dyDescent="0.25">
      <c r="A23" s="204" t="s">
        <v>437</v>
      </c>
      <c r="B23" s="166"/>
      <c r="C23" s="254"/>
      <c r="D23" s="251"/>
      <c r="E23" s="173"/>
      <c r="F23" s="173"/>
      <c r="G23" s="173"/>
      <c r="H23" s="196">
        <f t="shared" si="0"/>
        <v>0</v>
      </c>
      <c r="I23" s="173">
        <f t="shared" si="1"/>
        <v>0</v>
      </c>
      <c r="J23" s="197">
        <f t="shared" si="2"/>
        <v>0</v>
      </c>
      <c r="K23" s="372"/>
      <c r="L23" s="373"/>
      <c r="M23" s="373"/>
      <c r="N23" s="373"/>
      <c r="O23" s="198">
        <f t="shared" si="3"/>
        <v>0</v>
      </c>
      <c r="P23" s="373">
        <f t="shared" si="4"/>
        <v>0</v>
      </c>
      <c r="Q23" s="199">
        <f t="shared" si="5"/>
        <v>0</v>
      </c>
      <c r="R23" s="392"/>
    </row>
    <row r="24" spans="1:20" x14ac:dyDescent="0.25">
      <c r="A24" s="204" t="s">
        <v>438</v>
      </c>
      <c r="B24" s="166"/>
      <c r="C24" s="254"/>
      <c r="D24" s="251"/>
      <c r="E24" s="173"/>
      <c r="F24" s="173"/>
      <c r="G24" s="173"/>
      <c r="H24" s="196">
        <f t="shared" si="0"/>
        <v>0</v>
      </c>
      <c r="I24" s="173">
        <f t="shared" si="1"/>
        <v>0</v>
      </c>
      <c r="J24" s="197">
        <f t="shared" si="2"/>
        <v>0</v>
      </c>
      <c r="K24" s="372"/>
      <c r="L24" s="373"/>
      <c r="M24" s="373"/>
      <c r="N24" s="373"/>
      <c r="O24" s="198">
        <f t="shared" si="3"/>
        <v>0</v>
      </c>
      <c r="P24" s="373">
        <f t="shared" si="4"/>
        <v>0</v>
      </c>
      <c r="Q24" s="199">
        <f t="shared" si="5"/>
        <v>0</v>
      </c>
      <c r="R24" s="392"/>
    </row>
    <row r="25" spans="1:20" x14ac:dyDescent="0.25">
      <c r="A25" s="204" t="s">
        <v>505</v>
      </c>
      <c r="B25" s="166"/>
      <c r="C25" s="254"/>
      <c r="D25" s="251"/>
      <c r="E25" s="173"/>
      <c r="F25" s="173"/>
      <c r="G25" s="173"/>
      <c r="H25" s="196">
        <f t="shared" si="0"/>
        <v>0</v>
      </c>
      <c r="I25" s="173">
        <f t="shared" si="1"/>
        <v>0</v>
      </c>
      <c r="J25" s="197">
        <f t="shared" si="2"/>
        <v>0</v>
      </c>
      <c r="K25" s="372"/>
      <c r="L25" s="373"/>
      <c r="M25" s="373"/>
      <c r="N25" s="373"/>
      <c r="O25" s="198">
        <f t="shared" si="3"/>
        <v>0</v>
      </c>
      <c r="P25" s="373">
        <f t="shared" si="4"/>
        <v>0</v>
      </c>
      <c r="Q25" s="199">
        <f t="shared" si="5"/>
        <v>0</v>
      </c>
      <c r="R25" s="392"/>
    </row>
    <row r="26" spans="1:20" x14ac:dyDescent="0.25">
      <c r="A26" s="204" t="s">
        <v>506</v>
      </c>
      <c r="B26" s="166"/>
      <c r="C26" s="254"/>
      <c r="D26" s="251"/>
      <c r="E26" s="173"/>
      <c r="F26" s="173"/>
      <c r="G26" s="173"/>
      <c r="H26" s="196">
        <f t="shared" si="0"/>
        <v>0</v>
      </c>
      <c r="I26" s="173">
        <f t="shared" si="1"/>
        <v>0</v>
      </c>
      <c r="J26" s="197">
        <f t="shared" si="2"/>
        <v>0</v>
      </c>
      <c r="K26" s="372"/>
      <c r="L26" s="373"/>
      <c r="M26" s="373"/>
      <c r="N26" s="373"/>
      <c r="O26" s="198">
        <f t="shared" si="3"/>
        <v>0</v>
      </c>
      <c r="P26" s="373">
        <f t="shared" si="4"/>
        <v>0</v>
      </c>
      <c r="Q26" s="199">
        <f t="shared" si="5"/>
        <v>0</v>
      </c>
      <c r="R26" s="392"/>
    </row>
    <row r="27" spans="1:20" x14ac:dyDescent="0.25">
      <c r="A27" s="204" t="s">
        <v>507</v>
      </c>
      <c r="B27" s="166"/>
      <c r="C27" s="254"/>
      <c r="D27" s="251"/>
      <c r="E27" s="173"/>
      <c r="F27" s="173"/>
      <c r="G27" s="173"/>
      <c r="H27" s="196">
        <f t="shared" si="0"/>
        <v>0</v>
      </c>
      <c r="I27" s="173">
        <f t="shared" si="1"/>
        <v>0</v>
      </c>
      <c r="J27" s="197">
        <f t="shared" si="2"/>
        <v>0</v>
      </c>
      <c r="K27" s="372"/>
      <c r="L27" s="373"/>
      <c r="M27" s="373"/>
      <c r="N27" s="373"/>
      <c r="O27" s="198">
        <f t="shared" si="3"/>
        <v>0</v>
      </c>
      <c r="P27" s="373">
        <f t="shared" si="4"/>
        <v>0</v>
      </c>
      <c r="Q27" s="199">
        <f t="shared" si="5"/>
        <v>0</v>
      </c>
      <c r="R27" s="392"/>
    </row>
    <row r="28" spans="1:20" x14ac:dyDescent="0.25">
      <c r="A28" s="204" t="s">
        <v>508</v>
      </c>
      <c r="B28" s="166"/>
      <c r="C28" s="254"/>
      <c r="D28" s="251"/>
      <c r="E28" s="173"/>
      <c r="F28" s="173"/>
      <c r="G28" s="173"/>
      <c r="H28" s="196">
        <f t="shared" si="0"/>
        <v>0</v>
      </c>
      <c r="I28" s="173">
        <f t="shared" si="1"/>
        <v>0</v>
      </c>
      <c r="J28" s="197">
        <f t="shared" si="2"/>
        <v>0</v>
      </c>
      <c r="K28" s="372"/>
      <c r="L28" s="373"/>
      <c r="M28" s="373"/>
      <c r="N28" s="373"/>
      <c r="O28" s="198">
        <f t="shared" si="3"/>
        <v>0</v>
      </c>
      <c r="P28" s="373">
        <f t="shared" si="4"/>
        <v>0</v>
      </c>
      <c r="Q28" s="199">
        <f t="shared" si="5"/>
        <v>0</v>
      </c>
      <c r="R28" s="392"/>
    </row>
    <row r="29" spans="1:20" x14ac:dyDescent="0.25">
      <c r="A29" s="204" t="s">
        <v>509</v>
      </c>
      <c r="B29" s="166"/>
      <c r="C29" s="254"/>
      <c r="D29" s="251"/>
      <c r="E29" s="173"/>
      <c r="F29" s="173"/>
      <c r="G29" s="173"/>
      <c r="H29" s="196">
        <f t="shared" si="0"/>
        <v>0</v>
      </c>
      <c r="I29" s="173">
        <f t="shared" si="1"/>
        <v>0</v>
      </c>
      <c r="J29" s="197">
        <f t="shared" si="2"/>
        <v>0</v>
      </c>
      <c r="K29" s="372"/>
      <c r="L29" s="373"/>
      <c r="M29" s="373"/>
      <c r="N29" s="373"/>
      <c r="O29" s="198">
        <f t="shared" si="3"/>
        <v>0</v>
      </c>
      <c r="P29" s="373">
        <f t="shared" si="4"/>
        <v>0</v>
      </c>
      <c r="Q29" s="199">
        <f t="shared" si="5"/>
        <v>0</v>
      </c>
      <c r="R29" s="392"/>
    </row>
    <row r="30" spans="1:20" x14ac:dyDescent="0.25">
      <c r="A30" s="204" t="s">
        <v>510</v>
      </c>
      <c r="B30" s="166"/>
      <c r="C30" s="254"/>
      <c r="D30" s="251"/>
      <c r="E30" s="173"/>
      <c r="F30" s="173"/>
      <c r="G30" s="173"/>
      <c r="H30" s="196">
        <f t="shared" si="0"/>
        <v>0</v>
      </c>
      <c r="I30" s="173">
        <f t="shared" si="1"/>
        <v>0</v>
      </c>
      <c r="J30" s="197">
        <f t="shared" si="2"/>
        <v>0</v>
      </c>
      <c r="K30" s="372"/>
      <c r="L30" s="373"/>
      <c r="M30" s="373"/>
      <c r="N30" s="373"/>
      <c r="O30" s="198">
        <f t="shared" si="3"/>
        <v>0</v>
      </c>
      <c r="P30" s="373">
        <f t="shared" si="4"/>
        <v>0</v>
      </c>
      <c r="Q30" s="199">
        <f t="shared" si="5"/>
        <v>0</v>
      </c>
      <c r="R30" s="392"/>
    </row>
    <row r="31" spans="1:20" x14ac:dyDescent="0.25">
      <c r="A31" s="204" t="s">
        <v>511</v>
      </c>
      <c r="B31" s="166"/>
      <c r="C31" s="254"/>
      <c r="D31" s="251"/>
      <c r="E31" s="173"/>
      <c r="F31" s="173"/>
      <c r="G31" s="173"/>
      <c r="H31" s="196">
        <f t="shared" si="0"/>
        <v>0</v>
      </c>
      <c r="I31" s="173">
        <f t="shared" si="1"/>
        <v>0</v>
      </c>
      <c r="J31" s="197">
        <f t="shared" si="2"/>
        <v>0</v>
      </c>
      <c r="K31" s="372"/>
      <c r="L31" s="373"/>
      <c r="M31" s="373"/>
      <c r="N31" s="373"/>
      <c r="O31" s="198">
        <f t="shared" si="3"/>
        <v>0</v>
      </c>
      <c r="P31" s="373">
        <f t="shared" si="4"/>
        <v>0</v>
      </c>
      <c r="Q31" s="199">
        <f t="shared" si="5"/>
        <v>0</v>
      </c>
      <c r="R31" s="392"/>
    </row>
    <row r="32" spans="1:20" x14ac:dyDescent="0.25">
      <c r="A32" s="204" t="s">
        <v>512</v>
      </c>
      <c r="B32" s="166"/>
      <c r="C32" s="254"/>
      <c r="D32" s="251"/>
      <c r="E32" s="173"/>
      <c r="F32" s="173"/>
      <c r="G32" s="173"/>
      <c r="H32" s="196">
        <f t="shared" si="0"/>
        <v>0</v>
      </c>
      <c r="I32" s="173">
        <f t="shared" si="1"/>
        <v>0</v>
      </c>
      <c r="J32" s="197">
        <f t="shared" si="2"/>
        <v>0</v>
      </c>
      <c r="K32" s="372"/>
      <c r="L32" s="373"/>
      <c r="M32" s="373"/>
      <c r="N32" s="373"/>
      <c r="O32" s="198">
        <f t="shared" si="3"/>
        <v>0</v>
      </c>
      <c r="P32" s="373">
        <f t="shared" si="4"/>
        <v>0</v>
      </c>
      <c r="Q32" s="199">
        <f t="shared" si="5"/>
        <v>0</v>
      </c>
      <c r="R32" s="392"/>
    </row>
    <row r="33" spans="1:20" x14ac:dyDescent="0.25">
      <c r="A33" s="204" t="s">
        <v>513</v>
      </c>
      <c r="B33" s="166"/>
      <c r="C33" s="254"/>
      <c r="D33" s="251"/>
      <c r="E33" s="173"/>
      <c r="F33" s="173"/>
      <c r="G33" s="173"/>
      <c r="H33" s="196">
        <f t="shared" si="0"/>
        <v>0</v>
      </c>
      <c r="I33" s="173">
        <f t="shared" si="1"/>
        <v>0</v>
      </c>
      <c r="J33" s="197">
        <f t="shared" si="2"/>
        <v>0</v>
      </c>
      <c r="K33" s="372"/>
      <c r="L33" s="373"/>
      <c r="M33" s="373"/>
      <c r="N33" s="373"/>
      <c r="O33" s="198">
        <f t="shared" si="3"/>
        <v>0</v>
      </c>
      <c r="P33" s="373">
        <f t="shared" si="4"/>
        <v>0</v>
      </c>
      <c r="Q33" s="199">
        <f t="shared" si="5"/>
        <v>0</v>
      </c>
      <c r="R33" s="392"/>
    </row>
    <row r="34" spans="1:20" x14ac:dyDescent="0.25">
      <c r="A34" s="204" t="s">
        <v>514</v>
      </c>
      <c r="B34" s="166"/>
      <c r="C34" s="254"/>
      <c r="D34" s="251"/>
      <c r="E34" s="173"/>
      <c r="F34" s="173"/>
      <c r="G34" s="173"/>
      <c r="H34" s="196">
        <f t="shared" si="0"/>
        <v>0</v>
      </c>
      <c r="I34" s="173">
        <f t="shared" si="1"/>
        <v>0</v>
      </c>
      <c r="J34" s="197">
        <f t="shared" si="2"/>
        <v>0</v>
      </c>
      <c r="K34" s="372"/>
      <c r="L34" s="373"/>
      <c r="M34" s="373"/>
      <c r="N34" s="373"/>
      <c r="O34" s="198">
        <f t="shared" si="3"/>
        <v>0</v>
      </c>
      <c r="P34" s="373">
        <f t="shared" si="4"/>
        <v>0</v>
      </c>
      <c r="Q34" s="199">
        <f t="shared" si="5"/>
        <v>0</v>
      </c>
      <c r="R34" s="392"/>
    </row>
    <row r="35" spans="1:20" x14ac:dyDescent="0.25">
      <c r="A35" s="204" t="s">
        <v>515</v>
      </c>
      <c r="B35" s="166"/>
      <c r="C35" s="254"/>
      <c r="D35" s="251"/>
      <c r="E35" s="173"/>
      <c r="F35" s="173"/>
      <c r="G35" s="173"/>
      <c r="H35" s="196">
        <f t="shared" si="0"/>
        <v>0</v>
      </c>
      <c r="I35" s="173">
        <f t="shared" si="1"/>
        <v>0</v>
      </c>
      <c r="J35" s="197">
        <f t="shared" si="2"/>
        <v>0</v>
      </c>
      <c r="K35" s="372"/>
      <c r="L35" s="373"/>
      <c r="M35" s="373"/>
      <c r="N35" s="373"/>
      <c r="O35" s="198">
        <f t="shared" si="3"/>
        <v>0</v>
      </c>
      <c r="P35" s="373">
        <f t="shared" si="4"/>
        <v>0</v>
      </c>
      <c r="Q35" s="199">
        <f t="shared" si="5"/>
        <v>0</v>
      </c>
      <c r="R35" s="392"/>
    </row>
    <row r="36" spans="1:20" x14ac:dyDescent="0.25">
      <c r="A36" s="174" t="s">
        <v>217</v>
      </c>
      <c r="B36" s="166"/>
      <c r="C36" s="256"/>
      <c r="D36" s="252"/>
      <c r="E36" s="161"/>
      <c r="F36" s="161"/>
      <c r="G36" s="161"/>
      <c r="H36" s="196">
        <f t="shared" ref="H36:H41" si="6">F36+D36</f>
        <v>0</v>
      </c>
      <c r="I36" s="161">
        <f t="shared" ref="I36:I41" si="7">H36*0.5%</f>
        <v>0</v>
      </c>
      <c r="J36" s="186">
        <f t="shared" ref="J36:J41" si="8">H36-I36</f>
        <v>0</v>
      </c>
      <c r="K36" s="374"/>
      <c r="L36" s="375"/>
      <c r="M36" s="375"/>
      <c r="N36" s="375"/>
      <c r="O36" s="187">
        <f t="shared" ref="O36:O41" si="9">N36+L36</f>
        <v>0</v>
      </c>
      <c r="P36" s="375">
        <f t="shared" ref="P36:P41" si="10">O36*0.5%</f>
        <v>0</v>
      </c>
      <c r="Q36" s="188">
        <f t="shared" ref="Q36:Q41" si="11">O36-P36</f>
        <v>0</v>
      </c>
      <c r="R36" s="393"/>
    </row>
    <row r="37" spans="1:20" x14ac:dyDescent="0.25">
      <c r="A37" s="174" t="s">
        <v>218</v>
      </c>
      <c r="B37" s="166"/>
      <c r="C37" s="256"/>
      <c r="D37" s="252"/>
      <c r="E37" s="161"/>
      <c r="F37" s="161"/>
      <c r="G37" s="161"/>
      <c r="H37" s="196">
        <f t="shared" si="6"/>
        <v>0</v>
      </c>
      <c r="I37" s="161">
        <f t="shared" si="7"/>
        <v>0</v>
      </c>
      <c r="J37" s="186">
        <f t="shared" si="8"/>
        <v>0</v>
      </c>
      <c r="K37" s="374"/>
      <c r="L37" s="375"/>
      <c r="M37" s="375"/>
      <c r="N37" s="375"/>
      <c r="O37" s="187">
        <f t="shared" si="9"/>
        <v>0</v>
      </c>
      <c r="P37" s="375">
        <f t="shared" si="10"/>
        <v>0</v>
      </c>
      <c r="Q37" s="188">
        <f t="shared" si="11"/>
        <v>0</v>
      </c>
      <c r="R37" s="393"/>
    </row>
    <row r="38" spans="1:20" x14ac:dyDescent="0.25">
      <c r="A38" s="174" t="s">
        <v>217</v>
      </c>
      <c r="B38" s="166"/>
      <c r="C38" s="256"/>
      <c r="D38" s="252"/>
      <c r="E38" s="161"/>
      <c r="F38" s="161"/>
      <c r="G38" s="161"/>
      <c r="H38" s="196">
        <f t="shared" si="6"/>
        <v>0</v>
      </c>
      <c r="I38" s="161">
        <f t="shared" si="7"/>
        <v>0</v>
      </c>
      <c r="J38" s="186">
        <f t="shared" si="8"/>
        <v>0</v>
      </c>
      <c r="K38" s="374"/>
      <c r="L38" s="375"/>
      <c r="M38" s="375"/>
      <c r="N38" s="375"/>
      <c r="O38" s="187">
        <f t="shared" si="9"/>
        <v>0</v>
      </c>
      <c r="P38" s="375">
        <f t="shared" si="10"/>
        <v>0</v>
      </c>
      <c r="Q38" s="188">
        <f t="shared" si="11"/>
        <v>0</v>
      </c>
      <c r="R38" s="393"/>
    </row>
    <row r="39" spans="1:20" x14ac:dyDescent="0.25">
      <c r="A39" s="174" t="s">
        <v>223</v>
      </c>
      <c r="B39" s="166"/>
      <c r="C39" s="256"/>
      <c r="D39" s="252"/>
      <c r="E39" s="161"/>
      <c r="F39" s="161"/>
      <c r="G39" s="161"/>
      <c r="H39" s="196">
        <f t="shared" si="6"/>
        <v>0</v>
      </c>
      <c r="I39" s="161">
        <f t="shared" si="7"/>
        <v>0</v>
      </c>
      <c r="J39" s="186">
        <f t="shared" si="8"/>
        <v>0</v>
      </c>
      <c r="K39" s="374"/>
      <c r="L39" s="375"/>
      <c r="M39" s="375"/>
      <c r="N39" s="375"/>
      <c r="O39" s="187">
        <f t="shared" si="9"/>
        <v>0</v>
      </c>
      <c r="P39" s="375">
        <f t="shared" si="10"/>
        <v>0</v>
      </c>
      <c r="Q39" s="188">
        <f t="shared" si="11"/>
        <v>0</v>
      </c>
      <c r="R39" s="393"/>
    </row>
    <row r="40" spans="1:20" x14ac:dyDescent="0.25">
      <c r="A40" s="174" t="s">
        <v>224</v>
      </c>
      <c r="B40" s="166"/>
      <c r="C40" s="256"/>
      <c r="D40" s="252"/>
      <c r="E40" s="161"/>
      <c r="F40" s="161"/>
      <c r="G40" s="161"/>
      <c r="H40" s="196">
        <f t="shared" si="6"/>
        <v>0</v>
      </c>
      <c r="I40" s="161">
        <f t="shared" si="7"/>
        <v>0</v>
      </c>
      <c r="J40" s="186">
        <f t="shared" si="8"/>
        <v>0</v>
      </c>
      <c r="K40" s="374"/>
      <c r="L40" s="375"/>
      <c r="M40" s="375"/>
      <c r="N40" s="375"/>
      <c r="O40" s="187">
        <f t="shared" si="9"/>
        <v>0</v>
      </c>
      <c r="P40" s="375">
        <f t="shared" si="10"/>
        <v>0</v>
      </c>
      <c r="Q40" s="188">
        <f t="shared" si="11"/>
        <v>0</v>
      </c>
      <c r="R40" s="393"/>
    </row>
    <row r="41" spans="1:20" ht="15.75" thickBot="1" x14ac:dyDescent="0.3">
      <c r="A41" s="270" t="s">
        <v>223</v>
      </c>
      <c r="B41" s="269"/>
      <c r="C41" s="257"/>
      <c r="D41" s="253"/>
      <c r="E41" s="226"/>
      <c r="F41" s="226"/>
      <c r="G41" s="226"/>
      <c r="H41" s="196">
        <f t="shared" si="6"/>
        <v>0</v>
      </c>
      <c r="I41" s="226">
        <f t="shared" si="7"/>
        <v>0</v>
      </c>
      <c r="J41" s="228">
        <f t="shared" si="8"/>
        <v>0</v>
      </c>
      <c r="K41" s="376"/>
      <c r="L41" s="377"/>
      <c r="M41" s="377"/>
      <c r="N41" s="377"/>
      <c r="O41" s="229">
        <f t="shared" si="9"/>
        <v>0</v>
      </c>
      <c r="P41" s="377">
        <f t="shared" si="10"/>
        <v>0</v>
      </c>
      <c r="Q41" s="230">
        <f t="shared" si="11"/>
        <v>0</v>
      </c>
      <c r="R41" s="394"/>
    </row>
    <row r="42" spans="1:20" ht="15.75" thickBot="1" x14ac:dyDescent="0.3">
      <c r="B42" s="379"/>
      <c r="C42" s="380" t="s">
        <v>51</v>
      </c>
      <c r="D42" s="381">
        <f>MAXA(D18:D41)</f>
        <v>0</v>
      </c>
      <c r="E42" s="381">
        <f t="shared" ref="E42:Q42" si="12">SUM(E18:E41)</f>
        <v>0</v>
      </c>
      <c r="F42" s="381">
        <f>MAXA(F18:F41)</f>
        <v>0</v>
      </c>
      <c r="G42" s="381">
        <f>SUM(G18:G41)</f>
        <v>0</v>
      </c>
      <c r="H42" s="381">
        <f>MAXA(H18:H41)</f>
        <v>0</v>
      </c>
      <c r="I42" s="381">
        <f t="shared" si="12"/>
        <v>0</v>
      </c>
      <c r="J42" s="381">
        <f>SUM(J18:J41)</f>
        <v>0</v>
      </c>
      <c r="K42" s="381">
        <f>MAXA(K18:K41)</f>
        <v>0</v>
      </c>
      <c r="L42" s="381">
        <f t="shared" si="12"/>
        <v>0</v>
      </c>
      <c r="M42" s="381">
        <f>MAXA(M18:M41)</f>
        <v>0</v>
      </c>
      <c r="N42" s="381">
        <f t="shared" si="12"/>
        <v>0</v>
      </c>
      <c r="O42" s="381">
        <f t="shared" si="12"/>
        <v>0</v>
      </c>
      <c r="P42" s="381">
        <f t="shared" si="12"/>
        <v>0</v>
      </c>
      <c r="Q42" s="382">
        <f t="shared" si="12"/>
        <v>0</v>
      </c>
      <c r="R42" s="383"/>
    </row>
    <row r="44" spans="1:20" ht="15.75" thickBot="1" x14ac:dyDescent="0.3"/>
    <row r="45" spans="1:20" ht="15.75" customHeight="1" x14ac:dyDescent="0.3">
      <c r="A45" s="1516" t="s">
        <v>350</v>
      </c>
      <c r="B45" s="1517"/>
      <c r="C45" s="1517"/>
      <c r="D45" s="1517"/>
      <c r="E45" s="1517"/>
      <c r="F45" s="1517"/>
      <c r="G45" s="1517"/>
      <c r="H45" s="1517"/>
      <c r="I45" s="1517"/>
      <c r="J45" s="1517"/>
      <c r="K45" s="1517"/>
      <c r="L45" s="1517"/>
      <c r="M45" s="1517"/>
      <c r="N45" s="1517"/>
      <c r="O45" s="1517"/>
      <c r="P45" s="1517"/>
      <c r="Q45" s="1517"/>
      <c r="R45" s="1517"/>
      <c r="S45" s="1517"/>
      <c r="T45" s="1518"/>
    </row>
    <row r="46" spans="1:20" ht="78" customHeight="1" x14ac:dyDescent="0.25">
      <c r="A46" s="1519" t="s">
        <v>331</v>
      </c>
      <c r="B46" s="1521" t="s">
        <v>351</v>
      </c>
      <c r="C46" s="345" t="s">
        <v>352</v>
      </c>
      <c r="D46" s="346" t="s">
        <v>353</v>
      </c>
      <c r="E46" s="345" t="s">
        <v>354</v>
      </c>
      <c r="F46" s="347" t="s">
        <v>355</v>
      </c>
      <c r="G46" s="347" t="s">
        <v>356</v>
      </c>
      <c r="H46" s="346" t="s">
        <v>357</v>
      </c>
      <c r="I46" s="346" t="s">
        <v>355</v>
      </c>
      <c r="J46" s="1539" t="s">
        <v>358</v>
      </c>
      <c r="K46" s="348" t="s">
        <v>356</v>
      </c>
      <c r="L46" s="346" t="s">
        <v>359</v>
      </c>
      <c r="M46" s="348" t="s">
        <v>360</v>
      </c>
      <c r="N46" s="346" t="s">
        <v>361</v>
      </c>
      <c r="O46" s="348" t="s">
        <v>362</v>
      </c>
      <c r="P46" s="348" t="s">
        <v>363</v>
      </c>
      <c r="Q46" s="348" t="s">
        <v>364</v>
      </c>
      <c r="R46" s="348" t="s">
        <v>365</v>
      </c>
      <c r="S46" s="348" t="s">
        <v>366</v>
      </c>
      <c r="T46" s="349" t="s">
        <v>367</v>
      </c>
    </row>
    <row r="47" spans="1:20" ht="15.75" thickBot="1" x14ac:dyDescent="0.3">
      <c r="A47" s="1520"/>
      <c r="B47" s="1522"/>
      <c r="C47" s="350" t="s">
        <v>368</v>
      </c>
      <c r="D47" s="342" t="s">
        <v>298</v>
      </c>
      <c r="E47" s="350" t="s">
        <v>369</v>
      </c>
      <c r="F47" s="350" t="s">
        <v>370</v>
      </c>
      <c r="G47" s="350" t="s">
        <v>298</v>
      </c>
      <c r="H47" s="351" t="s">
        <v>369</v>
      </c>
      <c r="I47" s="350" t="s">
        <v>370</v>
      </c>
      <c r="J47" s="1540"/>
      <c r="K47" s="350" t="s">
        <v>298</v>
      </c>
      <c r="L47" s="350" t="s">
        <v>298</v>
      </c>
      <c r="M47" s="350" t="s">
        <v>298</v>
      </c>
      <c r="N47" s="350" t="s">
        <v>300</v>
      </c>
      <c r="O47" s="350" t="s">
        <v>300</v>
      </c>
      <c r="P47" s="350" t="s">
        <v>298</v>
      </c>
      <c r="Q47" s="352" t="s">
        <v>300</v>
      </c>
      <c r="R47" s="352" t="s">
        <v>349</v>
      </c>
      <c r="S47" s="350" t="s">
        <v>298</v>
      </c>
      <c r="T47" s="353" t="s">
        <v>349</v>
      </c>
    </row>
    <row r="48" spans="1:20" x14ac:dyDescent="0.25">
      <c r="A48" s="204" t="s">
        <v>217</v>
      </c>
      <c r="B48" s="220" t="e">
        <f>VLOOKUP(A48,'EXTRA-urbano_PIANO_INV-INFR '!$D$52:$H$70,2,FALSE)</f>
        <v>#N/A</v>
      </c>
      <c r="C48" s="219"/>
      <c r="D48" s="203"/>
      <c r="E48" s="204"/>
      <c r="F48" s="205"/>
      <c r="G48" s="206"/>
      <c r="H48" s="207"/>
      <c r="I48" s="208"/>
      <c r="J48" s="209"/>
      <c r="K48" s="195"/>
      <c r="L48" s="173"/>
      <c r="M48" s="196">
        <f>K48+L48</f>
        <v>0</v>
      </c>
      <c r="N48" s="210"/>
      <c r="O48" s="210"/>
      <c r="P48" s="165"/>
      <c r="Q48" s="166"/>
      <c r="R48" s="166"/>
      <c r="S48" s="173"/>
      <c r="T48" s="72"/>
    </row>
    <row r="49" spans="1:20" x14ac:dyDescent="0.25">
      <c r="A49" s="221" t="s">
        <v>219</v>
      </c>
      <c r="B49" s="220" t="e">
        <f>VLOOKUP(A49,'EXTRA-urbano_PIANO_INV-INFR '!$D$52:$H$70,2,FALSE)</f>
        <v>#N/A</v>
      </c>
      <c r="C49" s="182"/>
      <c r="D49" s="183"/>
      <c r="E49" s="175"/>
      <c r="F49" s="167"/>
      <c r="G49" s="180"/>
      <c r="H49" s="176"/>
      <c r="I49" s="162"/>
      <c r="J49" s="163"/>
      <c r="K49" s="160"/>
      <c r="L49" s="161"/>
      <c r="M49" s="196">
        <f t="shared" ref="M49:M74" si="13">K49+L49</f>
        <v>0</v>
      </c>
      <c r="N49" s="164"/>
      <c r="O49" s="164"/>
      <c r="P49" s="168"/>
      <c r="Q49" s="84"/>
      <c r="R49" s="84"/>
      <c r="S49" s="161"/>
      <c r="T49" s="72"/>
    </row>
    <row r="50" spans="1:20" x14ac:dyDescent="0.25">
      <c r="A50" s="221" t="s">
        <v>218</v>
      </c>
      <c r="B50" s="220" t="e">
        <f>VLOOKUP(A50,'EXTRA-urbano_PIANO_INV-INFR '!$D$52:$H$70,2,FALSE)</f>
        <v>#N/A</v>
      </c>
      <c r="C50" s="184"/>
      <c r="D50" s="180"/>
      <c r="E50" s="174"/>
      <c r="F50" s="162"/>
      <c r="G50" s="181"/>
      <c r="H50" s="177"/>
      <c r="I50" s="171"/>
      <c r="J50" s="172"/>
      <c r="K50" s="169"/>
      <c r="L50" s="173"/>
      <c r="M50" s="196">
        <f t="shared" si="13"/>
        <v>0</v>
      </c>
      <c r="N50" s="164"/>
      <c r="O50" s="84"/>
      <c r="P50" s="161"/>
      <c r="Q50" s="84"/>
      <c r="R50" s="84"/>
      <c r="S50" s="161"/>
      <c r="T50" s="73"/>
    </row>
    <row r="51" spans="1:20" x14ac:dyDescent="0.25">
      <c r="A51" s="204" t="s">
        <v>217</v>
      </c>
      <c r="B51" s="220" t="e">
        <f>VLOOKUP(A51,'EXTRA-urbano_PIANO_INV-INFR '!$D$52:$H$70,2,FALSE)</f>
        <v>#N/A</v>
      </c>
      <c r="C51" s="219"/>
      <c r="D51" s="203"/>
      <c r="E51" s="204"/>
      <c r="F51" s="205"/>
      <c r="G51" s="206"/>
      <c r="H51" s="207"/>
      <c r="I51" s="208"/>
      <c r="J51" s="209"/>
      <c r="K51" s="195"/>
      <c r="L51" s="173"/>
      <c r="M51" s="196">
        <f t="shared" si="13"/>
        <v>0</v>
      </c>
      <c r="N51" s="210"/>
      <c r="O51" s="210"/>
      <c r="P51" s="165"/>
      <c r="Q51" s="166"/>
      <c r="R51" s="166"/>
      <c r="S51" s="173"/>
      <c r="T51" s="72"/>
    </row>
    <row r="52" spans="1:20" x14ac:dyDescent="0.25">
      <c r="A52" s="221" t="s">
        <v>219</v>
      </c>
      <c r="B52" s="220" t="e">
        <f>VLOOKUP(A52,'EXTRA-urbano_PIANO_INV-INFR '!$D$52:$H$70,2,FALSE)</f>
        <v>#N/A</v>
      </c>
      <c r="C52" s="182"/>
      <c r="D52" s="183"/>
      <c r="E52" s="175"/>
      <c r="F52" s="167"/>
      <c r="G52" s="180"/>
      <c r="H52" s="176"/>
      <c r="I52" s="162"/>
      <c r="J52" s="163"/>
      <c r="K52" s="160"/>
      <c r="L52" s="161"/>
      <c r="M52" s="196">
        <f t="shared" ref="M52:M70" si="14">K52+L52</f>
        <v>0</v>
      </c>
      <c r="N52" s="164"/>
      <c r="O52" s="164"/>
      <c r="P52" s="168"/>
      <c r="Q52" s="84"/>
      <c r="R52" s="84"/>
      <c r="S52" s="161"/>
      <c r="T52" s="72"/>
    </row>
    <row r="53" spans="1:20" x14ac:dyDescent="0.25">
      <c r="A53" s="221" t="s">
        <v>218</v>
      </c>
      <c r="B53" s="220" t="e">
        <f>VLOOKUP(A53,'EXTRA-urbano_PIANO_INV-INFR '!$D$52:$H$70,2,FALSE)</f>
        <v>#N/A</v>
      </c>
      <c r="C53" s="184"/>
      <c r="D53" s="180"/>
      <c r="E53" s="174"/>
      <c r="F53" s="162"/>
      <c r="G53" s="181"/>
      <c r="H53" s="177"/>
      <c r="I53" s="171"/>
      <c r="J53" s="172"/>
      <c r="K53" s="169"/>
      <c r="L53" s="173"/>
      <c r="M53" s="196">
        <f t="shared" si="14"/>
        <v>0</v>
      </c>
      <c r="N53" s="164"/>
      <c r="O53" s="84"/>
      <c r="P53" s="161"/>
      <c r="Q53" s="84"/>
      <c r="R53" s="84"/>
      <c r="S53" s="161"/>
      <c r="T53" s="73"/>
    </row>
    <row r="54" spans="1:20" x14ac:dyDescent="0.25">
      <c r="A54" s="204" t="s">
        <v>217</v>
      </c>
      <c r="B54" s="220" t="e">
        <f>VLOOKUP(A54,'EXTRA-urbano_PIANO_INV-INFR '!$D$52:$H$70,2,FALSE)</f>
        <v>#N/A</v>
      </c>
      <c r="C54" s="219"/>
      <c r="D54" s="203"/>
      <c r="E54" s="204"/>
      <c r="F54" s="205"/>
      <c r="G54" s="206"/>
      <c r="H54" s="207"/>
      <c r="I54" s="208"/>
      <c r="J54" s="209"/>
      <c r="K54" s="195"/>
      <c r="L54" s="173"/>
      <c r="M54" s="196">
        <f t="shared" si="14"/>
        <v>0</v>
      </c>
      <c r="N54" s="210"/>
      <c r="O54" s="210"/>
      <c r="P54" s="165"/>
      <c r="Q54" s="166"/>
      <c r="R54" s="166"/>
      <c r="S54" s="173"/>
      <c r="T54" s="72"/>
    </row>
    <row r="55" spans="1:20" x14ac:dyDescent="0.25">
      <c r="A55" s="221" t="s">
        <v>219</v>
      </c>
      <c r="B55" s="220" t="e">
        <f>VLOOKUP(A55,'EXTRA-urbano_PIANO_INV-INFR '!$D$52:$H$70,2,FALSE)</f>
        <v>#N/A</v>
      </c>
      <c r="C55" s="182"/>
      <c r="D55" s="183"/>
      <c r="E55" s="175"/>
      <c r="F55" s="167"/>
      <c r="G55" s="180"/>
      <c r="H55" s="176"/>
      <c r="I55" s="162"/>
      <c r="J55" s="163"/>
      <c r="K55" s="160"/>
      <c r="L55" s="161"/>
      <c r="M55" s="196">
        <f t="shared" si="14"/>
        <v>0</v>
      </c>
      <c r="N55" s="164"/>
      <c r="O55" s="164"/>
      <c r="P55" s="168"/>
      <c r="Q55" s="84"/>
      <c r="R55" s="84"/>
      <c r="S55" s="161"/>
      <c r="T55" s="72"/>
    </row>
    <row r="56" spans="1:20" x14ac:dyDescent="0.25">
      <c r="A56" s="221" t="s">
        <v>218</v>
      </c>
      <c r="B56" s="220" t="e">
        <f>VLOOKUP(A56,'EXTRA-urbano_PIANO_INV-INFR '!$D$52:$H$70,2,FALSE)</f>
        <v>#N/A</v>
      </c>
      <c r="C56" s="184"/>
      <c r="D56" s="180"/>
      <c r="E56" s="174"/>
      <c r="F56" s="162"/>
      <c r="G56" s="181"/>
      <c r="H56" s="177"/>
      <c r="I56" s="171"/>
      <c r="J56" s="172"/>
      <c r="K56" s="169"/>
      <c r="L56" s="173"/>
      <c r="M56" s="196">
        <f t="shared" si="14"/>
        <v>0</v>
      </c>
      <c r="N56" s="164"/>
      <c r="O56" s="84"/>
      <c r="P56" s="161"/>
      <c r="Q56" s="84"/>
      <c r="R56" s="84"/>
      <c r="S56" s="161"/>
      <c r="T56" s="73"/>
    </row>
    <row r="57" spans="1:20" x14ac:dyDescent="0.25">
      <c r="A57" s="204" t="s">
        <v>217</v>
      </c>
      <c r="B57" s="220" t="e">
        <f>VLOOKUP(A57,'EXTRA-urbano_PIANO_INV-INFR '!$D$52:$H$70,2,FALSE)</f>
        <v>#N/A</v>
      </c>
      <c r="C57" s="219"/>
      <c r="D57" s="203"/>
      <c r="E57" s="204"/>
      <c r="F57" s="205"/>
      <c r="G57" s="206"/>
      <c r="H57" s="207"/>
      <c r="I57" s="208"/>
      <c r="J57" s="209"/>
      <c r="K57" s="195"/>
      <c r="L57" s="173"/>
      <c r="M57" s="196">
        <f t="shared" si="14"/>
        <v>0</v>
      </c>
      <c r="N57" s="210"/>
      <c r="O57" s="210"/>
      <c r="P57" s="165"/>
      <c r="Q57" s="166"/>
      <c r="R57" s="166"/>
      <c r="S57" s="173"/>
      <c r="T57" s="72"/>
    </row>
    <row r="58" spans="1:20" x14ac:dyDescent="0.25">
      <c r="A58" s="221" t="s">
        <v>219</v>
      </c>
      <c r="B58" s="220" t="e">
        <f>VLOOKUP(A58,'EXTRA-urbano_PIANO_INV-INFR '!$D$52:$H$70,2,FALSE)</f>
        <v>#N/A</v>
      </c>
      <c r="C58" s="182"/>
      <c r="D58" s="183"/>
      <c r="E58" s="175"/>
      <c r="F58" s="167"/>
      <c r="G58" s="180"/>
      <c r="H58" s="176"/>
      <c r="I58" s="162"/>
      <c r="J58" s="163"/>
      <c r="K58" s="160"/>
      <c r="L58" s="161"/>
      <c r="M58" s="196">
        <f t="shared" si="14"/>
        <v>0</v>
      </c>
      <c r="N58" s="164"/>
      <c r="O58" s="164"/>
      <c r="P58" s="168"/>
      <c r="Q58" s="84"/>
      <c r="R58" s="84"/>
      <c r="S58" s="161"/>
      <c r="T58" s="72"/>
    </row>
    <row r="59" spans="1:20" x14ac:dyDescent="0.25">
      <c r="A59" s="221" t="s">
        <v>218</v>
      </c>
      <c r="B59" s="220" t="e">
        <f>VLOOKUP(A59,'EXTRA-urbano_PIANO_INV-INFR '!$D$52:$H$70,2,FALSE)</f>
        <v>#N/A</v>
      </c>
      <c r="C59" s="184"/>
      <c r="D59" s="180"/>
      <c r="E59" s="174"/>
      <c r="F59" s="162"/>
      <c r="G59" s="181"/>
      <c r="H59" s="177"/>
      <c r="I59" s="171"/>
      <c r="J59" s="172"/>
      <c r="K59" s="169"/>
      <c r="L59" s="173"/>
      <c r="M59" s="196">
        <f t="shared" si="14"/>
        <v>0</v>
      </c>
      <c r="N59" s="164"/>
      <c r="O59" s="84"/>
      <c r="P59" s="161"/>
      <c r="Q59" s="84"/>
      <c r="R59" s="84"/>
      <c r="S59" s="161"/>
      <c r="T59" s="73"/>
    </row>
    <row r="60" spans="1:20" x14ac:dyDescent="0.25">
      <c r="A60" s="204" t="s">
        <v>217</v>
      </c>
      <c r="B60" s="220" t="e">
        <f>VLOOKUP(A60,'EXTRA-urbano_PIANO_INV-INFR '!$D$52:$H$70,2,FALSE)</f>
        <v>#N/A</v>
      </c>
      <c r="C60" s="219"/>
      <c r="D60" s="203"/>
      <c r="E60" s="204"/>
      <c r="F60" s="205"/>
      <c r="G60" s="206"/>
      <c r="H60" s="207"/>
      <c r="I60" s="208"/>
      <c r="J60" s="209"/>
      <c r="K60" s="195"/>
      <c r="L60" s="173"/>
      <c r="M60" s="196">
        <f t="shared" si="14"/>
        <v>0</v>
      </c>
      <c r="N60" s="210"/>
      <c r="O60" s="210"/>
      <c r="P60" s="165"/>
      <c r="Q60" s="166"/>
      <c r="R60" s="166"/>
      <c r="S60" s="173"/>
      <c r="T60" s="72"/>
    </row>
    <row r="61" spans="1:20" x14ac:dyDescent="0.25">
      <c r="A61" s="221" t="s">
        <v>219</v>
      </c>
      <c r="B61" s="220" t="e">
        <f>VLOOKUP(A61,'EXTRA-urbano_PIANO_INV-INFR '!$D$52:$H$70,2,FALSE)</f>
        <v>#N/A</v>
      </c>
      <c r="C61" s="182"/>
      <c r="D61" s="183"/>
      <c r="E61" s="175"/>
      <c r="F61" s="167"/>
      <c r="G61" s="180"/>
      <c r="H61" s="176"/>
      <c r="I61" s="162"/>
      <c r="J61" s="163"/>
      <c r="K61" s="160"/>
      <c r="L61" s="161"/>
      <c r="M61" s="196">
        <f t="shared" si="14"/>
        <v>0</v>
      </c>
      <c r="N61" s="164"/>
      <c r="O61" s="164"/>
      <c r="P61" s="168"/>
      <c r="Q61" s="84"/>
      <c r="R61" s="84"/>
      <c r="S61" s="161"/>
      <c r="T61" s="72"/>
    </row>
    <row r="62" spans="1:20" x14ac:dyDescent="0.25">
      <c r="A62" s="221" t="s">
        <v>218</v>
      </c>
      <c r="B62" s="220" t="e">
        <f>VLOOKUP(A62,'EXTRA-urbano_PIANO_INV-INFR '!$D$52:$H$70,2,FALSE)</f>
        <v>#N/A</v>
      </c>
      <c r="C62" s="184"/>
      <c r="D62" s="180"/>
      <c r="E62" s="174"/>
      <c r="F62" s="162"/>
      <c r="G62" s="181"/>
      <c r="H62" s="177"/>
      <c r="I62" s="171"/>
      <c r="J62" s="172"/>
      <c r="K62" s="169"/>
      <c r="L62" s="173"/>
      <c r="M62" s="196">
        <f t="shared" si="14"/>
        <v>0</v>
      </c>
      <c r="N62" s="164"/>
      <c r="O62" s="84"/>
      <c r="P62" s="161"/>
      <c r="Q62" s="84"/>
      <c r="R62" s="84"/>
      <c r="S62" s="161"/>
      <c r="T62" s="73"/>
    </row>
    <row r="63" spans="1:20" x14ac:dyDescent="0.25">
      <c r="A63" s="204" t="s">
        <v>217</v>
      </c>
      <c r="B63" s="220" t="e">
        <f>VLOOKUP(A63,'EXTRA-urbano_PIANO_INV-INFR '!$D$52:$H$70,2,FALSE)</f>
        <v>#N/A</v>
      </c>
      <c r="C63" s="219"/>
      <c r="D63" s="203"/>
      <c r="E63" s="204"/>
      <c r="F63" s="205"/>
      <c r="G63" s="206"/>
      <c r="H63" s="207"/>
      <c r="I63" s="208"/>
      <c r="J63" s="209"/>
      <c r="K63" s="195"/>
      <c r="L63" s="173"/>
      <c r="M63" s="196">
        <f t="shared" si="14"/>
        <v>0</v>
      </c>
      <c r="N63" s="210"/>
      <c r="O63" s="210"/>
      <c r="P63" s="165"/>
      <c r="Q63" s="166"/>
      <c r="R63" s="166"/>
      <c r="S63" s="173"/>
      <c r="T63" s="72"/>
    </row>
    <row r="64" spans="1:20" x14ac:dyDescent="0.25">
      <c r="A64" s="221" t="s">
        <v>219</v>
      </c>
      <c r="B64" s="220" t="e">
        <f>VLOOKUP(A64,'EXTRA-urbano_PIANO_INV-INFR '!$D$52:$H$70,2,FALSE)</f>
        <v>#N/A</v>
      </c>
      <c r="C64" s="182"/>
      <c r="D64" s="183"/>
      <c r="E64" s="175"/>
      <c r="F64" s="167"/>
      <c r="G64" s="180"/>
      <c r="H64" s="176"/>
      <c r="I64" s="162"/>
      <c r="J64" s="163"/>
      <c r="K64" s="160"/>
      <c r="L64" s="161"/>
      <c r="M64" s="196">
        <f t="shared" si="14"/>
        <v>0</v>
      </c>
      <c r="N64" s="164"/>
      <c r="O64" s="164"/>
      <c r="P64" s="168"/>
      <c r="Q64" s="84"/>
      <c r="R64" s="84"/>
      <c r="S64" s="161"/>
      <c r="T64" s="72"/>
    </row>
    <row r="65" spans="1:20" x14ac:dyDescent="0.25">
      <c r="A65" s="221" t="s">
        <v>218</v>
      </c>
      <c r="B65" s="220" t="e">
        <f>VLOOKUP(A65,'EXTRA-urbano_PIANO_INV-INFR '!$D$52:$H$70,2,FALSE)</f>
        <v>#N/A</v>
      </c>
      <c r="C65" s="184"/>
      <c r="D65" s="180"/>
      <c r="E65" s="174"/>
      <c r="F65" s="162"/>
      <c r="G65" s="181"/>
      <c r="H65" s="177"/>
      <c r="I65" s="171"/>
      <c r="J65" s="172"/>
      <c r="K65" s="169"/>
      <c r="L65" s="173"/>
      <c r="M65" s="196">
        <f t="shared" si="14"/>
        <v>0</v>
      </c>
      <c r="N65" s="164"/>
      <c r="O65" s="84"/>
      <c r="P65" s="161"/>
      <c r="Q65" s="84"/>
      <c r="R65" s="84"/>
      <c r="S65" s="161"/>
      <c r="T65" s="73"/>
    </row>
    <row r="66" spans="1:20" x14ac:dyDescent="0.25">
      <c r="A66" s="204" t="s">
        <v>217</v>
      </c>
      <c r="B66" s="220" t="e">
        <f>VLOOKUP(A66,'EXTRA-urbano_PIANO_INV-INFR '!$D$52:$H$70,2,FALSE)</f>
        <v>#N/A</v>
      </c>
      <c r="C66" s="219"/>
      <c r="D66" s="203"/>
      <c r="E66" s="204"/>
      <c r="F66" s="205"/>
      <c r="G66" s="206"/>
      <c r="H66" s="207"/>
      <c r="I66" s="208"/>
      <c r="J66" s="209"/>
      <c r="K66" s="195"/>
      <c r="L66" s="173"/>
      <c r="M66" s="196">
        <f t="shared" si="14"/>
        <v>0</v>
      </c>
      <c r="N66" s="210"/>
      <c r="O66" s="210"/>
      <c r="P66" s="165"/>
      <c r="Q66" s="166"/>
      <c r="R66" s="166"/>
      <c r="S66" s="173"/>
      <c r="T66" s="72"/>
    </row>
    <row r="67" spans="1:20" x14ac:dyDescent="0.25">
      <c r="A67" s="221" t="s">
        <v>219</v>
      </c>
      <c r="B67" s="220" t="e">
        <f>VLOOKUP(A67,'EXTRA-urbano_PIANO_INV-INFR '!$D$52:$H$70,2,FALSE)</f>
        <v>#N/A</v>
      </c>
      <c r="C67" s="182"/>
      <c r="D67" s="183"/>
      <c r="E67" s="175"/>
      <c r="F67" s="167"/>
      <c r="G67" s="180"/>
      <c r="H67" s="176"/>
      <c r="I67" s="162"/>
      <c r="J67" s="163"/>
      <c r="K67" s="160"/>
      <c r="L67" s="161"/>
      <c r="M67" s="196">
        <f t="shared" si="14"/>
        <v>0</v>
      </c>
      <c r="N67" s="164"/>
      <c r="O67" s="164"/>
      <c r="P67" s="168"/>
      <c r="Q67" s="84"/>
      <c r="R67" s="84"/>
      <c r="S67" s="161"/>
      <c r="T67" s="72"/>
    </row>
    <row r="68" spans="1:20" x14ac:dyDescent="0.25">
      <c r="A68" s="221" t="s">
        <v>218</v>
      </c>
      <c r="B68" s="220" t="e">
        <f>VLOOKUP(A68,'EXTRA-urbano_PIANO_INV-INFR '!$D$52:$H$70,2,FALSE)</f>
        <v>#N/A</v>
      </c>
      <c r="C68" s="184"/>
      <c r="D68" s="180"/>
      <c r="E68" s="174"/>
      <c r="F68" s="162"/>
      <c r="G68" s="181"/>
      <c r="H68" s="177"/>
      <c r="I68" s="171"/>
      <c r="J68" s="172"/>
      <c r="K68" s="169"/>
      <c r="L68" s="173"/>
      <c r="M68" s="196">
        <f t="shared" si="14"/>
        <v>0</v>
      </c>
      <c r="N68" s="164"/>
      <c r="O68" s="84"/>
      <c r="P68" s="161"/>
      <c r="Q68" s="84"/>
      <c r="R68" s="84"/>
      <c r="S68" s="161"/>
      <c r="T68" s="73"/>
    </row>
    <row r="69" spans="1:20" x14ac:dyDescent="0.25">
      <c r="A69" s="204" t="s">
        <v>217</v>
      </c>
      <c r="B69" s="220" t="e">
        <f>VLOOKUP(A69,'EXTRA-urbano_PIANO_INV-INFR '!$D$52:$H$70,2,FALSE)</f>
        <v>#N/A</v>
      </c>
      <c r="C69" s="219"/>
      <c r="D69" s="203"/>
      <c r="E69" s="204"/>
      <c r="F69" s="205"/>
      <c r="G69" s="206"/>
      <c r="H69" s="207"/>
      <c r="I69" s="208"/>
      <c r="J69" s="209"/>
      <c r="K69" s="195"/>
      <c r="L69" s="173"/>
      <c r="M69" s="196">
        <f t="shared" si="14"/>
        <v>0</v>
      </c>
      <c r="N69" s="210"/>
      <c r="O69" s="210"/>
      <c r="P69" s="165"/>
      <c r="Q69" s="166"/>
      <c r="R69" s="166"/>
      <c r="S69" s="173"/>
      <c r="T69" s="72"/>
    </row>
    <row r="70" spans="1:20" x14ac:dyDescent="0.25">
      <c r="A70" s="221" t="s">
        <v>219</v>
      </c>
      <c r="B70" s="220" t="e">
        <f>VLOOKUP(A70,'EXTRA-urbano_PIANO_INV-INFR '!$D$52:$H$70,2,FALSE)</f>
        <v>#N/A</v>
      </c>
      <c r="C70" s="182"/>
      <c r="D70" s="183"/>
      <c r="E70" s="175"/>
      <c r="F70" s="167"/>
      <c r="G70" s="180"/>
      <c r="H70" s="176"/>
      <c r="I70" s="162"/>
      <c r="J70" s="163"/>
      <c r="K70" s="160"/>
      <c r="L70" s="161"/>
      <c r="M70" s="196">
        <f t="shared" si="14"/>
        <v>0</v>
      </c>
      <c r="N70" s="164"/>
      <c r="O70" s="164"/>
      <c r="P70" s="168"/>
      <c r="Q70" s="84"/>
      <c r="R70" s="84"/>
      <c r="S70" s="161"/>
      <c r="T70" s="72"/>
    </row>
    <row r="71" spans="1:20" x14ac:dyDescent="0.25">
      <c r="A71" s="221" t="s">
        <v>221</v>
      </c>
      <c r="B71" s="220" t="e">
        <f>VLOOKUP(A71,'EXTRA-urbano_PIANO_INV-INFR '!$D$52:$H$70,2,FALSE)</f>
        <v>#N/A</v>
      </c>
      <c r="C71" s="184"/>
      <c r="D71" s="180"/>
      <c r="E71" s="174"/>
      <c r="F71" s="162"/>
      <c r="G71" s="181"/>
      <c r="H71" s="177"/>
      <c r="I71" s="171"/>
      <c r="J71" s="172"/>
      <c r="K71" s="169"/>
      <c r="L71" s="173"/>
      <c r="M71" s="196">
        <f t="shared" si="13"/>
        <v>0</v>
      </c>
      <c r="N71" s="164"/>
      <c r="O71" s="84"/>
      <c r="P71" s="161"/>
      <c r="Q71" s="84"/>
      <c r="R71" s="84"/>
      <c r="S71" s="161"/>
      <c r="T71" s="73"/>
    </row>
    <row r="72" spans="1:20" x14ac:dyDescent="0.25">
      <c r="A72" s="174" t="s">
        <v>224</v>
      </c>
      <c r="B72" s="220" t="e">
        <f>VLOOKUP(A72,'EXTRA-urbano_PIANO_INV-INFR '!$D$52:$H$70,2,FALSE)</f>
        <v>#N/A</v>
      </c>
      <c r="C72" s="184"/>
      <c r="D72" s="180"/>
      <c r="E72" s="174"/>
      <c r="F72" s="162"/>
      <c r="G72" s="181"/>
      <c r="H72" s="177"/>
      <c r="I72" s="171"/>
      <c r="J72" s="172"/>
      <c r="K72" s="169"/>
      <c r="L72" s="173"/>
      <c r="M72" s="196">
        <f t="shared" si="13"/>
        <v>0</v>
      </c>
      <c r="N72" s="164"/>
      <c r="O72" s="84"/>
      <c r="P72" s="161"/>
      <c r="Q72" s="84"/>
      <c r="R72" s="84"/>
      <c r="S72" s="161"/>
      <c r="T72" s="73"/>
    </row>
    <row r="73" spans="1:20" x14ac:dyDescent="0.25">
      <c r="A73" s="174" t="s">
        <v>221</v>
      </c>
      <c r="B73" s="220" t="e">
        <f>VLOOKUP(A73,'EXTRA-urbano_PIANO_INV-INFR '!$D$52:$H$70,2,FALSE)</f>
        <v>#N/A</v>
      </c>
      <c r="C73" s="184"/>
      <c r="D73" s="180"/>
      <c r="E73" s="174"/>
      <c r="F73" s="162"/>
      <c r="G73" s="181"/>
      <c r="H73" s="177"/>
      <c r="I73" s="171"/>
      <c r="J73" s="172"/>
      <c r="K73" s="169"/>
      <c r="L73" s="173"/>
      <c r="M73" s="196">
        <f t="shared" si="13"/>
        <v>0</v>
      </c>
      <c r="N73" s="164"/>
      <c r="O73" s="84"/>
      <c r="P73" s="161"/>
      <c r="Q73" s="84"/>
      <c r="R73" s="84"/>
      <c r="S73" s="161"/>
      <c r="T73" s="73"/>
    </row>
    <row r="74" spans="1:20" ht="15.75" thickBot="1" x14ac:dyDescent="0.3">
      <c r="A74" s="270" t="s">
        <v>218</v>
      </c>
      <c r="B74" s="220" t="e">
        <f>VLOOKUP(A74,'EXTRA-urbano_PIANO_INV-INFR '!$D$52:$H$70,2,FALSE)</f>
        <v>#N/A</v>
      </c>
      <c r="C74" s="184"/>
      <c r="D74" s="180"/>
      <c r="E74" s="235"/>
      <c r="F74" s="171"/>
      <c r="G74" s="181"/>
      <c r="H74" s="177"/>
      <c r="I74" s="171"/>
      <c r="J74" s="172"/>
      <c r="K74" s="169"/>
      <c r="L74" s="236"/>
      <c r="M74" s="237">
        <f t="shared" si="13"/>
        <v>0</v>
      </c>
      <c r="N74" s="238"/>
      <c r="O74" s="170"/>
      <c r="P74" s="226"/>
      <c r="Q74" s="170"/>
      <c r="R74" s="170"/>
      <c r="S74" s="226"/>
      <c r="T74" s="231"/>
    </row>
    <row r="75" spans="1:20" ht="15.75" thickBot="1" x14ac:dyDescent="0.3">
      <c r="C75" s="272" t="s">
        <v>252</v>
      </c>
      <c r="D75" s="271">
        <f>SUM(D48:D74)</f>
        <v>0</v>
      </c>
      <c r="E75" s="233"/>
      <c r="F75" s="233"/>
      <c r="G75" s="232">
        <f>SUM(G48:G74)</f>
        <v>0</v>
      </c>
      <c r="H75" s="240" t="s">
        <v>252</v>
      </c>
      <c r="I75" s="240"/>
      <c r="J75" s="232"/>
      <c r="K75" s="232">
        <f>SUM(K48:K74)</f>
        <v>0</v>
      </c>
      <c r="L75" s="232">
        <f t="shared" ref="L75:M75" si="15">SUM(L48:L74)</f>
        <v>0</v>
      </c>
      <c r="M75" s="232">
        <f t="shared" si="15"/>
        <v>0</v>
      </c>
      <c r="N75" s="239"/>
      <c r="O75" s="239"/>
      <c r="P75" s="232">
        <f>SUM(P48:P74)</f>
        <v>0</v>
      </c>
      <c r="Q75" s="233"/>
      <c r="R75" s="233"/>
      <c r="S75" s="232">
        <f>SUM(S48:S74)</f>
        <v>0</v>
      </c>
      <c r="T75" s="234"/>
    </row>
    <row r="76" spans="1:20" ht="15.75" thickBot="1" x14ac:dyDescent="0.3">
      <c r="G76" s="159"/>
    </row>
    <row r="77" spans="1:20" ht="47.25" customHeight="1" thickBot="1" x14ac:dyDescent="0.3">
      <c r="A77" s="1446" t="s">
        <v>6</v>
      </c>
      <c r="B77" s="1447"/>
      <c r="C77" s="1447"/>
      <c r="D77" s="1447"/>
      <c r="E77" s="1447"/>
      <c r="F77" s="1447"/>
      <c r="G77" s="1447"/>
      <c r="H77" s="1447"/>
      <c r="I77" s="1447"/>
      <c r="J77" s="1447"/>
      <c r="K77" s="1447"/>
      <c r="L77" s="1447"/>
      <c r="M77" s="1447"/>
      <c r="N77" s="1447"/>
      <c r="O77" s="1447"/>
      <c r="P77" s="1447"/>
      <c r="Q77" s="1447"/>
      <c r="R77" s="1447"/>
      <c r="S77" s="1447"/>
      <c r="T77" s="1448"/>
    </row>
  </sheetData>
  <sheetProtection algorithmName="SHA-512" hashValue="BK5HSQeRduznrjas0wm2eppV1P9fU0H+NDCoHOJTv5GOBjbwcWZ7kCBFNvnyfhUdWddv24czq+37SyDiS8dKDw==" saltValue="WHDzl2iLR0kehEuPuuUSew==" spinCount="100000" sheet="1" objects="1" scenarios="1"/>
  <mergeCells count="29">
    <mergeCell ref="A2:R2"/>
    <mergeCell ref="A4:R4"/>
    <mergeCell ref="A6:C7"/>
    <mergeCell ref="D6:F7"/>
    <mergeCell ref="H6:K6"/>
    <mergeCell ref="M6:P6"/>
    <mergeCell ref="H7:J7"/>
    <mergeCell ref="M7:O7"/>
    <mergeCell ref="A9:C9"/>
    <mergeCell ref="D9:F9"/>
    <mergeCell ref="H9:J9"/>
    <mergeCell ref="M9:O9"/>
    <mergeCell ref="A11:C11"/>
    <mergeCell ref="D11:F11"/>
    <mergeCell ref="H11:J11"/>
    <mergeCell ref="M11:O11"/>
    <mergeCell ref="A77:T77"/>
    <mergeCell ref="A13:R13"/>
    <mergeCell ref="A15:A17"/>
    <mergeCell ref="B15:B17"/>
    <mergeCell ref="C15:C17"/>
    <mergeCell ref="D15:J15"/>
    <mergeCell ref="K15:Q15"/>
    <mergeCell ref="R15:R16"/>
    <mergeCell ref="T16:T17"/>
    <mergeCell ref="A45:T45"/>
    <mergeCell ref="A46:A47"/>
    <mergeCell ref="B46:B47"/>
    <mergeCell ref="J46:J47"/>
  </mergeCells>
  <phoneticPr fontId="44" type="noConversion"/>
  <dataValidations count="9">
    <dataValidation type="list" allowBlank="1" showInputMessage="1" showErrorMessage="1" sqref="N48:N74" xr:uid="{00000000-0002-0000-1000-000000000000}">
      <formula1>$B$18:$B$41</formula1>
    </dataValidation>
    <dataValidation type="list" allowBlank="1" showInputMessage="1" showErrorMessage="1" sqref="R18:R41 T48:T74" xr:uid="{00000000-0002-0000-1000-000001000000}">
      <formula1>"si"</formula1>
    </dataValidation>
    <dataValidation type="list" allowBlank="1" showInputMessage="1" showErrorMessage="1" sqref="R48:R74" xr:uid="{00000000-0002-0000-1000-000002000000}">
      <formula1>"si,"</formula1>
    </dataValidation>
    <dataValidation allowBlank="1" showErrorMessage="1" prompt="_x000a_" sqref="K7" xr:uid="{00000000-0002-0000-1000-000003000000}"/>
    <dataValidation allowBlank="1" showErrorMessage="1" prompt="Scegliere il comune beneficiario dal menù a tendina_x000a_" sqref="K9:K11 P7:P9" xr:uid="{00000000-0002-0000-1000-000004000000}"/>
    <dataValidation allowBlank="1" showInputMessage="1" showErrorMessage="1" prompt=" è la differenza tra l'importo degli onoeri della sicurezza i del Sal (esclusivamente legato alle infrastrutture di supporto) e il precedente" sqref="N18:N41" xr:uid="{00000000-0002-0000-1000-000005000000}"/>
    <dataValidation allowBlank="1" showInputMessage="1" showErrorMessage="1" promptTitle="ATTENZIONE:" prompt=" è la differenza tra l'importo dei lavori del Sal (esclusivamente legato alle infrastrutture di supporto) e il precedente" sqref="L18:L41" xr:uid="{00000000-0002-0000-1000-000006000000}"/>
    <dataValidation allowBlank="1" showInputMessage="1" showErrorMessage="1" promptTitle="ATTENZIONE" prompt="è la differenza tra l'importo dei lavori del Sal e il precedente" sqref="E18:E41" xr:uid="{00000000-0002-0000-1000-000007000000}"/>
    <dataValidation allowBlank="1" showInputMessage="1" showErrorMessage="1" promptTitle="ATTENZIONE" prompt="è la differenza tra l'importo degli oneri della sicurezza del SAL e il precedente" sqref="G18:G41" xr:uid="{00000000-0002-0000-1000-000008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Scegliere la Città Metropolitana beneficiaria dal menù a tendina_x000a__x000a_" xr:uid="{00000000-0002-0000-1000-000009000000}">
          <x14:formula1>
            <xm:f>'DATI EROGAZIONI'!$A$2:$A$15</xm:f>
          </x14:formula1>
          <xm:sqref>D6:F7</xm:sqref>
        </x14:dataValidation>
        <x14:dataValidation type="list" allowBlank="1" showInputMessage="1" showErrorMessage="1" prompt="Inserire riferimento voce di spesa da piano di investimento esecutivo infrastrutture_x000a__x000a_" xr:uid="{00000000-0002-0000-1000-00000A000000}">
          <x14:formula1>
            <xm:f>'EXTRA-urbano_PIANO_INV-INFR '!$D$52:$D$69</xm:f>
          </x14:formula1>
          <xm:sqref>A48:A74</xm:sqref>
        </x14:dataValidation>
        <x14:dataValidation type="list" allowBlank="1" showInputMessage="1" showErrorMessage="1" xr:uid="{00000000-0002-0000-1000-00000B000000}">
          <x14:formula1>
            <xm:f>'EXTRA-urbano_PIANO_INV-INFR '!$D$52:$D$69</xm:f>
          </x14:formula1>
          <xm:sqref>A18:A41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glio19">
    <tabColor theme="1" tint="0.14999847407452621"/>
  </sheetPr>
  <dimension ref="A1:O17"/>
  <sheetViews>
    <sheetView workbookViewId="0">
      <selection activeCell="B2" sqref="B2:K15"/>
    </sheetView>
  </sheetViews>
  <sheetFormatPr defaultRowHeight="15" x14ac:dyDescent="0.25"/>
  <cols>
    <col min="1" max="1" width="32.85546875" bestFit="1" customWidth="1"/>
    <col min="2" max="2" width="16" customWidth="1"/>
    <col min="3" max="3" width="15.140625" bestFit="1" customWidth="1"/>
    <col min="4" max="5" width="15.7109375" bestFit="1" customWidth="1"/>
    <col min="6" max="8" width="15.140625" bestFit="1" customWidth="1"/>
    <col min="9" max="9" width="18.85546875" customWidth="1"/>
    <col min="10" max="10" width="17.85546875" customWidth="1"/>
    <col min="11" max="11" width="26.140625" customWidth="1"/>
    <col min="12" max="12" width="17.5703125" customWidth="1"/>
  </cols>
  <sheetData>
    <row r="1" spans="1:15" x14ac:dyDescent="0.25">
      <c r="A1" s="28" t="s">
        <v>384</v>
      </c>
      <c r="B1" s="28" t="s">
        <v>51</v>
      </c>
      <c r="C1" s="28">
        <v>2024</v>
      </c>
      <c r="D1" s="28">
        <v>2025</v>
      </c>
      <c r="E1" s="28">
        <v>2026</v>
      </c>
      <c r="F1" s="28">
        <v>2027</v>
      </c>
      <c r="G1" s="28">
        <v>2028</v>
      </c>
      <c r="H1" t="s">
        <v>385</v>
      </c>
      <c r="I1" s="28" t="s">
        <v>18</v>
      </c>
    </row>
    <row r="2" spans="1:15" x14ac:dyDescent="0.25">
      <c r="A2" s="309" t="s">
        <v>386</v>
      </c>
      <c r="B2" s="308">
        <f>SUM(C2:G2)</f>
        <v>22306874</v>
      </c>
      <c r="C2" s="43">
        <v>4446460</v>
      </c>
      <c r="D2" s="43">
        <v>4454011</v>
      </c>
      <c r="E2" s="43">
        <v>4432771</v>
      </c>
      <c r="F2" s="43">
        <v>4479500</v>
      </c>
      <c r="G2" s="43">
        <v>4494132</v>
      </c>
      <c r="H2" s="378">
        <f>B2*0.3</f>
        <v>6692062.2000000002</v>
      </c>
      <c r="I2" s="309" t="s">
        <v>387</v>
      </c>
      <c r="K2" s="628"/>
    </row>
    <row r="3" spans="1:15" x14ac:dyDescent="0.25">
      <c r="A3" s="309" t="s">
        <v>388</v>
      </c>
      <c r="B3" s="308">
        <f t="shared" ref="B3:B15" si="0">SUM(C3:G3)</f>
        <v>16882466</v>
      </c>
      <c r="C3" s="43">
        <v>3365205</v>
      </c>
      <c r="D3" s="43">
        <v>3370920</v>
      </c>
      <c r="E3" s="43">
        <v>3354845</v>
      </c>
      <c r="F3" s="43">
        <v>3390211</v>
      </c>
      <c r="G3" s="43">
        <v>3401285</v>
      </c>
      <c r="H3" s="378">
        <f t="shared" ref="H3:H15" si="1">B3*0.3</f>
        <v>5064739.8</v>
      </c>
      <c r="I3" s="309" t="s">
        <v>389</v>
      </c>
      <c r="K3" s="628"/>
    </row>
    <row r="4" spans="1:15" x14ac:dyDescent="0.25">
      <c r="A4" s="309" t="s">
        <v>390</v>
      </c>
      <c r="B4" s="308">
        <f t="shared" si="0"/>
        <v>13788936</v>
      </c>
      <c r="C4" s="43">
        <v>2748567</v>
      </c>
      <c r="D4" s="43">
        <v>2753236</v>
      </c>
      <c r="E4" s="43">
        <v>2740106</v>
      </c>
      <c r="F4" s="43">
        <v>2768991</v>
      </c>
      <c r="G4" s="43">
        <v>2778036</v>
      </c>
      <c r="H4" s="378">
        <f t="shared" si="1"/>
        <v>4136680.8</v>
      </c>
      <c r="I4" s="309" t="s">
        <v>391</v>
      </c>
      <c r="K4" s="628"/>
    </row>
    <row r="5" spans="1:15" x14ac:dyDescent="0.25">
      <c r="A5" s="309" t="s">
        <v>319</v>
      </c>
      <c r="B5" s="308">
        <f t="shared" si="0"/>
        <v>18275275</v>
      </c>
      <c r="C5" s="43">
        <v>3642835</v>
      </c>
      <c r="D5" s="43">
        <v>3649023</v>
      </c>
      <c r="E5" s="43">
        <v>3631621</v>
      </c>
      <c r="F5" s="43">
        <v>3669904</v>
      </c>
      <c r="G5" s="43">
        <v>3681892</v>
      </c>
      <c r="H5" s="378">
        <f t="shared" si="1"/>
        <v>5482582.5</v>
      </c>
      <c r="I5" s="309" t="s">
        <v>392</v>
      </c>
      <c r="K5" s="628"/>
    </row>
    <row r="6" spans="1:15" x14ac:dyDescent="0.25">
      <c r="A6" s="309" t="s">
        <v>311</v>
      </c>
      <c r="B6" s="308">
        <f t="shared" si="0"/>
        <v>16613875</v>
      </c>
      <c r="C6" s="43">
        <v>3311666</v>
      </c>
      <c r="D6" s="43">
        <v>3317292</v>
      </c>
      <c r="E6" s="43">
        <v>3301471</v>
      </c>
      <c r="F6" s="43">
        <v>3336274</v>
      </c>
      <c r="G6" s="43">
        <v>3347172</v>
      </c>
      <c r="H6" s="378">
        <f t="shared" si="1"/>
        <v>4984162.5</v>
      </c>
      <c r="I6" s="309" t="s">
        <v>393</v>
      </c>
      <c r="K6" s="628"/>
    </row>
    <row r="7" spans="1:15" x14ac:dyDescent="0.25">
      <c r="A7" s="309" t="s">
        <v>394</v>
      </c>
      <c r="B7" s="308">
        <f t="shared" si="0"/>
        <v>17657730</v>
      </c>
      <c r="C7" s="43">
        <v>3519739</v>
      </c>
      <c r="D7" s="43">
        <v>3525718</v>
      </c>
      <c r="E7" s="43">
        <v>3508904</v>
      </c>
      <c r="F7" s="43">
        <v>3545893</v>
      </c>
      <c r="G7" s="43">
        <v>3557476</v>
      </c>
      <c r="H7" s="378">
        <f t="shared" si="1"/>
        <v>5297319</v>
      </c>
      <c r="I7" s="310" t="s">
        <v>528</v>
      </c>
      <c r="J7" s="310" t="s">
        <v>529</v>
      </c>
      <c r="K7" s="310" t="s">
        <v>530</v>
      </c>
      <c r="L7" s="310" t="s">
        <v>531</v>
      </c>
      <c r="M7" s="310"/>
      <c r="N7" s="310"/>
      <c r="O7" s="310"/>
    </row>
    <row r="8" spans="1:15" x14ac:dyDescent="0.25">
      <c r="A8" s="309" t="s">
        <v>236</v>
      </c>
      <c r="B8" s="308">
        <f t="shared" si="0"/>
        <v>12953717</v>
      </c>
      <c r="C8" s="43">
        <v>2582082</v>
      </c>
      <c r="D8" s="43">
        <v>2586467</v>
      </c>
      <c r="E8" s="43">
        <v>2574133</v>
      </c>
      <c r="F8" s="43">
        <v>2601269</v>
      </c>
      <c r="G8" s="43">
        <v>2609766</v>
      </c>
      <c r="H8" s="378">
        <f t="shared" si="1"/>
        <v>3886115.0999999996</v>
      </c>
      <c r="I8" s="309" t="s">
        <v>395</v>
      </c>
      <c r="K8" s="628"/>
    </row>
    <row r="9" spans="1:15" x14ac:dyDescent="0.25">
      <c r="A9" s="309" t="s">
        <v>396</v>
      </c>
      <c r="B9" s="308">
        <f t="shared" si="0"/>
        <v>46652944</v>
      </c>
      <c r="C9" s="43">
        <v>9299395</v>
      </c>
      <c r="D9" s="43">
        <v>9315188</v>
      </c>
      <c r="E9" s="43">
        <v>9270767</v>
      </c>
      <c r="F9" s="43">
        <v>9368496</v>
      </c>
      <c r="G9" s="43">
        <v>9399098</v>
      </c>
      <c r="H9" s="378">
        <f t="shared" si="1"/>
        <v>13995883.199999999</v>
      </c>
      <c r="I9" s="310" t="s">
        <v>523</v>
      </c>
      <c r="J9" s="310" t="s">
        <v>524</v>
      </c>
      <c r="K9" s="628"/>
    </row>
    <row r="10" spans="1:15" x14ac:dyDescent="0.25">
      <c r="A10" s="309" t="s">
        <v>397</v>
      </c>
      <c r="B10" s="308">
        <f t="shared" si="0"/>
        <v>41943016</v>
      </c>
      <c r="C10" s="43">
        <v>8360558</v>
      </c>
      <c r="D10" s="43">
        <v>8374758</v>
      </c>
      <c r="E10" s="43">
        <v>8334821</v>
      </c>
      <c r="F10" s="43">
        <v>8422683</v>
      </c>
      <c r="G10" s="43">
        <v>8450196</v>
      </c>
      <c r="H10" s="378">
        <f t="shared" si="1"/>
        <v>12582904.799999999</v>
      </c>
      <c r="I10" s="309" t="s">
        <v>398</v>
      </c>
      <c r="K10" s="628"/>
    </row>
    <row r="11" spans="1:15" x14ac:dyDescent="0.25">
      <c r="A11" s="309" t="s">
        <v>315</v>
      </c>
      <c r="B11" s="308">
        <f t="shared" si="0"/>
        <v>20681221</v>
      </c>
      <c r="C11" s="43">
        <v>4122416</v>
      </c>
      <c r="D11" s="43">
        <v>4129418</v>
      </c>
      <c r="E11" s="43">
        <v>4109725</v>
      </c>
      <c r="F11" s="43">
        <v>4153048</v>
      </c>
      <c r="G11" s="43">
        <v>4166614</v>
      </c>
      <c r="H11" s="378">
        <f t="shared" si="1"/>
        <v>6204366.2999999998</v>
      </c>
      <c r="I11" s="309" t="s">
        <v>399</v>
      </c>
      <c r="K11" s="628"/>
    </row>
    <row r="12" spans="1:15" x14ac:dyDescent="0.25">
      <c r="A12" s="309" t="s">
        <v>400</v>
      </c>
      <c r="B12" s="308">
        <f t="shared" si="0"/>
        <v>10764526</v>
      </c>
      <c r="C12" s="43">
        <v>2145708</v>
      </c>
      <c r="D12" s="43">
        <v>2149351</v>
      </c>
      <c r="E12" s="43">
        <v>2139102</v>
      </c>
      <c r="F12" s="43">
        <v>2161652</v>
      </c>
      <c r="G12" s="43">
        <v>2168713</v>
      </c>
      <c r="H12" s="378">
        <f t="shared" si="1"/>
        <v>3229357.8</v>
      </c>
      <c r="I12" s="310" t="s">
        <v>525</v>
      </c>
      <c r="J12" s="310" t="s">
        <v>526</v>
      </c>
      <c r="K12" s="310" t="s">
        <v>527</v>
      </c>
    </row>
    <row r="13" spans="1:15" x14ac:dyDescent="0.25">
      <c r="A13" s="309" t="s">
        <v>401</v>
      </c>
      <c r="B13" s="308">
        <f t="shared" si="0"/>
        <v>54780853</v>
      </c>
      <c r="C13" s="43">
        <v>10919542</v>
      </c>
      <c r="D13" s="43">
        <v>10938087</v>
      </c>
      <c r="E13" s="43">
        <v>10885927</v>
      </c>
      <c r="F13" s="43">
        <v>11000682</v>
      </c>
      <c r="G13" s="43">
        <v>11036615</v>
      </c>
      <c r="H13" s="378">
        <f t="shared" si="1"/>
        <v>16434255.899999999</v>
      </c>
      <c r="I13" s="309" t="s">
        <v>402</v>
      </c>
      <c r="K13" s="628"/>
    </row>
    <row r="14" spans="1:15" x14ac:dyDescent="0.25">
      <c r="A14" s="309" t="s">
        <v>372</v>
      </c>
      <c r="B14" s="308">
        <f t="shared" si="0"/>
        <v>31801567</v>
      </c>
      <c r="C14" s="43">
        <v>6339049</v>
      </c>
      <c r="D14" s="43">
        <v>6349817</v>
      </c>
      <c r="E14" s="43">
        <v>6319535</v>
      </c>
      <c r="F14" s="43">
        <v>6386153</v>
      </c>
      <c r="G14" s="43">
        <v>6407013</v>
      </c>
      <c r="H14" s="378">
        <f t="shared" si="1"/>
        <v>9540470.0999999996</v>
      </c>
      <c r="I14" s="309" t="s">
        <v>403</v>
      </c>
      <c r="K14" s="628"/>
    </row>
    <row r="15" spans="1:15" x14ac:dyDescent="0.25">
      <c r="A15" s="309" t="s">
        <v>3</v>
      </c>
      <c r="B15" s="308">
        <f t="shared" si="0"/>
        <v>16374301</v>
      </c>
      <c r="C15" s="334">
        <v>3263911</v>
      </c>
      <c r="D15" s="334">
        <v>3269455</v>
      </c>
      <c r="E15" s="334">
        <v>3253864</v>
      </c>
      <c r="F15" s="334">
        <v>3288166</v>
      </c>
      <c r="G15" s="334">
        <v>3298905</v>
      </c>
      <c r="H15" s="378">
        <f t="shared" si="1"/>
        <v>4912290.3</v>
      </c>
      <c r="I15" s="309" t="s">
        <v>404</v>
      </c>
      <c r="K15" s="628"/>
    </row>
    <row r="16" spans="1:15" ht="15.75" x14ac:dyDescent="0.25">
      <c r="A16" s="39"/>
    </row>
    <row r="17" spans="1:1" ht="15.75" x14ac:dyDescent="0.25">
      <c r="A17" s="39"/>
    </row>
  </sheetData>
  <sheetProtection algorithmName="SHA-512" hashValue="pxLp2LcKffuxMo6cgiMDQSQPykqhOD7ih/YlPI/3kEby1iBGc6WMQ3eDh5qkrSHby/HIJCwRk6EGKOGMIeIvQQ==" saltValue="yWKpuWaAqocz6F1cxPmv1g==" spinCount="100000" sheet="1" objects="1" scenarios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glio20">
    <tabColor theme="1" tint="4.9989318521683403E-2"/>
  </sheetPr>
  <dimension ref="A1:AQ18"/>
  <sheetViews>
    <sheetView topLeftCell="AB1" zoomScale="79" zoomScaleNormal="79" workbookViewId="0">
      <selection activeCell="B2" sqref="B2:K15"/>
    </sheetView>
  </sheetViews>
  <sheetFormatPr defaultRowHeight="15" x14ac:dyDescent="0.25"/>
  <cols>
    <col min="1" max="1" width="36" customWidth="1"/>
    <col min="2" max="2" width="17.42578125" bestFit="1" customWidth="1"/>
    <col min="3" max="3" width="17.85546875" bestFit="1" customWidth="1"/>
    <col min="4" max="5" width="17.85546875" customWidth="1"/>
    <col min="6" max="6" width="16.42578125" bestFit="1" customWidth="1"/>
    <col min="7" max="7" width="17.42578125" bestFit="1" customWidth="1"/>
    <col min="8" max="9" width="17.42578125" customWidth="1"/>
    <col min="10" max="10" width="16.42578125" bestFit="1" customWidth="1"/>
    <col min="11" max="11" width="16.42578125" customWidth="1"/>
    <col min="12" max="12" width="26.85546875" bestFit="1" customWidth="1"/>
    <col min="13" max="13" width="13.5703125" bestFit="1" customWidth="1"/>
    <col min="14" max="14" width="21.140625" customWidth="1"/>
    <col min="15" max="15" width="18.5703125" bestFit="1" customWidth="1"/>
    <col min="16" max="16" width="19.28515625" bestFit="1" customWidth="1"/>
    <col min="17" max="17" width="15.28515625" customWidth="1"/>
    <col min="18" max="18" width="15.5703125" bestFit="1" customWidth="1"/>
    <col min="19" max="19" width="16" bestFit="1" customWidth="1"/>
    <col min="20" max="20" width="9" customWidth="1"/>
    <col min="21" max="21" width="38.42578125" customWidth="1"/>
    <col min="22" max="22" width="17.85546875" bestFit="1" customWidth="1"/>
    <col min="23" max="23" width="33.5703125" bestFit="1" customWidth="1"/>
    <col min="24" max="25" width="33.5703125" customWidth="1"/>
    <col min="26" max="26" width="16" bestFit="1" customWidth="1"/>
    <col min="27" max="27" width="15.28515625" bestFit="1" customWidth="1"/>
    <col min="28" max="28" width="17.85546875" bestFit="1" customWidth="1"/>
    <col min="29" max="29" width="14.85546875" customWidth="1"/>
    <col min="30" max="30" width="15.28515625" bestFit="1" customWidth="1"/>
    <col min="31" max="31" width="15.7109375" customWidth="1"/>
    <col min="32" max="32" width="19.28515625" bestFit="1" customWidth="1"/>
    <col min="34" max="34" width="15.28515625" bestFit="1" customWidth="1"/>
    <col min="35" max="35" width="17.85546875" bestFit="1" customWidth="1"/>
    <col min="36" max="37" width="17.85546875" customWidth="1"/>
    <col min="38" max="38" width="14.5703125" customWidth="1"/>
    <col min="39" max="39" width="15.28515625" bestFit="1" customWidth="1"/>
    <col min="40" max="40" width="15.5703125" bestFit="1" customWidth="1"/>
    <col min="41" max="41" width="18.42578125" customWidth="1"/>
    <col min="42" max="42" width="16" bestFit="1" customWidth="1"/>
    <col min="43" max="43" width="15.28515625" bestFit="1" customWidth="1"/>
    <col min="44" max="44" width="17.85546875" bestFit="1" customWidth="1"/>
    <col min="46" max="46" width="15.28515625" bestFit="1" customWidth="1"/>
    <col min="47" max="47" width="17.85546875" bestFit="1" customWidth="1"/>
    <col min="49" max="49" width="16" bestFit="1" customWidth="1"/>
    <col min="50" max="50" width="15.28515625" bestFit="1" customWidth="1"/>
    <col min="51" max="51" width="17.85546875" bestFit="1" customWidth="1"/>
    <col min="52" max="52" width="14.42578125" bestFit="1" customWidth="1"/>
    <col min="53" max="54" width="15.28515625" bestFit="1" customWidth="1"/>
    <col min="55" max="55" width="12.85546875" bestFit="1" customWidth="1"/>
    <col min="56" max="56" width="16" bestFit="1" customWidth="1"/>
    <col min="57" max="58" width="16.42578125" bestFit="1" customWidth="1"/>
    <col min="59" max="59" width="15.28515625" bestFit="1" customWidth="1"/>
    <col min="60" max="60" width="16.42578125" bestFit="1" customWidth="1"/>
    <col min="61" max="61" width="14.42578125" bestFit="1" customWidth="1"/>
    <col min="62" max="62" width="12" bestFit="1" customWidth="1"/>
    <col min="63" max="63" width="14.42578125" bestFit="1" customWidth="1"/>
    <col min="64" max="65" width="16.42578125" bestFit="1" customWidth="1"/>
    <col min="67" max="67" width="16.42578125" bestFit="1" customWidth="1"/>
    <col min="68" max="68" width="14.42578125" bestFit="1" customWidth="1"/>
    <col min="69" max="69" width="9" bestFit="1" customWidth="1"/>
    <col min="70" max="70" width="14.42578125" bestFit="1" customWidth="1"/>
    <col min="71" max="71" width="15.28515625" bestFit="1" customWidth="1"/>
    <col min="72" max="72" width="17.85546875" bestFit="1" customWidth="1"/>
    <col min="73" max="73" width="9" bestFit="1" customWidth="1"/>
    <col min="74" max="74" width="15.28515625" bestFit="1" customWidth="1"/>
    <col min="75" max="75" width="14.42578125" bestFit="1" customWidth="1"/>
    <col min="77" max="77" width="14.42578125" bestFit="1" customWidth="1"/>
    <col min="78" max="78" width="15.28515625" bestFit="1" customWidth="1"/>
    <col min="79" max="79" width="17.85546875" bestFit="1" customWidth="1"/>
    <col min="81" max="82" width="15.28515625" bestFit="1" customWidth="1"/>
    <col min="84" max="84" width="15.28515625" bestFit="1" customWidth="1"/>
    <col min="85" max="86" width="17.7109375" bestFit="1" customWidth="1"/>
    <col min="87" max="87" width="11.28515625" bestFit="1" customWidth="1"/>
    <col min="88" max="88" width="17.7109375" bestFit="1" customWidth="1"/>
    <col min="89" max="89" width="16.5703125" bestFit="1" customWidth="1"/>
    <col min="90" max="90" width="11.28515625" bestFit="1" customWidth="1"/>
    <col min="91" max="91" width="16.5703125" bestFit="1" customWidth="1"/>
    <col min="92" max="93" width="15.28515625" bestFit="1" customWidth="1"/>
    <col min="95" max="95" width="15.28515625" bestFit="1" customWidth="1"/>
    <col min="96" max="96" width="13.5703125" bestFit="1" customWidth="1"/>
    <col min="98" max="98" width="13.5703125" bestFit="1" customWidth="1"/>
    <col min="99" max="100" width="16.42578125" bestFit="1" customWidth="1"/>
    <col min="101" max="101" width="15.28515625" bestFit="1" customWidth="1"/>
    <col min="102" max="102" width="16.42578125" bestFit="1" customWidth="1"/>
    <col min="103" max="103" width="17.85546875" bestFit="1" customWidth="1"/>
    <col min="104" max="104" width="15.28515625" bestFit="1" customWidth="1"/>
    <col min="105" max="105" width="13.5703125" bestFit="1" customWidth="1"/>
    <col min="106" max="108" width="15.28515625" bestFit="1" customWidth="1"/>
    <col min="109" max="109" width="16.42578125" bestFit="1" customWidth="1"/>
    <col min="110" max="110" width="17.85546875" bestFit="1" customWidth="1"/>
    <col min="111" max="111" width="14.140625" bestFit="1" customWidth="1"/>
    <col min="112" max="112" width="16" bestFit="1" customWidth="1"/>
    <col min="113" max="114" width="15.28515625" bestFit="1" customWidth="1"/>
    <col min="116" max="116" width="15.28515625" bestFit="1" customWidth="1"/>
    <col min="117" max="117" width="17.85546875" bestFit="1" customWidth="1"/>
    <col min="119" max="119" width="15.28515625" bestFit="1" customWidth="1"/>
  </cols>
  <sheetData>
    <row r="1" spans="1:43" ht="28.5" x14ac:dyDescent="0.45">
      <c r="B1" s="1545" t="s">
        <v>7</v>
      </c>
      <c r="C1" s="1545"/>
      <c r="D1" s="1545"/>
      <c r="E1" s="1545"/>
      <c r="F1" s="1545"/>
      <c r="G1" s="1545"/>
      <c r="H1" s="1545"/>
      <c r="I1" s="1545"/>
      <c r="J1" s="1545"/>
      <c r="K1" s="1545"/>
      <c r="L1" s="1545"/>
      <c r="M1" s="1545"/>
      <c r="N1" s="1545"/>
      <c r="O1" s="1545"/>
      <c r="P1" s="1545"/>
      <c r="Q1" s="1545"/>
      <c r="R1" s="1545"/>
      <c r="S1" s="1545"/>
      <c r="T1" s="314"/>
      <c r="U1">
        <v>1</v>
      </c>
      <c r="V1">
        <v>2</v>
      </c>
      <c r="W1">
        <v>3</v>
      </c>
      <c r="X1">
        <v>4</v>
      </c>
      <c r="Y1">
        <v>5</v>
      </c>
      <c r="Z1">
        <v>6</v>
      </c>
      <c r="AA1">
        <v>7</v>
      </c>
      <c r="AB1">
        <v>8</v>
      </c>
      <c r="AC1">
        <v>9</v>
      </c>
      <c r="AD1">
        <v>10</v>
      </c>
      <c r="AE1">
        <v>11</v>
      </c>
      <c r="AF1">
        <v>12</v>
      </c>
      <c r="AG1">
        <v>13</v>
      </c>
      <c r="AH1">
        <v>14</v>
      </c>
      <c r="AI1">
        <v>15</v>
      </c>
      <c r="AJ1">
        <v>16</v>
      </c>
      <c r="AK1">
        <v>17</v>
      </c>
      <c r="AL1">
        <v>18</v>
      </c>
      <c r="AM1">
        <v>19</v>
      </c>
      <c r="AN1">
        <v>20</v>
      </c>
    </row>
    <row r="2" spans="1:43" ht="15" customHeight="1" x14ac:dyDescent="0.25">
      <c r="B2" s="1542" t="s">
        <v>405</v>
      </c>
      <c r="C2" s="1542"/>
      <c r="D2" s="1542"/>
      <c r="E2" s="1542"/>
      <c r="F2" s="1542"/>
      <c r="G2" s="1542"/>
      <c r="H2" s="1542"/>
      <c r="I2" s="1542"/>
      <c r="J2" s="1542"/>
      <c r="K2" s="1542"/>
      <c r="L2" s="1542" t="s">
        <v>406</v>
      </c>
      <c r="M2" s="1542"/>
      <c r="N2" s="1542"/>
      <c r="O2" s="1542"/>
      <c r="P2" s="1542"/>
      <c r="Q2" s="1542"/>
      <c r="R2" s="1542"/>
      <c r="S2" s="1542"/>
      <c r="V2" s="1542" t="s">
        <v>405</v>
      </c>
      <c r="W2" s="1542"/>
      <c r="X2" s="1542"/>
      <c r="Y2" s="1542"/>
      <c r="Z2" s="1542"/>
      <c r="AA2" s="1542"/>
      <c r="AB2" s="1542"/>
      <c r="AC2" s="1542"/>
      <c r="AD2" s="1542"/>
      <c r="AE2" s="1542"/>
      <c r="AF2" s="1542" t="s">
        <v>406</v>
      </c>
      <c r="AG2" s="1542"/>
      <c r="AH2" s="1542"/>
      <c r="AI2" s="1542"/>
      <c r="AJ2" s="1542"/>
      <c r="AK2" s="1542"/>
      <c r="AL2" s="1542"/>
      <c r="AM2" s="1542"/>
      <c r="AO2" s="312" t="s">
        <v>407</v>
      </c>
      <c r="AP2" s="313"/>
      <c r="AQ2" s="311" t="s">
        <v>407</v>
      </c>
    </row>
    <row r="3" spans="1:43" x14ac:dyDescent="0.25">
      <c r="B3" s="1542" t="s">
        <v>249</v>
      </c>
      <c r="C3" s="1542"/>
      <c r="D3" s="1543" t="s">
        <v>519</v>
      </c>
      <c r="E3" s="1544"/>
      <c r="F3" s="1542" t="s">
        <v>54</v>
      </c>
      <c r="G3" s="1542"/>
      <c r="H3" s="1543" t="s">
        <v>76</v>
      </c>
      <c r="I3" s="1544"/>
      <c r="J3" s="1542" t="s">
        <v>252</v>
      </c>
      <c r="K3" s="1542"/>
      <c r="L3" s="1542" t="s">
        <v>249</v>
      </c>
      <c r="M3" s="1542"/>
      <c r="N3" s="1542" t="s">
        <v>54</v>
      </c>
      <c r="O3" s="1542"/>
      <c r="P3" s="1543" t="s">
        <v>75</v>
      </c>
      <c r="Q3" s="1544"/>
      <c r="R3" s="1543" t="s">
        <v>252</v>
      </c>
      <c r="S3" s="1544"/>
      <c r="V3" s="1542" t="s">
        <v>249</v>
      </c>
      <c r="W3" s="1542"/>
      <c r="X3" s="1543" t="s">
        <v>519</v>
      </c>
      <c r="Y3" s="1544"/>
      <c r="Z3" s="1542" t="s">
        <v>75</v>
      </c>
      <c r="AA3" s="1542"/>
      <c r="AB3" s="1542" t="s">
        <v>250</v>
      </c>
      <c r="AC3" s="1542"/>
      <c r="AD3" s="1542" t="s">
        <v>252</v>
      </c>
      <c r="AE3" s="1542"/>
      <c r="AF3" s="1542" t="s">
        <v>249</v>
      </c>
      <c r="AG3" s="1542"/>
      <c r="AH3" s="1542" t="s">
        <v>76</v>
      </c>
      <c r="AI3" s="1542"/>
      <c r="AJ3" s="1542" t="s">
        <v>54</v>
      </c>
      <c r="AK3" s="1542"/>
      <c r="AL3" s="1543" t="s">
        <v>252</v>
      </c>
      <c r="AM3" s="1544"/>
      <c r="AN3" s="781" t="s">
        <v>667</v>
      </c>
      <c r="AO3" s="312"/>
      <c r="AP3" s="313"/>
      <c r="AQ3" s="311"/>
    </row>
    <row r="4" spans="1:43" ht="15" customHeight="1" x14ac:dyDescent="0.25">
      <c r="B4" s="44" t="s">
        <v>408</v>
      </c>
      <c r="C4" s="44" t="s">
        <v>409</v>
      </c>
      <c r="D4" s="44" t="s">
        <v>408</v>
      </c>
      <c r="E4" s="44" t="s">
        <v>409</v>
      </c>
      <c r="F4" s="44" t="s">
        <v>408</v>
      </c>
      <c r="G4" s="44" t="s">
        <v>409</v>
      </c>
      <c r="H4" s="44" t="s">
        <v>408</v>
      </c>
      <c r="I4" s="44" t="s">
        <v>409</v>
      </c>
      <c r="J4" s="4" t="s">
        <v>408</v>
      </c>
      <c r="K4" s="4" t="s">
        <v>409</v>
      </c>
      <c r="L4" s="4" t="s">
        <v>408</v>
      </c>
      <c r="M4" s="4" t="s">
        <v>409</v>
      </c>
      <c r="N4" s="4" t="s">
        <v>408</v>
      </c>
      <c r="O4" s="4" t="s">
        <v>409</v>
      </c>
      <c r="P4" s="44" t="s">
        <v>408</v>
      </c>
      <c r="Q4" s="44" t="s">
        <v>409</v>
      </c>
      <c r="R4" s="4" t="s">
        <v>408</v>
      </c>
      <c r="S4" s="4" t="s">
        <v>409</v>
      </c>
      <c r="V4" s="44" t="s">
        <v>408</v>
      </c>
      <c r="W4" s="44" t="s">
        <v>409</v>
      </c>
      <c r="X4" s="44" t="s">
        <v>408</v>
      </c>
      <c r="Y4" s="44" t="s">
        <v>409</v>
      </c>
      <c r="Z4" s="44" t="s">
        <v>408</v>
      </c>
      <c r="AA4" s="44" t="s">
        <v>409</v>
      </c>
      <c r="AB4" s="44" t="s">
        <v>408</v>
      </c>
      <c r="AC4" s="44" t="s">
        <v>409</v>
      </c>
      <c r="AD4" s="4" t="s">
        <v>408</v>
      </c>
      <c r="AE4" s="4" t="s">
        <v>409</v>
      </c>
      <c r="AF4" s="4" t="s">
        <v>408</v>
      </c>
      <c r="AG4" s="4" t="s">
        <v>409</v>
      </c>
      <c r="AH4" s="4" t="s">
        <v>408</v>
      </c>
      <c r="AI4" s="4" t="s">
        <v>409</v>
      </c>
      <c r="AJ4" s="4" t="s">
        <v>408</v>
      </c>
      <c r="AK4" s="4" t="s">
        <v>409</v>
      </c>
      <c r="AL4" s="4" t="s">
        <v>408</v>
      </c>
      <c r="AM4" s="4" t="s">
        <v>409</v>
      </c>
      <c r="AO4" s="4" t="s">
        <v>408</v>
      </c>
      <c r="AQ4" s="4" t="s">
        <v>409</v>
      </c>
    </row>
    <row r="5" spans="1:43" x14ac:dyDescent="0.25">
      <c r="A5" s="336" t="s">
        <v>386</v>
      </c>
      <c r="B5" s="43">
        <v>0</v>
      </c>
      <c r="C5" s="43"/>
      <c r="D5" s="43"/>
      <c r="E5" s="43"/>
      <c r="F5" s="43">
        <v>0</v>
      </c>
      <c r="G5" s="43"/>
      <c r="H5" s="43">
        <v>0</v>
      </c>
      <c r="I5" s="43"/>
      <c r="J5" s="42">
        <f>F5+B5+D5+H5</f>
        <v>0</v>
      </c>
      <c r="K5" s="42">
        <f>G5+C5+E5+I5</f>
        <v>0</v>
      </c>
      <c r="L5" s="43"/>
      <c r="M5" s="43"/>
      <c r="N5" s="43">
        <v>0</v>
      </c>
      <c r="O5" s="43"/>
      <c r="P5" s="43">
        <v>0</v>
      </c>
      <c r="Q5" s="43"/>
      <c r="R5" s="42">
        <f>L5+N5+P5</f>
        <v>0</v>
      </c>
      <c r="S5" s="42">
        <f>M5+O5+Q5</f>
        <v>0</v>
      </c>
      <c r="U5" s="309" t="s">
        <v>386</v>
      </c>
      <c r="V5" s="43">
        <v>21000000</v>
      </c>
      <c r="W5" s="43"/>
      <c r="X5" s="43"/>
      <c r="Y5" s="43"/>
      <c r="Z5" s="43">
        <v>0</v>
      </c>
      <c r="AA5" s="43"/>
      <c r="AB5" s="43">
        <v>0</v>
      </c>
      <c r="AC5" s="43"/>
      <c r="AD5" s="42">
        <f>V5+Z5+AB5+X5</f>
        <v>21000000</v>
      </c>
      <c r="AE5" s="42">
        <f t="shared" ref="AE5:AE18" si="0">AA5+W5+AC5</f>
        <v>0</v>
      </c>
      <c r="AF5" s="43">
        <v>1306874</v>
      </c>
      <c r="AG5" s="43"/>
      <c r="AH5" s="43">
        <v>0</v>
      </c>
      <c r="AI5" s="43"/>
      <c r="AJ5" s="43">
        <v>0</v>
      </c>
      <c r="AK5" s="43"/>
      <c r="AL5" s="42">
        <f>AF5+AH5+AJ5</f>
        <v>1306874</v>
      </c>
      <c r="AM5" s="42">
        <f>AG5+AI5+AK5</f>
        <v>0</v>
      </c>
      <c r="AN5" s="782">
        <f>V5+AF5</f>
        <v>22306874</v>
      </c>
      <c r="AO5" s="41">
        <f>AL5+AD5+J5+R5</f>
        <v>22306874</v>
      </c>
      <c r="AP5" s="308">
        <v>22306874</v>
      </c>
      <c r="AQ5" s="41">
        <f t="shared" ref="AQ5:AQ18" si="1">AM5+AE5+S5+K5</f>
        <v>0</v>
      </c>
    </row>
    <row r="6" spans="1:43" x14ac:dyDescent="0.25">
      <c r="A6" s="336" t="s">
        <v>388</v>
      </c>
      <c r="B6" s="43">
        <v>0</v>
      </c>
      <c r="C6" s="43"/>
      <c r="D6" s="43"/>
      <c r="E6" s="43"/>
      <c r="F6" s="43">
        <v>0</v>
      </c>
      <c r="G6" s="43"/>
      <c r="H6" s="43">
        <v>9000000</v>
      </c>
      <c r="I6" s="43"/>
      <c r="J6" s="42">
        <f t="shared" ref="J6:J18" si="2">F6+B6+D6+H6</f>
        <v>9000000</v>
      </c>
      <c r="K6" s="42">
        <f t="shared" ref="K6:K18" si="3">G6+C6+E6+I6</f>
        <v>0</v>
      </c>
      <c r="L6" s="43"/>
      <c r="M6" s="43"/>
      <c r="N6" s="43">
        <v>0</v>
      </c>
      <c r="O6" s="43"/>
      <c r="P6" s="43">
        <v>3857142.8571428563</v>
      </c>
      <c r="Q6" s="43"/>
      <c r="R6" s="42">
        <f t="shared" ref="R6:S18" si="4">L6+N6+P6</f>
        <v>3857142.8571428563</v>
      </c>
      <c r="S6" s="42">
        <f t="shared" si="4"/>
        <v>0</v>
      </c>
      <c r="U6" s="309" t="s">
        <v>388</v>
      </c>
      <c r="V6" s="43">
        <v>4025323.1428571437</v>
      </c>
      <c r="W6" s="43"/>
      <c r="X6" s="43"/>
      <c r="Y6" s="43"/>
      <c r="Z6" s="43">
        <v>0</v>
      </c>
      <c r="AA6" s="43"/>
      <c r="AB6" s="43">
        <v>0</v>
      </c>
      <c r="AC6" s="43"/>
      <c r="AD6" s="42">
        <f t="shared" ref="AD6:AD18" si="5">V6+Z6+AB6+X6</f>
        <v>4025323.1428571437</v>
      </c>
      <c r="AE6" s="42">
        <f t="shared" si="0"/>
        <v>0</v>
      </c>
      <c r="AF6" s="43">
        <v>0</v>
      </c>
      <c r="AG6" s="43"/>
      <c r="AH6" s="43">
        <v>0</v>
      </c>
      <c r="AI6" s="43"/>
      <c r="AJ6" s="43">
        <v>0</v>
      </c>
      <c r="AK6" s="43"/>
      <c r="AL6" s="42">
        <f t="shared" ref="AL6:AL18" si="6">AF6+AH6+AJ6</f>
        <v>0</v>
      </c>
      <c r="AM6" s="42">
        <f t="shared" ref="AM6:AM18" si="7">AG6+AI6+AK6</f>
        <v>0</v>
      </c>
      <c r="AN6" s="782">
        <f t="shared" ref="AN6:AN18" si="8">V6+AF6</f>
        <v>4025323.1428571437</v>
      </c>
      <c r="AO6" s="41">
        <f t="shared" ref="AO6:AO18" si="9">AL6+AD6+J6+R6</f>
        <v>16882466</v>
      </c>
      <c r="AP6" s="308">
        <v>16882466</v>
      </c>
      <c r="AQ6" s="41">
        <f t="shared" si="1"/>
        <v>0</v>
      </c>
    </row>
    <row r="7" spans="1:43" x14ac:dyDescent="0.25">
      <c r="A7" s="336" t="s">
        <v>390</v>
      </c>
      <c r="B7" s="43">
        <v>0</v>
      </c>
      <c r="C7" s="43"/>
      <c r="D7" s="43"/>
      <c r="E7" s="43"/>
      <c r="F7" s="43">
        <v>8250000</v>
      </c>
      <c r="G7" s="43"/>
      <c r="H7" s="43">
        <v>2206229.7599999998</v>
      </c>
      <c r="I7" s="43"/>
      <c r="J7" s="42">
        <f t="shared" si="2"/>
        <v>10456229.76</v>
      </c>
      <c r="K7" s="42">
        <f t="shared" si="3"/>
        <v>0</v>
      </c>
      <c r="L7" s="43"/>
      <c r="M7" s="43"/>
      <c r="N7" s="43">
        <v>3332706.24</v>
      </c>
      <c r="O7" s="43"/>
      <c r="P7" s="43">
        <v>0</v>
      </c>
      <c r="Q7" s="43"/>
      <c r="R7" s="42">
        <f t="shared" si="4"/>
        <v>3332706.24</v>
      </c>
      <c r="S7" s="42">
        <f t="shared" si="4"/>
        <v>0</v>
      </c>
      <c r="U7" s="309" t="s">
        <v>390</v>
      </c>
      <c r="V7" s="43">
        <v>0</v>
      </c>
      <c r="W7" s="43"/>
      <c r="X7" s="43"/>
      <c r="Y7" s="43"/>
      <c r="Z7" s="43">
        <v>0</v>
      </c>
      <c r="AA7" s="43"/>
      <c r="AB7" s="43">
        <v>0</v>
      </c>
      <c r="AC7" s="43"/>
      <c r="AD7" s="42">
        <f t="shared" si="5"/>
        <v>0</v>
      </c>
      <c r="AE7" s="42">
        <f t="shared" si="0"/>
        <v>0</v>
      </c>
      <c r="AF7" s="43">
        <v>0</v>
      </c>
      <c r="AG7" s="43"/>
      <c r="AH7" s="43">
        <v>0</v>
      </c>
      <c r="AI7" s="43"/>
      <c r="AJ7" s="43">
        <v>0</v>
      </c>
      <c r="AK7" s="43"/>
      <c r="AL7" s="42">
        <f t="shared" si="6"/>
        <v>0</v>
      </c>
      <c r="AM7" s="42">
        <f t="shared" si="7"/>
        <v>0</v>
      </c>
      <c r="AN7" s="782">
        <f t="shared" si="8"/>
        <v>0</v>
      </c>
      <c r="AO7" s="41">
        <f t="shared" si="9"/>
        <v>13788936</v>
      </c>
      <c r="AP7" s="308">
        <v>13788936</v>
      </c>
      <c r="AQ7" s="41">
        <f t="shared" si="1"/>
        <v>0</v>
      </c>
    </row>
    <row r="8" spans="1:43" x14ac:dyDescent="0.25">
      <c r="A8" s="336" t="s">
        <v>319</v>
      </c>
      <c r="B8" s="43">
        <v>0</v>
      </c>
      <c r="C8" s="43"/>
      <c r="D8" s="43"/>
      <c r="E8" s="43"/>
      <c r="F8" s="43">
        <v>14000000</v>
      </c>
      <c r="G8" s="43"/>
      <c r="H8" s="43">
        <v>0</v>
      </c>
      <c r="I8" s="43"/>
      <c r="J8" s="42">
        <f t="shared" si="2"/>
        <v>14000000</v>
      </c>
      <c r="K8" s="42">
        <f t="shared" si="3"/>
        <v>0</v>
      </c>
      <c r="L8" s="43"/>
      <c r="M8" s="43"/>
      <c r="N8" s="43">
        <v>4275275</v>
      </c>
      <c r="O8" s="43"/>
      <c r="P8" s="43">
        <v>0</v>
      </c>
      <c r="Q8" s="43"/>
      <c r="R8" s="42">
        <f t="shared" si="4"/>
        <v>4275275</v>
      </c>
      <c r="S8" s="42">
        <f t="shared" si="4"/>
        <v>0</v>
      </c>
      <c r="U8" s="309" t="s">
        <v>319</v>
      </c>
      <c r="V8" s="43"/>
      <c r="W8" s="43"/>
      <c r="X8" s="43"/>
      <c r="Y8" s="43"/>
      <c r="Z8" s="43"/>
      <c r="AA8" s="43"/>
      <c r="AB8" s="43"/>
      <c r="AC8" s="43"/>
      <c r="AD8" s="42">
        <f t="shared" si="5"/>
        <v>0</v>
      </c>
      <c r="AE8" s="42">
        <f t="shared" si="0"/>
        <v>0</v>
      </c>
      <c r="AF8" s="43"/>
      <c r="AG8" s="43"/>
      <c r="AH8" s="43">
        <v>0</v>
      </c>
      <c r="AI8" s="43"/>
      <c r="AJ8" s="43"/>
      <c r="AK8" s="43"/>
      <c r="AL8" s="42">
        <f t="shared" si="6"/>
        <v>0</v>
      </c>
      <c r="AM8" s="42">
        <f t="shared" si="7"/>
        <v>0</v>
      </c>
      <c r="AN8" s="782">
        <f t="shared" si="8"/>
        <v>0</v>
      </c>
      <c r="AO8" s="41">
        <f t="shared" si="9"/>
        <v>18275275</v>
      </c>
      <c r="AP8" s="308">
        <v>18275275</v>
      </c>
      <c r="AQ8" s="41">
        <f t="shared" si="1"/>
        <v>0</v>
      </c>
    </row>
    <row r="9" spans="1:43" x14ac:dyDescent="0.25">
      <c r="A9" s="336" t="s">
        <v>311</v>
      </c>
      <c r="B9" s="43">
        <v>0</v>
      </c>
      <c r="C9" s="43"/>
      <c r="D9" s="43"/>
      <c r="E9" s="43"/>
      <c r="F9" s="43">
        <v>11500000</v>
      </c>
      <c r="G9" s="43"/>
      <c r="H9" s="43">
        <v>0</v>
      </c>
      <c r="I9" s="43"/>
      <c r="J9" s="42">
        <f t="shared" si="2"/>
        <v>11500000</v>
      </c>
      <c r="K9" s="42">
        <f t="shared" si="3"/>
        <v>0</v>
      </c>
      <c r="L9" s="43"/>
      <c r="M9" s="43"/>
      <c r="N9" s="43">
        <v>3452487.5</v>
      </c>
      <c r="O9" s="43"/>
      <c r="P9" s="43">
        <v>0</v>
      </c>
      <c r="Q9" s="43"/>
      <c r="R9" s="42">
        <f t="shared" si="4"/>
        <v>3452487.5</v>
      </c>
      <c r="S9" s="42">
        <f t="shared" si="4"/>
        <v>0</v>
      </c>
      <c r="U9" s="309" t="s">
        <v>311</v>
      </c>
      <c r="V9" s="43">
        <v>0</v>
      </c>
      <c r="W9" s="43"/>
      <c r="X9" s="43"/>
      <c r="Y9" s="43"/>
      <c r="Z9" s="43">
        <v>0</v>
      </c>
      <c r="AA9" s="43"/>
      <c r="AB9" s="43">
        <v>1300000</v>
      </c>
      <c r="AC9" s="43"/>
      <c r="AD9" s="42">
        <f t="shared" si="5"/>
        <v>1300000</v>
      </c>
      <c r="AE9" s="42">
        <f t="shared" si="0"/>
        <v>0</v>
      </c>
      <c r="AF9" s="43">
        <v>0</v>
      </c>
      <c r="AG9" s="43"/>
      <c r="AH9" s="43">
        <v>0</v>
      </c>
      <c r="AI9" s="43"/>
      <c r="AJ9" s="43">
        <v>361387.5</v>
      </c>
      <c r="AK9" s="43"/>
      <c r="AL9" s="42">
        <f t="shared" si="6"/>
        <v>361387.5</v>
      </c>
      <c r="AM9" s="42">
        <f t="shared" si="7"/>
        <v>0</v>
      </c>
      <c r="AN9" s="782">
        <f t="shared" si="8"/>
        <v>0</v>
      </c>
      <c r="AO9" s="41">
        <f t="shared" si="9"/>
        <v>16613875</v>
      </c>
      <c r="AP9" s="308">
        <v>16613875</v>
      </c>
      <c r="AQ9" s="41">
        <f t="shared" si="1"/>
        <v>0</v>
      </c>
    </row>
    <row r="10" spans="1:43" x14ac:dyDescent="0.25">
      <c r="A10" s="336" t="s">
        <v>394</v>
      </c>
      <c r="B10" s="43">
        <v>0</v>
      </c>
      <c r="C10" s="43"/>
      <c r="D10" s="43"/>
      <c r="E10" s="43"/>
      <c r="F10" s="43">
        <v>9888328.8000000007</v>
      </c>
      <c r="G10" s="43"/>
      <c r="H10" s="43">
        <v>0</v>
      </c>
      <c r="I10" s="43"/>
      <c r="J10" s="42">
        <f t="shared" si="2"/>
        <v>9888328.8000000007</v>
      </c>
      <c r="K10" s="42">
        <f t="shared" si="3"/>
        <v>0</v>
      </c>
      <c r="L10" s="43"/>
      <c r="M10" s="43"/>
      <c r="N10" s="43">
        <v>4237855.1999999993</v>
      </c>
      <c r="O10" s="43"/>
      <c r="P10" s="43">
        <v>0</v>
      </c>
      <c r="Q10" s="43"/>
      <c r="R10" s="42">
        <f t="shared" si="4"/>
        <v>4237855.1999999993</v>
      </c>
      <c r="S10" s="42">
        <f t="shared" si="4"/>
        <v>0</v>
      </c>
      <c r="U10" s="309" t="s">
        <v>394</v>
      </c>
      <c r="V10" s="43">
        <v>0</v>
      </c>
      <c r="W10" s="43"/>
      <c r="X10" s="43"/>
      <c r="Y10" s="43"/>
      <c r="Z10" s="43">
        <v>0</v>
      </c>
      <c r="AA10" s="43"/>
      <c r="AB10" s="43">
        <v>2472082.2000000002</v>
      </c>
      <c r="AC10" s="43"/>
      <c r="AD10" s="42">
        <f t="shared" si="5"/>
        <v>2472082.2000000002</v>
      </c>
      <c r="AE10" s="42">
        <f t="shared" si="0"/>
        <v>0</v>
      </c>
      <c r="AF10" s="43">
        <v>0</v>
      </c>
      <c r="AG10" s="43"/>
      <c r="AH10" s="43">
        <v>0</v>
      </c>
      <c r="AI10" s="43"/>
      <c r="AJ10" s="43">
        <v>1059463.7999999998</v>
      </c>
      <c r="AK10" s="43"/>
      <c r="AL10" s="42">
        <f t="shared" si="6"/>
        <v>1059463.7999999998</v>
      </c>
      <c r="AM10" s="42">
        <f t="shared" si="7"/>
        <v>0</v>
      </c>
      <c r="AN10" s="782">
        <f t="shared" si="8"/>
        <v>0</v>
      </c>
      <c r="AO10" s="41">
        <f t="shared" si="9"/>
        <v>17657730</v>
      </c>
      <c r="AP10" s="308">
        <v>17657730</v>
      </c>
      <c r="AQ10" s="41">
        <f t="shared" si="1"/>
        <v>0</v>
      </c>
    </row>
    <row r="11" spans="1:43" x14ac:dyDescent="0.25">
      <c r="A11" s="336" t="s">
        <v>236</v>
      </c>
      <c r="B11" s="43">
        <v>0</v>
      </c>
      <c r="C11" s="43"/>
      <c r="D11" s="43"/>
      <c r="E11" s="43"/>
      <c r="F11" s="43">
        <v>11953717</v>
      </c>
      <c r="G11" s="43"/>
      <c r="H11" s="43">
        <v>0</v>
      </c>
      <c r="I11" s="43"/>
      <c r="J11" s="42">
        <f t="shared" si="2"/>
        <v>11953717</v>
      </c>
      <c r="K11" s="42">
        <f t="shared" si="3"/>
        <v>0</v>
      </c>
      <c r="L11" s="43"/>
      <c r="M11" s="43"/>
      <c r="N11" s="43">
        <v>1000000</v>
      </c>
      <c r="O11" s="43"/>
      <c r="P11" s="43">
        <v>0</v>
      </c>
      <c r="Q11" s="43"/>
      <c r="R11" s="42">
        <f t="shared" si="4"/>
        <v>1000000</v>
      </c>
      <c r="S11" s="42">
        <f t="shared" si="4"/>
        <v>0</v>
      </c>
      <c r="U11" s="309" t="s">
        <v>236</v>
      </c>
      <c r="V11" s="43">
        <v>0</v>
      </c>
      <c r="W11" s="43"/>
      <c r="X11" s="43"/>
      <c r="Y11" s="43"/>
      <c r="Z11" s="43">
        <v>0</v>
      </c>
      <c r="AA11" s="43"/>
      <c r="AB11" s="43">
        <v>0</v>
      </c>
      <c r="AC11" s="43"/>
      <c r="AD11" s="42">
        <f t="shared" si="5"/>
        <v>0</v>
      </c>
      <c r="AE11" s="42">
        <f t="shared" si="0"/>
        <v>0</v>
      </c>
      <c r="AF11" s="43">
        <v>0</v>
      </c>
      <c r="AG11" s="43"/>
      <c r="AH11" s="43">
        <v>0</v>
      </c>
      <c r="AI11" s="43"/>
      <c r="AJ11" s="43">
        <v>0</v>
      </c>
      <c r="AK11" s="43"/>
      <c r="AL11" s="42">
        <f t="shared" si="6"/>
        <v>0</v>
      </c>
      <c r="AM11" s="42">
        <f t="shared" si="7"/>
        <v>0</v>
      </c>
      <c r="AN11" s="782">
        <f t="shared" si="8"/>
        <v>0</v>
      </c>
      <c r="AO11" s="41">
        <f t="shared" si="9"/>
        <v>12953717</v>
      </c>
      <c r="AP11" s="308">
        <v>12953717</v>
      </c>
      <c r="AQ11" s="41">
        <f t="shared" si="1"/>
        <v>0</v>
      </c>
    </row>
    <row r="12" spans="1:43" x14ac:dyDescent="0.25">
      <c r="A12" s="336" t="s">
        <v>396</v>
      </c>
      <c r="B12" s="43">
        <v>0</v>
      </c>
      <c r="C12" s="43"/>
      <c r="D12" s="43"/>
      <c r="E12" s="43"/>
      <c r="F12" s="43">
        <v>13838657.249</v>
      </c>
      <c r="G12" s="43"/>
      <c r="H12" s="43">
        <v>0</v>
      </c>
      <c r="I12" s="43"/>
      <c r="J12" s="42">
        <f t="shared" si="2"/>
        <v>13838657.249</v>
      </c>
      <c r="K12" s="42">
        <f t="shared" si="3"/>
        <v>0</v>
      </c>
      <c r="L12" s="43"/>
      <c r="M12" s="43"/>
      <c r="N12" s="43">
        <v>4.1307881474494934E-4</v>
      </c>
      <c r="O12" s="43"/>
      <c r="P12" s="43">
        <v>0</v>
      </c>
      <c r="Q12" s="43"/>
      <c r="R12" s="42">
        <f t="shared" si="4"/>
        <v>4.1307881474494934E-4</v>
      </c>
      <c r="S12" s="42">
        <f t="shared" si="4"/>
        <v>0</v>
      </c>
      <c r="U12" s="309" t="s">
        <v>396</v>
      </c>
      <c r="V12" s="43">
        <v>0</v>
      </c>
      <c r="W12" s="43"/>
      <c r="X12" s="43"/>
      <c r="Y12" s="43"/>
      <c r="Z12" s="43">
        <v>0</v>
      </c>
      <c r="AA12" s="43"/>
      <c r="AB12" s="43">
        <v>32814286.749999899</v>
      </c>
      <c r="AC12" s="43"/>
      <c r="AD12" s="42">
        <f t="shared" si="5"/>
        <v>32814286.749999899</v>
      </c>
      <c r="AE12" s="42">
        <f t="shared" si="0"/>
        <v>0</v>
      </c>
      <c r="AF12" s="43">
        <v>0</v>
      </c>
      <c r="AG12" s="43"/>
      <c r="AH12" s="43">
        <v>0</v>
      </c>
      <c r="AI12" s="43"/>
      <c r="AJ12" s="43">
        <v>5.8702379465103149E-4</v>
      </c>
      <c r="AK12" s="43"/>
      <c r="AL12" s="42">
        <f t="shared" si="6"/>
        <v>5.8702379465103149E-4</v>
      </c>
      <c r="AM12" s="42">
        <f t="shared" si="7"/>
        <v>0</v>
      </c>
      <c r="AN12" s="782">
        <f t="shared" si="8"/>
        <v>0</v>
      </c>
      <c r="AO12" s="41">
        <f t="shared" si="9"/>
        <v>46652944</v>
      </c>
      <c r="AP12" s="308">
        <v>46652944</v>
      </c>
      <c r="AQ12" s="41">
        <f t="shared" si="1"/>
        <v>0</v>
      </c>
    </row>
    <row r="13" spans="1:43" x14ac:dyDescent="0.25">
      <c r="A13" s="336" t="s">
        <v>397</v>
      </c>
      <c r="B13" s="43">
        <v>4194301.6</v>
      </c>
      <c r="C13" s="43"/>
      <c r="D13" s="43"/>
      <c r="E13" s="43"/>
      <c r="F13" s="43">
        <v>13500000</v>
      </c>
      <c r="G13" s="43"/>
      <c r="H13" s="43">
        <v>0</v>
      </c>
      <c r="I13" s="43"/>
      <c r="J13" s="42">
        <f t="shared" si="2"/>
        <v>17694301.600000001</v>
      </c>
      <c r="K13" s="42">
        <f t="shared" si="3"/>
        <v>0</v>
      </c>
      <c r="L13" s="43"/>
      <c r="M13" s="43"/>
      <c r="N13" s="43">
        <v>5374357.1999999993</v>
      </c>
      <c r="O13" s="43"/>
      <c r="P13" s="43">
        <v>0</v>
      </c>
      <c r="Q13" s="43"/>
      <c r="R13" s="42">
        <f t="shared" si="4"/>
        <v>5374357.1999999993</v>
      </c>
      <c r="S13" s="42">
        <f t="shared" si="4"/>
        <v>0</v>
      </c>
      <c r="U13" s="309" t="s">
        <v>397</v>
      </c>
      <c r="V13" s="43">
        <v>18874357.199999999</v>
      </c>
      <c r="W13" s="43"/>
      <c r="X13" s="43"/>
      <c r="Y13" s="43"/>
      <c r="Z13" s="43">
        <v>0</v>
      </c>
      <c r="AA13" s="43"/>
      <c r="AB13" s="43">
        <v>0</v>
      </c>
      <c r="AC13" s="43"/>
      <c r="AD13" s="42">
        <f t="shared" si="5"/>
        <v>18874357.199999999</v>
      </c>
      <c r="AE13" s="42">
        <f t="shared" si="0"/>
        <v>0</v>
      </c>
      <c r="AF13" s="43">
        <v>0</v>
      </c>
      <c r="AG13" s="43"/>
      <c r="AH13" s="43">
        <v>0</v>
      </c>
      <c r="AI13" s="43"/>
      <c r="AJ13" s="43">
        <v>0</v>
      </c>
      <c r="AK13" s="43"/>
      <c r="AL13" s="42">
        <f t="shared" si="6"/>
        <v>0</v>
      </c>
      <c r="AM13" s="42">
        <f t="shared" si="7"/>
        <v>0</v>
      </c>
      <c r="AN13" s="782">
        <f t="shared" si="8"/>
        <v>18874357.199999999</v>
      </c>
      <c r="AO13" s="41">
        <f t="shared" si="9"/>
        <v>41943016</v>
      </c>
      <c r="AP13" s="308">
        <v>41943016</v>
      </c>
      <c r="AQ13" s="41">
        <f t="shared" si="1"/>
        <v>0</v>
      </c>
    </row>
    <row r="14" spans="1:43" x14ac:dyDescent="0.25">
      <c r="A14" s="336" t="s">
        <v>315</v>
      </c>
      <c r="B14" s="43">
        <v>0</v>
      </c>
      <c r="C14" s="43"/>
      <c r="D14" s="43"/>
      <c r="E14" s="43"/>
      <c r="F14" s="43">
        <v>7300000</v>
      </c>
      <c r="G14" s="43"/>
      <c r="H14" s="43">
        <v>0</v>
      </c>
      <c r="I14" s="43"/>
      <c r="J14" s="42">
        <f t="shared" si="2"/>
        <v>7300000</v>
      </c>
      <c r="K14" s="42">
        <f t="shared" si="3"/>
        <v>0</v>
      </c>
      <c r="L14" s="43"/>
      <c r="M14" s="43"/>
      <c r="N14" s="43">
        <v>972488.40000000037</v>
      </c>
      <c r="O14" s="43"/>
      <c r="P14" s="43">
        <v>0</v>
      </c>
      <c r="Q14" s="43"/>
      <c r="R14" s="42">
        <f t="shared" si="4"/>
        <v>972488.40000000037</v>
      </c>
      <c r="S14" s="42">
        <f t="shared" si="4"/>
        <v>0</v>
      </c>
      <c r="U14" s="309" t="s">
        <v>315</v>
      </c>
      <c r="V14" s="43">
        <v>11700000</v>
      </c>
      <c r="W14" s="43"/>
      <c r="X14" s="43"/>
      <c r="Y14" s="43"/>
      <c r="Z14" s="43">
        <v>0</v>
      </c>
      <c r="AA14" s="43"/>
      <c r="AB14" s="43">
        <v>0</v>
      </c>
      <c r="AC14" s="43"/>
      <c r="AD14" s="42">
        <f t="shared" si="5"/>
        <v>11700000</v>
      </c>
      <c r="AE14" s="42">
        <f t="shared" si="0"/>
        <v>0</v>
      </c>
      <c r="AF14" s="43">
        <v>708732.59999999963</v>
      </c>
      <c r="AG14" s="43"/>
      <c r="AH14" s="43">
        <v>0</v>
      </c>
      <c r="AI14" s="43"/>
      <c r="AJ14" s="43">
        <v>0</v>
      </c>
      <c r="AK14" s="43"/>
      <c r="AL14" s="42">
        <f t="shared" si="6"/>
        <v>708732.59999999963</v>
      </c>
      <c r="AM14" s="42">
        <f t="shared" si="7"/>
        <v>0</v>
      </c>
      <c r="AN14" s="782">
        <f t="shared" si="8"/>
        <v>12408732.6</v>
      </c>
      <c r="AO14" s="41">
        <f t="shared" si="9"/>
        <v>20681221</v>
      </c>
      <c r="AP14" s="335">
        <v>20681221</v>
      </c>
      <c r="AQ14" s="41">
        <f t="shared" si="1"/>
        <v>0</v>
      </c>
    </row>
    <row r="15" spans="1:43" x14ac:dyDescent="0.25">
      <c r="A15" s="336" t="s">
        <v>400</v>
      </c>
      <c r="B15" s="43">
        <v>0</v>
      </c>
      <c r="C15" s="43"/>
      <c r="D15" s="43"/>
      <c r="E15" s="43"/>
      <c r="F15" s="43">
        <v>0</v>
      </c>
      <c r="G15" s="43"/>
      <c r="H15" s="43"/>
      <c r="I15" s="43"/>
      <c r="J15" s="42">
        <f t="shared" si="2"/>
        <v>0</v>
      </c>
      <c r="K15" s="42">
        <f t="shared" si="3"/>
        <v>0</v>
      </c>
      <c r="L15" s="43"/>
      <c r="M15" s="43"/>
      <c r="N15" s="43"/>
      <c r="O15" s="43"/>
      <c r="P15" s="43"/>
      <c r="Q15" s="43"/>
      <c r="R15" s="42">
        <f t="shared" si="4"/>
        <v>0</v>
      </c>
      <c r="S15" s="42">
        <f t="shared" si="4"/>
        <v>0</v>
      </c>
      <c r="U15" s="309" t="s">
        <v>400</v>
      </c>
      <c r="V15" s="43">
        <v>0</v>
      </c>
      <c r="W15" s="43"/>
      <c r="X15" s="43"/>
      <c r="Y15" s="43"/>
      <c r="Z15" s="43">
        <v>0</v>
      </c>
      <c r="AA15" s="43"/>
      <c r="AB15" s="43">
        <v>9000000</v>
      </c>
      <c r="AC15" s="43"/>
      <c r="AD15" s="42">
        <f t="shared" si="5"/>
        <v>9000000</v>
      </c>
      <c r="AE15" s="42">
        <f t="shared" si="0"/>
        <v>0</v>
      </c>
      <c r="AF15" s="43">
        <v>0</v>
      </c>
      <c r="AG15" s="43"/>
      <c r="AH15" s="43">
        <v>0</v>
      </c>
      <c r="AI15" s="43"/>
      <c r="AJ15" s="43">
        <v>1764526</v>
      </c>
      <c r="AK15" s="43"/>
      <c r="AL15" s="42">
        <f t="shared" si="6"/>
        <v>1764526</v>
      </c>
      <c r="AM15" s="42">
        <f t="shared" si="7"/>
        <v>0</v>
      </c>
      <c r="AN15" s="782">
        <f t="shared" si="8"/>
        <v>0</v>
      </c>
      <c r="AO15" s="41">
        <f t="shared" si="9"/>
        <v>10764526</v>
      </c>
      <c r="AP15" s="308">
        <v>10764526</v>
      </c>
      <c r="AQ15" s="41">
        <f t="shared" si="1"/>
        <v>0</v>
      </c>
    </row>
    <row r="16" spans="1:43" x14ac:dyDescent="0.25">
      <c r="A16" s="336" t="s">
        <v>401</v>
      </c>
      <c r="B16" s="43">
        <v>0</v>
      </c>
      <c r="C16" s="43"/>
      <c r="D16" s="43"/>
      <c r="E16" s="43"/>
      <c r="F16" s="43">
        <v>23000000</v>
      </c>
      <c r="G16" s="43"/>
      <c r="H16" s="43">
        <v>19500000</v>
      </c>
      <c r="I16" s="43"/>
      <c r="J16" s="42">
        <f t="shared" si="2"/>
        <v>42500000</v>
      </c>
      <c r="K16" s="42">
        <f t="shared" si="3"/>
        <v>0</v>
      </c>
      <c r="L16" s="43"/>
      <c r="M16" s="43"/>
      <c r="N16" s="43">
        <v>4116522.2349999994</v>
      </c>
      <c r="O16" s="43"/>
      <c r="P16" s="43">
        <v>8164330.7650000006</v>
      </c>
      <c r="Q16" s="43"/>
      <c r="R16" s="42">
        <f t="shared" si="4"/>
        <v>12280853</v>
      </c>
      <c r="S16" s="42">
        <f t="shared" si="4"/>
        <v>0</v>
      </c>
      <c r="U16" s="309" t="s">
        <v>401</v>
      </c>
      <c r="V16" s="43">
        <v>0</v>
      </c>
      <c r="W16" s="43"/>
      <c r="X16" s="43"/>
      <c r="Y16" s="43"/>
      <c r="Z16" s="43">
        <v>0</v>
      </c>
      <c r="AA16" s="43"/>
      <c r="AB16" s="43">
        <v>0</v>
      </c>
      <c r="AC16" s="43"/>
      <c r="AD16" s="42">
        <f t="shared" si="5"/>
        <v>0</v>
      </c>
      <c r="AE16" s="42">
        <f t="shared" si="0"/>
        <v>0</v>
      </c>
      <c r="AF16" s="43">
        <v>0</v>
      </c>
      <c r="AG16" s="43"/>
      <c r="AH16" s="43">
        <v>0</v>
      </c>
      <c r="AI16" s="43"/>
      <c r="AJ16" s="43">
        <v>0</v>
      </c>
      <c r="AK16" s="43"/>
      <c r="AL16" s="42">
        <f t="shared" si="6"/>
        <v>0</v>
      </c>
      <c r="AM16" s="42">
        <f t="shared" si="7"/>
        <v>0</v>
      </c>
      <c r="AN16" s="782">
        <f t="shared" si="8"/>
        <v>0</v>
      </c>
      <c r="AO16" s="41">
        <f t="shared" si="9"/>
        <v>54780853</v>
      </c>
      <c r="AP16" s="308">
        <v>54780853</v>
      </c>
      <c r="AQ16" s="41">
        <f t="shared" si="1"/>
        <v>0</v>
      </c>
    </row>
    <row r="17" spans="1:43" x14ac:dyDescent="0.25">
      <c r="A17" s="336" t="s">
        <v>372</v>
      </c>
      <c r="B17" s="43">
        <v>954047.01</v>
      </c>
      <c r="C17" s="336"/>
      <c r="D17" s="336"/>
      <c r="E17" s="336"/>
      <c r="F17" s="43">
        <v>3180156.7</v>
      </c>
      <c r="G17" s="43"/>
      <c r="H17" s="336">
        <v>0</v>
      </c>
      <c r="I17" s="336"/>
      <c r="J17" s="42">
        <f t="shared" si="2"/>
        <v>4134203.71</v>
      </c>
      <c r="K17" s="42">
        <f t="shared" si="3"/>
        <v>0</v>
      </c>
      <c r="L17" s="43"/>
      <c r="M17" s="43"/>
      <c r="N17" s="43">
        <v>0</v>
      </c>
      <c r="O17" s="43"/>
      <c r="P17" s="4">
        <v>0</v>
      </c>
      <c r="Q17" s="4"/>
      <c r="R17" s="42">
        <f t="shared" si="4"/>
        <v>0</v>
      </c>
      <c r="S17" s="42">
        <f t="shared" si="4"/>
        <v>0</v>
      </c>
      <c r="U17" s="4" t="s">
        <v>372</v>
      </c>
      <c r="V17" s="43">
        <v>1590078.35</v>
      </c>
      <c r="W17" s="4"/>
      <c r="X17" s="4"/>
      <c r="Y17" s="4"/>
      <c r="Z17" s="43">
        <v>2226109.69</v>
      </c>
      <c r="AA17" s="4"/>
      <c r="AB17" s="43">
        <v>22000000</v>
      </c>
      <c r="AC17" s="4"/>
      <c r="AD17" s="42">
        <f t="shared" si="5"/>
        <v>25816188.039999999</v>
      </c>
      <c r="AE17" s="42">
        <f t="shared" si="0"/>
        <v>0</v>
      </c>
      <c r="AF17" s="43">
        <v>0</v>
      </c>
      <c r="AG17" s="4"/>
      <c r="AH17" s="43">
        <v>954047.01</v>
      </c>
      <c r="AI17" s="4"/>
      <c r="AJ17" s="43">
        <v>897128.24</v>
      </c>
      <c r="AK17" s="4"/>
      <c r="AL17" s="42">
        <f t="shared" si="6"/>
        <v>1851175.25</v>
      </c>
      <c r="AM17" s="42">
        <f t="shared" si="7"/>
        <v>0</v>
      </c>
      <c r="AN17" s="782">
        <f t="shared" si="8"/>
        <v>1590078.35</v>
      </c>
      <c r="AO17" s="41">
        <f t="shared" si="9"/>
        <v>31801567</v>
      </c>
      <c r="AP17" s="308">
        <v>31801567</v>
      </c>
      <c r="AQ17" s="41">
        <f t="shared" si="1"/>
        <v>0</v>
      </c>
    </row>
    <row r="18" spans="1:43" x14ac:dyDescent="0.25">
      <c r="A18" s="336" t="s">
        <v>3</v>
      </c>
      <c r="B18" s="43">
        <v>1815909.98</v>
      </c>
      <c r="C18" s="43"/>
      <c r="D18" s="43"/>
      <c r="E18" s="43"/>
      <c r="F18" s="43">
        <v>0</v>
      </c>
      <c r="G18" s="43"/>
      <c r="H18" s="336">
        <v>0</v>
      </c>
      <c r="I18" s="336"/>
      <c r="J18" s="42">
        <f t="shared" si="2"/>
        <v>1815909.98</v>
      </c>
      <c r="K18" s="42">
        <f t="shared" si="3"/>
        <v>0</v>
      </c>
      <c r="L18" s="43"/>
      <c r="M18" s="43"/>
      <c r="N18" s="43">
        <v>0</v>
      </c>
      <c r="O18" s="43"/>
      <c r="P18" s="4">
        <v>0</v>
      </c>
      <c r="Q18" s="4"/>
      <c r="R18" s="42">
        <f t="shared" si="4"/>
        <v>0</v>
      </c>
      <c r="S18" s="42">
        <f t="shared" si="4"/>
        <v>0</v>
      </c>
      <c r="U18" s="4" t="s">
        <v>3</v>
      </c>
      <c r="V18" s="43">
        <v>9701773.3399999999</v>
      </c>
      <c r="W18" s="43"/>
      <c r="X18" s="43"/>
      <c r="Y18" s="43"/>
      <c r="Z18" s="43">
        <v>0</v>
      </c>
      <c r="AA18" s="4"/>
      <c r="AB18" s="43">
        <v>4856617.6749999998</v>
      </c>
      <c r="AC18" s="43"/>
      <c r="AD18" s="42">
        <f t="shared" si="5"/>
        <v>14558391.015000001</v>
      </c>
      <c r="AE18" s="42">
        <f t="shared" si="0"/>
        <v>0</v>
      </c>
      <c r="AF18" s="43">
        <v>2.5000013411045074E-3</v>
      </c>
      <c r="AG18" s="43"/>
      <c r="AH18" s="43">
        <v>0</v>
      </c>
      <c r="AI18" s="4"/>
      <c r="AJ18" s="43">
        <v>1.6000000759959221E-3</v>
      </c>
      <c r="AK18" s="4"/>
      <c r="AL18" s="42">
        <f t="shared" si="6"/>
        <v>4.1000014171004295E-3</v>
      </c>
      <c r="AM18" s="42">
        <f t="shared" si="7"/>
        <v>0</v>
      </c>
      <c r="AN18" s="782">
        <f t="shared" si="8"/>
        <v>9701773.3425000012</v>
      </c>
      <c r="AO18" s="41">
        <f t="shared" si="9"/>
        <v>16374300.999100003</v>
      </c>
      <c r="AP18" s="308">
        <v>16374301</v>
      </c>
      <c r="AQ18" s="41">
        <f t="shared" si="1"/>
        <v>0</v>
      </c>
    </row>
  </sheetData>
  <sheetProtection algorithmName="SHA-512" hashValue="i8QA3x2RRQ4maUW6s9y4wAXZwtbHFT033Fiq99F1XFD5deim8lb9tBC50FM9qXPYnNeHEXuR3A5G6QmmypXjRQ==" saltValue="TCxlpmJvhzu50QQUypdXdQ==" spinCount="100000" sheet="1" objects="1" scenarios="1"/>
  <mergeCells count="23">
    <mergeCell ref="B1:S1"/>
    <mergeCell ref="B3:C3"/>
    <mergeCell ref="F3:G3"/>
    <mergeCell ref="J3:K3"/>
    <mergeCell ref="B2:K2"/>
    <mergeCell ref="L3:M3"/>
    <mergeCell ref="N3:O3"/>
    <mergeCell ref="L2:S2"/>
    <mergeCell ref="R3:S3"/>
    <mergeCell ref="H3:I3"/>
    <mergeCell ref="P3:Q3"/>
    <mergeCell ref="D3:E3"/>
    <mergeCell ref="V2:AE2"/>
    <mergeCell ref="AF2:AM2"/>
    <mergeCell ref="V3:W3"/>
    <mergeCell ref="Z3:AA3"/>
    <mergeCell ref="AB3:AC3"/>
    <mergeCell ref="AD3:AE3"/>
    <mergeCell ref="AF3:AG3"/>
    <mergeCell ref="AH3:AI3"/>
    <mergeCell ref="AL3:AM3"/>
    <mergeCell ref="X3:Y3"/>
    <mergeCell ref="AJ3:AK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">
    <tabColor theme="6" tint="0.59999389629810485"/>
    <pageSetUpPr fitToPage="1"/>
  </sheetPr>
  <dimension ref="A1:AB118"/>
  <sheetViews>
    <sheetView topLeftCell="A7" zoomScale="91" zoomScaleNormal="91" workbookViewId="0">
      <selection activeCell="F17" sqref="F17:J17"/>
    </sheetView>
  </sheetViews>
  <sheetFormatPr defaultRowHeight="15" x14ac:dyDescent="0.25"/>
  <cols>
    <col min="1" max="1" width="2.85546875" customWidth="1"/>
    <col min="3" max="3" width="2.5703125" customWidth="1"/>
    <col min="4" max="4" width="12" customWidth="1"/>
    <col min="5" max="5" width="33.85546875" bestFit="1" customWidth="1"/>
    <col min="6" max="6" width="23" customWidth="1"/>
    <col min="7" max="7" width="30.140625" customWidth="1"/>
    <col min="8" max="8" width="22.85546875" customWidth="1"/>
    <col min="9" max="9" width="25.85546875" customWidth="1"/>
    <col min="10" max="10" width="23.140625" customWidth="1"/>
  </cols>
  <sheetData>
    <row r="1" spans="1:28" x14ac:dyDescent="0.25">
      <c r="A1" s="51"/>
      <c r="B1" s="30"/>
      <c r="C1" s="31"/>
      <c r="D1" s="32"/>
      <c r="E1" s="32"/>
      <c r="F1" s="32"/>
      <c r="G1" s="33"/>
      <c r="H1" s="34"/>
      <c r="I1" s="30"/>
      <c r="J1" s="30"/>
      <c r="K1" s="35"/>
      <c r="L1" s="35"/>
      <c r="M1" s="35"/>
      <c r="N1" s="35"/>
      <c r="O1" s="31"/>
      <c r="P1" s="30"/>
      <c r="Q1" s="33"/>
      <c r="R1" s="30"/>
      <c r="S1" s="30"/>
      <c r="T1" s="30"/>
      <c r="U1" s="31"/>
      <c r="V1" s="31"/>
      <c r="W1" s="30"/>
      <c r="X1" s="31"/>
      <c r="Y1" s="31"/>
      <c r="Z1" s="31"/>
      <c r="AA1" s="31"/>
      <c r="AB1" s="30"/>
    </row>
    <row r="2" spans="1:28" ht="36.75" customHeight="1" x14ac:dyDescent="0.25">
      <c r="A2" s="1051" t="s">
        <v>0</v>
      </c>
      <c r="B2" s="1051"/>
      <c r="C2" s="1051"/>
      <c r="D2" s="1051"/>
      <c r="E2" s="1051"/>
      <c r="F2" s="1051"/>
      <c r="G2" s="1051"/>
      <c r="H2" s="1051"/>
      <c r="I2" s="1051"/>
      <c r="J2" s="1051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</row>
    <row r="3" spans="1:28" ht="22.5" x14ac:dyDescent="0.25">
      <c r="A3" s="46"/>
      <c r="B3" s="1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</row>
    <row r="4" spans="1:28" ht="18" x14ac:dyDescent="0.25">
      <c r="A4" s="1050" t="s">
        <v>138</v>
      </c>
      <c r="B4" s="1050"/>
      <c r="C4" s="1050"/>
      <c r="D4" s="1050"/>
      <c r="E4" s="1050"/>
      <c r="F4" s="1050"/>
      <c r="G4" s="1050"/>
      <c r="H4" s="1050"/>
      <c r="I4" s="1050"/>
      <c r="J4" s="1050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</row>
    <row r="5" spans="1:28" ht="18" x14ac:dyDescent="0.25">
      <c r="A5" s="223"/>
      <c r="B5" s="40"/>
      <c r="C5" s="40"/>
      <c r="D5" s="40"/>
      <c r="E5" s="40"/>
      <c r="F5" s="40"/>
      <c r="G5" s="40"/>
      <c r="H5" s="40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</row>
    <row r="6" spans="1:28" ht="42" customHeight="1" x14ac:dyDescent="0.25">
      <c r="A6" s="1052" t="s">
        <v>7</v>
      </c>
      <c r="B6" s="1052"/>
      <c r="C6" s="1052"/>
      <c r="D6" s="1052"/>
      <c r="E6" s="1052"/>
      <c r="F6" s="1052"/>
      <c r="G6" s="1052"/>
      <c r="H6" s="1052"/>
      <c r="I6" s="1052"/>
      <c r="J6" s="1052"/>
      <c r="K6" s="326"/>
      <c r="L6" s="326"/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66"/>
      <c r="AB6" s="66"/>
    </row>
    <row r="7" spans="1:28" ht="27.75" thickBot="1" x14ac:dyDescent="0.3">
      <c r="A7" s="46"/>
      <c r="B7" s="1"/>
      <c r="C7" s="1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</row>
    <row r="8" spans="1:28" ht="24.6" customHeight="1" thickBot="1" x14ac:dyDescent="0.3">
      <c r="A8" s="46"/>
      <c r="B8" s="1"/>
      <c r="C8" s="1068" t="s">
        <v>139</v>
      </c>
      <c r="D8" s="1069"/>
      <c r="E8" s="1069"/>
      <c r="F8" s="1043" t="s">
        <v>311</v>
      </c>
      <c r="G8" s="1043"/>
      <c r="H8" s="1044"/>
      <c r="I8" s="63"/>
      <c r="J8" s="63"/>
      <c r="K8" s="38"/>
    </row>
    <row r="9" spans="1:28" ht="12.75" customHeight="1" thickBot="1" x14ac:dyDescent="0.5">
      <c r="A9" s="46"/>
      <c r="B9" s="1"/>
      <c r="C9" s="21"/>
      <c r="D9" s="21"/>
      <c r="E9" s="21"/>
      <c r="F9" s="21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3"/>
      <c r="V9" s="23"/>
      <c r="W9" s="23"/>
      <c r="X9" s="2"/>
      <c r="Y9" s="24"/>
      <c r="Z9" s="25"/>
      <c r="AA9" s="25"/>
      <c r="AB9" s="25"/>
    </row>
    <row r="10" spans="1:28" ht="18" x14ac:dyDescent="0.25">
      <c r="A10" s="37"/>
      <c r="B10" s="635"/>
      <c r="C10" s="927" t="s">
        <v>5</v>
      </c>
      <c r="D10" s="928"/>
      <c r="E10" s="928"/>
      <c r="F10" s="933" t="str">
        <f>IF(VLOOKUP($F$8,'DATI EROGAZIONI'!$A$2:$L$15,9,FALSE)="","",VLOOKUP($F$8,'DATI EROGAZIONI'!$A$2:$L$15,9,FALSE))</f>
        <v>B80J21000020001</v>
      </c>
      <c r="G10" s="933"/>
      <c r="H10" s="1049"/>
      <c r="I10" s="636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</row>
    <row r="11" spans="1:28" ht="18" x14ac:dyDescent="0.25">
      <c r="A11" s="635"/>
      <c r="B11" s="635"/>
      <c r="C11" s="929"/>
      <c r="D11" s="930"/>
      <c r="E11" s="930"/>
      <c r="F11" s="914" t="str">
        <f>IF(VLOOKUP($F$8,'DATI EROGAZIONI'!$A$2:$L$15,10,FALSE)="","",VLOOKUP($F$8,'DATI EROGAZIONI'!$A$2:$L$15,10,FALSE))</f>
        <v/>
      </c>
      <c r="G11" s="914"/>
      <c r="H11" s="1063"/>
      <c r="I11" s="636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</row>
    <row r="12" spans="1:28" ht="18" x14ac:dyDescent="0.25">
      <c r="A12" s="635"/>
      <c r="B12" s="635"/>
      <c r="C12" s="929"/>
      <c r="D12" s="930"/>
      <c r="E12" s="930"/>
      <c r="F12" s="914" t="str">
        <f>IF(VLOOKUP($F$8,'DATI EROGAZIONI'!$A$2:$L$15,11,FALSE)="","",VLOOKUP($F$8,'DATI EROGAZIONI'!$A$2:$L$15,11,FALSE))</f>
        <v/>
      </c>
      <c r="G12" s="914"/>
      <c r="H12" s="1063"/>
      <c r="I12" s="636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</row>
    <row r="13" spans="1:28" ht="18.75" thickBot="1" x14ac:dyDescent="0.3">
      <c r="A13" s="635"/>
      <c r="B13" s="635"/>
      <c r="C13" s="931"/>
      <c r="D13" s="932"/>
      <c r="E13" s="932"/>
      <c r="F13" s="916" t="str">
        <f>IF(VLOOKUP($F$8,'DATI EROGAZIONI'!$A$2:$L$15,12,FALSE)="","",VLOOKUP($F$8,'DATI EROGAZIONI'!$A$2:$L$15,12,FALSE))</f>
        <v/>
      </c>
      <c r="G13" s="916"/>
      <c r="H13" s="1064"/>
      <c r="I13" s="636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</row>
    <row r="14" spans="1:28" ht="15.75" thickBot="1" x14ac:dyDescent="0.3"/>
    <row r="15" spans="1:28" ht="33.6" customHeight="1" thickBot="1" x14ac:dyDescent="0.3">
      <c r="C15" s="1045" t="s">
        <v>4</v>
      </c>
      <c r="D15" s="1046"/>
      <c r="E15" s="1046"/>
      <c r="F15" s="1047"/>
      <c r="G15" s="1047"/>
      <c r="H15" s="1048"/>
      <c r="I15" s="94"/>
      <c r="J15" s="94"/>
      <c r="K15" s="94"/>
      <c r="L15" s="94"/>
      <c r="M15" s="94"/>
      <c r="N15" s="94"/>
      <c r="O15" s="94"/>
      <c r="P15" s="94"/>
    </row>
    <row r="16" spans="1:28" ht="15.75" thickBot="1" x14ac:dyDescent="0.3"/>
    <row r="17" spans="2:10" ht="36.75" customHeight="1" thickBot="1" x14ac:dyDescent="0.3">
      <c r="B17" s="1040" t="s">
        <v>682</v>
      </c>
      <c r="D17" s="1030" t="s">
        <v>681</v>
      </c>
      <c r="E17" s="1031"/>
      <c r="F17" s="869" t="s">
        <v>18</v>
      </c>
      <c r="G17" s="1017"/>
      <c r="H17" s="1018"/>
      <c r="I17" s="1018"/>
      <c r="J17" s="1019"/>
    </row>
    <row r="18" spans="2:10" ht="15.75" thickBot="1" x14ac:dyDescent="0.3">
      <c r="B18" s="1041"/>
    </row>
    <row r="19" spans="2:10" ht="29.25" customHeight="1" x14ac:dyDescent="0.25">
      <c r="B19" s="1041"/>
      <c r="D19" s="1"/>
      <c r="E19" s="1"/>
      <c r="F19" s="1065" t="s">
        <v>140</v>
      </c>
      <c r="G19" s="1065" t="s">
        <v>141</v>
      </c>
      <c r="H19" s="1065" t="s">
        <v>142</v>
      </c>
      <c r="I19" s="1065" t="s">
        <v>19</v>
      </c>
      <c r="J19" s="640" t="s">
        <v>604</v>
      </c>
    </row>
    <row r="20" spans="2:10" x14ac:dyDescent="0.25">
      <c r="B20" s="1041"/>
      <c r="D20" s="58" t="s">
        <v>143</v>
      </c>
      <c r="E20" s="59" t="s">
        <v>144</v>
      </c>
      <c r="F20" s="1066"/>
      <c r="G20" s="1066"/>
      <c r="H20" s="1066"/>
      <c r="I20" s="1066"/>
      <c r="J20" s="641" t="s">
        <v>370</v>
      </c>
    </row>
    <row r="21" spans="2:10" ht="15" customHeight="1" x14ac:dyDescent="0.25">
      <c r="B21" s="1041"/>
      <c r="D21" s="20" t="s">
        <v>145</v>
      </c>
      <c r="E21" s="150" t="s">
        <v>154</v>
      </c>
      <c r="F21" s="151">
        <v>0</v>
      </c>
      <c r="G21" s="151">
        <v>0</v>
      </c>
      <c r="H21" s="15">
        <f>F21-G21</f>
        <v>0</v>
      </c>
      <c r="I21" s="642"/>
      <c r="J21" s="639"/>
    </row>
    <row r="22" spans="2:10" ht="15" customHeight="1" x14ac:dyDescent="0.25">
      <c r="B22" s="1041"/>
      <c r="D22" s="20" t="s">
        <v>147</v>
      </c>
      <c r="E22" s="150" t="s">
        <v>154</v>
      </c>
      <c r="F22" s="151">
        <v>0</v>
      </c>
      <c r="G22" s="151">
        <v>0</v>
      </c>
      <c r="H22" s="15">
        <f t="shared" ref="H22:H28" si="0">F22-G22</f>
        <v>0</v>
      </c>
      <c r="I22" s="642"/>
      <c r="J22" s="639"/>
    </row>
    <row r="23" spans="2:10" ht="15" customHeight="1" x14ac:dyDescent="0.25">
      <c r="B23" s="1041"/>
      <c r="D23" s="20" t="s">
        <v>148</v>
      </c>
      <c r="E23" s="150" t="s">
        <v>154</v>
      </c>
      <c r="F23" s="151">
        <v>0</v>
      </c>
      <c r="G23" s="151">
        <v>0</v>
      </c>
      <c r="H23" s="15">
        <f t="shared" si="0"/>
        <v>0</v>
      </c>
      <c r="I23" s="642"/>
      <c r="J23" s="639"/>
    </row>
    <row r="24" spans="2:10" ht="15" customHeight="1" x14ac:dyDescent="0.25">
      <c r="B24" s="1041"/>
      <c r="D24" s="20" t="s">
        <v>416</v>
      </c>
      <c r="E24" s="150" t="s">
        <v>154</v>
      </c>
      <c r="F24" s="151">
        <v>0</v>
      </c>
      <c r="G24" s="151">
        <v>0</v>
      </c>
      <c r="H24" s="15">
        <f t="shared" si="0"/>
        <v>0</v>
      </c>
      <c r="I24" s="642"/>
      <c r="J24" s="639"/>
    </row>
    <row r="25" spans="2:10" ht="15" customHeight="1" x14ac:dyDescent="0.25">
      <c r="B25" s="1041"/>
      <c r="D25" s="20" t="s">
        <v>417</v>
      </c>
      <c r="E25" s="150" t="s">
        <v>154</v>
      </c>
      <c r="F25" s="151">
        <v>0</v>
      </c>
      <c r="G25" s="151">
        <v>0</v>
      </c>
      <c r="H25" s="15">
        <f t="shared" si="0"/>
        <v>0</v>
      </c>
      <c r="I25" s="642"/>
      <c r="J25" s="639"/>
    </row>
    <row r="26" spans="2:10" ht="15" customHeight="1" x14ac:dyDescent="0.25">
      <c r="B26" s="1041"/>
      <c r="D26" s="20" t="s">
        <v>418</v>
      </c>
      <c r="E26" s="150" t="s">
        <v>154</v>
      </c>
      <c r="F26" s="151">
        <v>0</v>
      </c>
      <c r="G26" s="151">
        <v>0</v>
      </c>
      <c r="H26" s="15">
        <f t="shared" si="0"/>
        <v>0</v>
      </c>
      <c r="I26" s="642"/>
      <c r="J26" s="639"/>
    </row>
    <row r="27" spans="2:10" ht="15" customHeight="1" x14ac:dyDescent="0.25">
      <c r="B27" s="1041"/>
      <c r="D27" s="20" t="s">
        <v>419</v>
      </c>
      <c r="E27" s="150" t="s">
        <v>154</v>
      </c>
      <c r="F27" s="151">
        <v>0</v>
      </c>
      <c r="G27" s="151">
        <v>0</v>
      </c>
      <c r="H27" s="15">
        <f t="shared" si="0"/>
        <v>0</v>
      </c>
      <c r="I27" s="642"/>
      <c r="J27" s="639"/>
    </row>
    <row r="28" spans="2:10" ht="15" customHeight="1" x14ac:dyDescent="0.25">
      <c r="B28" s="1041"/>
      <c r="D28" s="20" t="s">
        <v>420</v>
      </c>
      <c r="E28" s="150" t="s">
        <v>154</v>
      </c>
      <c r="F28" s="151">
        <v>0</v>
      </c>
      <c r="G28" s="151">
        <v>0</v>
      </c>
      <c r="H28" s="15">
        <f t="shared" si="0"/>
        <v>0</v>
      </c>
      <c r="I28" s="642"/>
      <c r="J28" s="639"/>
    </row>
    <row r="29" spans="2:10" ht="15" customHeight="1" x14ac:dyDescent="0.25">
      <c r="B29" s="1041"/>
      <c r="D29" s="11" t="s">
        <v>149</v>
      </c>
      <c r="E29" s="12" t="s">
        <v>150</v>
      </c>
      <c r="F29" s="13">
        <f>SUM(F21:F28)</f>
        <v>0</v>
      </c>
      <c r="G29" s="13">
        <f>SUM(G21:G28)</f>
        <v>0</v>
      </c>
      <c r="H29" s="14">
        <f>F29-G29</f>
        <v>0</v>
      </c>
      <c r="I29" s="862"/>
      <c r="J29" s="863"/>
    </row>
    <row r="30" spans="2:10" ht="15" customHeight="1" x14ac:dyDescent="0.25">
      <c r="B30" s="1041"/>
      <c r="D30" s="57" t="s">
        <v>151</v>
      </c>
      <c r="E30" s="60" t="s">
        <v>152</v>
      </c>
      <c r="F30" s="8" t="s">
        <v>152</v>
      </c>
      <c r="G30" s="8" t="s">
        <v>152</v>
      </c>
      <c r="H30" s="8" t="s">
        <v>152</v>
      </c>
      <c r="I30" s="864"/>
      <c r="J30" s="865"/>
    </row>
    <row r="31" spans="2:10" ht="15" customHeight="1" x14ac:dyDescent="0.25">
      <c r="B31" s="1041"/>
      <c r="D31" s="20" t="s">
        <v>153</v>
      </c>
      <c r="E31" s="150" t="s">
        <v>154</v>
      </c>
      <c r="F31" s="151">
        <v>0</v>
      </c>
      <c r="G31" s="151">
        <v>0</v>
      </c>
      <c r="H31" s="610">
        <f t="shared" ref="H31:H42" si="1">F31-G31</f>
        <v>0</v>
      </c>
      <c r="I31" s="642"/>
      <c r="J31" s="639"/>
    </row>
    <row r="32" spans="2:10" ht="15" customHeight="1" x14ac:dyDescent="0.25">
      <c r="B32" s="1041"/>
      <c r="D32" s="20" t="s">
        <v>155</v>
      </c>
      <c r="E32" s="150" t="s">
        <v>154</v>
      </c>
      <c r="F32" s="151">
        <v>0</v>
      </c>
      <c r="G32" s="151">
        <v>0</v>
      </c>
      <c r="H32" s="610">
        <f t="shared" si="1"/>
        <v>0</v>
      </c>
      <c r="I32" s="642"/>
      <c r="J32" s="639"/>
    </row>
    <row r="33" spans="1:28" ht="15" customHeight="1" x14ac:dyDescent="0.25">
      <c r="B33" s="1041"/>
      <c r="D33" s="20" t="s">
        <v>156</v>
      </c>
      <c r="E33" s="150" t="s">
        <v>154</v>
      </c>
      <c r="F33" s="151">
        <v>0</v>
      </c>
      <c r="G33" s="151">
        <v>0</v>
      </c>
      <c r="H33" s="610">
        <f t="shared" si="1"/>
        <v>0</v>
      </c>
      <c r="I33" s="642"/>
      <c r="J33" s="639"/>
    </row>
    <row r="34" spans="1:28" ht="15" customHeight="1" x14ac:dyDescent="0.25">
      <c r="B34" s="1041"/>
      <c r="D34" s="20" t="s">
        <v>157</v>
      </c>
      <c r="E34" s="150" t="s">
        <v>154</v>
      </c>
      <c r="F34" s="151">
        <v>0</v>
      </c>
      <c r="G34" s="151">
        <v>0</v>
      </c>
      <c r="H34" s="610">
        <f t="shared" ref="H34:H41" si="2">F34-G34</f>
        <v>0</v>
      </c>
      <c r="I34" s="642"/>
      <c r="J34" s="639"/>
    </row>
    <row r="35" spans="1:28" ht="15" customHeight="1" x14ac:dyDescent="0.25">
      <c r="B35" s="1041"/>
      <c r="D35" s="20" t="s">
        <v>158</v>
      </c>
      <c r="E35" s="150" t="s">
        <v>154</v>
      </c>
      <c r="F35" s="151">
        <v>0</v>
      </c>
      <c r="G35" s="151">
        <v>0</v>
      </c>
      <c r="H35" s="610">
        <f t="shared" si="2"/>
        <v>0</v>
      </c>
      <c r="I35" s="642"/>
      <c r="J35" s="639"/>
    </row>
    <row r="36" spans="1:28" ht="15" customHeight="1" x14ac:dyDescent="0.25">
      <c r="B36" s="1041"/>
      <c r="D36" s="20" t="s">
        <v>159</v>
      </c>
      <c r="E36" s="150" t="s">
        <v>154</v>
      </c>
      <c r="F36" s="151">
        <v>0</v>
      </c>
      <c r="G36" s="151">
        <v>0</v>
      </c>
      <c r="H36" s="610">
        <f t="shared" si="2"/>
        <v>0</v>
      </c>
      <c r="I36" s="642"/>
      <c r="J36" s="639"/>
    </row>
    <row r="37" spans="1:28" s="7" customFormat="1" ht="15" customHeight="1" x14ac:dyDescent="0.25">
      <c r="A37"/>
      <c r="B37" s="1041"/>
      <c r="C37"/>
      <c r="D37" s="20" t="s">
        <v>160</v>
      </c>
      <c r="E37" s="150" t="s">
        <v>154</v>
      </c>
      <c r="F37" s="151">
        <v>0</v>
      </c>
      <c r="G37" s="151">
        <v>0</v>
      </c>
      <c r="H37" s="610">
        <f t="shared" si="2"/>
        <v>0</v>
      </c>
      <c r="I37" s="642"/>
      <c r="J37" s="639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</row>
    <row r="38" spans="1:28" ht="15" customHeight="1" x14ac:dyDescent="0.25">
      <c r="B38" s="1041"/>
      <c r="D38" s="20" t="s">
        <v>161</v>
      </c>
      <c r="E38" s="150" t="s">
        <v>154</v>
      </c>
      <c r="F38" s="151">
        <v>0</v>
      </c>
      <c r="G38" s="151">
        <v>0</v>
      </c>
      <c r="H38" s="610">
        <f t="shared" si="2"/>
        <v>0</v>
      </c>
      <c r="I38" s="642"/>
      <c r="J38" s="639"/>
    </row>
    <row r="39" spans="1:28" ht="15" customHeight="1" x14ac:dyDescent="0.25">
      <c r="B39" s="1041"/>
      <c r="D39" s="20" t="s">
        <v>162</v>
      </c>
      <c r="E39" s="150" t="s">
        <v>154</v>
      </c>
      <c r="F39" s="151">
        <v>0</v>
      </c>
      <c r="G39" s="151">
        <v>0</v>
      </c>
      <c r="H39" s="610">
        <f t="shared" si="2"/>
        <v>0</v>
      </c>
      <c r="I39" s="642"/>
      <c r="J39" s="639"/>
    </row>
    <row r="40" spans="1:28" ht="15" customHeight="1" x14ac:dyDescent="0.25">
      <c r="B40" s="1041"/>
      <c r="D40" s="20" t="s">
        <v>429</v>
      </c>
      <c r="E40" s="150" t="s">
        <v>154</v>
      </c>
      <c r="F40" s="151">
        <v>0</v>
      </c>
      <c r="G40" s="151">
        <v>0</v>
      </c>
      <c r="H40" s="610">
        <f t="shared" si="2"/>
        <v>0</v>
      </c>
      <c r="I40" s="642"/>
      <c r="J40" s="639"/>
    </row>
    <row r="41" spans="1:28" ht="15" customHeight="1" thickBot="1" x14ac:dyDescent="0.3">
      <c r="B41" s="1041"/>
      <c r="D41" s="20" t="s">
        <v>430</v>
      </c>
      <c r="E41" s="150" t="s">
        <v>154</v>
      </c>
      <c r="F41" s="151">
        <v>0</v>
      </c>
      <c r="G41" s="151">
        <v>0</v>
      </c>
      <c r="H41" s="610">
        <f t="shared" si="2"/>
        <v>0</v>
      </c>
      <c r="I41" s="647"/>
      <c r="J41" s="648"/>
    </row>
    <row r="42" spans="1:28" ht="15" customHeight="1" x14ac:dyDescent="0.25">
      <c r="B42" s="1041"/>
      <c r="D42" s="17"/>
      <c r="E42" s="18" t="s">
        <v>163</v>
      </c>
      <c r="F42" s="19">
        <f>SUM(F31:F41)</f>
        <v>0</v>
      </c>
      <c r="G42" s="19">
        <f>SUM(G31:G41)</f>
        <v>0</v>
      </c>
      <c r="H42" s="15">
        <f t="shared" si="1"/>
        <v>0</v>
      </c>
    </row>
    <row r="43" spans="1:28" ht="15" customHeight="1" thickBot="1" x14ac:dyDescent="0.3">
      <c r="B43" s="1041"/>
      <c r="D43" s="1"/>
      <c r="E43" s="1"/>
      <c r="F43" s="9"/>
      <c r="G43" s="56"/>
      <c r="H43" s="10"/>
    </row>
    <row r="44" spans="1:28" ht="15.75" customHeight="1" thickBot="1" x14ac:dyDescent="0.3">
      <c r="A44" s="52"/>
      <c r="B44" s="1041"/>
      <c r="D44" s="1038" t="s">
        <v>164</v>
      </c>
      <c r="E44" s="1039"/>
      <c r="F44" s="16">
        <f>F29+F42</f>
        <v>0</v>
      </c>
      <c r="G44" s="16">
        <f>G29+G42</f>
        <v>0</v>
      </c>
      <c r="H44" s="16">
        <f>H29+H42</f>
        <v>0</v>
      </c>
    </row>
    <row r="45" spans="1:28" ht="15" customHeight="1" thickBot="1" x14ac:dyDescent="0.3">
      <c r="A45" s="52"/>
      <c r="B45" s="1041"/>
    </row>
    <row r="46" spans="1:28" ht="7.5" customHeight="1" x14ac:dyDescent="0.25">
      <c r="A46" s="52"/>
      <c r="B46" s="1041"/>
      <c r="C46" s="61"/>
      <c r="D46" s="1053" t="s">
        <v>6</v>
      </c>
      <c r="E46" s="1054"/>
      <c r="F46" s="1054"/>
      <c r="G46" s="1054"/>
      <c r="H46" s="1054"/>
      <c r="I46" s="1054"/>
      <c r="J46" s="1055"/>
    </row>
    <row r="47" spans="1:28" ht="15" customHeight="1" x14ac:dyDescent="0.25">
      <c r="A47" s="52"/>
      <c r="B47" s="1041"/>
      <c r="C47" s="61"/>
      <c r="D47" s="1056"/>
      <c r="E47" s="1057"/>
      <c r="F47" s="1057"/>
      <c r="G47" s="1057"/>
      <c r="H47" s="1057"/>
      <c r="I47" s="1057"/>
      <c r="J47" s="1058"/>
    </row>
    <row r="48" spans="1:28" ht="36" customHeight="1" thickBot="1" x14ac:dyDescent="0.3">
      <c r="A48" s="52"/>
      <c r="B48" s="1042"/>
      <c r="C48" s="61"/>
      <c r="D48" s="1059"/>
      <c r="E48" s="1060"/>
      <c r="F48" s="1060"/>
      <c r="G48" s="1060"/>
      <c r="H48" s="1060"/>
      <c r="I48" s="1060"/>
      <c r="J48" s="1061"/>
    </row>
    <row r="49" spans="1:10" ht="54.75" customHeight="1" thickBot="1" x14ac:dyDescent="0.3">
      <c r="A49" s="52"/>
      <c r="B49" s="55"/>
      <c r="C49" s="55"/>
      <c r="D49" s="55"/>
      <c r="E49" s="55"/>
      <c r="G49" s="55"/>
      <c r="H49" s="55"/>
      <c r="I49" s="54"/>
    </row>
    <row r="50" spans="1:10" ht="29.25" customHeight="1" thickBot="1" x14ac:dyDescent="0.3">
      <c r="A50" s="52"/>
      <c r="B50" s="1032" t="s">
        <v>53</v>
      </c>
      <c r="D50" s="1028" t="s">
        <v>165</v>
      </c>
      <c r="E50" s="1029"/>
      <c r="F50" s="870" t="s">
        <v>18</v>
      </c>
      <c r="G50" s="1017"/>
      <c r="H50" s="1018"/>
      <c r="I50" s="1018"/>
      <c r="J50" s="1019"/>
    </row>
    <row r="51" spans="1:10" ht="15" customHeight="1" thickBot="1" x14ac:dyDescent="0.3">
      <c r="A51" s="52"/>
      <c r="B51" s="1033"/>
    </row>
    <row r="52" spans="1:10" ht="25.5" x14ac:dyDescent="0.25">
      <c r="A52" s="52"/>
      <c r="B52" s="1033"/>
      <c r="D52" s="64"/>
      <c r="E52" s="64"/>
      <c r="F52" s="1024" t="s">
        <v>140</v>
      </c>
      <c r="G52" s="1024" t="s">
        <v>141</v>
      </c>
      <c r="H52" s="1024" t="s">
        <v>142</v>
      </c>
      <c r="I52" s="1024" t="s">
        <v>19</v>
      </c>
      <c r="J52" s="643" t="s">
        <v>604</v>
      </c>
    </row>
    <row r="53" spans="1:10" ht="15" customHeight="1" thickBot="1" x14ac:dyDescent="0.3">
      <c r="A53" s="52"/>
      <c r="B53" s="1033"/>
      <c r="D53" s="58" t="s">
        <v>166</v>
      </c>
      <c r="E53" s="59" t="s">
        <v>144</v>
      </c>
      <c r="F53" s="1025"/>
      <c r="G53" s="1025"/>
      <c r="H53" s="1025"/>
      <c r="I53" s="1067"/>
      <c r="J53" s="644" t="s">
        <v>370</v>
      </c>
    </row>
    <row r="54" spans="1:10" ht="15" customHeight="1" x14ac:dyDescent="0.25">
      <c r="A54" s="52"/>
      <c r="B54" s="1033"/>
      <c r="D54" s="20" t="s">
        <v>167</v>
      </c>
      <c r="E54" s="150" t="s">
        <v>154</v>
      </c>
      <c r="F54" s="151">
        <v>0</v>
      </c>
      <c r="G54" s="151">
        <v>0</v>
      </c>
      <c r="H54" s="505">
        <f>F54-G54</f>
        <v>0</v>
      </c>
      <c r="I54" s="645"/>
      <c r="J54" s="646"/>
    </row>
    <row r="55" spans="1:10" ht="15" customHeight="1" x14ac:dyDescent="0.25">
      <c r="A55" s="52"/>
      <c r="B55" s="1033"/>
      <c r="D55" s="20" t="s">
        <v>168</v>
      </c>
      <c r="E55" s="150" t="s">
        <v>154</v>
      </c>
      <c r="F55" s="151">
        <v>0</v>
      </c>
      <c r="G55" s="151">
        <v>0</v>
      </c>
      <c r="H55" s="505">
        <f t="shared" ref="H55:H62" si="3">F55-G55</f>
        <v>0</v>
      </c>
      <c r="I55" s="642"/>
      <c r="J55" s="639"/>
    </row>
    <row r="56" spans="1:10" ht="15" customHeight="1" x14ac:dyDescent="0.25">
      <c r="A56" s="52"/>
      <c r="B56" s="1033"/>
      <c r="D56" s="20" t="s">
        <v>169</v>
      </c>
      <c r="E56" s="150" t="s">
        <v>154</v>
      </c>
      <c r="F56" s="151">
        <v>0</v>
      </c>
      <c r="G56" s="151">
        <v>0</v>
      </c>
      <c r="H56" s="505">
        <f t="shared" si="3"/>
        <v>0</v>
      </c>
      <c r="I56" s="642"/>
      <c r="J56" s="639"/>
    </row>
    <row r="57" spans="1:10" ht="15" customHeight="1" x14ac:dyDescent="0.25">
      <c r="A57" s="52"/>
      <c r="B57" s="1033"/>
      <c r="D57" s="20" t="s">
        <v>410</v>
      </c>
      <c r="E57" s="150" t="s">
        <v>154</v>
      </c>
      <c r="F57" s="151">
        <v>0</v>
      </c>
      <c r="G57" s="151">
        <v>0</v>
      </c>
      <c r="H57" s="505">
        <f t="shared" si="3"/>
        <v>0</v>
      </c>
      <c r="I57" s="642"/>
      <c r="J57" s="639"/>
    </row>
    <row r="58" spans="1:10" ht="15" customHeight="1" x14ac:dyDescent="0.25">
      <c r="A58" s="52"/>
      <c r="B58" s="1033"/>
      <c r="D58" s="20" t="s">
        <v>411</v>
      </c>
      <c r="E58" s="150" t="s">
        <v>154</v>
      </c>
      <c r="F58" s="151">
        <v>0</v>
      </c>
      <c r="G58" s="151">
        <v>0</v>
      </c>
      <c r="H58" s="505">
        <f t="shared" si="3"/>
        <v>0</v>
      </c>
      <c r="I58" s="642"/>
      <c r="J58" s="639"/>
    </row>
    <row r="59" spans="1:10" ht="15" customHeight="1" x14ac:dyDescent="0.25">
      <c r="A59" s="52"/>
      <c r="B59" s="1033"/>
      <c r="D59" s="20" t="s">
        <v>412</v>
      </c>
      <c r="E59" s="150" t="s">
        <v>154</v>
      </c>
      <c r="F59" s="151">
        <v>0</v>
      </c>
      <c r="G59" s="151">
        <v>0</v>
      </c>
      <c r="H59" s="505">
        <f t="shared" si="3"/>
        <v>0</v>
      </c>
      <c r="I59" s="642"/>
      <c r="J59" s="639"/>
    </row>
    <row r="60" spans="1:10" ht="15" customHeight="1" x14ac:dyDescent="0.25">
      <c r="A60" s="52"/>
      <c r="B60" s="1033"/>
      <c r="D60" s="20" t="s">
        <v>413</v>
      </c>
      <c r="E60" s="150" t="s">
        <v>154</v>
      </c>
      <c r="F60" s="151">
        <v>0</v>
      </c>
      <c r="G60" s="151">
        <v>0</v>
      </c>
      <c r="H60" s="505">
        <f t="shared" si="3"/>
        <v>0</v>
      </c>
      <c r="I60" s="642"/>
      <c r="J60" s="639"/>
    </row>
    <row r="61" spans="1:10" ht="15" customHeight="1" x14ac:dyDescent="0.25">
      <c r="A61" s="52"/>
      <c r="B61" s="1033"/>
      <c r="D61" s="20" t="s">
        <v>414</v>
      </c>
      <c r="E61" s="150" t="s">
        <v>154</v>
      </c>
      <c r="F61" s="151">
        <v>0</v>
      </c>
      <c r="G61" s="151">
        <v>0</v>
      </c>
      <c r="H61" s="505">
        <f t="shared" si="3"/>
        <v>0</v>
      </c>
      <c r="I61" s="642"/>
      <c r="J61" s="639"/>
    </row>
    <row r="62" spans="1:10" ht="15" customHeight="1" x14ac:dyDescent="0.25">
      <c r="A62" s="52"/>
      <c r="B62" s="1033"/>
      <c r="D62" s="20" t="s">
        <v>415</v>
      </c>
      <c r="E62" s="150" t="s">
        <v>154</v>
      </c>
      <c r="F62" s="151">
        <v>0</v>
      </c>
      <c r="G62" s="151">
        <v>0</v>
      </c>
      <c r="H62" s="505">
        <f t="shared" si="3"/>
        <v>0</v>
      </c>
      <c r="I62" s="642"/>
      <c r="J62" s="639"/>
    </row>
    <row r="63" spans="1:10" ht="15" customHeight="1" x14ac:dyDescent="0.25">
      <c r="A63" s="52"/>
      <c r="B63" s="1033"/>
      <c r="D63" s="11" t="s">
        <v>170</v>
      </c>
      <c r="E63" s="12" t="s">
        <v>150</v>
      </c>
      <c r="F63" s="13">
        <f>SUM(F54:F62)</f>
        <v>0</v>
      </c>
      <c r="G63" s="13">
        <f>SUM(G54:G62)</f>
        <v>0</v>
      </c>
      <c r="H63" s="13">
        <f>F63-G63</f>
        <v>0</v>
      </c>
      <c r="I63" s="862"/>
      <c r="J63" s="863"/>
    </row>
    <row r="64" spans="1:10" ht="18" customHeight="1" x14ac:dyDescent="0.25">
      <c r="B64" s="1033"/>
      <c r="D64" s="57" t="s">
        <v>171</v>
      </c>
      <c r="E64" s="60" t="s">
        <v>152</v>
      </c>
      <c r="F64" s="8" t="s">
        <v>152</v>
      </c>
      <c r="G64" s="8" t="s">
        <v>152</v>
      </c>
      <c r="H64" s="8" t="s">
        <v>152</v>
      </c>
      <c r="I64" s="864"/>
      <c r="J64" s="865"/>
    </row>
    <row r="65" spans="2:10" ht="15" customHeight="1" x14ac:dyDescent="0.25">
      <c r="B65" s="1033"/>
      <c r="D65" s="20" t="s">
        <v>172</v>
      </c>
      <c r="E65" s="150" t="s">
        <v>154</v>
      </c>
      <c r="F65" s="151">
        <v>0</v>
      </c>
      <c r="G65" s="151">
        <v>0</v>
      </c>
      <c r="H65" s="505">
        <f t="shared" ref="H65:H78" si="4">F65-G65</f>
        <v>0</v>
      </c>
      <c r="I65" s="642"/>
      <c r="J65" s="639"/>
    </row>
    <row r="66" spans="2:10" ht="15" customHeight="1" x14ac:dyDescent="0.25">
      <c r="B66" s="1033"/>
      <c r="D66" s="20" t="s">
        <v>173</v>
      </c>
      <c r="E66" s="150" t="s">
        <v>154</v>
      </c>
      <c r="F66" s="151">
        <v>0</v>
      </c>
      <c r="G66" s="151">
        <v>0</v>
      </c>
      <c r="H66" s="505">
        <f t="shared" si="4"/>
        <v>0</v>
      </c>
      <c r="I66" s="642"/>
      <c r="J66" s="639"/>
    </row>
    <row r="67" spans="2:10" ht="15" customHeight="1" x14ac:dyDescent="0.25">
      <c r="B67" s="1033"/>
      <c r="D67" s="20" t="s">
        <v>174</v>
      </c>
      <c r="E67" s="150" t="s">
        <v>154</v>
      </c>
      <c r="F67" s="151">
        <v>0</v>
      </c>
      <c r="G67" s="151">
        <v>0</v>
      </c>
      <c r="H67" s="505">
        <f t="shared" ref="H67:H71" si="5">F67-G67</f>
        <v>0</v>
      </c>
      <c r="I67" s="642"/>
      <c r="J67" s="639"/>
    </row>
    <row r="68" spans="2:10" ht="15" customHeight="1" x14ac:dyDescent="0.25">
      <c r="B68" s="1033"/>
      <c r="D68" s="20" t="s">
        <v>175</v>
      </c>
      <c r="E68" s="150" t="s">
        <v>154</v>
      </c>
      <c r="F68" s="151">
        <v>0</v>
      </c>
      <c r="G68" s="151">
        <v>0</v>
      </c>
      <c r="H68" s="505">
        <f t="shared" si="5"/>
        <v>0</v>
      </c>
      <c r="I68" s="642"/>
      <c r="J68" s="639"/>
    </row>
    <row r="69" spans="2:10" ht="15" customHeight="1" x14ac:dyDescent="0.25">
      <c r="B69" s="1033"/>
      <c r="D69" s="20" t="s">
        <v>176</v>
      </c>
      <c r="E69" s="150" t="s">
        <v>154</v>
      </c>
      <c r="F69" s="151">
        <v>0</v>
      </c>
      <c r="G69" s="151">
        <v>0</v>
      </c>
      <c r="H69" s="505">
        <f t="shared" si="5"/>
        <v>0</v>
      </c>
      <c r="I69" s="642"/>
      <c r="J69" s="639"/>
    </row>
    <row r="70" spans="2:10" ht="15" customHeight="1" x14ac:dyDescent="0.25">
      <c r="B70" s="1033"/>
      <c r="D70" s="20" t="s">
        <v>177</v>
      </c>
      <c r="E70" s="150" t="s">
        <v>154</v>
      </c>
      <c r="F70" s="151">
        <v>0</v>
      </c>
      <c r="G70" s="151">
        <v>0</v>
      </c>
      <c r="H70" s="505">
        <f t="shared" si="5"/>
        <v>0</v>
      </c>
      <c r="I70" s="642"/>
      <c r="J70" s="639"/>
    </row>
    <row r="71" spans="2:10" ht="15" customHeight="1" x14ac:dyDescent="0.25">
      <c r="B71" s="1033"/>
      <c r="D71" s="20" t="s">
        <v>178</v>
      </c>
      <c r="E71" s="150" t="s">
        <v>154</v>
      </c>
      <c r="F71" s="151">
        <v>0</v>
      </c>
      <c r="G71" s="151">
        <v>0</v>
      </c>
      <c r="H71" s="505">
        <f t="shared" si="5"/>
        <v>0</v>
      </c>
      <c r="I71" s="642"/>
      <c r="J71" s="639"/>
    </row>
    <row r="72" spans="2:10" ht="15" customHeight="1" x14ac:dyDescent="0.25">
      <c r="B72" s="1033"/>
      <c r="D72" s="20" t="s">
        <v>175</v>
      </c>
      <c r="E72" s="150" t="s">
        <v>154</v>
      </c>
      <c r="F72" s="151">
        <v>0</v>
      </c>
      <c r="G72" s="151">
        <v>0</v>
      </c>
      <c r="H72" s="505">
        <f t="shared" si="4"/>
        <v>0</v>
      </c>
      <c r="I72" s="642"/>
      <c r="J72" s="639"/>
    </row>
    <row r="73" spans="2:10" ht="15" customHeight="1" x14ac:dyDescent="0.25">
      <c r="B73" s="1033"/>
      <c r="D73" s="20" t="s">
        <v>176</v>
      </c>
      <c r="E73" s="150" t="s">
        <v>154</v>
      </c>
      <c r="F73" s="151">
        <v>0</v>
      </c>
      <c r="G73" s="151">
        <v>0</v>
      </c>
      <c r="H73" s="505">
        <f t="shared" si="4"/>
        <v>0</v>
      </c>
      <c r="I73" s="642"/>
      <c r="J73" s="639"/>
    </row>
    <row r="74" spans="2:10" ht="15" customHeight="1" x14ac:dyDescent="0.25">
      <c r="B74" s="1033"/>
      <c r="D74" s="20" t="s">
        <v>177</v>
      </c>
      <c r="E74" s="150" t="s">
        <v>154</v>
      </c>
      <c r="F74" s="151">
        <v>0</v>
      </c>
      <c r="G74" s="151">
        <v>0</v>
      </c>
      <c r="H74" s="505">
        <f t="shared" si="4"/>
        <v>0</v>
      </c>
      <c r="I74" s="642"/>
      <c r="J74" s="639"/>
    </row>
    <row r="75" spans="2:10" ht="15" customHeight="1" x14ac:dyDescent="0.25">
      <c r="B75" s="1033"/>
      <c r="D75" s="20" t="s">
        <v>178</v>
      </c>
      <c r="E75" s="150" t="s">
        <v>154</v>
      </c>
      <c r="F75" s="151">
        <v>0</v>
      </c>
      <c r="G75" s="151">
        <v>0</v>
      </c>
      <c r="H75" s="505">
        <f t="shared" si="4"/>
        <v>0</v>
      </c>
      <c r="I75" s="642"/>
      <c r="J75" s="639"/>
    </row>
    <row r="76" spans="2:10" ht="15" customHeight="1" x14ac:dyDescent="0.25">
      <c r="B76" s="1033"/>
      <c r="D76" s="20" t="s">
        <v>179</v>
      </c>
      <c r="E76" s="150" t="s">
        <v>154</v>
      </c>
      <c r="F76" s="151">
        <v>0</v>
      </c>
      <c r="G76" s="151">
        <v>0</v>
      </c>
      <c r="H76" s="505">
        <f t="shared" si="4"/>
        <v>0</v>
      </c>
      <c r="I76" s="642"/>
      <c r="J76" s="639"/>
    </row>
    <row r="77" spans="2:10" ht="15" customHeight="1" thickBot="1" x14ac:dyDescent="0.3">
      <c r="B77" s="1033"/>
      <c r="D77" s="20" t="s">
        <v>180</v>
      </c>
      <c r="E77" s="150" t="s">
        <v>154</v>
      </c>
      <c r="F77" s="151">
        <v>0</v>
      </c>
      <c r="G77" s="151">
        <v>0</v>
      </c>
      <c r="H77" s="505">
        <f t="shared" si="4"/>
        <v>0</v>
      </c>
      <c r="I77" s="647"/>
      <c r="J77" s="648"/>
    </row>
    <row r="78" spans="2:10" ht="18" customHeight="1" x14ac:dyDescent="0.25">
      <c r="B78" s="1033"/>
      <c r="D78" s="20"/>
      <c r="E78" s="18" t="s">
        <v>163</v>
      </c>
      <c r="F78" s="19">
        <f>SUM(F65:F77)</f>
        <v>0</v>
      </c>
      <c r="G78" s="19">
        <f>SUM(G65:G77)</f>
        <v>0</v>
      </c>
      <c r="H78" s="67">
        <f t="shared" si="4"/>
        <v>0</v>
      </c>
    </row>
    <row r="79" spans="2:10" ht="18.75" customHeight="1" thickBot="1" x14ac:dyDescent="0.3">
      <c r="B79" s="1033"/>
      <c r="D79" s="64"/>
      <c r="E79" s="64"/>
      <c r="F79" s="9"/>
      <c r="G79" s="9"/>
      <c r="H79" s="9"/>
    </row>
    <row r="80" spans="2:10" ht="18.75" customHeight="1" thickBot="1" x14ac:dyDescent="0.3">
      <c r="B80" s="1033"/>
      <c r="D80" s="1038" t="s">
        <v>181</v>
      </c>
      <c r="E80" s="1039"/>
      <c r="F80" s="16">
        <f>F63+F78</f>
        <v>0</v>
      </c>
      <c r="G80" s="16">
        <f>G63+G78</f>
        <v>0</v>
      </c>
      <c r="H80" s="16">
        <f>H63+H78</f>
        <v>0</v>
      </c>
    </row>
    <row r="81" spans="2:10" ht="18.75" customHeight="1" x14ac:dyDescent="0.25">
      <c r="B81" s="1033"/>
      <c r="D81" s="281"/>
      <c r="E81" s="61"/>
      <c r="F81" s="280"/>
      <c r="G81" s="70"/>
      <c r="H81" s="70"/>
    </row>
    <row r="82" spans="2:10" ht="40.5" customHeight="1" x14ac:dyDescent="0.25">
      <c r="B82" s="1033"/>
      <c r="D82" s="1062" t="s">
        <v>6</v>
      </c>
      <c r="E82" s="1062"/>
      <c r="F82" s="1062"/>
      <c r="G82" s="1062"/>
      <c r="H82" s="1062"/>
      <c r="I82" s="1062"/>
      <c r="J82" s="1062"/>
    </row>
    <row r="83" spans="2:10" ht="18.75" customHeight="1" thickBot="1" x14ac:dyDescent="0.3">
      <c r="B83" s="1034"/>
      <c r="D83" s="1062"/>
      <c r="E83" s="1062"/>
      <c r="F83" s="1062"/>
      <c r="G83" s="1062"/>
      <c r="H83" s="1062"/>
      <c r="I83" s="1062"/>
      <c r="J83" s="1062"/>
    </row>
    <row r="84" spans="2:10" ht="45.75" customHeight="1" thickBot="1" x14ac:dyDescent="0.3">
      <c r="B84" s="328"/>
      <c r="D84" s="327"/>
      <c r="E84" s="327"/>
      <c r="F84" s="327"/>
      <c r="G84" s="327"/>
      <c r="H84" s="327"/>
    </row>
    <row r="85" spans="2:10" ht="32.25" customHeight="1" thickBot="1" x14ac:dyDescent="0.3">
      <c r="B85" s="1035" t="s">
        <v>182</v>
      </c>
      <c r="D85" s="1026" t="s">
        <v>680</v>
      </c>
      <c r="E85" s="1027"/>
      <c r="F85" s="871" t="s">
        <v>18</v>
      </c>
      <c r="G85" s="1017"/>
      <c r="H85" s="1018"/>
      <c r="I85" s="1018"/>
      <c r="J85" s="1019"/>
    </row>
    <row r="86" spans="2:10" ht="18.75" customHeight="1" thickBot="1" x14ac:dyDescent="0.3">
      <c r="B86" s="1036"/>
    </row>
    <row r="87" spans="2:10" ht="31.5" customHeight="1" x14ac:dyDescent="0.25">
      <c r="B87" s="1036"/>
      <c r="C87" s="61"/>
      <c r="D87" s="64"/>
      <c r="E87" s="64"/>
      <c r="F87" s="1022" t="s">
        <v>140</v>
      </c>
      <c r="G87" s="1022" t="s">
        <v>141</v>
      </c>
      <c r="H87" s="1020" t="s">
        <v>142</v>
      </c>
      <c r="I87" s="1022" t="s">
        <v>19</v>
      </c>
      <c r="J87" s="637" t="s">
        <v>604</v>
      </c>
    </row>
    <row r="88" spans="2:10" x14ac:dyDescent="0.25">
      <c r="B88" s="1036"/>
      <c r="C88" s="53"/>
      <c r="D88" s="58" t="s">
        <v>183</v>
      </c>
      <c r="E88" s="59" t="s">
        <v>144</v>
      </c>
      <c r="F88" s="1023"/>
      <c r="G88" s="1023"/>
      <c r="H88" s="1021"/>
      <c r="I88" s="1023"/>
      <c r="J88" s="638" t="s">
        <v>370</v>
      </c>
    </row>
    <row r="89" spans="2:10" ht="18" customHeight="1" x14ac:dyDescent="0.25">
      <c r="B89" s="1036"/>
      <c r="C89" s="61"/>
      <c r="D89" s="20" t="s">
        <v>184</v>
      </c>
      <c r="E89" s="150" t="s">
        <v>154</v>
      </c>
      <c r="F89" s="151">
        <v>0</v>
      </c>
      <c r="G89" s="151">
        <v>0</v>
      </c>
      <c r="H89" s="505">
        <f>F89-G89</f>
        <v>0</v>
      </c>
      <c r="I89" s="642"/>
      <c r="J89" s="639"/>
    </row>
    <row r="90" spans="2:10" ht="18" customHeight="1" x14ac:dyDescent="0.25">
      <c r="B90" s="1036"/>
      <c r="C90" s="61"/>
      <c r="D90" s="20" t="s">
        <v>185</v>
      </c>
      <c r="E90" s="150" t="s">
        <v>154</v>
      </c>
      <c r="F90" s="151">
        <v>0</v>
      </c>
      <c r="G90" s="151">
        <v>0</v>
      </c>
      <c r="H90" s="505">
        <f t="shared" ref="H90:H96" si="6">F90-G90</f>
        <v>0</v>
      </c>
      <c r="I90" s="642"/>
      <c r="J90" s="639"/>
    </row>
    <row r="91" spans="2:10" ht="18" customHeight="1" x14ac:dyDescent="0.25">
      <c r="B91" s="1036"/>
      <c r="C91" s="61"/>
      <c r="D91" s="20" t="s">
        <v>186</v>
      </c>
      <c r="E91" s="150" t="s">
        <v>154</v>
      </c>
      <c r="F91" s="151">
        <v>0</v>
      </c>
      <c r="G91" s="151">
        <v>0</v>
      </c>
      <c r="H91" s="505">
        <f t="shared" si="6"/>
        <v>0</v>
      </c>
      <c r="I91" s="642"/>
      <c r="J91" s="639"/>
    </row>
    <row r="92" spans="2:10" ht="18" customHeight="1" x14ac:dyDescent="0.25">
      <c r="B92" s="1036"/>
      <c r="C92" s="61"/>
      <c r="D92" s="20" t="s">
        <v>421</v>
      </c>
      <c r="E92" s="150" t="s">
        <v>154</v>
      </c>
      <c r="F92" s="151">
        <v>0</v>
      </c>
      <c r="G92" s="151">
        <v>0</v>
      </c>
      <c r="H92" s="505">
        <f t="shared" si="6"/>
        <v>0</v>
      </c>
      <c r="I92" s="642"/>
      <c r="J92" s="639"/>
    </row>
    <row r="93" spans="2:10" ht="18" customHeight="1" x14ac:dyDescent="0.25">
      <c r="B93" s="1036"/>
      <c r="C93" s="61"/>
      <c r="D93" s="20" t="s">
        <v>422</v>
      </c>
      <c r="E93" s="150" t="s">
        <v>154</v>
      </c>
      <c r="F93" s="151">
        <v>0</v>
      </c>
      <c r="G93" s="151">
        <v>0</v>
      </c>
      <c r="H93" s="505">
        <f t="shared" si="6"/>
        <v>0</v>
      </c>
      <c r="I93" s="642"/>
      <c r="J93" s="639"/>
    </row>
    <row r="94" spans="2:10" ht="18" customHeight="1" x14ac:dyDescent="0.25">
      <c r="B94" s="1036"/>
      <c r="C94" s="61"/>
      <c r="D94" s="20" t="s">
        <v>423</v>
      </c>
      <c r="E94" s="150" t="s">
        <v>154</v>
      </c>
      <c r="F94" s="151">
        <v>0</v>
      </c>
      <c r="G94" s="151">
        <v>0</v>
      </c>
      <c r="H94" s="505">
        <f t="shared" si="6"/>
        <v>0</v>
      </c>
      <c r="I94" s="642"/>
      <c r="J94" s="639"/>
    </row>
    <row r="95" spans="2:10" ht="18.75" customHeight="1" x14ac:dyDescent="0.25">
      <c r="B95" s="1036"/>
      <c r="C95" s="61"/>
      <c r="D95" s="20" t="s">
        <v>424</v>
      </c>
      <c r="E95" s="150" t="s">
        <v>154</v>
      </c>
      <c r="F95" s="151">
        <v>0</v>
      </c>
      <c r="G95" s="151">
        <v>0</v>
      </c>
      <c r="H95" s="505">
        <f t="shared" si="6"/>
        <v>0</v>
      </c>
      <c r="I95" s="642"/>
      <c r="J95" s="639"/>
    </row>
    <row r="96" spans="2:10" ht="18.75" customHeight="1" x14ac:dyDescent="0.25">
      <c r="B96" s="1036"/>
      <c r="C96" s="61"/>
      <c r="D96" s="20" t="s">
        <v>425</v>
      </c>
      <c r="E96" s="150" t="s">
        <v>154</v>
      </c>
      <c r="F96" s="151">
        <v>0</v>
      </c>
      <c r="G96" s="151">
        <v>0</v>
      </c>
      <c r="H96" s="505">
        <f t="shared" si="6"/>
        <v>0</v>
      </c>
      <c r="I96" s="642"/>
      <c r="J96" s="639"/>
    </row>
    <row r="97" spans="2:10" ht="18" customHeight="1" x14ac:dyDescent="0.25">
      <c r="B97" s="1036"/>
      <c r="C97" s="61"/>
      <c r="D97" s="11" t="s">
        <v>187</v>
      </c>
      <c r="E97" s="12" t="s">
        <v>150</v>
      </c>
      <c r="F97" s="13">
        <f>SUM(F89:F96)</f>
        <v>0</v>
      </c>
      <c r="G97" s="13">
        <f>SUM(G89:G96)</f>
        <v>0</v>
      </c>
      <c r="H97" s="650">
        <f>F97-G97</f>
        <v>0</v>
      </c>
      <c r="I97" s="862"/>
      <c r="J97" s="863"/>
    </row>
    <row r="98" spans="2:10" ht="15" customHeight="1" x14ac:dyDescent="0.25">
      <c r="B98" s="1036"/>
      <c r="D98" s="57" t="s">
        <v>188</v>
      </c>
      <c r="E98" s="60" t="s">
        <v>152</v>
      </c>
      <c r="F98" s="8" t="s">
        <v>152</v>
      </c>
      <c r="G98" s="8" t="s">
        <v>152</v>
      </c>
      <c r="H98" s="651" t="s">
        <v>152</v>
      </c>
      <c r="I98" s="864"/>
      <c r="J98" s="865"/>
    </row>
    <row r="99" spans="2:10" ht="15" customHeight="1" x14ac:dyDescent="0.25">
      <c r="B99" s="1036"/>
      <c r="D99" s="152" t="s">
        <v>189</v>
      </c>
      <c r="E99" s="150" t="s">
        <v>154</v>
      </c>
      <c r="F99" s="151">
        <v>0</v>
      </c>
      <c r="G99" s="151">
        <v>0</v>
      </c>
      <c r="H99" s="505">
        <f t="shared" ref="H99:H111" si="7">F99-G99</f>
        <v>0</v>
      </c>
      <c r="I99" s="642"/>
      <c r="J99" s="639"/>
    </row>
    <row r="100" spans="2:10" ht="15" customHeight="1" x14ac:dyDescent="0.25">
      <c r="B100" s="1036"/>
      <c r="D100" s="152" t="s">
        <v>190</v>
      </c>
      <c r="E100" s="150" t="s">
        <v>154</v>
      </c>
      <c r="F100" s="151">
        <v>0</v>
      </c>
      <c r="G100" s="151">
        <v>0</v>
      </c>
      <c r="H100" s="505">
        <f t="shared" si="7"/>
        <v>0</v>
      </c>
      <c r="I100" s="642"/>
      <c r="J100" s="639"/>
    </row>
    <row r="101" spans="2:10" ht="15" customHeight="1" x14ac:dyDescent="0.25">
      <c r="B101" s="1036"/>
      <c r="D101" s="152" t="s">
        <v>191</v>
      </c>
      <c r="E101" s="150" t="s">
        <v>154</v>
      </c>
      <c r="F101" s="151">
        <v>0</v>
      </c>
      <c r="G101" s="151">
        <v>0</v>
      </c>
      <c r="H101" s="505">
        <f t="shared" si="7"/>
        <v>0</v>
      </c>
      <c r="I101" s="642"/>
      <c r="J101" s="639"/>
    </row>
    <row r="102" spans="2:10" ht="15" customHeight="1" x14ac:dyDescent="0.25">
      <c r="B102" s="1036"/>
      <c r="D102" s="152" t="s">
        <v>192</v>
      </c>
      <c r="E102" s="150" t="s">
        <v>154</v>
      </c>
      <c r="F102" s="151">
        <v>0</v>
      </c>
      <c r="G102" s="151">
        <v>0</v>
      </c>
      <c r="H102" s="505">
        <f t="shared" ref="H102:H110" si="8">F102-G102</f>
        <v>0</v>
      </c>
      <c r="I102" s="642"/>
      <c r="J102" s="639"/>
    </row>
    <row r="103" spans="2:10" ht="15" customHeight="1" x14ac:dyDescent="0.25">
      <c r="B103" s="1036"/>
      <c r="D103" s="152" t="s">
        <v>193</v>
      </c>
      <c r="E103" s="150" t="s">
        <v>154</v>
      </c>
      <c r="F103" s="151">
        <v>0</v>
      </c>
      <c r="G103" s="151">
        <v>0</v>
      </c>
      <c r="H103" s="505">
        <f t="shared" si="8"/>
        <v>0</v>
      </c>
      <c r="I103" s="642"/>
      <c r="J103" s="639"/>
    </row>
    <row r="104" spans="2:10" ht="15" customHeight="1" x14ac:dyDescent="0.25">
      <c r="B104" s="1036"/>
      <c r="D104" s="152" t="s">
        <v>194</v>
      </c>
      <c r="E104" s="150" t="s">
        <v>154</v>
      </c>
      <c r="F104" s="151">
        <v>0</v>
      </c>
      <c r="G104" s="151">
        <v>0</v>
      </c>
      <c r="H104" s="505">
        <f t="shared" si="8"/>
        <v>0</v>
      </c>
      <c r="I104" s="642"/>
      <c r="J104" s="639"/>
    </row>
    <row r="105" spans="2:10" ht="15" customHeight="1" x14ac:dyDescent="0.25">
      <c r="B105" s="1036"/>
      <c r="D105" s="152" t="s">
        <v>195</v>
      </c>
      <c r="E105" s="150" t="s">
        <v>154</v>
      </c>
      <c r="F105" s="151">
        <v>0</v>
      </c>
      <c r="G105" s="151">
        <v>0</v>
      </c>
      <c r="H105" s="505">
        <f t="shared" si="8"/>
        <v>0</v>
      </c>
      <c r="I105" s="642"/>
      <c r="J105" s="639"/>
    </row>
    <row r="106" spans="2:10" ht="15" customHeight="1" x14ac:dyDescent="0.25">
      <c r="B106" s="1036"/>
      <c r="D106" s="152" t="s">
        <v>196</v>
      </c>
      <c r="E106" s="150" t="s">
        <v>154</v>
      </c>
      <c r="F106" s="151">
        <v>0</v>
      </c>
      <c r="G106" s="151">
        <v>0</v>
      </c>
      <c r="H106" s="505">
        <f t="shared" si="8"/>
        <v>0</v>
      </c>
      <c r="I106" s="642"/>
      <c r="J106" s="639"/>
    </row>
    <row r="107" spans="2:10" ht="15" customHeight="1" x14ac:dyDescent="0.25">
      <c r="B107" s="1036"/>
      <c r="D107" s="152" t="s">
        <v>197</v>
      </c>
      <c r="E107" s="150" t="s">
        <v>154</v>
      </c>
      <c r="F107" s="151">
        <v>0</v>
      </c>
      <c r="G107" s="151">
        <v>0</v>
      </c>
      <c r="H107" s="505">
        <f t="shared" si="8"/>
        <v>0</v>
      </c>
      <c r="I107" s="642"/>
      <c r="J107" s="639"/>
    </row>
    <row r="108" spans="2:10" ht="15" customHeight="1" x14ac:dyDescent="0.25">
      <c r="B108" s="1036"/>
      <c r="D108" s="152" t="s">
        <v>426</v>
      </c>
      <c r="E108" s="150" t="s">
        <v>154</v>
      </c>
      <c r="F108" s="151">
        <v>0</v>
      </c>
      <c r="G108" s="151">
        <v>0</v>
      </c>
      <c r="H108" s="505">
        <f t="shared" si="8"/>
        <v>0</v>
      </c>
      <c r="I108" s="642"/>
      <c r="J108" s="639"/>
    </row>
    <row r="109" spans="2:10" ht="15" customHeight="1" x14ac:dyDescent="0.25">
      <c r="B109" s="1036"/>
      <c r="D109" s="152" t="s">
        <v>427</v>
      </c>
      <c r="E109" s="150" t="s">
        <v>154</v>
      </c>
      <c r="F109" s="151">
        <v>0</v>
      </c>
      <c r="G109" s="151">
        <v>0</v>
      </c>
      <c r="H109" s="505">
        <f t="shared" si="8"/>
        <v>0</v>
      </c>
      <c r="I109" s="642"/>
      <c r="J109" s="639"/>
    </row>
    <row r="110" spans="2:10" ht="15" customHeight="1" x14ac:dyDescent="0.25">
      <c r="B110" s="1036"/>
      <c r="D110" s="152" t="s">
        <v>428</v>
      </c>
      <c r="E110" s="150" t="s">
        <v>154</v>
      </c>
      <c r="F110" s="151">
        <v>0</v>
      </c>
      <c r="G110" s="151">
        <v>0</v>
      </c>
      <c r="H110" s="505">
        <f t="shared" si="8"/>
        <v>0</v>
      </c>
      <c r="I110" s="642"/>
      <c r="J110" s="639"/>
    </row>
    <row r="111" spans="2:10" ht="15" customHeight="1" thickBot="1" x14ac:dyDescent="0.3">
      <c r="B111" s="1036"/>
      <c r="D111" s="20"/>
      <c r="E111" s="18" t="s">
        <v>163</v>
      </c>
      <c r="F111" s="19">
        <f>SUM(F99:F110)</f>
        <v>0</v>
      </c>
      <c r="G111" s="19">
        <f>SUM(G99:G110)</f>
        <v>0</v>
      </c>
      <c r="H111" s="505">
        <f t="shared" si="7"/>
        <v>0</v>
      </c>
      <c r="I111" s="647"/>
      <c r="J111" s="648"/>
    </row>
    <row r="112" spans="2:10" ht="15.75" customHeight="1" thickBot="1" x14ac:dyDescent="0.3">
      <c r="B112" s="1036"/>
      <c r="D112" s="64"/>
      <c r="E112" s="64"/>
      <c r="F112" s="9"/>
      <c r="G112" s="9"/>
      <c r="H112" s="9"/>
    </row>
    <row r="113" spans="2:10" ht="15.75" customHeight="1" thickBot="1" x14ac:dyDescent="0.3">
      <c r="B113" s="1036"/>
      <c r="D113" s="1038" t="s">
        <v>198</v>
      </c>
      <c r="E113" s="1039"/>
      <c r="F113" s="16">
        <f>F97+F111</f>
        <v>0</v>
      </c>
      <c r="G113" s="16">
        <f>G97+G111</f>
        <v>0</v>
      </c>
      <c r="H113" s="16">
        <f>H97+H111</f>
        <v>0</v>
      </c>
    </row>
    <row r="114" spans="2:10" ht="15.75" thickBot="1" x14ac:dyDescent="0.3">
      <c r="B114" s="1036"/>
    </row>
    <row r="115" spans="2:10" x14ac:dyDescent="0.25">
      <c r="B115" s="1036"/>
      <c r="D115" s="1053" t="s">
        <v>6</v>
      </c>
      <c r="E115" s="1054"/>
      <c r="F115" s="1054"/>
      <c r="G115" s="1054"/>
      <c r="H115" s="1054"/>
      <c r="I115" s="1054"/>
      <c r="J115" s="1055"/>
    </row>
    <row r="116" spans="2:10" x14ac:dyDescent="0.25">
      <c r="B116" s="1036"/>
      <c r="D116" s="1056"/>
      <c r="E116" s="1057"/>
      <c r="F116" s="1057"/>
      <c r="G116" s="1057"/>
      <c r="H116" s="1057"/>
      <c r="I116" s="1057"/>
      <c r="J116" s="1058"/>
    </row>
    <row r="117" spans="2:10" ht="15.75" thickBot="1" x14ac:dyDescent="0.3">
      <c r="B117" s="1037"/>
      <c r="D117" s="1059"/>
      <c r="E117" s="1060"/>
      <c r="F117" s="1060"/>
      <c r="G117" s="1060"/>
      <c r="H117" s="1060"/>
      <c r="I117" s="1060"/>
      <c r="J117" s="1061"/>
    </row>
    <row r="118" spans="2:10" ht="50.25" customHeight="1" x14ac:dyDescent="0.25"/>
  </sheetData>
  <sheetProtection algorithmName="SHA-512" hashValue="Y7ktxLtSTWsUlCm4CDfIQN5rcjNv0Hp9hrI7lE8Kqv8duhhtD54nQWptmyULr4TfQzRhmHweZPZ4RBSWz7ytyg==" saltValue="t6F/LH7uLKBgmshAlszD9A==" spinCount="100000" sheet="1" objects="1" scenarios="1"/>
  <mergeCells count="39">
    <mergeCell ref="A4:J4"/>
    <mergeCell ref="A2:J2"/>
    <mergeCell ref="A6:J6"/>
    <mergeCell ref="I87:I88"/>
    <mergeCell ref="D115:J117"/>
    <mergeCell ref="D82:J83"/>
    <mergeCell ref="D46:J48"/>
    <mergeCell ref="F11:H11"/>
    <mergeCell ref="F12:H12"/>
    <mergeCell ref="F13:H13"/>
    <mergeCell ref="I19:I20"/>
    <mergeCell ref="I52:I53"/>
    <mergeCell ref="C8:E8"/>
    <mergeCell ref="H19:H20"/>
    <mergeCell ref="G19:G20"/>
    <mergeCell ref="F19:F20"/>
    <mergeCell ref="B17:B48"/>
    <mergeCell ref="F8:H8"/>
    <mergeCell ref="D44:E44"/>
    <mergeCell ref="C15:E15"/>
    <mergeCell ref="F15:H15"/>
    <mergeCell ref="C10:E13"/>
    <mergeCell ref="F10:H10"/>
    <mergeCell ref="B50:B83"/>
    <mergeCell ref="F52:F53"/>
    <mergeCell ref="B85:B117"/>
    <mergeCell ref="D113:E113"/>
    <mergeCell ref="F87:F88"/>
    <mergeCell ref="D80:E80"/>
    <mergeCell ref="D85:E85"/>
    <mergeCell ref="D50:E50"/>
    <mergeCell ref="D17:E17"/>
    <mergeCell ref="G17:J17"/>
    <mergeCell ref="G50:J50"/>
    <mergeCell ref="G85:J85"/>
    <mergeCell ref="H87:H88"/>
    <mergeCell ref="G87:G88"/>
    <mergeCell ref="H52:H53"/>
    <mergeCell ref="G52:G53"/>
  </mergeCells>
  <phoneticPr fontId="44" type="noConversion"/>
  <dataValidations count="4">
    <dataValidation allowBlank="1" showInputMessage="1" showErrorMessage="1" prompt="Scegliere il comune beneficiario dal menù a tendina_x000a_" sqref="I8" xr:uid="{00000000-0002-0000-0200-000000000000}"/>
    <dataValidation allowBlank="1" showErrorMessage="1" prompt="Scegliere il comune beneficiario dal menù a tendina_x000a_" sqref="J8" xr:uid="{00000000-0002-0000-0200-000001000000}"/>
    <dataValidation type="date" operator="lessThanOrEqual" allowBlank="1" showInputMessage="1" showErrorMessage="1" errorTitle="Attenzione OGV non compatibile." error="OGV successiva al 31/12/2028 (art 2 c. 5 D.D. n° 152/2025" prompt="precedente al 31/12/2028" sqref="J21:J28 J31:J41 J54:J62 J65:J77 J89:J96 J99:J111" xr:uid="{ED8B7C03-F8DB-4612-B97C-EAE869795AE8}">
      <formula1>47118</formula1>
    </dataValidation>
    <dataValidation type="list" allowBlank="1" showInputMessage="1" showErrorMessage="1" sqref="G85:J85 G50:J50 G17:J17" xr:uid="{D0A6980C-4692-42BA-8217-1B9A82CD96E3}">
      <formula1>$F$10:$F$13</formula1>
    </dataValidation>
  </dataValidations>
  <pageMargins left="0.7" right="0.7" top="0.75" bottom="0.75" header="0.3" footer="0.3"/>
  <pageSetup paperSize="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la Città Metropolitana beneficiaria dal menù a tendina_x000a__x000a_" xr:uid="{00000000-0002-0000-0200-000002000000}">
          <x14:formula1>
            <xm:f>'DATI EROGAZIONI'!$A$2:$A$15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4">
    <tabColor theme="6" tint="0.59999389629810485"/>
    <pageSetUpPr fitToPage="1"/>
  </sheetPr>
  <dimension ref="A1:AC108"/>
  <sheetViews>
    <sheetView topLeftCell="A85" zoomScale="91" zoomScaleNormal="91" workbookViewId="0">
      <selection activeCell="G79" sqref="G79:J79"/>
    </sheetView>
  </sheetViews>
  <sheetFormatPr defaultRowHeight="15" x14ac:dyDescent="0.25"/>
  <cols>
    <col min="1" max="1" width="2.85546875" customWidth="1"/>
    <col min="3" max="3" width="2.5703125" customWidth="1"/>
    <col min="4" max="4" width="18.7109375" customWidth="1"/>
    <col min="5" max="5" width="33.85546875" bestFit="1" customWidth="1"/>
    <col min="6" max="6" width="23" customWidth="1"/>
    <col min="7" max="7" width="30" customWidth="1"/>
    <col min="8" max="8" width="22.85546875" customWidth="1"/>
    <col min="9" max="9" width="22.5703125" customWidth="1"/>
    <col min="10" max="10" width="23.5703125" customWidth="1"/>
  </cols>
  <sheetData>
    <row r="1" spans="1:29" x14ac:dyDescent="0.25">
      <c r="A1" s="51"/>
      <c r="B1" s="30"/>
      <c r="C1" s="31"/>
      <c r="D1" s="32"/>
      <c r="E1" s="32"/>
      <c r="F1" s="32"/>
      <c r="G1" s="33"/>
      <c r="H1" s="34"/>
      <c r="I1" s="30"/>
      <c r="J1" s="30"/>
      <c r="K1" s="35"/>
      <c r="L1" s="35"/>
      <c r="M1" s="35"/>
      <c r="N1" s="35"/>
      <c r="O1" s="35"/>
      <c r="P1" s="31"/>
      <c r="Q1" s="30"/>
      <c r="R1" s="33"/>
      <c r="S1" s="30"/>
      <c r="T1" s="30"/>
      <c r="U1" s="30"/>
      <c r="V1" s="31"/>
      <c r="W1" s="31"/>
      <c r="X1" s="30"/>
      <c r="Y1" s="31"/>
      <c r="Z1" s="31"/>
      <c r="AA1" s="31"/>
      <c r="AB1" s="31"/>
      <c r="AC1" s="30"/>
    </row>
    <row r="2" spans="1:29" ht="36.75" customHeight="1" x14ac:dyDescent="0.25">
      <c r="A2" s="1051" t="s">
        <v>0</v>
      </c>
      <c r="B2" s="1051"/>
      <c r="C2" s="1051"/>
      <c r="D2" s="1051"/>
      <c r="E2" s="1051"/>
      <c r="F2" s="1051"/>
      <c r="G2" s="1051"/>
      <c r="H2" s="1051"/>
      <c r="I2" s="1051"/>
      <c r="J2" s="1051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</row>
    <row r="3" spans="1:29" ht="22.5" x14ac:dyDescent="0.25">
      <c r="A3" s="46"/>
      <c r="B3" s="1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</row>
    <row r="4" spans="1:29" ht="18" x14ac:dyDescent="0.25">
      <c r="A4" s="1050" t="s">
        <v>138</v>
      </c>
      <c r="B4" s="1050"/>
      <c r="C4" s="1050"/>
      <c r="D4" s="1050"/>
      <c r="E4" s="1050"/>
      <c r="F4" s="1050"/>
      <c r="G4" s="1050"/>
      <c r="H4" s="1050"/>
      <c r="I4" s="1050"/>
      <c r="J4" s="1050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</row>
    <row r="5" spans="1:29" ht="18" x14ac:dyDescent="0.25">
      <c r="A5" s="223"/>
      <c r="B5" s="40"/>
      <c r="C5" s="40"/>
      <c r="D5" s="40"/>
      <c r="E5" s="40"/>
      <c r="F5" s="40"/>
      <c r="G5" s="40"/>
      <c r="H5" s="40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29" ht="42" customHeight="1" x14ac:dyDescent="0.25">
      <c r="A6" s="1052" t="s">
        <v>97</v>
      </c>
      <c r="B6" s="1052"/>
      <c r="C6" s="1052"/>
      <c r="D6" s="1052"/>
      <c r="E6" s="1052"/>
      <c r="F6" s="1052"/>
      <c r="G6" s="1052"/>
      <c r="H6" s="1052"/>
      <c r="I6" s="1052"/>
      <c r="J6" s="1052"/>
      <c r="K6" s="326"/>
      <c r="L6" s="326"/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66"/>
      <c r="AC6" s="66"/>
    </row>
    <row r="7" spans="1:29" ht="27.75" thickBot="1" x14ac:dyDescent="0.3">
      <c r="A7" s="46"/>
      <c r="B7" s="1"/>
      <c r="C7" s="1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</row>
    <row r="8" spans="1:29" ht="15" customHeight="1" thickBot="1" x14ac:dyDescent="0.3">
      <c r="A8" s="46"/>
      <c r="B8" s="47"/>
      <c r="C8" s="1068" t="s">
        <v>139</v>
      </c>
      <c r="D8" s="1069"/>
      <c r="E8" s="1069"/>
      <c r="F8" s="1043" t="s">
        <v>394</v>
      </c>
      <c r="G8" s="1043"/>
      <c r="H8" s="1044"/>
      <c r="I8" s="63"/>
      <c r="J8" s="63"/>
      <c r="K8" s="63"/>
      <c r="L8" s="38"/>
    </row>
    <row r="9" spans="1:29" ht="12.75" customHeight="1" thickBot="1" x14ac:dyDescent="0.5">
      <c r="A9" s="46"/>
      <c r="B9" s="1"/>
      <c r="C9" s="21"/>
      <c r="D9" s="21"/>
      <c r="E9" s="21"/>
      <c r="F9" s="21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3"/>
      <c r="W9" s="23"/>
      <c r="X9" s="23"/>
      <c r="Y9" s="2"/>
      <c r="Z9" s="24"/>
      <c r="AA9" s="25"/>
      <c r="AB9" s="25"/>
      <c r="AC9" s="25"/>
    </row>
    <row r="10" spans="1:29" ht="26.25" customHeight="1" x14ac:dyDescent="0.25">
      <c r="A10" s="37"/>
      <c r="B10" s="50"/>
      <c r="C10" s="927" t="s">
        <v>5</v>
      </c>
      <c r="D10" s="928"/>
      <c r="E10" s="928"/>
      <c r="F10" s="933" t="str">
        <f>IF(VLOOKUP($F$8,'DATI EROGAZIONI'!$A$2:$L$15,9,FALSE)="","",VLOOKUP($F$8,'DATI EROGAZIONI'!$A$2:$L$15,9,FALSE))</f>
        <v>H39J21004020004</v>
      </c>
      <c r="G10" s="933"/>
      <c r="H10" s="1049"/>
      <c r="I10" s="71"/>
      <c r="J10" s="71"/>
      <c r="K10" s="71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</row>
    <row r="11" spans="1:29" ht="26.25" customHeight="1" x14ac:dyDescent="0.25">
      <c r="A11" s="635"/>
      <c r="B11" s="635"/>
      <c r="C11" s="929"/>
      <c r="D11" s="930"/>
      <c r="E11" s="930"/>
      <c r="F11" s="914" t="str">
        <f>IF(VLOOKUP($F$8,'DATI EROGAZIONI'!$A$2:$L$15,10,FALSE)="","",VLOOKUP($F$8,'DATI EROGAZIONI'!$A$2:$L$15,10,FALSE))</f>
        <v xml:space="preserve"> H39J21004030004</v>
      </c>
      <c r="G11" s="914"/>
      <c r="H11" s="1063"/>
      <c r="I11" s="71"/>
      <c r="J11" s="71"/>
      <c r="K11" s="71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</row>
    <row r="12" spans="1:29" ht="26.25" customHeight="1" x14ac:dyDescent="0.25">
      <c r="A12" s="635"/>
      <c r="B12" s="635"/>
      <c r="C12" s="929"/>
      <c r="D12" s="930"/>
      <c r="E12" s="930"/>
      <c r="F12" s="914" t="str">
        <f>IF(VLOOKUP($F$8,'DATI EROGAZIONI'!$A$2:$L$15,11,FALSE)="","",VLOOKUP($F$8,'DATI EROGAZIONI'!$A$2:$L$15,11,FALSE))</f>
        <v xml:space="preserve"> H49J21004500004</v>
      </c>
      <c r="G12" s="914"/>
      <c r="H12" s="1063"/>
      <c r="I12" s="71"/>
      <c r="J12" s="71"/>
      <c r="K12" s="71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</row>
    <row r="13" spans="1:29" ht="26.25" customHeight="1" thickBot="1" x14ac:dyDescent="0.3">
      <c r="A13" s="635"/>
      <c r="B13" s="635"/>
      <c r="C13" s="931"/>
      <c r="D13" s="932"/>
      <c r="E13" s="932"/>
      <c r="F13" s="916" t="str">
        <f>IF(VLOOKUP($F$8,'DATI EROGAZIONI'!$A$2:$L$15,12,FALSE)="","",VLOOKUP($F$8,'DATI EROGAZIONI'!$A$2:$L$15,12,FALSE))</f>
        <v xml:space="preserve"> H49J21004510004</v>
      </c>
      <c r="G13" s="916"/>
      <c r="H13" s="1064"/>
      <c r="I13" s="71"/>
      <c r="J13" s="71"/>
      <c r="K13" s="71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</row>
    <row r="14" spans="1:29" ht="15.75" thickBot="1" x14ac:dyDescent="0.3"/>
    <row r="15" spans="1:29" ht="33.6" customHeight="1" thickBot="1" x14ac:dyDescent="0.3">
      <c r="C15" s="1045" t="s">
        <v>4</v>
      </c>
      <c r="D15" s="1046"/>
      <c r="E15" s="1046"/>
      <c r="F15" s="1047"/>
      <c r="G15" s="1047"/>
      <c r="H15" s="1048"/>
      <c r="I15" s="94"/>
      <c r="J15" s="94"/>
      <c r="K15" s="94"/>
      <c r="L15" s="94"/>
      <c r="M15" s="94"/>
      <c r="N15" s="94"/>
      <c r="O15" s="94"/>
      <c r="P15" s="94"/>
      <c r="Q15" s="94"/>
    </row>
    <row r="16" spans="1:29" ht="15.75" thickBot="1" x14ac:dyDescent="0.3"/>
    <row r="17" spans="2:10" ht="28.5" customHeight="1" thickBot="1" x14ac:dyDescent="0.3">
      <c r="B17" s="1040" t="s">
        <v>682</v>
      </c>
      <c r="D17" s="1030" t="s">
        <v>683</v>
      </c>
      <c r="E17" s="1031"/>
      <c r="F17" s="869" t="s">
        <v>18</v>
      </c>
      <c r="G17" s="1017"/>
      <c r="H17" s="1018"/>
      <c r="I17" s="1018"/>
      <c r="J17" s="1019"/>
    </row>
    <row r="18" spans="2:10" ht="15.75" thickBot="1" x14ac:dyDescent="0.3">
      <c r="B18" s="1041"/>
    </row>
    <row r="19" spans="2:10" ht="31.5" customHeight="1" x14ac:dyDescent="0.25">
      <c r="B19" s="1041"/>
      <c r="D19" s="1"/>
      <c r="E19" s="1"/>
      <c r="F19" s="1065" t="s">
        <v>140</v>
      </c>
      <c r="G19" s="1065" t="s">
        <v>141</v>
      </c>
      <c r="H19" s="1065" t="s">
        <v>142</v>
      </c>
      <c r="I19" s="1065" t="s">
        <v>19</v>
      </c>
      <c r="J19" s="640" t="s">
        <v>604</v>
      </c>
    </row>
    <row r="20" spans="2:10" x14ac:dyDescent="0.25">
      <c r="B20" s="1041"/>
      <c r="D20" s="58" t="s">
        <v>199</v>
      </c>
      <c r="E20" s="59" t="s">
        <v>144</v>
      </c>
      <c r="F20" s="1066"/>
      <c r="G20" s="1066"/>
      <c r="H20" s="1066"/>
      <c r="I20" s="1079"/>
      <c r="J20" s="641" t="s">
        <v>370</v>
      </c>
    </row>
    <row r="21" spans="2:10" ht="15" customHeight="1" x14ac:dyDescent="0.25">
      <c r="B21" s="1041"/>
      <c r="D21" s="20" t="s">
        <v>200</v>
      </c>
      <c r="E21" s="150" t="s">
        <v>146</v>
      </c>
      <c r="F21" s="151">
        <v>0</v>
      </c>
      <c r="G21" s="151">
        <v>0</v>
      </c>
      <c r="H21" s="15">
        <f>F21-G21</f>
        <v>0</v>
      </c>
      <c r="I21" s="642"/>
      <c r="J21" s="639"/>
    </row>
    <row r="22" spans="2:10" ht="15" customHeight="1" x14ac:dyDescent="0.25">
      <c r="B22" s="1041"/>
      <c r="D22" s="20" t="s">
        <v>201</v>
      </c>
      <c r="E22" s="150" t="s">
        <v>146</v>
      </c>
      <c r="F22" s="151">
        <v>0</v>
      </c>
      <c r="G22" s="151">
        <v>0</v>
      </c>
      <c r="H22" s="15">
        <f t="shared" ref="H22:H27" si="0">F22-G22</f>
        <v>0</v>
      </c>
      <c r="I22" s="642"/>
      <c r="J22" s="639"/>
    </row>
    <row r="23" spans="2:10" ht="15" customHeight="1" x14ac:dyDescent="0.25">
      <c r="B23" s="1041"/>
      <c r="D23" s="20" t="s">
        <v>202</v>
      </c>
      <c r="E23" s="150" t="s">
        <v>146</v>
      </c>
      <c r="F23" s="151">
        <v>0</v>
      </c>
      <c r="G23" s="151">
        <v>0</v>
      </c>
      <c r="H23" s="15">
        <f t="shared" si="0"/>
        <v>0</v>
      </c>
      <c r="I23" s="642"/>
      <c r="J23" s="639"/>
    </row>
    <row r="24" spans="2:10" ht="15" customHeight="1" x14ac:dyDescent="0.25">
      <c r="B24" s="1041"/>
      <c r="D24" s="20" t="s">
        <v>431</v>
      </c>
      <c r="E24" s="150" t="s">
        <v>146</v>
      </c>
      <c r="F24" s="151">
        <v>0</v>
      </c>
      <c r="G24" s="151">
        <v>0</v>
      </c>
      <c r="H24" s="15">
        <f t="shared" si="0"/>
        <v>0</v>
      </c>
      <c r="I24" s="642"/>
      <c r="J24" s="639"/>
    </row>
    <row r="25" spans="2:10" ht="15" customHeight="1" x14ac:dyDescent="0.25">
      <c r="B25" s="1041"/>
      <c r="D25" s="20" t="s">
        <v>432</v>
      </c>
      <c r="E25" s="150" t="s">
        <v>146</v>
      </c>
      <c r="F25" s="151">
        <v>0</v>
      </c>
      <c r="G25" s="151">
        <v>0</v>
      </c>
      <c r="H25" s="15">
        <f t="shared" si="0"/>
        <v>0</v>
      </c>
      <c r="I25" s="642"/>
      <c r="J25" s="639"/>
    </row>
    <row r="26" spans="2:10" ht="15" customHeight="1" x14ac:dyDescent="0.25">
      <c r="B26" s="1041"/>
      <c r="D26" s="20" t="s">
        <v>433</v>
      </c>
      <c r="E26" s="150" t="s">
        <v>146</v>
      </c>
      <c r="F26" s="151">
        <v>0</v>
      </c>
      <c r="G26" s="151">
        <v>0</v>
      </c>
      <c r="H26" s="15">
        <f t="shared" si="0"/>
        <v>0</v>
      </c>
      <c r="I26" s="642"/>
      <c r="J26" s="639"/>
    </row>
    <row r="27" spans="2:10" ht="15" customHeight="1" x14ac:dyDescent="0.25">
      <c r="B27" s="1041"/>
      <c r="D27" s="20" t="s">
        <v>434</v>
      </c>
      <c r="E27" s="150" t="s">
        <v>146</v>
      </c>
      <c r="F27" s="151">
        <v>0</v>
      </c>
      <c r="G27" s="151">
        <v>0</v>
      </c>
      <c r="H27" s="15">
        <f t="shared" si="0"/>
        <v>0</v>
      </c>
      <c r="I27" s="642"/>
      <c r="J27" s="639"/>
    </row>
    <row r="28" spans="2:10" ht="15" customHeight="1" x14ac:dyDescent="0.25">
      <c r="B28" s="1041"/>
      <c r="D28" s="11" t="s">
        <v>203</v>
      </c>
      <c r="E28" s="12" t="s">
        <v>150</v>
      </c>
      <c r="F28" s="13">
        <f>SUM(F21:F27)</f>
        <v>0</v>
      </c>
      <c r="G28" s="13">
        <f>SUM(G21:G27)</f>
        <v>0</v>
      </c>
      <c r="H28" s="14">
        <f>F28-G28</f>
        <v>0</v>
      </c>
      <c r="I28" s="642"/>
      <c r="J28" s="639"/>
    </row>
    <row r="29" spans="2:10" ht="15" customHeight="1" x14ac:dyDescent="0.25">
      <c r="B29" s="1041"/>
      <c r="D29" s="57" t="s">
        <v>204</v>
      </c>
      <c r="E29" s="60" t="s">
        <v>152</v>
      </c>
      <c r="F29" s="8" t="s">
        <v>152</v>
      </c>
      <c r="G29" s="8" t="s">
        <v>152</v>
      </c>
      <c r="H29" s="8" t="s">
        <v>152</v>
      </c>
      <c r="I29" s="867"/>
      <c r="J29" s="868"/>
    </row>
    <row r="30" spans="2:10" ht="15" customHeight="1" x14ac:dyDescent="0.25">
      <c r="B30" s="1041"/>
      <c r="D30" s="20" t="s">
        <v>205</v>
      </c>
      <c r="E30" s="150" t="s">
        <v>154</v>
      </c>
      <c r="F30" s="151">
        <v>0</v>
      </c>
      <c r="G30" s="151">
        <v>0</v>
      </c>
      <c r="H30" s="610">
        <f t="shared" ref="H30:H39" si="1">F30-G30</f>
        <v>0</v>
      </c>
      <c r="I30" s="642"/>
      <c r="J30" s="639"/>
    </row>
    <row r="31" spans="2:10" ht="15" customHeight="1" x14ac:dyDescent="0.25">
      <c r="B31" s="1041"/>
      <c r="D31" s="20" t="s">
        <v>206</v>
      </c>
      <c r="E31" s="150" t="s">
        <v>154</v>
      </c>
      <c r="F31" s="151">
        <v>0</v>
      </c>
      <c r="G31" s="151">
        <v>0</v>
      </c>
      <c r="H31" s="610">
        <f t="shared" si="1"/>
        <v>0</v>
      </c>
      <c r="I31" s="642"/>
      <c r="J31" s="639"/>
    </row>
    <row r="32" spans="2:10" ht="15" customHeight="1" x14ac:dyDescent="0.25">
      <c r="B32" s="1041"/>
      <c r="D32" s="20" t="s">
        <v>207</v>
      </c>
      <c r="E32" s="150" t="s">
        <v>154</v>
      </c>
      <c r="F32" s="151">
        <v>0</v>
      </c>
      <c r="G32" s="151">
        <v>0</v>
      </c>
      <c r="H32" s="610">
        <f t="shared" si="1"/>
        <v>0</v>
      </c>
      <c r="I32" s="642"/>
      <c r="J32" s="639"/>
    </row>
    <row r="33" spans="1:29" ht="15" customHeight="1" x14ac:dyDescent="0.25">
      <c r="B33" s="1041"/>
      <c r="D33" s="20" t="s">
        <v>208</v>
      </c>
      <c r="E33" s="150" t="s">
        <v>154</v>
      </c>
      <c r="F33" s="151">
        <v>0</v>
      </c>
      <c r="G33" s="151">
        <v>0</v>
      </c>
      <c r="H33" s="610">
        <f t="shared" si="1"/>
        <v>0</v>
      </c>
      <c r="I33" s="642"/>
      <c r="J33" s="639"/>
    </row>
    <row r="34" spans="1:29" s="7" customFormat="1" ht="15" customHeight="1" x14ac:dyDescent="0.25">
      <c r="A34"/>
      <c r="B34" s="1041"/>
      <c r="C34"/>
      <c r="D34" s="20" t="s">
        <v>209</v>
      </c>
      <c r="E34" s="150" t="s">
        <v>154</v>
      </c>
      <c r="F34" s="151">
        <v>0</v>
      </c>
      <c r="G34" s="151">
        <v>0</v>
      </c>
      <c r="H34" s="610">
        <f t="shared" si="1"/>
        <v>0</v>
      </c>
      <c r="I34" s="642"/>
      <c r="J34" s="639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ht="15" customHeight="1" x14ac:dyDescent="0.25">
      <c r="B35" s="1041"/>
      <c r="D35" s="20" t="s">
        <v>210</v>
      </c>
      <c r="E35" s="150" t="s">
        <v>154</v>
      </c>
      <c r="F35" s="151">
        <v>0</v>
      </c>
      <c r="G35" s="151">
        <v>0</v>
      </c>
      <c r="H35" s="610">
        <f t="shared" si="1"/>
        <v>0</v>
      </c>
      <c r="I35" s="642"/>
      <c r="J35" s="639"/>
    </row>
    <row r="36" spans="1:29" ht="15" customHeight="1" x14ac:dyDescent="0.25">
      <c r="B36" s="1041"/>
      <c r="D36" s="20" t="s">
        <v>211</v>
      </c>
      <c r="E36" s="150" t="s">
        <v>154</v>
      </c>
      <c r="F36" s="151">
        <v>0</v>
      </c>
      <c r="G36" s="151">
        <v>0</v>
      </c>
      <c r="H36" s="610">
        <f t="shared" si="1"/>
        <v>0</v>
      </c>
      <c r="I36" s="642"/>
      <c r="J36" s="639"/>
    </row>
    <row r="37" spans="1:29" ht="15" customHeight="1" x14ac:dyDescent="0.25">
      <c r="B37" s="1041"/>
      <c r="D37" s="20" t="s">
        <v>212</v>
      </c>
      <c r="E37" s="150" t="s">
        <v>154</v>
      </c>
      <c r="F37" s="151">
        <v>0</v>
      </c>
      <c r="G37" s="151">
        <v>0</v>
      </c>
      <c r="H37" s="610">
        <f t="shared" si="1"/>
        <v>0</v>
      </c>
      <c r="I37" s="642"/>
      <c r="J37" s="639"/>
    </row>
    <row r="38" spans="1:29" ht="15" customHeight="1" thickBot="1" x14ac:dyDescent="0.3">
      <c r="B38" s="1041"/>
      <c r="D38" s="20" t="s">
        <v>213</v>
      </c>
      <c r="E38" s="150" t="s">
        <v>154</v>
      </c>
      <c r="F38" s="151">
        <v>0</v>
      </c>
      <c r="G38" s="151">
        <v>0</v>
      </c>
      <c r="H38" s="15">
        <f t="shared" si="1"/>
        <v>0</v>
      </c>
      <c r="I38" s="647"/>
      <c r="J38" s="648"/>
    </row>
    <row r="39" spans="1:29" ht="15" customHeight="1" x14ac:dyDescent="0.25">
      <c r="B39" s="1041"/>
      <c r="D39" s="17"/>
      <c r="E39" s="18" t="s">
        <v>163</v>
      </c>
      <c r="F39" s="19">
        <f>SUM(F30:F38)</f>
        <v>0</v>
      </c>
      <c r="G39" s="19">
        <f>SUM(G30:G38)</f>
        <v>0</v>
      </c>
      <c r="H39" s="15">
        <f t="shared" si="1"/>
        <v>0</v>
      </c>
    </row>
    <row r="40" spans="1:29" ht="15" customHeight="1" thickBot="1" x14ac:dyDescent="0.3">
      <c r="B40" s="1041"/>
      <c r="D40" s="1"/>
      <c r="E40" s="1"/>
      <c r="F40" s="9"/>
      <c r="G40" s="56"/>
      <c r="H40" s="10"/>
    </row>
    <row r="41" spans="1:29" ht="15.75" customHeight="1" thickBot="1" x14ac:dyDescent="0.3">
      <c r="A41" s="52"/>
      <c r="B41" s="1041"/>
      <c r="D41" s="1038" t="s">
        <v>214</v>
      </c>
      <c r="E41" s="1039"/>
      <c r="F41" s="16">
        <f>F28+F39</f>
        <v>0</v>
      </c>
      <c r="G41" s="16">
        <f>G28+G39</f>
        <v>0</v>
      </c>
      <c r="H41" s="16">
        <f>H28+H39</f>
        <v>0</v>
      </c>
    </row>
    <row r="42" spans="1:29" ht="15" customHeight="1" thickBot="1" x14ac:dyDescent="0.3">
      <c r="A42" s="52"/>
      <c r="B42" s="1041"/>
    </row>
    <row r="43" spans="1:29" ht="15" customHeight="1" x14ac:dyDescent="0.25">
      <c r="A43" s="52"/>
      <c r="B43" s="1041"/>
      <c r="D43" s="1070" t="s">
        <v>6</v>
      </c>
      <c r="E43" s="1071"/>
      <c r="F43" s="1071"/>
      <c r="G43" s="1071"/>
      <c r="H43" s="1071"/>
      <c r="I43" s="1071"/>
      <c r="J43" s="1072"/>
    </row>
    <row r="44" spans="1:29" ht="7.5" customHeight="1" x14ac:dyDescent="0.25">
      <c r="A44" s="52"/>
      <c r="B44" s="1041"/>
      <c r="C44" s="61"/>
      <c r="D44" s="1073"/>
      <c r="E44" s="1074"/>
      <c r="F44" s="1074"/>
      <c r="G44" s="1074"/>
      <c r="H44" s="1074"/>
      <c r="I44" s="1074"/>
      <c r="J44" s="1075"/>
    </row>
    <row r="45" spans="1:29" ht="15" customHeight="1" x14ac:dyDescent="0.25">
      <c r="A45" s="52"/>
      <c r="B45" s="1041"/>
      <c r="C45" s="61"/>
      <c r="D45" s="1073"/>
      <c r="E45" s="1074"/>
      <c r="F45" s="1074"/>
      <c r="G45" s="1074"/>
      <c r="H45" s="1074"/>
      <c r="I45" s="1074"/>
      <c r="J45" s="1075"/>
    </row>
    <row r="46" spans="1:29" ht="15" customHeight="1" thickBot="1" x14ac:dyDescent="0.3">
      <c r="A46" s="52"/>
      <c r="B46" s="1042"/>
      <c r="C46" s="61"/>
      <c r="D46" s="1076"/>
      <c r="E46" s="1077"/>
      <c r="F46" s="1077"/>
      <c r="G46" s="1077"/>
      <c r="H46" s="1077"/>
      <c r="I46" s="1077"/>
      <c r="J46" s="1078"/>
    </row>
    <row r="47" spans="1:29" ht="45.75" customHeight="1" thickBot="1" x14ac:dyDescent="0.3">
      <c r="B47" s="328"/>
      <c r="D47" s="327"/>
      <c r="E47" s="327"/>
      <c r="F47" s="327"/>
      <c r="G47" s="327"/>
      <c r="H47" s="327"/>
    </row>
    <row r="48" spans="1:29" ht="35.25" customHeight="1" thickBot="1" x14ac:dyDescent="0.3">
      <c r="B48" s="1032" t="s">
        <v>53</v>
      </c>
      <c r="D48" s="1028" t="s">
        <v>605</v>
      </c>
      <c r="E48" s="1029"/>
      <c r="F48" s="870" t="s">
        <v>18</v>
      </c>
      <c r="G48" s="1017"/>
      <c r="H48" s="1018"/>
      <c r="I48" s="1018"/>
      <c r="J48" s="1019"/>
    </row>
    <row r="49" spans="2:10" ht="18.75" customHeight="1" thickBot="1" x14ac:dyDescent="0.3">
      <c r="B49" s="1033"/>
    </row>
    <row r="50" spans="2:10" ht="30" customHeight="1" x14ac:dyDescent="0.25">
      <c r="B50" s="1033"/>
      <c r="C50" s="61"/>
      <c r="D50" s="64"/>
      <c r="E50" s="64"/>
      <c r="F50" s="1024" t="s">
        <v>140</v>
      </c>
      <c r="G50" s="1024" t="s">
        <v>141</v>
      </c>
      <c r="H50" s="1024" t="s">
        <v>142</v>
      </c>
      <c r="I50" s="1024" t="s">
        <v>19</v>
      </c>
      <c r="J50" s="643" t="s">
        <v>604</v>
      </c>
    </row>
    <row r="51" spans="2:10" ht="14.25" customHeight="1" x14ac:dyDescent="0.25">
      <c r="B51" s="1033"/>
      <c r="C51" s="53"/>
      <c r="D51" s="58" t="s">
        <v>606</v>
      </c>
      <c r="E51" s="59" t="s">
        <v>144</v>
      </c>
      <c r="F51" s="1025"/>
      <c r="G51" s="1025"/>
      <c r="H51" s="1025"/>
      <c r="I51" s="1080"/>
      <c r="J51" s="644" t="s">
        <v>370</v>
      </c>
    </row>
    <row r="52" spans="2:10" x14ac:dyDescent="0.25">
      <c r="B52" s="1033"/>
      <c r="C52" s="61"/>
      <c r="D52" s="20" t="s">
        <v>607</v>
      </c>
      <c r="E52" s="150" t="s">
        <v>154</v>
      </c>
      <c r="F52" s="151">
        <v>0</v>
      </c>
      <c r="G52" s="151">
        <v>0</v>
      </c>
      <c r="H52" s="67">
        <f>F52-G52</f>
        <v>0</v>
      </c>
      <c r="I52" s="642"/>
      <c r="J52" s="639"/>
    </row>
    <row r="53" spans="2:10" x14ac:dyDescent="0.25">
      <c r="B53" s="1033"/>
      <c r="C53" s="61"/>
      <c r="D53" s="20" t="s">
        <v>608</v>
      </c>
      <c r="E53" s="150" t="s">
        <v>154</v>
      </c>
      <c r="F53" s="151">
        <v>0</v>
      </c>
      <c r="G53" s="151">
        <v>0</v>
      </c>
      <c r="H53" s="67">
        <f t="shared" ref="H53:H58" si="2">F53-G53</f>
        <v>0</v>
      </c>
      <c r="I53" s="642"/>
      <c r="J53" s="639"/>
    </row>
    <row r="54" spans="2:10" x14ac:dyDescent="0.25">
      <c r="B54" s="1033"/>
      <c r="C54" s="61"/>
      <c r="D54" s="20" t="s">
        <v>609</v>
      </c>
      <c r="E54" s="150" t="s">
        <v>154</v>
      </c>
      <c r="F54" s="151">
        <v>0</v>
      </c>
      <c r="G54" s="151">
        <v>0</v>
      </c>
      <c r="H54" s="67">
        <f t="shared" si="2"/>
        <v>0</v>
      </c>
      <c r="I54" s="642"/>
      <c r="J54" s="639"/>
    </row>
    <row r="55" spans="2:10" x14ac:dyDescent="0.25">
      <c r="B55" s="1033"/>
      <c r="C55" s="61"/>
      <c r="D55" s="20" t="s">
        <v>610</v>
      </c>
      <c r="E55" s="150" t="s">
        <v>154</v>
      </c>
      <c r="F55" s="151">
        <v>0</v>
      </c>
      <c r="G55" s="151">
        <v>0</v>
      </c>
      <c r="H55" s="67">
        <f t="shared" si="2"/>
        <v>0</v>
      </c>
      <c r="I55" s="642"/>
      <c r="J55" s="639"/>
    </row>
    <row r="56" spans="2:10" x14ac:dyDescent="0.25">
      <c r="B56" s="1033"/>
      <c r="C56" s="61"/>
      <c r="D56" s="20" t="s">
        <v>611</v>
      </c>
      <c r="E56" s="150" t="s">
        <v>154</v>
      </c>
      <c r="F56" s="151">
        <v>0</v>
      </c>
      <c r="G56" s="151">
        <v>0</v>
      </c>
      <c r="H56" s="67">
        <f t="shared" si="2"/>
        <v>0</v>
      </c>
      <c r="I56" s="642"/>
      <c r="J56" s="639"/>
    </row>
    <row r="57" spans="2:10" x14ac:dyDescent="0.25">
      <c r="B57" s="1033"/>
      <c r="C57" s="61"/>
      <c r="D57" s="20" t="s">
        <v>612</v>
      </c>
      <c r="E57" s="150" t="s">
        <v>154</v>
      </c>
      <c r="F57" s="151">
        <v>0</v>
      </c>
      <c r="G57" s="151">
        <v>0</v>
      </c>
      <c r="H57" s="67">
        <f t="shared" si="2"/>
        <v>0</v>
      </c>
      <c r="I57" s="642"/>
      <c r="J57" s="639"/>
    </row>
    <row r="58" spans="2:10" x14ac:dyDescent="0.25">
      <c r="B58" s="1033"/>
      <c r="C58" s="61"/>
      <c r="D58" s="20" t="s">
        <v>613</v>
      </c>
      <c r="E58" s="150" t="s">
        <v>154</v>
      </c>
      <c r="F58" s="151">
        <v>0</v>
      </c>
      <c r="G58" s="151">
        <v>0</v>
      </c>
      <c r="H58" s="67">
        <f t="shared" si="2"/>
        <v>0</v>
      </c>
      <c r="I58" s="642"/>
      <c r="J58" s="639"/>
    </row>
    <row r="59" spans="2:10" x14ac:dyDescent="0.25">
      <c r="B59" s="1033"/>
      <c r="C59" s="61"/>
      <c r="D59" s="11" t="s">
        <v>624</v>
      </c>
      <c r="E59" s="12" t="s">
        <v>150</v>
      </c>
      <c r="F59" s="13">
        <f>SUM(F52:F58)</f>
        <v>0</v>
      </c>
      <c r="G59" s="13">
        <f>SUM(G52:G58)</f>
        <v>0</v>
      </c>
      <c r="H59" s="13">
        <f>F59-G59</f>
        <v>0</v>
      </c>
      <c r="I59" s="642"/>
      <c r="J59" s="639"/>
    </row>
    <row r="60" spans="2:10" x14ac:dyDescent="0.25">
      <c r="B60" s="1033"/>
      <c r="D60" s="57" t="s">
        <v>623</v>
      </c>
      <c r="E60" s="60" t="s">
        <v>152</v>
      </c>
      <c r="F60" s="8" t="s">
        <v>152</v>
      </c>
      <c r="G60" s="8" t="s">
        <v>152</v>
      </c>
      <c r="H60" s="8" t="s">
        <v>152</v>
      </c>
      <c r="I60" s="867"/>
      <c r="J60" s="868"/>
    </row>
    <row r="61" spans="2:10" x14ac:dyDescent="0.25">
      <c r="B61" s="1033"/>
      <c r="D61" s="152" t="s">
        <v>614</v>
      </c>
      <c r="E61" s="150" t="s">
        <v>154</v>
      </c>
      <c r="F61" s="151">
        <v>0</v>
      </c>
      <c r="G61" s="151">
        <v>0</v>
      </c>
      <c r="H61" s="67">
        <f t="shared" ref="H61:H70" si="3">F61-G61</f>
        <v>0</v>
      </c>
      <c r="I61" s="642"/>
      <c r="J61" s="639"/>
    </row>
    <row r="62" spans="2:10" x14ac:dyDescent="0.25">
      <c r="B62" s="1033"/>
      <c r="D62" s="152" t="s">
        <v>615</v>
      </c>
      <c r="E62" s="150" t="s">
        <v>154</v>
      </c>
      <c r="F62" s="151">
        <v>0</v>
      </c>
      <c r="G62" s="151">
        <v>0</v>
      </c>
      <c r="H62" s="67">
        <f t="shared" si="3"/>
        <v>0</v>
      </c>
      <c r="I62" s="642"/>
      <c r="J62" s="639"/>
    </row>
    <row r="63" spans="2:10" x14ac:dyDescent="0.25">
      <c r="B63" s="1033"/>
      <c r="D63" s="152" t="s">
        <v>616</v>
      </c>
      <c r="E63" s="150" t="s">
        <v>154</v>
      </c>
      <c r="F63" s="151">
        <v>0</v>
      </c>
      <c r="G63" s="151">
        <v>0</v>
      </c>
      <c r="H63" s="67">
        <f t="shared" si="3"/>
        <v>0</v>
      </c>
      <c r="I63" s="642"/>
      <c r="J63" s="639"/>
    </row>
    <row r="64" spans="2:10" x14ac:dyDescent="0.25">
      <c r="B64" s="1033"/>
      <c r="D64" s="152" t="s">
        <v>617</v>
      </c>
      <c r="E64" s="150" t="s">
        <v>154</v>
      </c>
      <c r="F64" s="151">
        <v>0</v>
      </c>
      <c r="G64" s="151">
        <v>0</v>
      </c>
      <c r="H64" s="67">
        <f t="shared" si="3"/>
        <v>0</v>
      </c>
      <c r="I64" s="642"/>
      <c r="J64" s="639"/>
    </row>
    <row r="65" spans="2:10" x14ac:dyDescent="0.25">
      <c r="B65" s="1033"/>
      <c r="D65" s="152" t="s">
        <v>618</v>
      </c>
      <c r="E65" s="150" t="s">
        <v>154</v>
      </c>
      <c r="F65" s="151">
        <v>0</v>
      </c>
      <c r="G65" s="151">
        <v>0</v>
      </c>
      <c r="H65" s="67">
        <f t="shared" si="3"/>
        <v>0</v>
      </c>
      <c r="I65" s="642"/>
      <c r="J65" s="639"/>
    </row>
    <row r="66" spans="2:10" x14ac:dyDescent="0.25">
      <c r="B66" s="1033"/>
      <c r="D66" s="152" t="s">
        <v>619</v>
      </c>
      <c r="E66" s="150" t="s">
        <v>154</v>
      </c>
      <c r="F66" s="151">
        <v>0</v>
      </c>
      <c r="G66" s="151">
        <v>0</v>
      </c>
      <c r="H66" s="67">
        <f t="shared" si="3"/>
        <v>0</v>
      </c>
      <c r="I66" s="642"/>
      <c r="J66" s="639"/>
    </row>
    <row r="67" spans="2:10" x14ac:dyDescent="0.25">
      <c r="B67" s="1033"/>
      <c r="D67" s="152" t="s">
        <v>620</v>
      </c>
      <c r="E67" s="150" t="s">
        <v>154</v>
      </c>
      <c r="F67" s="151">
        <v>0</v>
      </c>
      <c r="G67" s="151">
        <v>0</v>
      </c>
      <c r="H67" s="67">
        <f t="shared" si="3"/>
        <v>0</v>
      </c>
      <c r="I67" s="642"/>
      <c r="J67" s="639"/>
    </row>
    <row r="68" spans="2:10" x14ac:dyDescent="0.25">
      <c r="B68" s="1033"/>
      <c r="D68" s="152" t="s">
        <v>621</v>
      </c>
      <c r="E68" s="150" t="s">
        <v>154</v>
      </c>
      <c r="F68" s="151">
        <v>0</v>
      </c>
      <c r="G68" s="151">
        <v>0</v>
      </c>
      <c r="H68" s="67">
        <f t="shared" si="3"/>
        <v>0</v>
      </c>
      <c r="I68" s="642"/>
      <c r="J68" s="639"/>
    </row>
    <row r="69" spans="2:10" ht="15.75" thickBot="1" x14ac:dyDescent="0.3">
      <c r="B69" s="1033"/>
      <c r="D69" s="152" t="s">
        <v>622</v>
      </c>
      <c r="E69" s="150" t="s">
        <v>154</v>
      </c>
      <c r="F69" s="151">
        <v>0</v>
      </c>
      <c r="G69" s="151">
        <v>0</v>
      </c>
      <c r="H69" s="67">
        <f t="shared" si="3"/>
        <v>0</v>
      </c>
      <c r="I69" s="647"/>
      <c r="J69" s="648"/>
    </row>
    <row r="70" spans="2:10" ht="15" customHeight="1" x14ac:dyDescent="0.25">
      <c r="B70" s="1033"/>
      <c r="D70" s="20"/>
      <c r="E70" s="18" t="s">
        <v>163</v>
      </c>
      <c r="F70" s="19">
        <f>SUM(F61:F69)</f>
        <v>0</v>
      </c>
      <c r="G70" s="19">
        <f>SUM(G61:G69)</f>
        <v>0</v>
      </c>
      <c r="H70" s="67">
        <f t="shared" si="3"/>
        <v>0</v>
      </c>
      <c r="I70" s="608"/>
      <c r="J70" s="609"/>
    </row>
    <row r="71" spans="2:10" ht="15.75" customHeight="1" thickBot="1" x14ac:dyDescent="0.3">
      <c r="B71" s="1033"/>
      <c r="D71" s="64"/>
      <c r="E71" s="64"/>
      <c r="F71" s="9"/>
      <c r="G71" s="9"/>
      <c r="H71" s="607"/>
      <c r="I71" s="608"/>
      <c r="J71" s="609"/>
    </row>
    <row r="72" spans="2:10" ht="15.75" customHeight="1" thickBot="1" x14ac:dyDescent="0.3">
      <c r="B72" s="1033"/>
      <c r="D72" s="1038" t="s">
        <v>231</v>
      </c>
      <c r="E72" s="1039"/>
      <c r="F72" s="16">
        <f>F59+F70</f>
        <v>0</v>
      </c>
      <c r="G72" s="16">
        <f>G59+G70</f>
        <v>0</v>
      </c>
      <c r="H72" s="866">
        <f>H59+H70</f>
        <v>0</v>
      </c>
      <c r="I72" s="608"/>
      <c r="J72" s="609"/>
    </row>
    <row r="73" spans="2:10" ht="15.75" thickBot="1" x14ac:dyDescent="0.3">
      <c r="B73" s="1033"/>
      <c r="I73" s="608"/>
      <c r="J73" s="609"/>
    </row>
    <row r="74" spans="2:10" x14ac:dyDescent="0.25">
      <c r="B74" s="1033"/>
      <c r="D74" s="1070" t="s">
        <v>6</v>
      </c>
      <c r="E74" s="1071"/>
      <c r="F74" s="1071"/>
      <c r="G74" s="1071"/>
      <c r="H74" s="1071"/>
      <c r="I74" s="1071"/>
      <c r="J74" s="1072"/>
    </row>
    <row r="75" spans="2:10" x14ac:dyDescent="0.25">
      <c r="B75" s="1033"/>
      <c r="D75" s="1073"/>
      <c r="E75" s="1074"/>
      <c r="F75" s="1074"/>
      <c r="G75" s="1074"/>
      <c r="H75" s="1074"/>
      <c r="I75" s="1074"/>
      <c r="J75" s="1075"/>
    </row>
    <row r="76" spans="2:10" x14ac:dyDescent="0.25">
      <c r="B76" s="1033"/>
      <c r="D76" s="1073"/>
      <c r="E76" s="1074"/>
      <c r="F76" s="1074"/>
      <c r="G76" s="1074"/>
      <c r="H76" s="1074"/>
      <c r="I76" s="1074"/>
      <c r="J76" s="1075"/>
    </row>
    <row r="77" spans="2:10" ht="15.75" thickBot="1" x14ac:dyDescent="0.3">
      <c r="B77" s="1034"/>
      <c r="D77" s="1076"/>
      <c r="E77" s="1077"/>
      <c r="F77" s="1077"/>
      <c r="G77" s="1077"/>
      <c r="H77" s="1077"/>
      <c r="I77" s="1077"/>
      <c r="J77" s="1078"/>
    </row>
    <row r="78" spans="2:10" ht="50.25" customHeight="1" thickBot="1" x14ac:dyDescent="0.3"/>
    <row r="79" spans="2:10" ht="39" customHeight="1" thickBot="1" x14ac:dyDescent="0.3">
      <c r="B79" s="1035" t="s">
        <v>182</v>
      </c>
      <c r="D79" s="1026" t="s">
        <v>215</v>
      </c>
      <c r="E79" s="1027"/>
      <c r="F79" s="871" t="s">
        <v>18</v>
      </c>
      <c r="G79" s="1017"/>
      <c r="H79" s="1018"/>
      <c r="I79" s="1018"/>
      <c r="J79" s="1019"/>
    </row>
    <row r="80" spans="2:10" ht="15.75" thickBot="1" x14ac:dyDescent="0.3">
      <c r="B80" s="1036"/>
    </row>
    <row r="81" spans="2:10" ht="30" customHeight="1" x14ac:dyDescent="0.25">
      <c r="B81" s="1036"/>
      <c r="C81" s="61"/>
      <c r="D81" s="64"/>
      <c r="E81" s="64"/>
      <c r="F81" s="1022" t="s">
        <v>140</v>
      </c>
      <c r="G81" s="1022" t="s">
        <v>141</v>
      </c>
      <c r="H81" s="1022" t="s">
        <v>142</v>
      </c>
      <c r="I81" s="1022" t="s">
        <v>19</v>
      </c>
      <c r="J81" s="637" t="s">
        <v>604</v>
      </c>
    </row>
    <row r="82" spans="2:10" x14ac:dyDescent="0.25">
      <c r="B82" s="1036"/>
      <c r="C82" s="53"/>
      <c r="D82" s="58" t="s">
        <v>216</v>
      </c>
      <c r="E82" s="59" t="s">
        <v>144</v>
      </c>
      <c r="F82" s="1023"/>
      <c r="G82" s="1023"/>
      <c r="H82" s="1023"/>
      <c r="I82" s="1081"/>
      <c r="J82" s="638" t="s">
        <v>370</v>
      </c>
    </row>
    <row r="83" spans="2:10" x14ac:dyDescent="0.25">
      <c r="B83" s="1036"/>
      <c r="C83" s="61"/>
      <c r="D83" s="20" t="s">
        <v>217</v>
      </c>
      <c r="E83" s="150" t="s">
        <v>154</v>
      </c>
      <c r="F83" s="151">
        <v>0</v>
      </c>
      <c r="G83" s="151">
        <v>0</v>
      </c>
      <c r="H83" s="67">
        <f>F83-G83</f>
        <v>0</v>
      </c>
      <c r="I83" s="642"/>
      <c r="J83" s="639"/>
    </row>
    <row r="84" spans="2:10" x14ac:dyDescent="0.25">
      <c r="B84" s="1036"/>
      <c r="C84" s="61"/>
      <c r="D84" s="20" t="s">
        <v>218</v>
      </c>
      <c r="E84" s="150" t="s">
        <v>154</v>
      </c>
      <c r="F84" s="151">
        <v>0</v>
      </c>
      <c r="G84" s="151">
        <v>0</v>
      </c>
      <c r="H84" s="67">
        <f t="shared" ref="H84:H89" si="4">F84-G84</f>
        <v>0</v>
      </c>
      <c r="I84" s="642"/>
      <c r="J84" s="639"/>
    </row>
    <row r="85" spans="2:10" x14ac:dyDescent="0.25">
      <c r="B85" s="1036"/>
      <c r="C85" s="61"/>
      <c r="D85" s="20" t="s">
        <v>219</v>
      </c>
      <c r="E85" s="150" t="s">
        <v>154</v>
      </c>
      <c r="F85" s="151">
        <v>0</v>
      </c>
      <c r="G85" s="151">
        <v>0</v>
      </c>
      <c r="H85" s="67">
        <f t="shared" si="4"/>
        <v>0</v>
      </c>
      <c r="I85" s="642"/>
      <c r="J85" s="639"/>
    </row>
    <row r="86" spans="2:10" x14ac:dyDescent="0.25">
      <c r="B86" s="1036"/>
      <c r="C86" s="61"/>
      <c r="D86" s="20" t="s">
        <v>435</v>
      </c>
      <c r="E86" s="150" t="s">
        <v>154</v>
      </c>
      <c r="F86" s="151">
        <v>0</v>
      </c>
      <c r="G86" s="151">
        <v>0</v>
      </c>
      <c r="H86" s="67">
        <f t="shared" si="4"/>
        <v>0</v>
      </c>
      <c r="I86" s="642"/>
      <c r="J86" s="639"/>
    </row>
    <row r="87" spans="2:10" x14ac:dyDescent="0.25">
      <c r="B87" s="1036"/>
      <c r="C87" s="61"/>
      <c r="D87" s="20" t="s">
        <v>436</v>
      </c>
      <c r="E87" s="150" t="s">
        <v>154</v>
      </c>
      <c r="F87" s="151">
        <v>0</v>
      </c>
      <c r="G87" s="151">
        <v>0</v>
      </c>
      <c r="H87" s="67">
        <f t="shared" si="4"/>
        <v>0</v>
      </c>
      <c r="I87" s="642"/>
      <c r="J87" s="639"/>
    </row>
    <row r="88" spans="2:10" x14ac:dyDescent="0.25">
      <c r="B88" s="1036"/>
      <c r="C88" s="61"/>
      <c r="D88" s="20" t="s">
        <v>437</v>
      </c>
      <c r="E88" s="150" t="s">
        <v>154</v>
      </c>
      <c r="F88" s="151">
        <v>0</v>
      </c>
      <c r="G88" s="151">
        <v>0</v>
      </c>
      <c r="H88" s="67">
        <f t="shared" si="4"/>
        <v>0</v>
      </c>
      <c r="I88" s="642"/>
      <c r="J88" s="639"/>
    </row>
    <row r="89" spans="2:10" x14ac:dyDescent="0.25">
      <c r="B89" s="1036"/>
      <c r="C89" s="61"/>
      <c r="D89" s="20" t="s">
        <v>438</v>
      </c>
      <c r="E89" s="150" t="s">
        <v>154</v>
      </c>
      <c r="F89" s="151">
        <v>0</v>
      </c>
      <c r="G89" s="151">
        <v>0</v>
      </c>
      <c r="H89" s="67">
        <f t="shared" si="4"/>
        <v>0</v>
      </c>
      <c r="I89" s="642"/>
      <c r="J89" s="639"/>
    </row>
    <row r="90" spans="2:10" x14ac:dyDescent="0.25">
      <c r="B90" s="1036"/>
      <c r="C90" s="61"/>
      <c r="D90" s="11" t="s">
        <v>220</v>
      </c>
      <c r="E90" s="12" t="s">
        <v>150</v>
      </c>
      <c r="F90" s="13">
        <f>SUM(F83:F89)</f>
        <v>0</v>
      </c>
      <c r="G90" s="13">
        <f>SUM(G83:G89)</f>
        <v>0</v>
      </c>
      <c r="H90" s="13">
        <f>F90-G90</f>
        <v>0</v>
      </c>
      <c r="I90" s="642"/>
      <c r="J90" s="639"/>
    </row>
    <row r="91" spans="2:10" x14ac:dyDescent="0.25">
      <c r="B91" s="1036"/>
      <c r="D91" s="57" t="s">
        <v>221</v>
      </c>
      <c r="E91" s="60" t="s">
        <v>152</v>
      </c>
      <c r="F91" s="8" t="s">
        <v>152</v>
      </c>
      <c r="G91" s="8" t="s">
        <v>152</v>
      </c>
      <c r="H91" s="8" t="s">
        <v>152</v>
      </c>
      <c r="I91" s="867"/>
      <c r="J91" s="868"/>
    </row>
    <row r="92" spans="2:10" x14ac:dyDescent="0.25">
      <c r="B92" s="1036"/>
      <c r="D92" s="152" t="s">
        <v>222</v>
      </c>
      <c r="E92" s="150" t="s">
        <v>154</v>
      </c>
      <c r="F92" s="151">
        <v>0</v>
      </c>
      <c r="G92" s="151">
        <v>0</v>
      </c>
      <c r="H92" s="67">
        <f t="shared" ref="H92:H101" si="5">F92-G92</f>
        <v>0</v>
      </c>
      <c r="I92" s="642"/>
      <c r="J92" s="639"/>
    </row>
    <row r="93" spans="2:10" x14ac:dyDescent="0.25">
      <c r="B93" s="1036"/>
      <c r="D93" s="152" t="s">
        <v>223</v>
      </c>
      <c r="E93" s="150" t="s">
        <v>154</v>
      </c>
      <c r="F93" s="151">
        <v>0</v>
      </c>
      <c r="G93" s="151">
        <v>0</v>
      </c>
      <c r="H93" s="67">
        <f t="shared" si="5"/>
        <v>0</v>
      </c>
      <c r="I93" s="642"/>
      <c r="J93" s="639"/>
    </row>
    <row r="94" spans="2:10" x14ac:dyDescent="0.25">
      <c r="B94" s="1036"/>
      <c r="D94" s="152" t="s">
        <v>224</v>
      </c>
      <c r="E94" s="150" t="s">
        <v>154</v>
      </c>
      <c r="F94" s="151">
        <v>0</v>
      </c>
      <c r="G94" s="151">
        <v>0</v>
      </c>
      <c r="H94" s="67">
        <f t="shared" si="5"/>
        <v>0</v>
      </c>
      <c r="I94" s="642"/>
      <c r="J94" s="639"/>
    </row>
    <row r="95" spans="2:10" x14ac:dyDescent="0.25">
      <c r="B95" s="1036"/>
      <c r="D95" s="152" t="s">
        <v>225</v>
      </c>
      <c r="E95" s="150" t="s">
        <v>154</v>
      </c>
      <c r="F95" s="151">
        <v>0</v>
      </c>
      <c r="G95" s="151">
        <v>0</v>
      </c>
      <c r="H95" s="67">
        <f t="shared" si="5"/>
        <v>0</v>
      </c>
      <c r="I95" s="642"/>
      <c r="J95" s="639"/>
    </row>
    <row r="96" spans="2:10" x14ac:dyDescent="0.25">
      <c r="B96" s="1036"/>
      <c r="D96" s="152" t="s">
        <v>226</v>
      </c>
      <c r="E96" s="150" t="s">
        <v>154</v>
      </c>
      <c r="F96" s="151">
        <v>0</v>
      </c>
      <c r="G96" s="151">
        <v>0</v>
      </c>
      <c r="H96" s="67">
        <f t="shared" si="5"/>
        <v>0</v>
      </c>
      <c r="I96" s="642"/>
      <c r="J96" s="639"/>
    </row>
    <row r="97" spans="2:10" x14ac:dyDescent="0.25">
      <c r="B97" s="1036"/>
      <c r="D97" s="152" t="s">
        <v>227</v>
      </c>
      <c r="E97" s="150" t="s">
        <v>154</v>
      </c>
      <c r="F97" s="151">
        <v>0</v>
      </c>
      <c r="G97" s="151">
        <v>0</v>
      </c>
      <c r="H97" s="67">
        <f t="shared" si="5"/>
        <v>0</v>
      </c>
      <c r="I97" s="642"/>
      <c r="J97" s="639"/>
    </row>
    <row r="98" spans="2:10" x14ac:dyDescent="0.25">
      <c r="B98" s="1036"/>
      <c r="D98" s="152" t="s">
        <v>228</v>
      </c>
      <c r="E98" s="150" t="s">
        <v>154</v>
      </c>
      <c r="F98" s="151">
        <v>0</v>
      </c>
      <c r="G98" s="151">
        <v>0</v>
      </c>
      <c r="H98" s="67">
        <f t="shared" si="5"/>
        <v>0</v>
      </c>
      <c r="I98" s="642"/>
      <c r="J98" s="639"/>
    </row>
    <row r="99" spans="2:10" x14ac:dyDescent="0.25">
      <c r="B99" s="1036"/>
      <c r="D99" s="152" t="s">
        <v>229</v>
      </c>
      <c r="E99" s="150" t="s">
        <v>154</v>
      </c>
      <c r="F99" s="151">
        <v>0</v>
      </c>
      <c r="G99" s="151">
        <v>0</v>
      </c>
      <c r="H99" s="67">
        <f t="shared" si="5"/>
        <v>0</v>
      </c>
      <c r="I99" s="642"/>
      <c r="J99" s="639"/>
    </row>
    <row r="100" spans="2:10" ht="15.75" thickBot="1" x14ac:dyDescent="0.3">
      <c r="B100" s="1036"/>
      <c r="D100" s="152" t="s">
        <v>230</v>
      </c>
      <c r="E100" s="150" t="s">
        <v>154</v>
      </c>
      <c r="F100" s="151">
        <v>0</v>
      </c>
      <c r="G100" s="151">
        <v>0</v>
      </c>
      <c r="H100" s="67">
        <f t="shared" si="5"/>
        <v>0</v>
      </c>
      <c r="I100" s="647"/>
      <c r="J100" s="648"/>
    </row>
    <row r="101" spans="2:10" x14ac:dyDescent="0.25">
      <c r="B101" s="1036"/>
      <c r="D101" s="20"/>
      <c r="E101" s="18" t="s">
        <v>163</v>
      </c>
      <c r="F101" s="19">
        <f>SUM(F92:F100)</f>
        <v>0</v>
      </c>
      <c r="G101" s="19">
        <f>SUM(G92:G100)</f>
        <v>0</v>
      </c>
      <c r="H101" s="67">
        <f t="shared" si="5"/>
        <v>0</v>
      </c>
      <c r="I101" s="608"/>
      <c r="J101" s="609"/>
    </row>
    <row r="102" spans="2:10" ht="15.75" thickBot="1" x14ac:dyDescent="0.3">
      <c r="B102" s="1036"/>
      <c r="D102" s="64"/>
      <c r="E102" s="64"/>
      <c r="F102" s="9"/>
      <c r="G102" s="9"/>
      <c r="H102" s="607"/>
      <c r="I102" s="608"/>
      <c r="J102" s="609"/>
    </row>
    <row r="103" spans="2:10" ht="15.75" thickBot="1" x14ac:dyDescent="0.3">
      <c r="B103" s="1036"/>
      <c r="D103" s="1038" t="s">
        <v>231</v>
      </c>
      <c r="E103" s="1039"/>
      <c r="F103" s="16">
        <f>F90+F101</f>
        <v>0</v>
      </c>
      <c r="G103" s="16">
        <f>G90+G101</f>
        <v>0</v>
      </c>
      <c r="H103" s="866">
        <f>H90+H101</f>
        <v>0</v>
      </c>
      <c r="I103" s="608"/>
      <c r="J103" s="609"/>
    </row>
    <row r="104" spans="2:10" ht="15.75" thickBot="1" x14ac:dyDescent="0.3">
      <c r="B104" s="1036"/>
      <c r="I104" s="608"/>
      <c r="J104" s="609"/>
    </row>
    <row r="105" spans="2:10" x14ac:dyDescent="0.25">
      <c r="B105" s="1036"/>
      <c r="D105" s="1070" t="s">
        <v>6</v>
      </c>
      <c r="E105" s="1071"/>
      <c r="F105" s="1071"/>
      <c r="G105" s="1071"/>
      <c r="H105" s="1071"/>
      <c r="I105" s="1071"/>
      <c r="J105" s="1072"/>
    </row>
    <row r="106" spans="2:10" x14ac:dyDescent="0.25">
      <c r="B106" s="1036"/>
      <c r="D106" s="1073"/>
      <c r="E106" s="1074"/>
      <c r="F106" s="1074"/>
      <c r="G106" s="1074"/>
      <c r="H106" s="1074"/>
      <c r="I106" s="1074"/>
      <c r="J106" s="1075"/>
    </row>
    <row r="107" spans="2:10" x14ac:dyDescent="0.25">
      <c r="B107" s="1036"/>
      <c r="D107" s="1073"/>
      <c r="E107" s="1074"/>
      <c r="F107" s="1074"/>
      <c r="G107" s="1074"/>
      <c r="H107" s="1074"/>
      <c r="I107" s="1074"/>
      <c r="J107" s="1075"/>
    </row>
    <row r="108" spans="2:10" ht="15.75" thickBot="1" x14ac:dyDescent="0.3">
      <c r="B108" s="1037"/>
      <c r="D108" s="1076"/>
      <c r="E108" s="1077"/>
      <c r="F108" s="1077"/>
      <c r="G108" s="1077"/>
      <c r="H108" s="1077"/>
      <c r="I108" s="1077"/>
      <c r="J108" s="1078"/>
    </row>
  </sheetData>
  <sheetProtection algorithmName="SHA-512" hashValue="AeFZs46BVP8L5NALtxqVnZqaGPVdcyTmaf7o6njx8BH398wF0ZLkAWNckLuoXLpvQv7qG5ym4qM/DwokH8LMDw==" saltValue="nriu4KMrlgHzvGD9nIeW7g==" spinCount="100000" sheet="1" objects="1" scenarios="1"/>
  <mergeCells count="39">
    <mergeCell ref="B79:B108"/>
    <mergeCell ref="F81:F82"/>
    <mergeCell ref="G81:G82"/>
    <mergeCell ref="H81:H82"/>
    <mergeCell ref="D103:E103"/>
    <mergeCell ref="D105:J108"/>
    <mergeCell ref="I81:I82"/>
    <mergeCell ref="D79:E79"/>
    <mergeCell ref="G79:J79"/>
    <mergeCell ref="B48:B77"/>
    <mergeCell ref="F50:F51"/>
    <mergeCell ref="G50:G51"/>
    <mergeCell ref="H50:H51"/>
    <mergeCell ref="D72:E72"/>
    <mergeCell ref="D74:J77"/>
    <mergeCell ref="I50:I51"/>
    <mergeCell ref="D48:E48"/>
    <mergeCell ref="G48:J48"/>
    <mergeCell ref="B17:B46"/>
    <mergeCell ref="F19:F20"/>
    <mergeCell ref="G19:G20"/>
    <mergeCell ref="H19:H20"/>
    <mergeCell ref="D41:E41"/>
    <mergeCell ref="D43:J46"/>
    <mergeCell ref="I19:I20"/>
    <mergeCell ref="D17:E17"/>
    <mergeCell ref="G17:J17"/>
    <mergeCell ref="A4:J4"/>
    <mergeCell ref="A2:J2"/>
    <mergeCell ref="A6:J6"/>
    <mergeCell ref="C15:E15"/>
    <mergeCell ref="F15:H15"/>
    <mergeCell ref="C8:E8"/>
    <mergeCell ref="F8:H8"/>
    <mergeCell ref="C10:E13"/>
    <mergeCell ref="F10:H10"/>
    <mergeCell ref="F11:H11"/>
    <mergeCell ref="F12:H12"/>
    <mergeCell ref="F13:H13"/>
  </mergeCells>
  <phoneticPr fontId="44" type="noConversion"/>
  <dataValidations count="4">
    <dataValidation allowBlank="1" showErrorMessage="1" prompt="Scegliere il comune beneficiario dal menù a tendina_x000a_" sqref="J8" xr:uid="{00000000-0002-0000-0300-000000000000}"/>
    <dataValidation allowBlank="1" showInputMessage="1" showErrorMessage="1" prompt="Scegliere il comune beneficiario dal menù a tendina_x000a_" sqref="I8 K8" xr:uid="{00000000-0002-0000-0300-000001000000}"/>
    <dataValidation type="date" operator="lessThanOrEqual" allowBlank="1" showInputMessage="1" showErrorMessage="1" errorTitle="Attenzione OGV non compatibile." error="OGV successiva al 31/12/2028 (art 2 c. 5 D.D. n° 152/2025" prompt="data precedente al 31/12/2028" sqref="J21:J28 J30:J38 J52:J59 J61:J69 J83:J90 J92:J100" xr:uid="{15DAE928-3BA8-4508-9215-C2853DD1D1AA}">
      <formula1>47118</formula1>
    </dataValidation>
    <dataValidation type="list" allowBlank="1" showInputMessage="1" showErrorMessage="1" sqref="G17:J17 G48:J48 G79:J79" xr:uid="{99CFCA72-8623-4E4D-95CE-0BBEBA63BFA4}">
      <formula1>$F$10:$F$13</formula1>
    </dataValidation>
  </dataValidations>
  <pageMargins left="0.7" right="0.7" top="0.75" bottom="0.75" header="0.3" footer="0.3"/>
  <pageSetup paperSize="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la Città Metropolitana beneficiaria dal menù a tendina_x000a__x000a_" xr:uid="{38D7DC2C-D21D-4B68-8585-022729F4A78F}">
          <x14:formula1>
            <xm:f>'DATI EROGAZIONI'!$A$2:$A$15</xm:f>
          </x14:formula1>
          <xm:sqref>F8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5">
    <tabColor theme="6" tint="0.39997558519241921"/>
    <pageSetUpPr fitToPage="1"/>
  </sheetPr>
  <dimension ref="A1:BW51"/>
  <sheetViews>
    <sheetView topLeftCell="E1" zoomScale="71" zoomScaleNormal="71" workbookViewId="0">
      <selection activeCell="P32" sqref="P32"/>
    </sheetView>
  </sheetViews>
  <sheetFormatPr defaultColWidth="8.7109375" defaultRowHeight="15" x14ac:dyDescent="0.25"/>
  <cols>
    <col min="1" max="1" width="3.140625" style="408" customWidth="1"/>
    <col min="2" max="2" width="22.42578125" style="485" customWidth="1"/>
    <col min="3" max="3" width="19.85546875" style="485" customWidth="1"/>
    <col min="4" max="4" width="23.7109375" style="503" customWidth="1"/>
    <col min="5" max="5" width="20.5703125" style="504" customWidth="1"/>
    <col min="6" max="6" width="22.140625" style="504" customWidth="1"/>
    <col min="7" max="7" width="26.42578125" style="64" customWidth="1"/>
    <col min="8" max="8" width="4.28515625" style="64" customWidth="1"/>
    <col min="9" max="9" width="27.42578125" style="64" customWidth="1"/>
    <col min="10" max="10" width="13.85546875" style="408" customWidth="1"/>
    <col min="11" max="11" width="11.42578125" style="408" customWidth="1"/>
    <col min="12" max="12" width="11.140625" style="408" customWidth="1"/>
    <col min="13" max="13" width="21.42578125" style="64" customWidth="1"/>
    <col min="14" max="14" width="20" style="64" customWidth="1"/>
    <col min="15" max="15" width="4.28515625" style="64" customWidth="1"/>
    <col min="16" max="16" width="25.140625" style="64" customWidth="1"/>
    <col min="17" max="17" width="21.140625" style="64" customWidth="1"/>
    <col min="18" max="18" width="24" style="64" customWidth="1"/>
    <col min="19" max="19" width="21.85546875" style="64" customWidth="1"/>
    <col min="20" max="20" width="21.140625" style="64" customWidth="1"/>
    <col min="21" max="21" width="13.140625" style="64" customWidth="1"/>
    <col min="22" max="22" width="10.140625" style="64" customWidth="1"/>
    <col min="23" max="23" width="18.28515625" style="64" customWidth="1"/>
    <col min="24" max="24" width="2.85546875" style="64" customWidth="1"/>
    <col min="25" max="25" width="24.85546875" style="64" customWidth="1"/>
    <col min="26" max="26" width="22.42578125" style="64" customWidth="1"/>
    <col min="27" max="27" width="19.42578125" style="64" customWidth="1"/>
    <col min="28" max="28" width="21.85546875" style="64" customWidth="1"/>
    <col min="29" max="29" width="24.7109375" style="64" customWidth="1"/>
    <col min="30" max="30" width="10.140625" style="64" customWidth="1"/>
    <col min="31" max="31" width="9.85546875" style="64" customWidth="1"/>
    <col min="32" max="32" width="16.42578125" style="64" customWidth="1"/>
    <col min="33" max="33" width="18.28515625" style="64" customWidth="1"/>
    <col min="34" max="34" width="5.140625" style="64" customWidth="1"/>
    <col min="35" max="926" width="9.140625" style="64" customWidth="1"/>
    <col min="927" max="16384" width="8.7109375" style="64"/>
  </cols>
  <sheetData>
    <row r="1" spans="1:75" ht="15.75" thickBot="1" x14ac:dyDescent="0.3">
      <c r="A1" s="506"/>
      <c r="B1" s="401"/>
      <c r="C1" s="401"/>
      <c r="D1" s="402"/>
      <c r="E1" s="403"/>
      <c r="F1" s="403"/>
      <c r="G1" s="280"/>
      <c r="H1" s="280"/>
      <c r="I1" s="280"/>
      <c r="J1" s="400"/>
      <c r="K1" s="400"/>
      <c r="L1" s="40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404"/>
    </row>
    <row r="2" spans="1:75" ht="21" customHeight="1" thickBot="1" x14ac:dyDescent="0.3">
      <c r="A2" s="405"/>
      <c r="B2" s="1136" t="s">
        <v>0</v>
      </c>
      <c r="C2" s="1137"/>
      <c r="D2" s="1137"/>
      <c r="E2" s="1137"/>
      <c r="F2" s="1137"/>
      <c r="G2" s="1137"/>
      <c r="H2" s="1137"/>
      <c r="I2" s="1137"/>
      <c r="J2" s="1137"/>
      <c r="K2" s="1137"/>
      <c r="L2" s="1137"/>
      <c r="M2" s="1137"/>
      <c r="N2" s="1137"/>
      <c r="O2" s="1137"/>
      <c r="P2" s="1137"/>
      <c r="Q2" s="1137"/>
      <c r="R2" s="1137"/>
      <c r="S2" s="1137"/>
      <c r="T2" s="1137"/>
      <c r="U2" s="1137"/>
      <c r="V2" s="1137"/>
      <c r="W2" s="1137"/>
      <c r="X2" s="1137"/>
      <c r="Y2" s="1137"/>
      <c r="Z2" s="1137"/>
      <c r="AA2" s="1137"/>
      <c r="AB2" s="1137"/>
      <c r="AC2" s="1137"/>
      <c r="AD2" s="1138"/>
      <c r="AH2" s="406"/>
    </row>
    <row r="3" spans="1:75" ht="23.25" thickBot="1" x14ac:dyDescent="0.3">
      <c r="A3" s="507"/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AH3" s="406"/>
    </row>
    <row r="4" spans="1:75" ht="40.5" customHeight="1" thickBot="1" x14ac:dyDescent="0.3">
      <c r="A4" s="405"/>
      <c r="B4" s="1151" t="s">
        <v>516</v>
      </c>
      <c r="C4" s="1152"/>
      <c r="D4" s="1152"/>
      <c r="E4" s="1152"/>
      <c r="F4" s="1152"/>
      <c r="G4" s="1152"/>
      <c r="H4" s="1152"/>
      <c r="I4" s="1152"/>
      <c r="J4" s="1152"/>
      <c r="K4" s="1152"/>
      <c r="L4" s="1152"/>
      <c r="M4" s="1152"/>
      <c r="N4" s="1152"/>
      <c r="O4" s="1152"/>
      <c r="P4" s="1152"/>
      <c r="Q4" s="1152"/>
      <c r="R4" s="1152"/>
      <c r="S4" s="1152"/>
      <c r="T4" s="1152"/>
      <c r="U4" s="1152"/>
      <c r="V4" s="1152"/>
      <c r="W4" s="1152"/>
      <c r="X4" s="1152"/>
      <c r="Y4" s="1152"/>
      <c r="Z4" s="1152"/>
      <c r="AA4" s="1152"/>
      <c r="AB4" s="1152"/>
      <c r="AC4" s="1152"/>
      <c r="AD4" s="1152"/>
      <c r="AE4" s="1153"/>
      <c r="AH4" s="406"/>
    </row>
    <row r="5" spans="1:75" ht="21" customHeight="1" thickBot="1" x14ac:dyDescent="0.3">
      <c r="A5" s="405"/>
      <c r="B5" s="26"/>
      <c r="C5" s="26"/>
      <c r="D5" s="26"/>
      <c r="E5" s="26"/>
      <c r="F5" s="26"/>
      <c r="G5" s="26"/>
      <c r="H5" s="26"/>
      <c r="I5" s="26"/>
      <c r="J5" s="26"/>
      <c r="K5" s="27"/>
      <c r="L5" s="27"/>
      <c r="P5" s="799"/>
      <c r="Q5" s="799"/>
      <c r="R5" s="799"/>
      <c r="S5" s="799"/>
      <c r="T5" s="799"/>
      <c r="U5" s="799"/>
      <c r="V5" s="799"/>
      <c r="W5" s="799"/>
      <c r="X5" s="799"/>
      <c r="Y5" s="799"/>
      <c r="Z5" s="799"/>
      <c r="AA5" s="799"/>
      <c r="AB5" s="799"/>
      <c r="AC5" s="799"/>
      <c r="AD5" s="799"/>
      <c r="AH5" s="406"/>
    </row>
    <row r="6" spans="1:75" ht="21" customHeight="1" thickBot="1" x14ac:dyDescent="0.4">
      <c r="A6" s="405"/>
      <c r="B6" s="1143" t="s">
        <v>232</v>
      </c>
      <c r="C6" s="1144"/>
      <c r="D6" s="1144"/>
      <c r="E6" s="1144"/>
      <c r="F6" s="1145"/>
      <c r="G6" s="371" t="s">
        <v>517</v>
      </c>
      <c r="H6" s="26"/>
      <c r="I6" s="1141" t="s">
        <v>233</v>
      </c>
      <c r="J6" s="1142"/>
      <c r="K6" s="1149"/>
      <c r="L6" s="1150"/>
      <c r="M6" s="611" t="s">
        <v>234</v>
      </c>
      <c r="N6" s="672"/>
      <c r="P6" s="1070" t="s">
        <v>6</v>
      </c>
      <c r="Q6" s="1071"/>
      <c r="R6" s="1071"/>
      <c r="S6" s="1071"/>
      <c r="T6" s="1071"/>
      <c r="U6" s="1071"/>
      <c r="V6" s="1071"/>
      <c r="W6" s="1071"/>
      <c r="X6" s="1071"/>
      <c r="Y6" s="1071"/>
      <c r="Z6" s="1071"/>
      <c r="AA6" s="1071"/>
      <c r="AB6" s="1071"/>
      <c r="AC6" s="1071"/>
      <c r="AD6" s="1071"/>
      <c r="AE6" s="1072"/>
      <c r="AH6" s="406"/>
    </row>
    <row r="7" spans="1:75" ht="21" customHeight="1" thickBot="1" x14ac:dyDescent="0.3">
      <c r="A7" s="405"/>
      <c r="B7" s="26"/>
      <c r="C7" s="26"/>
      <c r="D7" s="26"/>
      <c r="E7" s="26"/>
      <c r="F7" s="26"/>
      <c r="G7" s="26"/>
      <c r="H7" s="26"/>
      <c r="I7" s="26"/>
      <c r="J7" s="26"/>
      <c r="K7" s="27"/>
      <c r="L7" s="27"/>
      <c r="P7" s="1073"/>
      <c r="Q7" s="1074"/>
      <c r="R7" s="1074"/>
      <c r="S7" s="1074"/>
      <c r="T7" s="1074"/>
      <c r="U7" s="1074"/>
      <c r="V7" s="1074"/>
      <c r="W7" s="1074"/>
      <c r="X7" s="1074"/>
      <c r="Y7" s="1074"/>
      <c r="Z7" s="1074"/>
      <c r="AA7" s="1074"/>
      <c r="AB7" s="1074"/>
      <c r="AC7" s="1074"/>
      <c r="AD7" s="1074"/>
      <c r="AE7" s="1075"/>
      <c r="AH7" s="406"/>
    </row>
    <row r="8" spans="1:75" ht="29.25" customHeight="1" thickBot="1" x14ac:dyDescent="0.35">
      <c r="A8" s="508"/>
      <c r="B8" s="1169" t="s">
        <v>235</v>
      </c>
      <c r="C8" s="1170"/>
      <c r="D8" s="1174" t="s">
        <v>394</v>
      </c>
      <c r="E8" s="1175"/>
      <c r="F8" s="1175"/>
      <c r="G8" s="1176"/>
      <c r="H8" s="800"/>
      <c r="I8" s="1169" t="s">
        <v>4</v>
      </c>
      <c r="J8" s="1170"/>
      <c r="K8" s="1186"/>
      <c r="L8" s="1187"/>
      <c r="M8" s="1187"/>
      <c r="N8" s="1188"/>
      <c r="O8" s="801"/>
      <c r="P8" s="1073"/>
      <c r="Q8" s="1074"/>
      <c r="R8" s="1074"/>
      <c r="S8" s="1074"/>
      <c r="T8" s="1074"/>
      <c r="U8" s="1074"/>
      <c r="V8" s="1074"/>
      <c r="W8" s="1074"/>
      <c r="X8" s="1074"/>
      <c r="Y8" s="1074"/>
      <c r="Z8" s="1074"/>
      <c r="AA8" s="1074"/>
      <c r="AB8" s="1074"/>
      <c r="AC8" s="1074"/>
      <c r="AD8" s="1074"/>
      <c r="AE8" s="1075"/>
      <c r="AH8" s="406"/>
    </row>
    <row r="9" spans="1:75" ht="21.6" customHeight="1" thickBot="1" x14ac:dyDescent="0.3">
      <c r="A9" s="155"/>
      <c r="B9" s="68"/>
      <c r="C9" s="68"/>
      <c r="D9" s="409"/>
      <c r="E9" s="409"/>
      <c r="F9" s="409"/>
      <c r="G9" s="409"/>
      <c r="H9" s="409"/>
      <c r="I9" s="409"/>
      <c r="J9" s="411"/>
      <c r="K9" s="413"/>
      <c r="L9" s="413"/>
      <c r="P9" s="1073"/>
      <c r="Q9" s="1074"/>
      <c r="R9" s="1074"/>
      <c r="S9" s="1074"/>
      <c r="T9" s="1074"/>
      <c r="U9" s="1074"/>
      <c r="V9" s="1074"/>
      <c r="W9" s="1074"/>
      <c r="X9" s="1074"/>
      <c r="Y9" s="1074"/>
      <c r="Z9" s="1074"/>
      <c r="AA9" s="1074"/>
      <c r="AB9" s="1074"/>
      <c r="AC9" s="1074"/>
      <c r="AD9" s="1074"/>
      <c r="AE9" s="1075"/>
      <c r="AH9" s="406"/>
    </row>
    <row r="10" spans="1:75" s="417" customFormat="1" ht="18.75" x14ac:dyDescent="0.25">
      <c r="A10" s="414"/>
      <c r="B10" s="1082" t="s">
        <v>5</v>
      </c>
      <c r="C10" s="1083"/>
      <c r="D10" s="687" t="str">
        <f>IF(VLOOKUP($D$8,'DATI EROGAZIONI'!$A$2:$L$15,9,FALSE)="","",VLOOKUP($D$8,'DATI EROGAZIONI'!$A$2:$L$15,9,FALSE))</f>
        <v>H39J21004020004</v>
      </c>
      <c r="E10" s="687" t="str">
        <f>IF(VLOOKUP($D$8,'DATI EROGAZIONI'!$A$2:$L$15,10,FALSE)="","",VLOOKUP($D$8,'DATI EROGAZIONI'!$A$2:$L$15,10,FALSE))</f>
        <v xml:space="preserve"> H39J21004030004</v>
      </c>
      <c r="F10" s="687" t="str">
        <f>IF(VLOOKUP($D$8,'DATI EROGAZIONI'!$A$2:$L$15,11,FALSE)="","",VLOOKUP($D$8,'DATI EROGAZIONI'!$A$2:$L$15,11,FALSE))</f>
        <v xml:space="preserve"> H49J21004500004</v>
      </c>
      <c r="G10" s="688" t="str">
        <f>IF(VLOOKUP($D$8,'DATI EROGAZIONI'!$A$2:$L$15,12,FALSE)="","",VLOOKUP($D$8,'DATI EROGAZIONI'!$A$2:$L$15,12,FALSE))</f>
        <v xml:space="preserve"> H49J21004510004</v>
      </c>
      <c r="H10" s="802"/>
      <c r="I10" s="1154" t="s">
        <v>533</v>
      </c>
      <c r="J10" s="1155"/>
      <c r="K10" s="1189"/>
      <c r="L10" s="1190"/>
      <c r="M10" s="1190"/>
      <c r="N10" s="1191"/>
      <c r="P10" s="1073"/>
      <c r="Q10" s="1074"/>
      <c r="R10" s="1074"/>
      <c r="S10" s="1074"/>
      <c r="T10" s="1074"/>
      <c r="U10" s="1074"/>
      <c r="V10" s="1074"/>
      <c r="W10" s="1074"/>
      <c r="X10" s="1074"/>
      <c r="Y10" s="1074"/>
      <c r="Z10" s="1074"/>
      <c r="AA10" s="1074"/>
      <c r="AB10" s="1074"/>
      <c r="AC10" s="1074"/>
      <c r="AD10" s="1074"/>
      <c r="AE10" s="1075"/>
      <c r="AH10" s="415"/>
    </row>
    <row r="11" spans="1:75" s="417" customFormat="1" ht="38.1" customHeight="1" thickBot="1" x14ac:dyDescent="0.3">
      <c r="A11" s="414"/>
      <c r="B11" s="1160" t="s">
        <v>637</v>
      </c>
      <c r="C11" s="1161"/>
      <c r="D11" s="689"/>
      <c r="E11" s="689"/>
      <c r="F11" s="689"/>
      <c r="G11" s="690"/>
      <c r="H11" s="802"/>
      <c r="I11" s="1084" t="s">
        <v>638</v>
      </c>
      <c r="J11" s="1085"/>
      <c r="K11" s="1192"/>
      <c r="L11" s="1193"/>
      <c r="M11" s="1193"/>
      <c r="N11" s="1194"/>
      <c r="P11" s="1076"/>
      <c r="Q11" s="1077"/>
      <c r="R11" s="1077"/>
      <c r="S11" s="1077"/>
      <c r="T11" s="1077"/>
      <c r="U11" s="1077"/>
      <c r="V11" s="1077"/>
      <c r="W11" s="1077"/>
      <c r="X11" s="1077"/>
      <c r="Y11" s="1077"/>
      <c r="Z11" s="1077"/>
      <c r="AA11" s="1077"/>
      <c r="AB11" s="1077"/>
      <c r="AC11" s="1077"/>
      <c r="AD11" s="1077"/>
      <c r="AE11" s="1078"/>
      <c r="AH11" s="415"/>
    </row>
    <row r="12" spans="1:75" s="417" customFormat="1" ht="18.75" customHeight="1" thickBot="1" x14ac:dyDescent="0.3">
      <c r="A12" s="507"/>
      <c r="B12" s="145"/>
      <c r="C12" s="145"/>
      <c r="D12" s="40"/>
      <c r="E12" s="407"/>
      <c r="F12" s="407"/>
      <c r="G12" s="418"/>
      <c r="H12" s="418"/>
      <c r="I12" s="418"/>
      <c r="J12" s="416"/>
      <c r="K12" s="416"/>
      <c r="L12" s="416"/>
      <c r="AH12" s="415"/>
    </row>
    <row r="13" spans="1:75" s="510" customFormat="1" ht="18" customHeight="1" x14ac:dyDescent="0.25">
      <c r="A13" s="509"/>
      <c r="B13" s="894" t="s">
        <v>237</v>
      </c>
      <c r="C13" s="895"/>
      <c r="D13" s="895"/>
      <c r="E13" s="895"/>
      <c r="F13" s="895"/>
      <c r="G13" s="896"/>
      <c r="H13" s="417"/>
      <c r="I13" s="1195" t="s">
        <v>238</v>
      </c>
      <c r="J13" s="1196"/>
      <c r="K13" s="1196"/>
      <c r="L13" s="1196"/>
      <c r="M13" s="1196"/>
      <c r="N13" s="1197"/>
      <c r="O13" s="417"/>
      <c r="P13" s="1093" t="s">
        <v>239</v>
      </c>
      <c r="Q13" s="1094"/>
      <c r="R13" s="1094"/>
      <c r="S13" s="1094"/>
      <c r="T13" s="1094"/>
      <c r="U13" s="1094"/>
      <c r="V13" s="1094"/>
      <c r="W13" s="1095"/>
      <c r="X13" s="417"/>
      <c r="Y13" s="1093" t="s">
        <v>240</v>
      </c>
      <c r="Z13" s="1094"/>
      <c r="AA13" s="1094"/>
      <c r="AB13" s="1094"/>
      <c r="AC13" s="1094"/>
      <c r="AD13" s="1094"/>
      <c r="AE13" s="1094"/>
      <c r="AF13" s="1094"/>
      <c r="AG13" s="1095"/>
      <c r="AH13" s="415"/>
      <c r="AI13" s="417"/>
      <c r="AJ13" s="417"/>
      <c r="AK13" s="417"/>
      <c r="AL13" s="417"/>
      <c r="AM13" s="417"/>
      <c r="AN13" s="417"/>
      <c r="AO13" s="417"/>
      <c r="AP13" s="417"/>
      <c r="AQ13" s="417"/>
      <c r="AR13" s="417"/>
      <c r="AS13" s="417"/>
      <c r="AT13" s="417"/>
      <c r="AU13" s="417"/>
      <c r="AV13" s="417"/>
      <c r="AW13" s="417"/>
      <c r="AX13" s="417"/>
      <c r="AY13" s="417"/>
      <c r="AZ13" s="417"/>
      <c r="BA13" s="417"/>
      <c r="BB13" s="417"/>
      <c r="BC13" s="417"/>
      <c r="BD13" s="417"/>
      <c r="BE13" s="417"/>
      <c r="BF13" s="417"/>
      <c r="BG13" s="417"/>
      <c r="BH13" s="417"/>
      <c r="BI13" s="417"/>
      <c r="BJ13" s="417"/>
      <c r="BK13" s="417"/>
      <c r="BL13" s="417"/>
      <c r="BM13" s="417"/>
      <c r="BN13" s="417"/>
      <c r="BO13" s="417"/>
      <c r="BP13" s="417"/>
      <c r="BQ13" s="417"/>
      <c r="BR13" s="417"/>
      <c r="BS13" s="417"/>
      <c r="BT13" s="417"/>
      <c r="BU13" s="417"/>
      <c r="BV13" s="417"/>
      <c r="BW13" s="417"/>
    </row>
    <row r="14" spans="1:75" s="510" customFormat="1" ht="18" x14ac:dyDescent="0.25">
      <c r="A14" s="509"/>
      <c r="B14" s="1146"/>
      <c r="C14" s="1147"/>
      <c r="D14" s="1147"/>
      <c r="E14" s="1147"/>
      <c r="F14" s="1147"/>
      <c r="G14" s="1148"/>
      <c r="H14" s="417"/>
      <c r="I14" s="1198"/>
      <c r="J14" s="1199"/>
      <c r="K14" s="1199"/>
      <c r="L14" s="1199"/>
      <c r="M14" s="1199"/>
      <c r="N14" s="1200"/>
      <c r="O14" s="417"/>
      <c r="P14" s="1157"/>
      <c r="Q14" s="1158"/>
      <c r="R14" s="1158"/>
      <c r="S14" s="1158"/>
      <c r="T14" s="1158"/>
      <c r="U14" s="1158"/>
      <c r="V14" s="1158"/>
      <c r="W14" s="1159"/>
      <c r="X14" s="417"/>
      <c r="Y14" s="1157"/>
      <c r="Z14" s="1158"/>
      <c r="AA14" s="1158"/>
      <c r="AB14" s="1158"/>
      <c r="AC14" s="1158"/>
      <c r="AD14" s="1158"/>
      <c r="AE14" s="1158"/>
      <c r="AF14" s="1158"/>
      <c r="AG14" s="1159"/>
      <c r="AH14" s="415"/>
      <c r="AI14" s="417"/>
      <c r="AJ14" s="417"/>
      <c r="AK14" s="417"/>
      <c r="AL14" s="417"/>
      <c r="AM14" s="417"/>
      <c r="AN14" s="417"/>
      <c r="AO14" s="417"/>
      <c r="AP14" s="417"/>
      <c r="AQ14" s="417"/>
      <c r="AR14" s="417"/>
      <c r="AS14" s="417"/>
      <c r="AT14" s="417"/>
      <c r="AU14" s="417"/>
      <c r="AV14" s="417"/>
      <c r="AW14" s="417"/>
      <c r="AX14" s="417"/>
      <c r="AY14" s="417"/>
      <c r="AZ14" s="417"/>
      <c r="BA14" s="417"/>
      <c r="BB14" s="417"/>
      <c r="BC14" s="417"/>
      <c r="BD14" s="417"/>
      <c r="BE14" s="417"/>
      <c r="BF14" s="417"/>
      <c r="BG14" s="417"/>
      <c r="BH14" s="417"/>
      <c r="BI14" s="417"/>
      <c r="BJ14" s="417"/>
      <c r="BK14" s="417"/>
      <c r="BL14" s="417"/>
      <c r="BM14" s="417"/>
      <c r="BN14" s="417"/>
      <c r="BO14" s="417"/>
      <c r="BP14" s="417"/>
      <c r="BQ14" s="417"/>
      <c r="BR14" s="417"/>
      <c r="BS14" s="417"/>
      <c r="BT14" s="417"/>
      <c r="BU14" s="417"/>
      <c r="BV14" s="417"/>
      <c r="BW14" s="417"/>
    </row>
    <row r="15" spans="1:75" s="510" customFormat="1" ht="18.75" thickBot="1" x14ac:dyDescent="0.3">
      <c r="A15" s="509"/>
      <c r="B15" s="332">
        <v>2024</v>
      </c>
      <c r="C15" s="333">
        <v>2025</v>
      </c>
      <c r="D15" s="333">
        <v>2026</v>
      </c>
      <c r="E15" s="333">
        <v>2027</v>
      </c>
      <c r="F15" s="333">
        <v>2028</v>
      </c>
      <c r="G15" s="276" t="s">
        <v>24</v>
      </c>
      <c r="H15" s="417"/>
      <c r="I15" s="1201"/>
      <c r="J15" s="1202"/>
      <c r="K15" s="1202"/>
      <c r="L15" s="1202"/>
      <c r="M15" s="1202"/>
      <c r="N15" s="1203"/>
      <c r="O15" s="417"/>
      <c r="P15" s="1157"/>
      <c r="Q15" s="1158"/>
      <c r="R15" s="1158"/>
      <c r="S15" s="1158"/>
      <c r="T15" s="1158"/>
      <c r="U15" s="1158"/>
      <c r="V15" s="1158"/>
      <c r="W15" s="1159"/>
      <c r="X15" s="417"/>
      <c r="Y15" s="1157"/>
      <c r="Z15" s="1158"/>
      <c r="AA15" s="1158"/>
      <c r="AB15" s="1158"/>
      <c r="AC15" s="1158"/>
      <c r="AD15" s="1158"/>
      <c r="AE15" s="1158"/>
      <c r="AF15" s="1158"/>
      <c r="AG15" s="1159"/>
      <c r="AH15" s="415"/>
      <c r="AI15" s="417"/>
      <c r="AJ15" s="417"/>
      <c r="AK15" s="417"/>
      <c r="AL15" s="417"/>
      <c r="AM15" s="417"/>
      <c r="AN15" s="417"/>
      <c r="AO15" s="417"/>
      <c r="AP15" s="417"/>
      <c r="AQ15" s="417"/>
      <c r="AR15" s="417"/>
      <c r="AS15" s="417"/>
      <c r="AT15" s="417"/>
      <c r="AU15" s="417"/>
      <c r="AV15" s="417"/>
      <c r="AW15" s="417"/>
      <c r="AX15" s="417"/>
      <c r="AY15" s="417"/>
      <c r="AZ15" s="417"/>
      <c r="BA15" s="417"/>
      <c r="BB15" s="417"/>
      <c r="BC15" s="417"/>
      <c r="BD15" s="417"/>
      <c r="BE15" s="417"/>
      <c r="BF15" s="417"/>
      <c r="BG15" s="417"/>
      <c r="BH15" s="417"/>
      <c r="BI15" s="417"/>
      <c r="BJ15" s="417"/>
      <c r="BK15" s="417"/>
      <c r="BL15" s="417"/>
      <c r="BM15" s="417"/>
      <c r="BN15" s="417"/>
      <c r="BO15" s="417"/>
      <c r="BP15" s="417"/>
      <c r="BQ15" s="417"/>
      <c r="BR15" s="417"/>
      <c r="BS15" s="417"/>
      <c r="BT15" s="417"/>
      <c r="BU15" s="417"/>
      <c r="BV15" s="417"/>
      <c r="BW15" s="417"/>
    </row>
    <row r="16" spans="1:75" ht="63.75" x14ac:dyDescent="0.25">
      <c r="A16" s="508"/>
      <c r="B16" s="277" t="s">
        <v>24</v>
      </c>
      <c r="C16" s="278" t="s">
        <v>24</v>
      </c>
      <c r="D16" s="278" t="s">
        <v>24</v>
      </c>
      <c r="E16" s="278" t="s">
        <v>24</v>
      </c>
      <c r="F16" s="278" t="s">
        <v>24</v>
      </c>
      <c r="G16" s="279" t="s">
        <v>24</v>
      </c>
      <c r="I16" s="675" t="s">
        <v>241</v>
      </c>
      <c r="J16" s="676" t="s">
        <v>242</v>
      </c>
      <c r="K16" s="676" t="s">
        <v>243</v>
      </c>
      <c r="L16" s="676" t="s">
        <v>244</v>
      </c>
      <c r="M16" s="817" t="s">
        <v>245</v>
      </c>
      <c r="N16" s="677" t="s">
        <v>246</v>
      </c>
      <c r="P16" s="850" t="s">
        <v>241</v>
      </c>
      <c r="Q16" s="851" t="s">
        <v>247</v>
      </c>
      <c r="R16" s="851" t="s">
        <v>248</v>
      </c>
      <c r="S16" s="852" t="s">
        <v>245</v>
      </c>
      <c r="T16" s="852" t="s">
        <v>246</v>
      </c>
      <c r="U16" s="852" t="s">
        <v>534</v>
      </c>
      <c r="V16" s="852" t="s">
        <v>535</v>
      </c>
      <c r="W16" s="853" t="s">
        <v>679</v>
      </c>
      <c r="X16" s="818"/>
      <c r="Y16" s="850" t="s">
        <v>241</v>
      </c>
      <c r="Z16" s="851" t="s">
        <v>247</v>
      </c>
      <c r="AA16" s="851" t="s">
        <v>248</v>
      </c>
      <c r="AB16" s="852" t="s">
        <v>245</v>
      </c>
      <c r="AC16" s="852" t="s">
        <v>246</v>
      </c>
      <c r="AD16" s="852" t="s">
        <v>534</v>
      </c>
      <c r="AE16" s="852" t="s">
        <v>535</v>
      </c>
      <c r="AF16" s="861" t="s">
        <v>678</v>
      </c>
      <c r="AG16" s="853" t="s">
        <v>679</v>
      </c>
      <c r="AH16" s="406"/>
    </row>
    <row r="17" spans="1:34" s="417" customFormat="1" ht="18.75" thickBot="1" x14ac:dyDescent="0.3">
      <c r="A17" s="511"/>
      <c r="B17" s="512">
        <f>VLOOKUP(D8,'DATI EROGAZIONI'!A2:I15,3, FALSE)</f>
        <v>3519739</v>
      </c>
      <c r="C17" s="513">
        <f>VLOOKUP(D8,'DATI EROGAZIONI'!A2:I15,4, FALSE)</f>
        <v>3525718</v>
      </c>
      <c r="D17" s="513">
        <f>VLOOKUP(D8,'DATI EROGAZIONI'!A1:I15,5,FALSE)</f>
        <v>3508904</v>
      </c>
      <c r="E17" s="513">
        <f>VLOOKUP(D8,'DATI EROGAZIONI'!A2:I15,6,FALSE)</f>
        <v>3545893</v>
      </c>
      <c r="F17" s="513">
        <f>VLOOKUP(D8,'DATI EROGAZIONI'!A2:I15,7,FALSE)</f>
        <v>3557476</v>
      </c>
      <c r="G17" s="514">
        <f>SUM(F17+E17+D17+C17+B17)</f>
        <v>17657730</v>
      </c>
      <c r="I17" s="273" t="s">
        <v>249</v>
      </c>
      <c r="J17" s="632">
        <f>U17+AD17</f>
        <v>0</v>
      </c>
      <c r="K17" s="632">
        <f>V17+AE17</f>
        <v>0</v>
      </c>
      <c r="L17" s="632">
        <f>J17-K17</f>
        <v>0</v>
      </c>
      <c r="M17" s="1088">
        <f>ABS(S17+AB17)</f>
        <v>0</v>
      </c>
      <c r="N17" s="682">
        <f>T17+AC17</f>
        <v>0</v>
      </c>
      <c r="P17" s="1086" t="s">
        <v>249</v>
      </c>
      <c r="Q17" s="1087">
        <f>VLOOKUP(D8,'dati scheda tecnica'!A2:K18,2,FALSE)</f>
        <v>0</v>
      </c>
      <c r="R17" s="1087">
        <f>'Urbano.Piano inv. forn'!T44</f>
        <v>0</v>
      </c>
      <c r="S17" s="1207">
        <f>ABS(Q17-R17)</f>
        <v>0</v>
      </c>
      <c r="T17" s="1162">
        <f>'urbano REND FORN_ metano'!P10</f>
        <v>0</v>
      </c>
      <c r="U17" s="1163">
        <f>'Urbano.Piano inv. forn'!L44</f>
        <v>0</v>
      </c>
      <c r="V17" s="1163">
        <f>'urbano REND FORN_ metano'!U10</f>
        <v>0</v>
      </c>
      <c r="W17" s="1156" t="str">
        <f>+IF(T17&gt;R17,"NON congruente","OK")</f>
        <v>OK</v>
      </c>
      <c r="X17" s="461"/>
      <c r="Y17" s="819" t="s">
        <v>249</v>
      </c>
      <c r="Z17" s="275">
        <f>VLOOKUP(D8,'dati scheda tecnica'!U2:AM18,2,FALSE)</f>
        <v>0</v>
      </c>
      <c r="AA17" s="275">
        <f>'EXTRAUrbano.Piano inv. forn '!T44</f>
        <v>0</v>
      </c>
      <c r="AB17" s="1206">
        <f>IF(AA18&gt;0,ABS((Z17+Z28)-(AA17+AA18+AA28)),ABS(Z17-AA17))</f>
        <v>0</v>
      </c>
      <c r="AC17" s="820">
        <f>'extraurbano REND FORN_ metano'!P10</f>
        <v>0</v>
      </c>
      <c r="AD17" s="821">
        <f>'EXTRAUrbano.Piano inv. forn '!L44</f>
        <v>0</v>
      </c>
      <c r="AE17" s="821">
        <f>'extraurbano REND FORN_ metano'!U10</f>
        <v>0</v>
      </c>
      <c r="AF17" s="1204" t="str">
        <f>'EXTRAUrbano.Piano inv. forn '!P162</f>
        <v>ok</v>
      </c>
      <c r="AG17" s="854" t="str">
        <f>+IF(AC17&gt;AA17,"NON congruente","OK")</f>
        <v>OK</v>
      </c>
      <c r="AH17" s="415"/>
    </row>
    <row r="18" spans="1:34" s="417" customFormat="1" ht="18.75" thickBot="1" x14ac:dyDescent="0.3">
      <c r="A18" s="511"/>
      <c r="B18" s="803"/>
      <c r="C18" s="803"/>
      <c r="D18" s="803"/>
      <c r="E18" s="803"/>
      <c r="F18" s="803"/>
      <c r="G18" s="803"/>
      <c r="I18" s="784" t="s">
        <v>668</v>
      </c>
      <c r="J18" s="632">
        <f>AD18</f>
        <v>0</v>
      </c>
      <c r="K18" s="632">
        <f>AE18</f>
        <v>0</v>
      </c>
      <c r="L18" s="632">
        <f>J18-K18</f>
        <v>0</v>
      </c>
      <c r="M18" s="1089"/>
      <c r="N18" s="682">
        <f>AC18</f>
        <v>0</v>
      </c>
      <c r="P18" s="1086"/>
      <c r="Q18" s="1087"/>
      <c r="R18" s="1087"/>
      <c r="S18" s="1207"/>
      <c r="T18" s="1162"/>
      <c r="U18" s="1163"/>
      <c r="V18" s="1163"/>
      <c r="W18" s="1156"/>
      <c r="X18" s="461"/>
      <c r="Y18" s="822" t="s">
        <v>668</v>
      </c>
      <c r="Z18" s="785"/>
      <c r="AA18" s="275">
        <f>'EXTRAUrbano.Piano inv. forn '!T192</f>
        <v>0</v>
      </c>
      <c r="AB18" s="1206"/>
      <c r="AC18" s="820">
        <f>eXTRAurbanoREND_FORN_dies!P10</f>
        <v>0</v>
      </c>
      <c r="AD18" s="821">
        <f>'EXTRAUrbano.Piano inv. forn '!L192</f>
        <v>0</v>
      </c>
      <c r="AE18" s="821">
        <f>eXTRAurbanoREND_FORN_dies!U10</f>
        <v>0</v>
      </c>
      <c r="AF18" s="1204"/>
      <c r="AG18" s="854" t="str">
        <f t="shared" ref="AG18:AG21" si="0">+IF(AC18&gt;AA18,"NON congruente","OK")</f>
        <v>OK</v>
      </c>
      <c r="AH18" s="415"/>
    </row>
    <row r="19" spans="1:34" s="417" customFormat="1" ht="18.75" thickBot="1" x14ac:dyDescent="0.3">
      <c r="A19" s="511"/>
      <c r="B19" s="1177" t="s">
        <v>251</v>
      </c>
      <c r="C19" s="1178"/>
      <c r="D19" s="1178"/>
      <c r="E19" s="1179"/>
      <c r="F19" s="1139">
        <f>VLOOKUP(D8,'DATI EROGAZIONI'!A1:I15,8,FALSE)</f>
        <v>5297319</v>
      </c>
      <c r="G19" s="1140"/>
      <c r="I19" s="633" t="s">
        <v>520</v>
      </c>
      <c r="J19" s="632">
        <f t="shared" ref="J19:J21" si="1">U19+AD19</f>
        <v>0</v>
      </c>
      <c r="K19" s="632">
        <f t="shared" ref="K19:K21" si="2">V19+AE19</f>
        <v>0</v>
      </c>
      <c r="L19" s="632">
        <f t="shared" ref="L19:L21" si="3">J19-K19</f>
        <v>0</v>
      </c>
      <c r="M19" s="631">
        <f>ABS(S19+AB19)</f>
        <v>0</v>
      </c>
      <c r="N19" s="682">
        <f t="shared" ref="N19:N21" si="4">T19+AC19</f>
        <v>0</v>
      </c>
      <c r="P19" s="823" t="s">
        <v>520</v>
      </c>
      <c r="Q19" s="275">
        <f>VLOOKUP(D8,'dati scheda tecnica'!A2:K18,4,FALSE)</f>
        <v>0</v>
      </c>
      <c r="R19" s="275">
        <f>'Urbano.Piano inv. forn'!T79</f>
        <v>0</v>
      </c>
      <c r="S19" s="824">
        <f t="shared" ref="S19:S21" si="5">ABS(Q19-R19)</f>
        <v>0</v>
      </c>
      <c r="T19" s="820">
        <f>'urbano REND FORN_ met_IBRI'!P10</f>
        <v>0</v>
      </c>
      <c r="U19" s="821">
        <f>'Urbano.Piano inv. forn'!L79</f>
        <v>0</v>
      </c>
      <c r="V19" s="821">
        <f>'urbano REND FORN_ met_IBRI'!U10</f>
        <v>0</v>
      </c>
      <c r="W19" s="854" t="str">
        <f>+IF(T19&gt;R19,"NON congruente","OK")</f>
        <v>OK</v>
      </c>
      <c r="X19" s="461"/>
      <c r="Y19" s="823" t="s">
        <v>520</v>
      </c>
      <c r="Z19" s="275">
        <f>VLOOKUP(D8,'dati scheda tecnica'!U2:AM18,4,FALSE)</f>
        <v>0</v>
      </c>
      <c r="AA19" s="275">
        <f>'EXTRAUrbano.Piano inv. forn '!T79</f>
        <v>0</v>
      </c>
      <c r="AB19" s="826">
        <f t="shared" ref="AB19:AB21" si="6">ABS(Z19-AA19)</f>
        <v>0</v>
      </c>
      <c r="AC19" s="820">
        <f>'extraurbano REND FORN_ meta IBR'!P10</f>
        <v>0</v>
      </c>
      <c r="AD19" s="821">
        <f>'EXTRAUrbano.Piano inv. forn '!L79</f>
        <v>0</v>
      </c>
      <c r="AE19" s="821">
        <f>'extraurbano REND FORN_ meta IBR'!U10</f>
        <v>0</v>
      </c>
      <c r="AF19" s="1204"/>
      <c r="AG19" s="854" t="str">
        <f t="shared" si="0"/>
        <v>OK</v>
      </c>
      <c r="AH19" s="415"/>
    </row>
    <row r="20" spans="1:34" s="417" customFormat="1" ht="18.75" thickBot="1" x14ac:dyDescent="0.3">
      <c r="A20" s="511"/>
      <c r="B20" s="804"/>
      <c r="C20" s="804"/>
      <c r="D20" s="804"/>
      <c r="E20" s="805"/>
      <c r="F20" s="805"/>
      <c r="G20" s="806"/>
      <c r="I20" s="274" t="s">
        <v>250</v>
      </c>
      <c r="J20" s="632">
        <f t="shared" si="1"/>
        <v>0</v>
      </c>
      <c r="K20" s="632">
        <f t="shared" si="2"/>
        <v>0</v>
      </c>
      <c r="L20" s="632">
        <f t="shared" si="3"/>
        <v>0</v>
      </c>
      <c r="M20" s="631">
        <f t="shared" ref="M20:M21" si="7">ABS(S20+AB20)</f>
        <v>12360411</v>
      </c>
      <c r="N20" s="682">
        <f t="shared" si="4"/>
        <v>0</v>
      </c>
      <c r="P20" s="827" t="s">
        <v>250</v>
      </c>
      <c r="Q20" s="275">
        <f>VLOOKUP(D8,'dati scheda tecnica'!A2:K18,6,FALSE)</f>
        <v>9888328.8000000007</v>
      </c>
      <c r="R20" s="275">
        <f>'Urbano.Piano inv. forn'!T114</f>
        <v>0</v>
      </c>
      <c r="S20" s="824">
        <f t="shared" si="5"/>
        <v>9888328.8000000007</v>
      </c>
      <c r="T20" s="820">
        <f>'urbano REND_FORN_ ele '!P10</f>
        <v>0</v>
      </c>
      <c r="U20" s="821">
        <f>'Urbano.Piano inv. forn'!L114</f>
        <v>0</v>
      </c>
      <c r="V20" s="821">
        <f>'urbano REND_FORN_ ele '!U10</f>
        <v>0</v>
      </c>
      <c r="W20" s="854" t="str">
        <f t="shared" ref="W20:W21" si="8">+IF(T20&gt;R20,"NON congruente","OK")</f>
        <v>OK</v>
      </c>
      <c r="X20" s="461"/>
      <c r="Y20" s="827" t="s">
        <v>250</v>
      </c>
      <c r="Z20" s="275">
        <f>VLOOKUP(D8,'dati scheda tecnica'!U2:AM18,8,FALSE)</f>
        <v>2472082.2000000002</v>
      </c>
      <c r="AA20" s="275">
        <f>'EXTRAUrbano.Piano inv. forn '!T114</f>
        <v>0</v>
      </c>
      <c r="AB20" s="826">
        <f t="shared" si="6"/>
        <v>2472082.2000000002</v>
      </c>
      <c r="AC20" s="820">
        <f>'extraurbano REND FORN_ ele'!P10</f>
        <v>0</v>
      </c>
      <c r="AD20" s="821">
        <f>'EXTRAUrbano.Piano inv. forn '!L114</f>
        <v>0</v>
      </c>
      <c r="AE20" s="821">
        <f>'extraurbano REND FORN_ ele'!U10</f>
        <v>0</v>
      </c>
      <c r="AF20" s="1204"/>
      <c r="AG20" s="854" t="str">
        <f t="shared" si="0"/>
        <v>OK</v>
      </c>
      <c r="AH20" s="415"/>
    </row>
    <row r="21" spans="1:34" s="427" customFormat="1" ht="15.6" customHeight="1" thickBot="1" x14ac:dyDescent="0.25">
      <c r="A21" s="515"/>
      <c r="B21" s="1099" t="s">
        <v>439</v>
      </c>
      <c r="C21" s="1100"/>
      <c r="D21" s="1100"/>
      <c r="E21" s="1101"/>
      <c r="F21" s="1105">
        <f>R22+R31+AA22+AA31</f>
        <v>0</v>
      </c>
      <c r="G21" s="1106"/>
      <c r="I21" s="620" t="s">
        <v>76</v>
      </c>
      <c r="J21" s="632">
        <f t="shared" si="1"/>
        <v>0</v>
      </c>
      <c r="K21" s="632">
        <f t="shared" si="2"/>
        <v>0</v>
      </c>
      <c r="L21" s="632">
        <f t="shared" si="3"/>
        <v>0</v>
      </c>
      <c r="M21" s="631">
        <f t="shared" si="7"/>
        <v>0</v>
      </c>
      <c r="N21" s="682">
        <f t="shared" si="4"/>
        <v>0</v>
      </c>
      <c r="P21" s="829" t="s">
        <v>76</v>
      </c>
      <c r="Q21" s="634">
        <f>VLOOKUP(D8,'dati scheda tecnica'!A2:K18,8,FALSE)</f>
        <v>0</v>
      </c>
      <c r="R21" s="634">
        <f>'Urbano.Piano inv. forn'!T149</f>
        <v>0</v>
      </c>
      <c r="S21" s="844">
        <f t="shared" si="5"/>
        <v>0</v>
      </c>
      <c r="T21" s="831">
        <f>'urbanoREND_FORN_ idrogeno'!P10</f>
        <v>0</v>
      </c>
      <c r="U21" s="832">
        <f>'Urbano.Piano inv. forn'!L149</f>
        <v>0</v>
      </c>
      <c r="V21" s="832">
        <f>'urbanoREND_FORN_ idrogeno'!U10</f>
        <v>0</v>
      </c>
      <c r="W21" s="855" t="str">
        <f t="shared" si="8"/>
        <v>OK</v>
      </c>
      <c r="X21" s="828"/>
      <c r="Y21" s="829" t="s">
        <v>76</v>
      </c>
      <c r="Z21" s="634">
        <f>VLOOKUP(D8,'dati scheda tecnica'!U2:AM18,6,FALSE)</f>
        <v>0</v>
      </c>
      <c r="AA21" s="634">
        <f>'EXTRAUrbano.Piano inv. forn '!T149</f>
        <v>0</v>
      </c>
      <c r="AB21" s="830">
        <f t="shared" si="6"/>
        <v>0</v>
      </c>
      <c r="AC21" s="831">
        <f>'eXTRAurbanoREND_FORN_ idrogeno'!P11</f>
        <v>0</v>
      </c>
      <c r="AD21" s="832">
        <f>'EXTRAUrbano.Piano inv. forn '!L149</f>
        <v>0</v>
      </c>
      <c r="AE21" s="832">
        <f>'eXTRAurbanoREND_FORN_ idrogeno'!U10</f>
        <v>0</v>
      </c>
      <c r="AF21" s="1205"/>
      <c r="AG21" s="855" t="str">
        <f t="shared" si="0"/>
        <v>OK</v>
      </c>
      <c r="AH21" s="516"/>
    </row>
    <row r="22" spans="1:34" s="427" customFormat="1" ht="15.75" customHeight="1" thickBot="1" x14ac:dyDescent="0.25">
      <c r="A22" s="515"/>
      <c r="B22" s="1102"/>
      <c r="C22" s="1103"/>
      <c r="D22" s="1103"/>
      <c r="E22" s="1104"/>
      <c r="F22" s="1107"/>
      <c r="G22" s="1108"/>
      <c r="I22" s="683" t="s">
        <v>252</v>
      </c>
      <c r="J22" s="674">
        <f>SUM(J17:J21)</f>
        <v>0</v>
      </c>
      <c r="K22" s="674">
        <f>SUM(K17:K21)</f>
        <v>0</v>
      </c>
      <c r="L22" s="674">
        <f>SUM(L17:L21)</f>
        <v>0</v>
      </c>
      <c r="M22" s="684">
        <f>SUM(M17:M21)</f>
        <v>12360411</v>
      </c>
      <c r="N22" s="685">
        <f>SUM(N17:N21)</f>
        <v>0</v>
      </c>
      <c r="P22" s="833" t="s">
        <v>252</v>
      </c>
      <c r="Q22" s="834">
        <f t="shared" ref="Q22:V22" si="9">SUM(Q17:Q21)</f>
        <v>9888328.8000000007</v>
      </c>
      <c r="R22" s="834">
        <f t="shared" si="9"/>
        <v>0</v>
      </c>
      <c r="S22" s="834">
        <f t="shared" si="9"/>
        <v>9888328.8000000007</v>
      </c>
      <c r="T22" s="834">
        <f t="shared" si="9"/>
        <v>0</v>
      </c>
      <c r="U22" s="835">
        <f t="shared" si="9"/>
        <v>0</v>
      </c>
      <c r="V22" s="836">
        <f t="shared" si="9"/>
        <v>0</v>
      </c>
      <c r="W22" s="825"/>
      <c r="X22" s="828"/>
      <c r="Y22" s="833" t="s">
        <v>252</v>
      </c>
      <c r="Z22" s="834">
        <f t="shared" ref="Z22:AE22" si="10">SUM(Z17:Z21)</f>
        <v>2472082.2000000002</v>
      </c>
      <c r="AA22" s="834">
        <f t="shared" si="10"/>
        <v>0</v>
      </c>
      <c r="AB22" s="834">
        <f t="shared" si="10"/>
        <v>2472082.2000000002</v>
      </c>
      <c r="AC22" s="834">
        <f t="shared" si="10"/>
        <v>0</v>
      </c>
      <c r="AD22" s="835">
        <f t="shared" si="10"/>
        <v>0</v>
      </c>
      <c r="AE22" s="836">
        <f t="shared" si="10"/>
        <v>0</v>
      </c>
      <c r="AF22" s="837"/>
      <c r="AG22" s="828"/>
      <c r="AH22" s="516"/>
    </row>
    <row r="23" spans="1:34" s="427" customFormat="1" ht="21" customHeight="1" thickBot="1" x14ac:dyDescent="0.25">
      <c r="A23" s="517"/>
      <c r="B23" s="804"/>
      <c r="C23" s="804"/>
      <c r="D23" s="432"/>
      <c r="E23" s="807"/>
      <c r="F23" s="807"/>
      <c r="G23" s="808"/>
      <c r="I23" s="494"/>
      <c r="J23" s="494"/>
      <c r="K23" s="495"/>
      <c r="L23" s="495"/>
      <c r="M23" s="496"/>
      <c r="N23" s="482"/>
      <c r="P23" s="838"/>
      <c r="Q23" s="838"/>
      <c r="R23" s="839"/>
      <c r="S23" s="840"/>
      <c r="T23" s="841"/>
      <c r="U23" s="841"/>
      <c r="V23" s="841"/>
      <c r="W23" s="841"/>
      <c r="X23" s="828"/>
      <c r="Y23" s="838"/>
      <c r="Z23" s="838"/>
      <c r="AA23" s="839"/>
      <c r="AB23" s="840"/>
      <c r="AC23" s="841"/>
      <c r="AD23" s="841"/>
      <c r="AE23" s="828"/>
      <c r="AF23" s="828"/>
      <c r="AG23" s="828"/>
      <c r="AH23" s="516"/>
    </row>
    <row r="24" spans="1:34" s="427" customFormat="1" ht="21" customHeight="1" thickBot="1" x14ac:dyDescent="0.25">
      <c r="A24" s="517"/>
      <c r="B24" s="1120" t="s">
        <v>676</v>
      </c>
      <c r="C24" s="1121"/>
      <c r="D24" s="1121"/>
      <c r="E24" s="1122"/>
      <c r="F24" s="1123">
        <v>0</v>
      </c>
      <c r="G24" s="1124"/>
      <c r="I24" s="1164" t="s">
        <v>684</v>
      </c>
      <c r="J24" s="1165"/>
      <c r="K24" s="1165"/>
      <c r="L24" s="1165"/>
      <c r="M24" s="1166" t="str">
        <f>IF(AND(G17=(Q22+Q31+Z22+Z31),G17&gt;=(R22+R31+AA22+AA31)),"OK","Attenzione Piano di investimento superiore alla scheda tecnica")</f>
        <v>OK</v>
      </c>
      <c r="N24" s="1167"/>
      <c r="P24" s="838"/>
      <c r="Q24" s="838"/>
      <c r="R24" s="839"/>
      <c r="S24" s="840"/>
      <c r="T24" s="841"/>
      <c r="U24" s="841"/>
      <c r="V24" s="841"/>
      <c r="W24" s="841"/>
      <c r="X24" s="828"/>
      <c r="Y24" s="838"/>
      <c r="Z24" s="838"/>
      <c r="AA24" s="839"/>
      <c r="AB24" s="840"/>
      <c r="AC24" s="841"/>
      <c r="AD24" s="841"/>
      <c r="AE24" s="828"/>
      <c r="AF24" s="828"/>
      <c r="AG24" s="828"/>
      <c r="AH24" s="516"/>
    </row>
    <row r="25" spans="1:34" s="427" customFormat="1" ht="21" customHeight="1" thickBot="1" x14ac:dyDescent="0.25">
      <c r="A25" s="517"/>
      <c r="B25" s="804"/>
      <c r="C25" s="804"/>
      <c r="D25" s="432"/>
      <c r="E25" s="807"/>
      <c r="F25" s="807"/>
      <c r="G25" s="808"/>
      <c r="I25" s="494"/>
      <c r="J25" s="494"/>
      <c r="K25" s="495"/>
      <c r="L25" s="495"/>
      <c r="M25" s="496"/>
      <c r="N25" s="482"/>
      <c r="P25" s="838"/>
      <c r="Q25" s="838"/>
      <c r="R25" s="839"/>
      <c r="S25" s="840"/>
      <c r="T25" s="841"/>
      <c r="U25" s="841"/>
      <c r="V25" s="841"/>
      <c r="W25" s="841"/>
      <c r="X25" s="828"/>
      <c r="Y25" s="838"/>
      <c r="Z25" s="838"/>
      <c r="AA25" s="839"/>
      <c r="AB25" s="840"/>
      <c r="AC25" s="841"/>
      <c r="AD25" s="841"/>
      <c r="AE25" s="828"/>
      <c r="AF25" s="828"/>
      <c r="AG25" s="828"/>
      <c r="AH25" s="516"/>
    </row>
    <row r="26" spans="1:34" s="519" customFormat="1" ht="36" customHeight="1" thickBot="1" x14ac:dyDescent="0.3">
      <c r="A26" s="518"/>
      <c r="B26" s="1120" t="s">
        <v>518</v>
      </c>
      <c r="C26" s="1121"/>
      <c r="D26" s="1121"/>
      <c r="E26" s="1122"/>
      <c r="F26" s="1184">
        <f>N32</f>
        <v>0</v>
      </c>
      <c r="G26" s="1185"/>
      <c r="I26" s="1090" t="s">
        <v>253</v>
      </c>
      <c r="J26" s="1091"/>
      <c r="K26" s="1091"/>
      <c r="L26" s="1091"/>
      <c r="M26" s="1091"/>
      <c r="N26" s="1092"/>
      <c r="P26" s="1093" t="s">
        <v>254</v>
      </c>
      <c r="Q26" s="1094"/>
      <c r="R26" s="1094"/>
      <c r="S26" s="1094"/>
      <c r="T26" s="1094"/>
      <c r="U26" s="1094"/>
      <c r="V26" s="1094"/>
      <c r="W26" s="1095"/>
      <c r="X26" s="842"/>
      <c r="Y26" s="1093" t="s">
        <v>255</v>
      </c>
      <c r="Z26" s="1094"/>
      <c r="AA26" s="1094"/>
      <c r="AB26" s="1094"/>
      <c r="AC26" s="1094"/>
      <c r="AD26" s="1094"/>
      <c r="AE26" s="1094"/>
      <c r="AF26" s="1094"/>
      <c r="AG26" s="1095"/>
      <c r="AH26" s="809"/>
    </row>
    <row r="27" spans="1:34" s="519" customFormat="1" ht="39" customHeight="1" thickBot="1" x14ac:dyDescent="0.3">
      <c r="A27" s="518"/>
      <c r="B27" s="1135"/>
      <c r="C27" s="1135"/>
      <c r="D27" s="1135"/>
      <c r="E27" s="1135"/>
      <c r="F27" s="1114"/>
      <c r="G27" s="1115"/>
      <c r="H27" s="810"/>
      <c r="I27" s="675" t="s">
        <v>241</v>
      </c>
      <c r="J27" s="1180" t="s">
        <v>245</v>
      </c>
      <c r="K27" s="1180"/>
      <c r="L27" s="1180"/>
      <c r="M27" s="1180"/>
      <c r="N27" s="677" t="s">
        <v>246</v>
      </c>
      <c r="P27" s="850" t="s">
        <v>241</v>
      </c>
      <c r="Q27" s="851" t="s">
        <v>247</v>
      </c>
      <c r="R27" s="851" t="s">
        <v>248</v>
      </c>
      <c r="S27" s="852" t="s">
        <v>245</v>
      </c>
      <c r="T27" s="852" t="s">
        <v>246</v>
      </c>
      <c r="U27" s="1119" t="s">
        <v>256</v>
      </c>
      <c r="V27" s="1119"/>
      <c r="W27" s="853" t="s">
        <v>679</v>
      </c>
      <c r="X27" s="842"/>
      <c r="Y27" s="850" t="s">
        <v>241</v>
      </c>
      <c r="Z27" s="851" t="s">
        <v>247</v>
      </c>
      <c r="AA27" s="851" t="s">
        <v>248</v>
      </c>
      <c r="AB27" s="852" t="s">
        <v>245</v>
      </c>
      <c r="AC27" s="852" t="s">
        <v>246</v>
      </c>
      <c r="AD27" s="1119" t="s">
        <v>256</v>
      </c>
      <c r="AE27" s="1119"/>
      <c r="AF27" s="1119"/>
      <c r="AG27" s="853" t="s">
        <v>679</v>
      </c>
      <c r="AH27" s="809"/>
    </row>
    <row r="28" spans="1:34" s="427" customFormat="1" ht="36.75" customHeight="1" thickBot="1" x14ac:dyDescent="0.25">
      <c r="A28" s="517"/>
      <c r="B28" s="1120" t="s">
        <v>677</v>
      </c>
      <c r="C28" s="1121"/>
      <c r="D28" s="1121"/>
      <c r="E28" s="1122"/>
      <c r="F28" s="1123">
        <v>0</v>
      </c>
      <c r="G28" s="1124"/>
      <c r="I28" s="273" t="s">
        <v>521</v>
      </c>
      <c r="J28" s="1109">
        <f>ABS(S28+AB28)</f>
        <v>0</v>
      </c>
      <c r="K28" s="1110"/>
      <c r="L28" s="1110"/>
      <c r="M28" s="1111"/>
      <c r="N28" s="678">
        <f>T28+AC28</f>
        <v>0</v>
      </c>
      <c r="P28" s="819" t="s">
        <v>522</v>
      </c>
      <c r="Q28" s="275">
        <f>VLOOKUP(D8,'dati scheda tecnica'!A2:S18,12,FALSE)</f>
        <v>0</v>
      </c>
      <c r="R28" s="275">
        <f>'urbano_PIANO_INV-INFR'!G44</f>
        <v>0</v>
      </c>
      <c r="S28" s="824">
        <f>ABS(Q28-R28)</f>
        <v>0</v>
      </c>
      <c r="T28" s="275">
        <f>'urbano rend_infr_met'!P9</f>
        <v>0</v>
      </c>
      <c r="U28" s="1112" t="str">
        <f>IF(R28&lt;=((R28+R17+R19)*0.3),"OK","NON VERIFICATO")</f>
        <v>OK</v>
      </c>
      <c r="V28" s="1112"/>
      <c r="W28" s="859" t="str">
        <f>+IF(T28&gt;R28,"NON congruente","OK")</f>
        <v>OK</v>
      </c>
      <c r="X28" s="828"/>
      <c r="Y28" s="819" t="s">
        <v>249</v>
      </c>
      <c r="Z28" s="652">
        <f>VLOOKUP(D8,'dati scheda tecnica'!U2:AM18,12,FALSE)</f>
        <v>0</v>
      </c>
      <c r="AA28" s="652">
        <f>'EXTRA-urbano_PIANO_INV-INFR '!G41</f>
        <v>0</v>
      </c>
      <c r="AB28" s="843">
        <f>IF(AA18&gt;0,0,ABS(Z28-AA28))</f>
        <v>0</v>
      </c>
      <c r="AC28" s="820">
        <f>'EXTRAurbano rend_infr_met '!P9</f>
        <v>0</v>
      </c>
      <c r="AD28" s="1112" t="str">
        <f>IF(AA28&lt;=((AA28+AA17+AA19)*0.3),"OK","NON VERIFICATO")</f>
        <v>OK</v>
      </c>
      <c r="AE28" s="1112"/>
      <c r="AF28" s="1112"/>
      <c r="AG28" s="854" t="str">
        <f>+IF(AC28&gt;AA28,"NON congruente","OK")</f>
        <v>OK</v>
      </c>
      <c r="AH28" s="516"/>
    </row>
    <row r="29" spans="1:34" s="427" customFormat="1" ht="19.5" customHeight="1" thickBot="1" x14ac:dyDescent="0.25">
      <c r="A29" s="517"/>
      <c r="B29" s="811"/>
      <c r="C29" s="811"/>
      <c r="D29" s="811"/>
      <c r="E29" s="811"/>
      <c r="F29" s="812"/>
      <c r="G29" s="812"/>
      <c r="I29" s="274" t="s">
        <v>250</v>
      </c>
      <c r="J29" s="1109">
        <f>ABS(S29+AB29)</f>
        <v>5297318.9999999991</v>
      </c>
      <c r="K29" s="1110"/>
      <c r="L29" s="1110"/>
      <c r="M29" s="1111"/>
      <c r="N29" s="678">
        <f t="shared" ref="N29:N30" si="11">T29+AC29</f>
        <v>0</v>
      </c>
      <c r="P29" s="827" t="s">
        <v>250</v>
      </c>
      <c r="Q29" s="275">
        <f>VLOOKUP(D8,'dati scheda tecnica'!A2:S18,14,FALSE)</f>
        <v>4237855.1999999993</v>
      </c>
      <c r="R29" s="275">
        <f>'urbano_PIANO_INV-INFR'!G80</f>
        <v>0</v>
      </c>
      <c r="S29" s="824">
        <f t="shared" ref="S29:S30" si="12">ABS(Q29-R29)</f>
        <v>4237855.1999999993</v>
      </c>
      <c r="T29" s="275">
        <f>'urbano rend_infr_elet'!P9</f>
        <v>0</v>
      </c>
      <c r="U29" s="1112" t="str">
        <f>IF(R29&lt;=((R29+R20)*0.3),"OK","NON VERIFICATO")</f>
        <v>OK</v>
      </c>
      <c r="V29" s="1112"/>
      <c r="W29" s="859" t="str">
        <f t="shared" ref="W29:W30" si="13">+IF(T29&gt;R29,"NON congruente","OK")</f>
        <v>OK</v>
      </c>
      <c r="X29" s="828"/>
      <c r="Y29" s="827" t="s">
        <v>250</v>
      </c>
      <c r="Z29" s="652">
        <f>VLOOKUP(D8,'dati scheda tecnica'!U2:AM18,16,FALSE)</f>
        <v>1059463.7999999998</v>
      </c>
      <c r="AA29" s="652">
        <f>'EXTRA-urbano_PIANO_INV-INFR '!G72</f>
        <v>0</v>
      </c>
      <c r="AB29" s="824">
        <f>ABS(Z29-AA29)</f>
        <v>1059463.7999999998</v>
      </c>
      <c r="AC29" s="820">
        <f>'EXTRAurbano rend_infr_elet'!P9</f>
        <v>0</v>
      </c>
      <c r="AD29" s="1112" t="str">
        <f>IF(AA29&lt;=((AA29+AA20)*0.3),"OK","NON VERIFICATO")</f>
        <v>OK</v>
      </c>
      <c r="AE29" s="1112"/>
      <c r="AF29" s="1112"/>
      <c r="AG29" s="854" t="str">
        <f t="shared" ref="AG29:AG30" si="14">+IF(AC29&gt;AA29,"NON congruente","OK")</f>
        <v>OK</v>
      </c>
      <c r="AH29" s="516"/>
    </row>
    <row r="30" spans="1:34" s="427" customFormat="1" ht="31.5" customHeight="1" thickBot="1" x14ac:dyDescent="0.25">
      <c r="A30" s="653"/>
      <c r="B30" s="1132" t="s">
        <v>257</v>
      </c>
      <c r="C30" s="1133"/>
      <c r="D30" s="1133"/>
      <c r="E30" s="1134"/>
      <c r="F30" s="1130">
        <f>G17-F19-F24-F26</f>
        <v>12360411</v>
      </c>
      <c r="G30" s="1131"/>
      <c r="I30" s="620" t="s">
        <v>76</v>
      </c>
      <c r="J30" s="1109">
        <f>ABS(S30+AB30)</f>
        <v>0</v>
      </c>
      <c r="K30" s="1110"/>
      <c r="L30" s="1110"/>
      <c r="M30" s="1111"/>
      <c r="N30" s="678">
        <f t="shared" si="11"/>
        <v>0</v>
      </c>
      <c r="P30" s="829" t="s">
        <v>76</v>
      </c>
      <c r="Q30" s="634">
        <f>VLOOKUP(D8,'dati scheda tecnica'!A2:S18,16,FALSE)</f>
        <v>0</v>
      </c>
      <c r="R30" s="634">
        <f>'urbano_PIANO_INV-INFR'!G113</f>
        <v>0</v>
      </c>
      <c r="S30" s="844">
        <f t="shared" si="12"/>
        <v>0</v>
      </c>
      <c r="T30" s="634">
        <f>'urbano rend_infr_idrogeno'!P9</f>
        <v>0</v>
      </c>
      <c r="U30" s="1113" t="str">
        <f>IF(R30&lt;=((R30+R21)*0.3),"OK","NON VERIFICATO")</f>
        <v>OK</v>
      </c>
      <c r="V30" s="1113"/>
      <c r="W30" s="860" t="str">
        <f t="shared" si="13"/>
        <v>OK</v>
      </c>
      <c r="X30" s="828"/>
      <c r="Y30" s="829" t="s">
        <v>76</v>
      </c>
      <c r="Z30" s="786">
        <f>VLOOKUP(D8,'dati scheda tecnica'!U2:AM18,14,FALSE)</f>
        <v>0</v>
      </c>
      <c r="AA30" s="786">
        <f>'EXTRA-urbano_PIANO_INV-INFR '!G103</f>
        <v>0</v>
      </c>
      <c r="AB30" s="844">
        <f>ABS(Z30-AA30)</f>
        <v>0</v>
      </c>
      <c r="AC30" s="831">
        <f>'EXTRAurbano rend_infr_idrogeno'!P9</f>
        <v>0</v>
      </c>
      <c r="AD30" s="1113" t="str">
        <f>IF(AA30&lt;=((AA30+AA21)*0.3),"OK","NON VERIFICATO")</f>
        <v>OK</v>
      </c>
      <c r="AE30" s="1113"/>
      <c r="AF30" s="1113"/>
      <c r="AG30" s="855" t="str">
        <f t="shared" si="14"/>
        <v>OK</v>
      </c>
      <c r="AH30" s="516"/>
    </row>
    <row r="31" spans="1:34" ht="15.75" customHeight="1" thickBot="1" x14ac:dyDescent="0.3">
      <c r="A31" s="508"/>
      <c r="B31" s="811"/>
      <c r="C31" s="811"/>
      <c r="D31" s="811"/>
      <c r="E31" s="811"/>
      <c r="F31" s="812"/>
      <c r="G31" s="812"/>
      <c r="I31" s="679" t="s">
        <v>442</v>
      </c>
      <c r="J31" s="1181">
        <f>SUM(J28:M30)</f>
        <v>5297318.9999999991</v>
      </c>
      <c r="K31" s="1182"/>
      <c r="L31" s="1182"/>
      <c r="M31" s="1183"/>
      <c r="N31" s="680">
        <f>SUM(N28:N30)</f>
        <v>0</v>
      </c>
      <c r="P31" s="856" t="s">
        <v>441</v>
      </c>
      <c r="Q31" s="857">
        <f>SUM(Q28:Q30)</f>
        <v>4237855.1999999993</v>
      </c>
      <c r="R31" s="857">
        <f>SUM(R28:R30)</f>
        <v>0</v>
      </c>
      <c r="S31" s="857">
        <f>SUM(S28:S30)</f>
        <v>4237855.1999999993</v>
      </c>
      <c r="T31" s="858">
        <f t="shared" ref="T31" si="15">SUM(T28:T30)</f>
        <v>0</v>
      </c>
      <c r="U31" s="845"/>
      <c r="V31" s="845"/>
      <c r="W31" s="845"/>
      <c r="X31" s="846"/>
      <c r="Y31" s="847" t="s">
        <v>443</v>
      </c>
      <c r="Z31" s="848">
        <f>SUM(Z28:Z30)</f>
        <v>1059463.7999999998</v>
      </c>
      <c r="AA31" s="848">
        <f>SUM(AA28:AA30)</f>
        <v>0</v>
      </c>
      <c r="AB31" s="848">
        <f>SUM(AB28:AB30)</f>
        <v>1059463.7999999998</v>
      </c>
      <c r="AC31" s="848">
        <f>SUM(AC28:AC30)</f>
        <v>0</v>
      </c>
      <c r="AD31" s="849"/>
      <c r="AE31" s="818"/>
      <c r="AF31" s="818"/>
      <c r="AG31" s="818"/>
      <c r="AH31" s="406"/>
    </row>
    <row r="32" spans="1:34" ht="48" customHeight="1" thickBot="1" x14ac:dyDescent="0.35">
      <c r="A32" s="508"/>
      <c r="B32" s="1125" t="s">
        <v>258</v>
      </c>
      <c r="C32" s="1126"/>
      <c r="D32" s="1126"/>
      <c r="E32" s="1127"/>
      <c r="F32" s="1128">
        <f>F26-F28</f>
        <v>0</v>
      </c>
      <c r="G32" s="1129"/>
      <c r="I32" s="673" t="s">
        <v>444</v>
      </c>
      <c r="J32" s="1116">
        <f>J31+M22</f>
        <v>17657730</v>
      </c>
      <c r="K32" s="1117"/>
      <c r="L32" s="1117"/>
      <c r="M32" s="1118"/>
      <c r="N32" s="681">
        <f>N31+N22</f>
        <v>0</v>
      </c>
      <c r="P32" s="814"/>
      <c r="Q32" s="803"/>
      <c r="R32" s="803"/>
      <c r="S32" s="803"/>
      <c r="T32" s="803"/>
      <c r="U32" s="803"/>
      <c r="V32" s="803"/>
      <c r="W32" s="803"/>
      <c r="X32" s="813"/>
      <c r="AA32" s="787"/>
      <c r="AB32" s="787"/>
      <c r="AC32" s="787"/>
      <c r="AD32" s="787"/>
      <c r="AE32" s="787"/>
      <c r="AH32" s="406"/>
    </row>
    <row r="33" spans="1:34" ht="18.600000000000001" customHeight="1" x14ac:dyDescent="0.25">
      <c r="A33" s="508"/>
      <c r="B33" s="811"/>
      <c r="C33" s="811"/>
      <c r="D33" s="811"/>
      <c r="E33" s="811"/>
      <c r="F33" s="812"/>
      <c r="G33" s="812"/>
      <c r="I33" s="816"/>
      <c r="J33" s="816"/>
      <c r="K33" s="816"/>
      <c r="L33" s="816"/>
      <c r="M33" s="816"/>
      <c r="N33" s="816"/>
      <c r="O33" s="816"/>
      <c r="P33" s="816"/>
      <c r="Q33" s="816"/>
      <c r="R33" s="816"/>
      <c r="S33" s="816"/>
      <c r="T33" s="816"/>
      <c r="U33" s="816"/>
      <c r="V33" s="816"/>
      <c r="W33" s="816"/>
      <c r="X33" s="816"/>
      <c r="Y33" s="816"/>
      <c r="Z33" s="816"/>
      <c r="AA33" s="816"/>
      <c r="AB33" s="816"/>
      <c r="AC33" s="816"/>
      <c r="AD33" s="815"/>
      <c r="AH33" s="406"/>
    </row>
    <row r="34" spans="1:34" ht="15" customHeight="1" thickBot="1" x14ac:dyDescent="0.3">
      <c r="A34" s="508"/>
      <c r="G34" s="154"/>
      <c r="I34" s="816"/>
      <c r="J34" s="816"/>
      <c r="K34" s="816"/>
      <c r="L34" s="816"/>
      <c r="M34" s="816"/>
      <c r="N34" s="816"/>
      <c r="O34" s="816"/>
      <c r="P34" s="816"/>
      <c r="Q34" s="816"/>
      <c r="R34" s="816"/>
      <c r="S34" s="816"/>
      <c r="T34" s="816"/>
      <c r="U34" s="816"/>
      <c r="V34" s="816"/>
      <c r="W34" s="816"/>
      <c r="X34" s="816"/>
      <c r="Y34" s="816"/>
      <c r="Z34" s="816"/>
      <c r="AA34" s="816"/>
      <c r="AB34" s="816"/>
      <c r="AC34" s="816"/>
      <c r="AD34" s="815"/>
      <c r="AH34" s="406"/>
    </row>
    <row r="35" spans="1:34" ht="34.5" customHeight="1" thickBot="1" x14ac:dyDescent="0.3">
      <c r="A35" s="508"/>
      <c r="B35" s="1171" t="s">
        <v>259</v>
      </c>
      <c r="C35" s="1172"/>
      <c r="D35" s="1172"/>
      <c r="E35" s="1173"/>
      <c r="F35" s="1130">
        <f>G17*0.2</f>
        <v>3531546</v>
      </c>
      <c r="G35" s="1131"/>
      <c r="I35" s="1096" t="str">
        <f>IF(J32&lt;=F35,"ok","ATTENZIONE!!! piano di investimento NON compatibile con scheda tecnica di cui all'art. 3 c. 1 DI 71/2021")</f>
        <v>ATTENZIONE!!! piano di investimento NON compatibile con scheda tecnica di cui all'art. 3 c. 1 DI 71/2021</v>
      </c>
      <c r="J35" s="1097"/>
      <c r="K35" s="1097"/>
      <c r="L35" s="1097"/>
      <c r="M35" s="1097"/>
      <c r="N35" s="1097"/>
      <c r="O35" s="1097"/>
      <c r="P35" s="1097"/>
      <c r="Q35" s="1097"/>
      <c r="R35" s="1097"/>
      <c r="S35" s="1097"/>
      <c r="T35" s="1097"/>
      <c r="U35" s="1097"/>
      <c r="V35" s="1097"/>
      <c r="W35" s="1097"/>
      <c r="X35" s="1097"/>
      <c r="Y35" s="1097"/>
      <c r="Z35" s="1097"/>
      <c r="AA35" s="1097"/>
      <c r="AB35" s="1097"/>
      <c r="AC35" s="1097"/>
      <c r="AD35" s="1097"/>
      <c r="AE35" s="1097"/>
      <c r="AF35" s="1098"/>
      <c r="AH35" s="406"/>
    </row>
    <row r="36" spans="1:34" ht="15" customHeight="1" x14ac:dyDescent="0.25">
      <c r="A36" s="508"/>
      <c r="I36" s="816"/>
      <c r="J36" s="816"/>
      <c r="K36" s="816"/>
      <c r="L36" s="816"/>
      <c r="M36" s="816"/>
      <c r="N36" s="816"/>
      <c r="O36" s="816"/>
      <c r="P36" s="816"/>
      <c r="Q36" s="816"/>
      <c r="R36" s="816"/>
      <c r="S36" s="816"/>
      <c r="T36" s="816"/>
      <c r="U36" s="816"/>
      <c r="V36" s="816"/>
      <c r="W36" s="816"/>
      <c r="X36" s="816"/>
      <c r="Y36" s="816"/>
      <c r="Z36" s="816"/>
      <c r="AA36" s="816"/>
      <c r="AB36" s="816"/>
      <c r="AC36" s="816"/>
      <c r="AD36" s="816"/>
      <c r="AH36" s="406"/>
    </row>
    <row r="37" spans="1:34" ht="15.75" thickBot="1" x14ac:dyDescent="0.3">
      <c r="A37" s="520"/>
      <c r="B37" s="489"/>
      <c r="C37" s="489"/>
      <c r="D37" s="521"/>
      <c r="E37" s="522"/>
      <c r="F37" s="522"/>
      <c r="G37" s="487"/>
      <c r="H37" s="487"/>
      <c r="I37" s="487"/>
      <c r="J37" s="488"/>
      <c r="K37" s="488"/>
      <c r="L37" s="488"/>
      <c r="M37" s="487"/>
      <c r="N37" s="487"/>
      <c r="O37" s="487"/>
      <c r="P37" s="487"/>
      <c r="Q37" s="487"/>
      <c r="R37" s="487"/>
      <c r="S37" s="487"/>
      <c r="T37" s="487"/>
      <c r="U37" s="487"/>
      <c r="V37" s="487"/>
      <c r="W37" s="487"/>
      <c r="X37" s="487"/>
      <c r="Y37" s="487"/>
      <c r="Z37" s="487"/>
      <c r="AA37" s="487"/>
      <c r="AB37" s="487"/>
      <c r="AC37" s="487"/>
      <c r="AD37" s="487"/>
      <c r="AE37" s="487"/>
      <c r="AF37" s="487"/>
      <c r="AG37" s="487"/>
      <c r="AH37" s="493"/>
    </row>
    <row r="38" spans="1:34" x14ac:dyDescent="0.25">
      <c r="H38" s="503"/>
      <c r="I38" s="504"/>
      <c r="J38" s="504"/>
      <c r="K38" s="64"/>
      <c r="L38" s="64"/>
    </row>
    <row r="41" spans="1:34" ht="15" customHeight="1" x14ac:dyDescent="0.25"/>
    <row r="42" spans="1:34" ht="15.75" customHeight="1" x14ac:dyDescent="0.25">
      <c r="Y42" s="64" t="s">
        <v>260</v>
      </c>
    </row>
    <row r="43" spans="1:34" ht="15.75" customHeight="1" x14ac:dyDescent="0.25"/>
    <row r="47" spans="1:34" x14ac:dyDescent="0.25">
      <c r="F47" s="64"/>
    </row>
    <row r="48" spans="1:34" x14ac:dyDescent="0.25">
      <c r="F48" s="64"/>
    </row>
    <row r="49" spans="2:9" x14ac:dyDescent="0.25">
      <c r="F49" s="64"/>
    </row>
    <row r="51" spans="2:9" x14ac:dyDescent="0.25">
      <c r="B51" s="1168"/>
      <c r="C51" s="1168"/>
      <c r="D51" s="1168"/>
      <c r="E51" s="1168"/>
      <c r="F51" s="1168"/>
      <c r="G51" s="1168"/>
      <c r="H51" s="1168"/>
      <c r="I51" s="1168"/>
    </row>
  </sheetData>
  <sheetProtection algorithmName="SHA-512" hashValue="vlMtC5gcu3I6P49rKvjFIQZThBplanyz7OKVEyuuE0yher1AxulFGvTZuJrDql0J/kTephdisauH51GJ8DUQ4w==" saltValue="kv07N+GZR0MyeurqrqxXhw==" spinCount="100000" sheet="1" objects="1" scenarios="1"/>
  <mergeCells count="70">
    <mergeCell ref="AD29:AF29"/>
    <mergeCell ref="AD30:AF30"/>
    <mergeCell ref="Y13:AG15"/>
    <mergeCell ref="Y26:AG26"/>
    <mergeCell ref="AD27:AF27"/>
    <mergeCell ref="AF17:AF21"/>
    <mergeCell ref="AB17:AB18"/>
    <mergeCell ref="P6:AE11"/>
    <mergeCell ref="S17:S18"/>
    <mergeCell ref="AD28:AF28"/>
    <mergeCell ref="B8:C8"/>
    <mergeCell ref="B35:E35"/>
    <mergeCell ref="F35:G35"/>
    <mergeCell ref="D8:G8"/>
    <mergeCell ref="I8:J8"/>
    <mergeCell ref="B19:E19"/>
    <mergeCell ref="J27:M27"/>
    <mergeCell ref="J28:M28"/>
    <mergeCell ref="J31:M31"/>
    <mergeCell ref="B26:E26"/>
    <mergeCell ref="J30:M30"/>
    <mergeCell ref="F26:G26"/>
    <mergeCell ref="B24:E24"/>
    <mergeCell ref="K8:N8"/>
    <mergeCell ref="K10:N10"/>
    <mergeCell ref="K11:N11"/>
    <mergeCell ref="U17:U18"/>
    <mergeCell ref="V17:V18"/>
    <mergeCell ref="I24:L24"/>
    <mergeCell ref="M24:N24"/>
    <mergeCell ref="B51:I51"/>
    <mergeCell ref="F30:G30"/>
    <mergeCell ref="B30:E30"/>
    <mergeCell ref="F24:G24"/>
    <mergeCell ref="B27:E27"/>
    <mergeCell ref="B2:AD2"/>
    <mergeCell ref="F19:G19"/>
    <mergeCell ref="I6:J6"/>
    <mergeCell ref="B6:F6"/>
    <mergeCell ref="B13:G14"/>
    <mergeCell ref="K6:L6"/>
    <mergeCell ref="B4:AE4"/>
    <mergeCell ref="I10:J10"/>
    <mergeCell ref="W17:W18"/>
    <mergeCell ref="P13:W15"/>
    <mergeCell ref="B11:C11"/>
    <mergeCell ref="T17:T18"/>
    <mergeCell ref="I26:N26"/>
    <mergeCell ref="P26:W26"/>
    <mergeCell ref="I35:AF35"/>
    <mergeCell ref="B21:E22"/>
    <mergeCell ref="F21:G22"/>
    <mergeCell ref="J29:M29"/>
    <mergeCell ref="U28:V28"/>
    <mergeCell ref="U29:V29"/>
    <mergeCell ref="U30:V30"/>
    <mergeCell ref="F27:G27"/>
    <mergeCell ref="J32:M32"/>
    <mergeCell ref="U27:V27"/>
    <mergeCell ref="B28:E28"/>
    <mergeCell ref="F28:G28"/>
    <mergeCell ref="B32:E32"/>
    <mergeCell ref="F32:G32"/>
    <mergeCell ref="B10:C10"/>
    <mergeCell ref="I11:J11"/>
    <mergeCell ref="P17:P18"/>
    <mergeCell ref="Q17:Q18"/>
    <mergeCell ref="R17:R18"/>
    <mergeCell ref="M17:M18"/>
    <mergeCell ref="I13:N15"/>
  </mergeCells>
  <dataValidations count="1">
    <dataValidation allowBlank="1" showInputMessage="1" showErrorMessage="1" prompt="Viene considerato il X2 perchè le somme nella colonna L si sommano in valore assoluto " sqref="B35:E35" xr:uid="{00000000-0002-0000-0400-000000000000}"/>
  </dataValidations>
  <pageMargins left="0.7" right="0.7" top="0.75" bottom="0.75" header="0.3" footer="0.3"/>
  <pageSetup paperSize="8" scale="33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la Città Metropolitana beneficiaria dal menù a tendina_x000a__x000a_" xr:uid="{00000000-0002-0000-0400-000001000000}">
          <x14:formula1>
            <xm:f>'DATI EROGAZIONI'!$A$2:$A$15</xm:f>
          </x14:formula1>
          <xm:sqref>D8:G8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6">
    <tabColor rgb="FFCCFFFF"/>
    <pageSetUpPr fitToPage="1"/>
  </sheetPr>
  <dimension ref="A1:Y373"/>
  <sheetViews>
    <sheetView topLeftCell="A207" zoomScale="47" zoomScaleNormal="47" workbookViewId="0">
      <selection activeCell="H213" sqref="H213"/>
    </sheetView>
  </sheetViews>
  <sheetFormatPr defaultColWidth="8.7109375" defaultRowHeight="15" x14ac:dyDescent="0.25"/>
  <cols>
    <col min="1" max="1" width="10" style="75" customWidth="1"/>
    <col min="2" max="2" width="8" style="503" customWidth="1"/>
    <col min="3" max="3" width="26.140625" style="64" customWidth="1"/>
    <col min="4" max="4" width="17.42578125" style="64" customWidth="1"/>
    <col min="5" max="5" width="17.5703125" style="64" customWidth="1"/>
    <col min="6" max="6" width="15.5703125" style="503" customWidth="1"/>
    <col min="7" max="7" width="23.5703125" style="64" customWidth="1"/>
    <col min="8" max="8" width="11.85546875" style="64" customWidth="1"/>
    <col min="9" max="9" width="15.85546875" style="503" customWidth="1"/>
    <col min="10" max="11" width="24.7109375" style="503" customWidth="1"/>
    <col min="12" max="12" width="16.7109375" style="64" customWidth="1"/>
    <col min="13" max="13" width="15.85546875" style="64" customWidth="1"/>
    <col min="14" max="14" width="16.28515625" style="64" customWidth="1"/>
    <col min="15" max="15" width="24.7109375" style="64" customWidth="1"/>
    <col min="16" max="16" width="29.140625" style="64" customWidth="1"/>
    <col min="17" max="17" width="17.85546875" style="64" customWidth="1"/>
    <col min="18" max="18" width="21.140625" style="64" bestFit="1" customWidth="1"/>
    <col min="19" max="19" width="17.7109375" style="64" customWidth="1"/>
    <col min="20" max="20" width="18.140625" style="550" customWidth="1"/>
    <col min="21" max="21" width="28.7109375" style="550" customWidth="1"/>
    <col min="22" max="22" width="8" style="64" customWidth="1"/>
    <col min="23" max="23" width="18.7109375" style="64" customWidth="1"/>
    <col min="24" max="24" width="12.85546875" style="64" bestFit="1" customWidth="1"/>
    <col min="25" max="25" width="15.140625" style="64" bestFit="1" customWidth="1"/>
    <col min="26" max="26" width="15.140625" style="64" customWidth="1"/>
    <col min="27" max="27" width="15.7109375" style="64" customWidth="1"/>
    <col min="28" max="16384" width="8.7109375" style="64"/>
  </cols>
  <sheetData>
    <row r="1" spans="1:25" ht="21" thickBot="1" x14ac:dyDescent="0.3">
      <c r="A1" s="1268" t="s">
        <v>0</v>
      </c>
      <c r="B1" s="1269"/>
      <c r="C1" s="1269"/>
      <c r="D1" s="1269"/>
      <c r="E1" s="1269"/>
      <c r="F1" s="1269"/>
      <c r="G1" s="1269"/>
      <c r="H1" s="1269"/>
      <c r="I1" s="1269"/>
      <c r="J1" s="1269"/>
      <c r="K1" s="1269"/>
      <c r="L1" s="1269"/>
      <c r="M1" s="1269"/>
      <c r="N1" s="1269"/>
      <c r="O1" s="1269"/>
      <c r="P1" s="1269"/>
      <c r="Q1" s="1269"/>
      <c r="R1" s="1269"/>
      <c r="S1" s="1269"/>
      <c r="T1" s="1269"/>
      <c r="U1" s="1270"/>
      <c r="V1" s="65"/>
      <c r="W1" s="65"/>
      <c r="X1" s="65"/>
      <c r="Y1" s="65"/>
    </row>
    <row r="2" spans="1:25" ht="13.5" customHeight="1" thickBot="1" x14ac:dyDescent="0.3">
      <c r="A2" s="407"/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548"/>
      <c r="U2" s="548"/>
      <c r="V2" s="407"/>
      <c r="W2" s="407"/>
      <c r="X2" s="407"/>
      <c r="Y2" s="407"/>
    </row>
    <row r="3" spans="1:25" ht="18.75" thickBot="1" x14ac:dyDescent="0.3">
      <c r="A3" s="1212" t="s">
        <v>261</v>
      </c>
      <c r="B3" s="1213"/>
      <c r="C3" s="1213"/>
      <c r="D3" s="1213"/>
      <c r="E3" s="1213"/>
      <c r="F3" s="1213"/>
      <c r="G3" s="1213"/>
      <c r="H3" s="1213"/>
      <c r="I3" s="1213"/>
      <c r="J3" s="1213"/>
      <c r="K3" s="1213"/>
      <c r="L3" s="1213"/>
      <c r="M3" s="1213"/>
      <c r="N3" s="1213"/>
      <c r="O3" s="1213"/>
      <c r="P3" s="1213"/>
      <c r="Q3" s="1213"/>
      <c r="R3" s="1213"/>
      <c r="S3" s="1213"/>
      <c r="T3" s="1213"/>
      <c r="U3" s="1214"/>
      <c r="V3" s="66"/>
      <c r="W3" s="66"/>
      <c r="X3" s="66"/>
      <c r="Y3" s="66"/>
    </row>
    <row r="4" spans="1:25" ht="10.5" customHeight="1" x14ac:dyDescent="0.25">
      <c r="A4" s="64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25"/>
      <c r="U4" s="25"/>
      <c r="V4" s="40"/>
      <c r="W4" s="40"/>
      <c r="X4" s="40"/>
      <c r="Y4" s="40"/>
    </row>
    <row r="5" spans="1:25" ht="6" customHeight="1" thickBot="1" x14ac:dyDescent="0.3">
      <c r="A5" s="64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549"/>
      <c r="U5" s="549"/>
      <c r="V5" s="26"/>
      <c r="W5" s="26"/>
      <c r="X5" s="26"/>
      <c r="Y5" s="26"/>
    </row>
    <row r="6" spans="1:25" ht="26.25" customHeight="1" thickBot="1" x14ac:dyDescent="0.3">
      <c r="A6" s="976" t="s">
        <v>262</v>
      </c>
      <c r="B6" s="977"/>
      <c r="C6" s="977"/>
      <c r="D6" s="978"/>
      <c r="E6" s="974" t="s">
        <v>319</v>
      </c>
      <c r="F6" s="975"/>
      <c r="G6" s="975"/>
      <c r="H6" s="975"/>
      <c r="I6" s="975"/>
      <c r="J6" s="1220"/>
      <c r="K6" s="686"/>
      <c r="M6" s="1266" t="s">
        <v>4</v>
      </c>
      <c r="N6" s="1267"/>
      <c r="O6" s="1267"/>
      <c r="P6" s="1244"/>
      <c r="Q6" s="1245"/>
      <c r="R6" s="1245"/>
      <c r="S6" s="1245"/>
      <c r="T6" s="1245"/>
      <c r="U6" s="1246"/>
      <c r="V6" s="285"/>
      <c r="W6" s="285"/>
      <c r="X6" s="285"/>
      <c r="Y6" s="285"/>
    </row>
    <row r="7" spans="1:25" ht="15.75" thickBot="1" x14ac:dyDescent="0.3"/>
    <row r="8" spans="1:25" ht="26.25" customHeight="1" thickBot="1" x14ac:dyDescent="0.3">
      <c r="A8" s="1030" t="s">
        <v>263</v>
      </c>
      <c r="B8" s="1031"/>
      <c r="C8" s="1031"/>
      <c r="D8" s="1031"/>
      <c r="E8" s="1031"/>
      <c r="F8" s="1031"/>
      <c r="G8" s="1031"/>
      <c r="H8" s="1031"/>
      <c r="I8" s="1031"/>
      <c r="J8" s="1031"/>
      <c r="K8" s="1031"/>
      <c r="L8" s="1031"/>
      <c r="M8" s="1031"/>
      <c r="N8" s="1031"/>
      <c r="O8" s="1031"/>
      <c r="P8" s="1031"/>
      <c r="Q8" s="1031"/>
      <c r="R8" s="1031"/>
      <c r="S8" s="1031"/>
      <c r="T8" s="1031"/>
      <c r="U8" s="1215"/>
      <c r="V8" s="241"/>
    </row>
    <row r="9" spans="1:25" ht="15.75" thickBot="1" x14ac:dyDescent="0.3"/>
    <row r="10" spans="1:25" ht="15" customHeight="1" x14ac:dyDescent="0.25">
      <c r="A10" s="1228" t="s">
        <v>264</v>
      </c>
      <c r="B10" s="1229"/>
      <c r="C10" s="1229"/>
      <c r="D10" s="1230"/>
      <c r="E10" s="1234">
        <f>O30+O49+O68+O87+O106+O125+O144+O163+O182+O201+O220+O239+O258+O277+O296+O315+O334+O353+O372</f>
        <v>0</v>
      </c>
      <c r="F10" s="1216"/>
      <c r="G10" s="1216"/>
      <c r="H10" s="1217"/>
      <c r="I10" s="64"/>
      <c r="J10" s="1236" t="s">
        <v>265</v>
      </c>
      <c r="K10" s="1237"/>
      <c r="L10" s="1238"/>
      <c r="M10" s="1238"/>
      <c r="N10" s="1238"/>
      <c r="O10" s="1239"/>
      <c r="P10" s="1216">
        <f>P30+P49+P68+P87+P106+P125+P144+P163+P182+P201+P220+P239+P258+P277+P315+P296+P334+P353+P372</f>
        <v>0</v>
      </c>
      <c r="Q10" s="1217"/>
      <c r="S10" s="1247" t="s">
        <v>266</v>
      </c>
      <c r="T10" s="1248"/>
      <c r="U10" s="1251">
        <f>F30+F49+F68+F87+F106+F125+F144+F163+F182+F201+F220+F239+F258+F277+F296+F315+F334+F353+F372</f>
        <v>0</v>
      </c>
      <c r="V10" s="75"/>
      <c r="W10" s="523"/>
    </row>
    <row r="11" spans="1:25" ht="15.75" thickBot="1" x14ac:dyDescent="0.3">
      <c r="A11" s="1231"/>
      <c r="B11" s="1232"/>
      <c r="C11" s="1232"/>
      <c r="D11" s="1233"/>
      <c r="E11" s="1235"/>
      <c r="F11" s="1218"/>
      <c r="G11" s="1218"/>
      <c r="H11" s="1219"/>
      <c r="I11" s="64"/>
      <c r="J11" s="1240" t="s">
        <v>629</v>
      </c>
      <c r="K11" s="1241"/>
      <c r="L11" s="1242"/>
      <c r="M11" s="1242"/>
      <c r="N11" s="1242"/>
      <c r="O11" s="1243"/>
      <c r="P11" s="1218"/>
      <c r="Q11" s="1219"/>
      <c r="S11" s="1249"/>
      <c r="T11" s="1250"/>
      <c r="U11" s="1252"/>
      <c r="V11" s="75"/>
      <c r="W11" s="523"/>
    </row>
    <row r="12" spans="1:25" ht="15.75" thickBot="1" x14ac:dyDescent="0.3"/>
    <row r="13" spans="1:25" ht="15.75" thickBot="1" x14ac:dyDescent="0.3">
      <c r="A13" s="524"/>
      <c r="B13" s="402"/>
      <c r="C13" s="280"/>
      <c r="D13" s="280"/>
      <c r="E13" s="280"/>
      <c r="F13" s="402"/>
      <c r="G13" s="280"/>
      <c r="H13" s="280"/>
      <c r="I13" s="402"/>
      <c r="J13" s="402"/>
      <c r="K13" s="402"/>
      <c r="L13" s="280"/>
      <c r="M13" s="280"/>
      <c r="N13" s="280"/>
      <c r="O13" s="280"/>
      <c r="P13" s="280"/>
      <c r="Q13" s="280"/>
      <c r="R13" s="280"/>
      <c r="S13" s="280"/>
      <c r="T13" s="551"/>
      <c r="U13" s="551"/>
      <c r="V13" s="404"/>
    </row>
    <row r="14" spans="1:25" ht="36.6" customHeight="1" thickBot="1" x14ac:dyDescent="0.3">
      <c r="A14" s="136" t="s">
        <v>9</v>
      </c>
      <c r="B14" s="1226" t="s">
        <v>35</v>
      </c>
      <c r="C14" s="1227"/>
      <c r="E14" s="1221" t="s">
        <v>267</v>
      </c>
      <c r="F14" s="1223"/>
      <c r="G14" s="1224">
        <f>VLOOKUP(B14,'Urbano.Piano inv. forn'!$D$23:$H$42,3,FALSE)</f>
        <v>0</v>
      </c>
      <c r="H14" s="1225"/>
      <c r="I14" s="64"/>
      <c r="J14" s="1221" t="s">
        <v>268</v>
      </c>
      <c r="K14" s="1222"/>
      <c r="L14" s="1223"/>
      <c r="M14" s="1224">
        <f>VLOOKUP(B14,'Urbano.Piano inv. forn'!$D$23:$H$42,4,FALSE)</f>
        <v>0</v>
      </c>
      <c r="N14" s="1225"/>
      <c r="P14" s="143" t="s">
        <v>269</v>
      </c>
      <c r="Q14" s="619"/>
      <c r="S14" s="144" t="s">
        <v>270</v>
      </c>
      <c r="T14" s="1253"/>
      <c r="U14" s="1254"/>
      <c r="V14" s="406"/>
    </row>
    <row r="15" spans="1:25" ht="13.5" customHeight="1" thickBot="1" x14ac:dyDescent="0.3">
      <c r="A15" s="109"/>
      <c r="B15" s="76"/>
      <c r="C15" s="76"/>
      <c r="E15" s="77"/>
      <c r="F15" s="77"/>
      <c r="G15" s="78"/>
      <c r="H15" s="78"/>
      <c r="I15" s="64"/>
      <c r="J15" s="77"/>
      <c r="K15" s="77"/>
      <c r="L15" s="77"/>
      <c r="M15" s="78"/>
      <c r="N15" s="78"/>
      <c r="P15" s="79"/>
      <c r="S15" s="75"/>
      <c r="T15" s="552"/>
      <c r="V15" s="110"/>
      <c r="W15" s="523"/>
    </row>
    <row r="16" spans="1:25" ht="33.75" customHeight="1" thickBot="1" x14ac:dyDescent="0.3">
      <c r="A16" s="1255" t="s">
        <v>271</v>
      </c>
      <c r="B16" s="1256"/>
      <c r="C16" s="1256"/>
      <c r="D16" s="1257"/>
      <c r="E16" s="1210">
        <f>VLOOKUP(B14,'Urbano.Piano inv. forn'!$D$23:$V$42,17,FALSE)</f>
        <v>0</v>
      </c>
      <c r="F16" s="1258"/>
      <c r="G16" s="1258"/>
      <c r="H16" s="1211"/>
      <c r="I16" s="64"/>
      <c r="J16" s="1263" t="s">
        <v>52</v>
      </c>
      <c r="K16" s="1264"/>
      <c r="L16" s="1265"/>
      <c r="M16" s="1210">
        <f>VLOOKUP(B14,'Urbano.Piano inv. forn'!$D$23:$V$42,19,FALSE)</f>
        <v>0</v>
      </c>
      <c r="N16" s="1211"/>
      <c r="O16" s="98"/>
      <c r="P16" s="142" t="s">
        <v>272</v>
      </c>
      <c r="Q16" s="115">
        <f>M16+E16</f>
        <v>0</v>
      </c>
      <c r="S16" s="144" t="s">
        <v>273</v>
      </c>
      <c r="T16" s="1253"/>
      <c r="U16" s="1254"/>
      <c r="V16" s="110"/>
      <c r="W16" s="523"/>
    </row>
    <row r="17" spans="1:23" ht="33.75" customHeight="1" thickBot="1" x14ac:dyDescent="0.3">
      <c r="A17" s="116"/>
      <c r="B17" s="117"/>
      <c r="C17" s="117"/>
      <c r="D17" s="117"/>
      <c r="E17" s="118"/>
      <c r="F17" s="118"/>
      <c r="G17" s="118"/>
      <c r="H17" s="118"/>
      <c r="I17" s="64"/>
      <c r="J17" s="77"/>
      <c r="K17" s="77"/>
      <c r="L17" s="77"/>
      <c r="M17" s="118"/>
      <c r="N17" s="118"/>
      <c r="O17" s="98"/>
      <c r="P17" s="75"/>
      <c r="Q17" s="98"/>
      <c r="S17" s="75"/>
      <c r="T17" s="553"/>
      <c r="U17" s="553"/>
      <c r="V17" s="110"/>
      <c r="W17" s="523"/>
    </row>
    <row r="18" spans="1:23" s="147" customFormat="1" ht="72" customHeight="1" x14ac:dyDescent="0.25">
      <c r="A18" s="1236" t="s">
        <v>274</v>
      </c>
      <c r="B18" s="1238" t="s">
        <v>275</v>
      </c>
      <c r="C18" s="1238" t="s">
        <v>276</v>
      </c>
      <c r="D18" s="137" t="s">
        <v>277</v>
      </c>
      <c r="E18" s="138" t="s">
        <v>278</v>
      </c>
      <c r="F18" s="137" t="s">
        <v>279</v>
      </c>
      <c r="G18" s="137" t="s">
        <v>280</v>
      </c>
      <c r="H18" s="139" t="s">
        <v>241</v>
      </c>
      <c r="I18" s="139" t="s">
        <v>281</v>
      </c>
      <c r="J18" s="139" t="s">
        <v>282</v>
      </c>
      <c r="K18" s="139" t="s">
        <v>636</v>
      </c>
      <c r="L18" s="139" t="s">
        <v>283</v>
      </c>
      <c r="M18" s="139" t="s">
        <v>284</v>
      </c>
      <c r="N18" s="139" t="s">
        <v>285</v>
      </c>
      <c r="O18" s="139" t="s">
        <v>286</v>
      </c>
      <c r="P18" s="139" t="s">
        <v>287</v>
      </c>
      <c r="Q18" s="139" t="s">
        <v>288</v>
      </c>
      <c r="R18" s="139" t="s">
        <v>289</v>
      </c>
      <c r="S18" s="139" t="s">
        <v>290</v>
      </c>
      <c r="T18" s="139" t="s">
        <v>630</v>
      </c>
      <c r="U18" s="140" t="s">
        <v>291</v>
      </c>
      <c r="V18" s="526"/>
    </row>
    <row r="19" spans="1:23" s="147" customFormat="1" ht="28.5" customHeight="1" thickBot="1" x14ac:dyDescent="0.3">
      <c r="A19" s="1261"/>
      <c r="B19" s="1262"/>
      <c r="C19" s="1262"/>
      <c r="D19" s="141" t="s">
        <v>292</v>
      </c>
      <c r="E19" s="141" t="s">
        <v>293</v>
      </c>
      <c r="F19" s="141" t="s">
        <v>294</v>
      </c>
      <c r="G19" s="141" t="s">
        <v>294</v>
      </c>
      <c r="H19" s="141" t="s">
        <v>27</v>
      </c>
      <c r="I19" s="141" t="s">
        <v>28</v>
      </c>
      <c r="J19" s="141" t="s">
        <v>295</v>
      </c>
      <c r="K19" s="141" t="s">
        <v>296</v>
      </c>
      <c r="L19" s="141" t="s">
        <v>296</v>
      </c>
      <c r="M19" s="141" t="s">
        <v>297</v>
      </c>
      <c r="N19" s="141" t="s">
        <v>296</v>
      </c>
      <c r="O19" s="141" t="s">
        <v>298</v>
      </c>
      <c r="P19" s="141" t="s">
        <v>629</v>
      </c>
      <c r="Q19" s="141" t="s">
        <v>299</v>
      </c>
      <c r="R19" s="141" t="s">
        <v>300</v>
      </c>
      <c r="S19" s="141" t="s">
        <v>301</v>
      </c>
      <c r="T19" s="141" t="s">
        <v>301</v>
      </c>
      <c r="U19" s="527"/>
      <c r="V19" s="526"/>
    </row>
    <row r="20" spans="1:23" ht="15" customHeight="1" x14ac:dyDescent="0.25">
      <c r="A20" s="1259" t="str">
        <f>B14</f>
        <v>urb.m.5</v>
      </c>
      <c r="B20" s="125">
        <v>1</v>
      </c>
      <c r="C20" s="166"/>
      <c r="D20" s="87"/>
      <c r="E20" s="87"/>
      <c r="F20" s="166"/>
      <c r="G20" s="528"/>
      <c r="H20" s="89"/>
      <c r="I20" s="529"/>
      <c r="J20" s="530"/>
      <c r="K20" s="530"/>
      <c r="L20" s="531"/>
      <c r="M20" s="529"/>
      <c r="N20" s="531"/>
      <c r="O20" s="129"/>
      <c r="P20" s="129"/>
      <c r="Q20" s="529"/>
      <c r="R20" s="529"/>
      <c r="S20" s="529"/>
      <c r="T20" s="554"/>
      <c r="U20" s="555"/>
      <c r="V20" s="406"/>
    </row>
    <row r="21" spans="1:23" x14ac:dyDescent="0.25">
      <c r="A21" s="1259"/>
      <c r="B21" s="126">
        <v>2</v>
      </c>
      <c r="C21" s="84"/>
      <c r="D21" s="74"/>
      <c r="E21" s="74"/>
      <c r="F21" s="84"/>
      <c r="G21" s="533"/>
      <c r="H21" s="84"/>
      <c r="I21" s="534"/>
      <c r="J21" s="535"/>
      <c r="K21" s="535"/>
      <c r="L21" s="536"/>
      <c r="M21" s="534"/>
      <c r="N21" s="536"/>
      <c r="O21" s="120"/>
      <c r="P21" s="120"/>
      <c r="Q21" s="534"/>
      <c r="R21" s="534" t="s">
        <v>302</v>
      </c>
      <c r="S21" s="534"/>
      <c r="T21" s="556"/>
      <c r="U21" s="557"/>
      <c r="V21" s="406"/>
    </row>
    <row r="22" spans="1:23" x14ac:dyDescent="0.25">
      <c r="A22" s="1259"/>
      <c r="B22" s="126">
        <v>3</v>
      </c>
      <c r="C22" s="84"/>
      <c r="D22" s="74"/>
      <c r="E22" s="74"/>
      <c r="F22" s="84"/>
      <c r="G22" s="533"/>
      <c r="H22" s="84"/>
      <c r="I22" s="534"/>
      <c r="J22" s="535"/>
      <c r="K22" s="535"/>
      <c r="L22" s="536"/>
      <c r="M22" s="534"/>
      <c r="N22" s="536"/>
      <c r="O22" s="120"/>
      <c r="P22" s="120"/>
      <c r="Q22" s="534"/>
      <c r="R22" s="534"/>
      <c r="S22" s="534"/>
      <c r="T22" s="556"/>
      <c r="U22" s="557"/>
      <c r="V22" s="406"/>
    </row>
    <row r="23" spans="1:23" x14ac:dyDescent="0.25">
      <c r="A23" s="1259"/>
      <c r="B23" s="126">
        <v>4</v>
      </c>
      <c r="C23" s="84"/>
      <c r="D23" s="74"/>
      <c r="E23" s="74"/>
      <c r="F23" s="84"/>
      <c r="G23" s="533"/>
      <c r="H23" s="84"/>
      <c r="I23" s="534"/>
      <c r="J23" s="535"/>
      <c r="K23" s="535"/>
      <c r="L23" s="536"/>
      <c r="M23" s="534"/>
      <c r="N23" s="536"/>
      <c r="O23" s="120"/>
      <c r="P23" s="120"/>
      <c r="Q23" s="534"/>
      <c r="R23" s="534"/>
      <c r="S23" s="534"/>
      <c r="T23" s="556"/>
      <c r="U23" s="557"/>
      <c r="V23" s="406"/>
    </row>
    <row r="24" spans="1:23" x14ac:dyDescent="0.25">
      <c r="A24" s="1259"/>
      <c r="B24" s="126">
        <v>5</v>
      </c>
      <c r="C24" s="84"/>
      <c r="D24" s="74"/>
      <c r="E24" s="74"/>
      <c r="F24" s="84"/>
      <c r="G24" s="533"/>
      <c r="H24" s="84"/>
      <c r="I24" s="534"/>
      <c r="J24" s="535"/>
      <c r="K24" s="535"/>
      <c r="L24" s="536"/>
      <c r="M24" s="534"/>
      <c r="N24" s="536"/>
      <c r="O24" s="120"/>
      <c r="P24" s="120"/>
      <c r="Q24" s="534"/>
      <c r="R24" s="534"/>
      <c r="S24" s="534"/>
      <c r="T24" s="556"/>
      <c r="U24" s="557"/>
      <c r="V24" s="406"/>
    </row>
    <row r="25" spans="1:23" x14ac:dyDescent="0.25">
      <c r="A25" s="1259"/>
      <c r="B25" s="126">
        <v>6</v>
      </c>
      <c r="C25" s="84"/>
      <c r="D25" s="74"/>
      <c r="E25" s="74"/>
      <c r="F25" s="84"/>
      <c r="G25" s="533"/>
      <c r="H25" s="84"/>
      <c r="I25" s="534"/>
      <c r="J25" s="535"/>
      <c r="K25" s="535"/>
      <c r="L25" s="536"/>
      <c r="M25" s="534"/>
      <c r="N25" s="536"/>
      <c r="O25" s="120"/>
      <c r="P25" s="120"/>
      <c r="Q25" s="534"/>
      <c r="R25" s="534"/>
      <c r="S25" s="534"/>
      <c r="T25" s="556"/>
      <c r="U25" s="557"/>
      <c r="V25" s="406"/>
    </row>
    <row r="26" spans="1:23" x14ac:dyDescent="0.25">
      <c r="A26" s="1259"/>
      <c r="B26" s="126">
        <v>7</v>
      </c>
      <c r="C26" s="84"/>
      <c r="D26" s="74"/>
      <c r="E26" s="74"/>
      <c r="F26" s="84"/>
      <c r="G26" s="533"/>
      <c r="H26" s="84"/>
      <c r="I26" s="534"/>
      <c r="J26" s="535"/>
      <c r="K26" s="535"/>
      <c r="L26" s="536"/>
      <c r="M26" s="534"/>
      <c r="N26" s="536"/>
      <c r="O26" s="120"/>
      <c r="P26" s="120"/>
      <c r="Q26" s="534"/>
      <c r="R26" s="534"/>
      <c r="S26" s="534"/>
      <c r="T26" s="556"/>
      <c r="U26" s="557"/>
      <c r="V26" s="406"/>
    </row>
    <row r="27" spans="1:23" x14ac:dyDescent="0.25">
      <c r="A27" s="1259"/>
      <c r="B27" s="126">
        <v>8</v>
      </c>
      <c r="C27" s="84"/>
      <c r="D27" s="74"/>
      <c r="E27" s="74"/>
      <c r="F27" s="84"/>
      <c r="G27" s="533"/>
      <c r="H27" s="84"/>
      <c r="I27" s="534"/>
      <c r="J27" s="535"/>
      <c r="K27" s="535"/>
      <c r="L27" s="536"/>
      <c r="M27" s="534"/>
      <c r="N27" s="536"/>
      <c r="O27" s="120"/>
      <c r="P27" s="120"/>
      <c r="Q27" s="534"/>
      <c r="R27" s="534"/>
      <c r="S27" s="534"/>
      <c r="T27" s="556"/>
      <c r="U27" s="557"/>
      <c r="V27" s="406"/>
    </row>
    <row r="28" spans="1:23" x14ac:dyDescent="0.25">
      <c r="A28" s="1259"/>
      <c r="B28" s="126">
        <v>9</v>
      </c>
      <c r="C28" s="84"/>
      <c r="D28" s="74"/>
      <c r="E28" s="74"/>
      <c r="F28" s="84"/>
      <c r="G28" s="533"/>
      <c r="H28" s="84"/>
      <c r="I28" s="534"/>
      <c r="J28" s="535"/>
      <c r="K28" s="535"/>
      <c r="L28" s="536"/>
      <c r="M28" s="534"/>
      <c r="N28" s="536"/>
      <c r="O28" s="120"/>
      <c r="P28" s="120"/>
      <c r="Q28" s="534"/>
      <c r="R28" s="534"/>
      <c r="S28" s="534"/>
      <c r="T28" s="556"/>
      <c r="U28" s="557"/>
      <c r="V28" s="406"/>
    </row>
    <row r="29" spans="1:23" ht="15.75" thickBot="1" x14ac:dyDescent="0.3">
      <c r="A29" s="1260"/>
      <c r="B29" s="127">
        <v>10</v>
      </c>
      <c r="C29" s="104"/>
      <c r="D29" s="102"/>
      <c r="E29" s="102"/>
      <c r="F29" s="104"/>
      <c r="G29" s="538"/>
      <c r="H29" s="104"/>
      <c r="I29" s="539"/>
      <c r="J29" s="540"/>
      <c r="K29" s="540"/>
      <c r="L29" s="541"/>
      <c r="M29" s="539"/>
      <c r="N29" s="541"/>
      <c r="O29" s="121"/>
      <c r="P29" s="121"/>
      <c r="Q29" s="539"/>
      <c r="R29" s="539"/>
      <c r="S29" s="539"/>
      <c r="T29" s="558"/>
      <c r="U29" s="559"/>
      <c r="V29" s="406"/>
    </row>
    <row r="30" spans="1:23" ht="25.5" thickBot="1" x14ac:dyDescent="0.3">
      <c r="A30" s="612"/>
      <c r="C30" s="613"/>
      <c r="D30" s="614"/>
      <c r="E30" s="395" t="s">
        <v>303</v>
      </c>
      <c r="F30" s="396">
        <f>COUNTA(F20:F29)</f>
        <v>0</v>
      </c>
      <c r="G30" s="397">
        <f>COUNTA(G20:G29)</f>
        <v>0</v>
      </c>
      <c r="H30" s="613"/>
      <c r="I30" s="523"/>
      <c r="J30" s="615"/>
      <c r="K30" s="615"/>
      <c r="L30" s="616"/>
      <c r="M30" s="1208" t="s">
        <v>440</v>
      </c>
      <c r="N30" s="1209"/>
      <c r="O30" s="654">
        <f>SUM(O20:O29)</f>
        <v>0</v>
      </c>
      <c r="P30" s="655">
        <f>SUM(P20:P29)</f>
        <v>0</v>
      </c>
      <c r="Q30" s="523"/>
      <c r="S30" s="75"/>
      <c r="T30" s="79"/>
      <c r="U30" s="560"/>
      <c r="V30" s="545"/>
      <c r="W30" s="544"/>
    </row>
    <row r="31" spans="1:23" ht="15.75" thickBot="1" x14ac:dyDescent="0.3">
      <c r="A31" s="546"/>
      <c r="B31" s="521"/>
      <c r="C31" s="487"/>
      <c r="D31" s="487"/>
      <c r="E31" s="487"/>
      <c r="F31" s="521"/>
      <c r="G31" s="487"/>
      <c r="H31" s="487"/>
      <c r="I31" s="521"/>
      <c r="J31" s="521"/>
      <c r="K31" s="521"/>
      <c r="L31" s="487"/>
      <c r="M31" s="487"/>
      <c r="N31" s="487"/>
      <c r="O31" s="487"/>
      <c r="P31" s="487"/>
      <c r="Q31" s="487"/>
      <c r="R31" s="487"/>
      <c r="S31" s="487"/>
      <c r="T31" s="561"/>
      <c r="U31" s="562"/>
      <c r="V31" s="493"/>
    </row>
    <row r="32" spans="1:23" ht="15.75" thickBot="1" x14ac:dyDescent="0.3">
      <c r="A32" s="524"/>
      <c r="B32" s="402"/>
      <c r="C32" s="280"/>
      <c r="D32" s="280"/>
      <c r="E32" s="280"/>
      <c r="F32" s="402"/>
      <c r="G32" s="280"/>
      <c r="H32" s="280"/>
      <c r="I32" s="402"/>
      <c r="J32" s="402"/>
      <c r="K32" s="402"/>
      <c r="L32" s="280"/>
      <c r="M32" s="280"/>
      <c r="N32" s="280"/>
      <c r="O32" s="280"/>
      <c r="P32" s="280"/>
      <c r="Q32" s="280"/>
      <c r="R32" s="280"/>
      <c r="S32" s="280"/>
      <c r="T32" s="551"/>
      <c r="U32" s="551"/>
      <c r="V32" s="404"/>
    </row>
    <row r="33" spans="1:23" ht="36.6" customHeight="1" thickBot="1" x14ac:dyDescent="0.3">
      <c r="A33" s="136" t="s">
        <v>9</v>
      </c>
      <c r="B33" s="1226" t="s">
        <v>35</v>
      </c>
      <c r="C33" s="1227"/>
      <c r="E33" s="1221" t="s">
        <v>267</v>
      </c>
      <c r="F33" s="1223"/>
      <c r="G33" s="1224">
        <f>VLOOKUP(B33,'Urbano.Piano inv. forn'!$D$23:$H$42,3,FALSE)</f>
        <v>0</v>
      </c>
      <c r="H33" s="1225"/>
      <c r="I33" s="64"/>
      <c r="J33" s="1221" t="s">
        <v>268</v>
      </c>
      <c r="K33" s="1222"/>
      <c r="L33" s="1223"/>
      <c r="M33" s="1224">
        <f>VLOOKUP(B33,'Urbano.Piano inv. forn'!$D$23:$H$42,4,FALSE)</f>
        <v>0</v>
      </c>
      <c r="N33" s="1225"/>
      <c r="P33" s="143" t="s">
        <v>269</v>
      </c>
      <c r="Q33" s="619"/>
      <c r="S33" s="144" t="s">
        <v>270</v>
      </c>
      <c r="T33" s="1253"/>
      <c r="U33" s="1254"/>
      <c r="V33" s="406"/>
    </row>
    <row r="34" spans="1:23" ht="13.5" customHeight="1" thickBot="1" x14ac:dyDescent="0.3">
      <c r="A34" s="109"/>
      <c r="B34" s="76"/>
      <c r="C34" s="76"/>
      <c r="E34" s="77"/>
      <c r="F34" s="77"/>
      <c r="G34" s="78"/>
      <c r="H34" s="78"/>
      <c r="I34" s="64"/>
      <c r="J34" s="77"/>
      <c r="K34" s="77"/>
      <c r="L34" s="77"/>
      <c r="M34" s="78"/>
      <c r="N34" s="78"/>
      <c r="P34" s="79"/>
      <c r="S34" s="75"/>
      <c r="T34" s="552"/>
      <c r="V34" s="110"/>
      <c r="W34" s="523"/>
    </row>
    <row r="35" spans="1:23" ht="33.75" customHeight="1" thickBot="1" x14ac:dyDescent="0.3">
      <c r="A35" s="1255" t="s">
        <v>271</v>
      </c>
      <c r="B35" s="1256"/>
      <c r="C35" s="1256"/>
      <c r="D35" s="1257"/>
      <c r="E35" s="1210">
        <f>VLOOKUP(B33,'Urbano.Piano inv. forn'!$D$23:$V$42,17,FALSE)</f>
        <v>0</v>
      </c>
      <c r="F35" s="1258"/>
      <c r="G35" s="1258"/>
      <c r="H35" s="1211"/>
      <c r="I35" s="64"/>
      <c r="J35" s="1263" t="s">
        <v>52</v>
      </c>
      <c r="K35" s="1264"/>
      <c r="L35" s="1265"/>
      <c r="M35" s="1210">
        <f>VLOOKUP(B33,'Urbano.Piano inv. forn'!$D$23:$V$42,19,FALSE)</f>
        <v>0</v>
      </c>
      <c r="N35" s="1211"/>
      <c r="O35" s="98"/>
      <c r="P35" s="142" t="s">
        <v>272</v>
      </c>
      <c r="Q35" s="115">
        <f>M35+E35</f>
        <v>0</v>
      </c>
      <c r="S35" s="144" t="s">
        <v>273</v>
      </c>
      <c r="T35" s="1253"/>
      <c r="U35" s="1254"/>
      <c r="V35" s="110"/>
      <c r="W35" s="523"/>
    </row>
    <row r="36" spans="1:23" ht="33.75" customHeight="1" thickBot="1" x14ac:dyDescent="0.3">
      <c r="A36" s="116"/>
      <c r="B36" s="117"/>
      <c r="C36" s="117"/>
      <c r="D36" s="117"/>
      <c r="E36" s="118"/>
      <c r="F36" s="118"/>
      <c r="G36" s="118"/>
      <c r="H36" s="118"/>
      <c r="I36" s="64"/>
      <c r="J36" s="77"/>
      <c r="K36" s="77"/>
      <c r="L36" s="77"/>
      <c r="M36" s="118"/>
      <c r="N36" s="118"/>
      <c r="O36" s="98"/>
      <c r="P36" s="75"/>
      <c r="Q36" s="98"/>
      <c r="S36" s="75"/>
      <c r="T36" s="553"/>
      <c r="U36" s="553"/>
      <c r="V36" s="110"/>
      <c r="W36" s="523"/>
    </row>
    <row r="37" spans="1:23" s="147" customFormat="1" ht="72" customHeight="1" x14ac:dyDescent="0.25">
      <c r="A37" s="1236" t="s">
        <v>274</v>
      </c>
      <c r="B37" s="1238" t="s">
        <v>275</v>
      </c>
      <c r="C37" s="1238" t="s">
        <v>276</v>
      </c>
      <c r="D37" s="137" t="s">
        <v>277</v>
      </c>
      <c r="E37" s="138" t="s">
        <v>278</v>
      </c>
      <c r="F37" s="137" t="s">
        <v>279</v>
      </c>
      <c r="G37" s="137" t="s">
        <v>280</v>
      </c>
      <c r="H37" s="139" t="s">
        <v>241</v>
      </c>
      <c r="I37" s="139" t="s">
        <v>281</v>
      </c>
      <c r="J37" s="139" t="s">
        <v>282</v>
      </c>
      <c r="K37" s="139" t="s">
        <v>636</v>
      </c>
      <c r="L37" s="139" t="s">
        <v>283</v>
      </c>
      <c r="M37" s="139" t="s">
        <v>284</v>
      </c>
      <c r="N37" s="139" t="s">
        <v>285</v>
      </c>
      <c r="O37" s="139" t="s">
        <v>286</v>
      </c>
      <c r="P37" s="139" t="s">
        <v>287</v>
      </c>
      <c r="Q37" s="139" t="s">
        <v>288</v>
      </c>
      <c r="R37" s="139" t="s">
        <v>289</v>
      </c>
      <c r="S37" s="139" t="s">
        <v>290</v>
      </c>
      <c r="T37" s="139" t="s">
        <v>630</v>
      </c>
      <c r="U37" s="140" t="s">
        <v>291</v>
      </c>
      <c r="V37" s="526"/>
    </row>
    <row r="38" spans="1:23" s="147" customFormat="1" ht="28.5" customHeight="1" thickBot="1" x14ac:dyDescent="0.3">
      <c r="A38" s="1261"/>
      <c r="B38" s="1262"/>
      <c r="C38" s="1262"/>
      <c r="D38" s="141" t="s">
        <v>292</v>
      </c>
      <c r="E38" s="141" t="s">
        <v>293</v>
      </c>
      <c r="F38" s="141" t="s">
        <v>294</v>
      </c>
      <c r="G38" s="141" t="s">
        <v>294</v>
      </c>
      <c r="H38" s="141" t="s">
        <v>27</v>
      </c>
      <c r="I38" s="141" t="s">
        <v>28</v>
      </c>
      <c r="J38" s="141" t="s">
        <v>295</v>
      </c>
      <c r="K38" s="141" t="s">
        <v>296</v>
      </c>
      <c r="L38" s="141" t="s">
        <v>296</v>
      </c>
      <c r="M38" s="141" t="s">
        <v>297</v>
      </c>
      <c r="N38" s="141" t="s">
        <v>296</v>
      </c>
      <c r="O38" s="141" t="s">
        <v>298</v>
      </c>
      <c r="P38" s="141" t="s">
        <v>629</v>
      </c>
      <c r="Q38" s="141" t="s">
        <v>299</v>
      </c>
      <c r="R38" s="141" t="s">
        <v>300</v>
      </c>
      <c r="S38" s="141" t="s">
        <v>301</v>
      </c>
      <c r="T38" s="141" t="s">
        <v>301</v>
      </c>
      <c r="U38" s="527"/>
      <c r="V38" s="526"/>
    </row>
    <row r="39" spans="1:23" ht="15" customHeight="1" x14ac:dyDescent="0.25">
      <c r="A39" s="1259" t="str">
        <f>B33</f>
        <v>urb.m.5</v>
      </c>
      <c r="B39" s="125">
        <v>1</v>
      </c>
      <c r="C39" s="166"/>
      <c r="D39" s="87"/>
      <c r="E39" s="87"/>
      <c r="F39" s="166"/>
      <c r="G39" s="528"/>
      <c r="H39" s="89"/>
      <c r="I39" s="529"/>
      <c r="J39" s="530"/>
      <c r="K39" s="530"/>
      <c r="L39" s="531"/>
      <c r="M39" s="529"/>
      <c r="N39" s="531"/>
      <c r="O39" s="129"/>
      <c r="P39" s="129"/>
      <c r="Q39" s="529"/>
      <c r="R39" s="529"/>
      <c r="S39" s="529"/>
      <c r="T39" s="554"/>
      <c r="U39" s="555"/>
      <c r="V39" s="406"/>
    </row>
    <row r="40" spans="1:23" x14ac:dyDescent="0.25">
      <c r="A40" s="1259"/>
      <c r="B40" s="126">
        <v>2</v>
      </c>
      <c r="C40" s="84"/>
      <c r="D40" s="74"/>
      <c r="E40" s="74"/>
      <c r="F40" s="84"/>
      <c r="G40" s="533"/>
      <c r="H40" s="84"/>
      <c r="I40" s="534"/>
      <c r="J40" s="535"/>
      <c r="K40" s="535"/>
      <c r="L40" s="536"/>
      <c r="M40" s="534"/>
      <c r="N40" s="536"/>
      <c r="O40" s="120"/>
      <c r="P40" s="120"/>
      <c r="Q40" s="534"/>
      <c r="R40" s="534" t="s">
        <v>302</v>
      </c>
      <c r="S40" s="534"/>
      <c r="T40" s="556"/>
      <c r="U40" s="557"/>
      <c r="V40" s="406"/>
    </row>
    <row r="41" spans="1:23" x14ac:dyDescent="0.25">
      <c r="A41" s="1259"/>
      <c r="B41" s="126">
        <v>3</v>
      </c>
      <c r="C41" s="84"/>
      <c r="D41" s="74"/>
      <c r="E41" s="74"/>
      <c r="F41" s="84"/>
      <c r="G41" s="533"/>
      <c r="H41" s="84"/>
      <c r="I41" s="534"/>
      <c r="J41" s="535"/>
      <c r="K41" s="535"/>
      <c r="L41" s="536"/>
      <c r="M41" s="534"/>
      <c r="N41" s="536"/>
      <c r="O41" s="120"/>
      <c r="P41" s="120"/>
      <c r="Q41" s="534"/>
      <c r="R41" s="534"/>
      <c r="S41" s="534"/>
      <c r="T41" s="556"/>
      <c r="U41" s="557"/>
      <c r="V41" s="406"/>
    </row>
    <row r="42" spans="1:23" x14ac:dyDescent="0.25">
      <c r="A42" s="1259"/>
      <c r="B42" s="126">
        <v>4</v>
      </c>
      <c r="C42" s="84"/>
      <c r="D42" s="74"/>
      <c r="E42" s="74"/>
      <c r="F42" s="84"/>
      <c r="G42" s="533"/>
      <c r="H42" s="84"/>
      <c r="I42" s="534"/>
      <c r="J42" s="535"/>
      <c r="K42" s="535"/>
      <c r="L42" s="536"/>
      <c r="M42" s="534"/>
      <c r="N42" s="536"/>
      <c r="O42" s="120"/>
      <c r="P42" s="120"/>
      <c r="Q42" s="534"/>
      <c r="R42" s="534"/>
      <c r="S42" s="534"/>
      <c r="T42" s="556"/>
      <c r="U42" s="557"/>
      <c r="V42" s="406"/>
    </row>
    <row r="43" spans="1:23" x14ac:dyDescent="0.25">
      <c r="A43" s="1259"/>
      <c r="B43" s="126">
        <v>5</v>
      </c>
      <c r="C43" s="84"/>
      <c r="D43" s="74"/>
      <c r="E43" s="74"/>
      <c r="F43" s="84"/>
      <c r="G43" s="533"/>
      <c r="H43" s="84"/>
      <c r="I43" s="534"/>
      <c r="J43" s="535"/>
      <c r="K43" s="535"/>
      <c r="L43" s="536"/>
      <c r="M43" s="534"/>
      <c r="N43" s="536"/>
      <c r="O43" s="120"/>
      <c r="P43" s="120"/>
      <c r="Q43" s="534"/>
      <c r="R43" s="534"/>
      <c r="S43" s="534"/>
      <c r="T43" s="556"/>
      <c r="U43" s="557"/>
      <c r="V43" s="406"/>
    </row>
    <row r="44" spans="1:23" x14ac:dyDescent="0.25">
      <c r="A44" s="1259"/>
      <c r="B44" s="126">
        <v>6</v>
      </c>
      <c r="C44" s="84"/>
      <c r="D44" s="74"/>
      <c r="E44" s="74"/>
      <c r="F44" s="84"/>
      <c r="G44" s="533"/>
      <c r="H44" s="84"/>
      <c r="I44" s="534"/>
      <c r="J44" s="535"/>
      <c r="K44" s="535"/>
      <c r="L44" s="536"/>
      <c r="M44" s="534"/>
      <c r="N44" s="536"/>
      <c r="O44" s="120"/>
      <c r="P44" s="120"/>
      <c r="Q44" s="534"/>
      <c r="R44" s="534"/>
      <c r="S44" s="534"/>
      <c r="T44" s="556"/>
      <c r="U44" s="557"/>
      <c r="V44" s="406"/>
    </row>
    <row r="45" spans="1:23" x14ac:dyDescent="0.25">
      <c r="A45" s="1259"/>
      <c r="B45" s="126">
        <v>7</v>
      </c>
      <c r="C45" s="84"/>
      <c r="D45" s="74"/>
      <c r="E45" s="74"/>
      <c r="F45" s="84"/>
      <c r="G45" s="533"/>
      <c r="H45" s="84"/>
      <c r="I45" s="534"/>
      <c r="J45" s="535"/>
      <c r="K45" s="535"/>
      <c r="L45" s="536"/>
      <c r="M45" s="534"/>
      <c r="N45" s="536"/>
      <c r="O45" s="120"/>
      <c r="P45" s="120"/>
      <c r="Q45" s="534"/>
      <c r="R45" s="534"/>
      <c r="S45" s="534"/>
      <c r="T45" s="556"/>
      <c r="U45" s="557"/>
      <c r="V45" s="406"/>
    </row>
    <row r="46" spans="1:23" x14ac:dyDescent="0.25">
      <c r="A46" s="1259"/>
      <c r="B46" s="126">
        <v>8</v>
      </c>
      <c r="C46" s="84"/>
      <c r="D46" s="74"/>
      <c r="E46" s="74"/>
      <c r="F46" s="84"/>
      <c r="G46" s="533"/>
      <c r="H46" s="84"/>
      <c r="I46" s="534"/>
      <c r="J46" s="535"/>
      <c r="K46" s="535"/>
      <c r="L46" s="536"/>
      <c r="M46" s="534"/>
      <c r="N46" s="536"/>
      <c r="O46" s="120"/>
      <c r="P46" s="120"/>
      <c r="Q46" s="534"/>
      <c r="R46" s="534"/>
      <c r="S46" s="534"/>
      <c r="T46" s="556"/>
      <c r="U46" s="557"/>
      <c r="V46" s="406"/>
    </row>
    <row r="47" spans="1:23" x14ac:dyDescent="0.25">
      <c r="A47" s="1259"/>
      <c r="B47" s="126">
        <v>9</v>
      </c>
      <c r="C47" s="84"/>
      <c r="D47" s="74"/>
      <c r="E47" s="74"/>
      <c r="F47" s="84"/>
      <c r="G47" s="533"/>
      <c r="H47" s="84"/>
      <c r="I47" s="534"/>
      <c r="J47" s="535"/>
      <c r="K47" s="535"/>
      <c r="L47" s="536"/>
      <c r="M47" s="534"/>
      <c r="N47" s="536"/>
      <c r="O47" s="120"/>
      <c r="P47" s="120"/>
      <c r="Q47" s="534"/>
      <c r="R47" s="534"/>
      <c r="S47" s="534"/>
      <c r="T47" s="556"/>
      <c r="U47" s="557"/>
      <c r="V47" s="406"/>
    </row>
    <row r="48" spans="1:23" ht="15.75" thickBot="1" x14ac:dyDescent="0.3">
      <c r="A48" s="1260"/>
      <c r="B48" s="127">
        <v>10</v>
      </c>
      <c r="C48" s="104"/>
      <c r="D48" s="102"/>
      <c r="E48" s="102"/>
      <c r="F48" s="104"/>
      <c r="G48" s="538"/>
      <c r="H48" s="104"/>
      <c r="I48" s="539"/>
      <c r="J48" s="540"/>
      <c r="K48" s="540"/>
      <c r="L48" s="541"/>
      <c r="M48" s="539"/>
      <c r="N48" s="541"/>
      <c r="O48" s="121"/>
      <c r="P48" s="121"/>
      <c r="Q48" s="539"/>
      <c r="R48" s="539"/>
      <c r="S48" s="539"/>
      <c r="T48" s="558"/>
      <c r="U48" s="559"/>
      <c r="V48" s="406"/>
    </row>
    <row r="49" spans="1:23" ht="25.5" thickBot="1" x14ac:dyDescent="0.3">
      <c r="A49" s="612"/>
      <c r="C49" s="613"/>
      <c r="D49" s="614"/>
      <c r="E49" s="395" t="s">
        <v>303</v>
      </c>
      <c r="F49" s="396">
        <f>COUNTA(F39:F48)</f>
        <v>0</v>
      </c>
      <c r="G49" s="397">
        <f>COUNTA(G39:G48)</f>
        <v>0</v>
      </c>
      <c r="H49" s="613"/>
      <c r="I49" s="523"/>
      <c r="J49" s="615"/>
      <c r="K49" s="615"/>
      <c r="L49" s="616"/>
      <c r="M49" s="1208" t="s">
        <v>440</v>
      </c>
      <c r="N49" s="1209"/>
      <c r="O49" s="654">
        <f>SUM(O39:O48)</f>
        <v>0</v>
      </c>
      <c r="P49" s="655">
        <f>SUM(P39:P48)</f>
        <v>0</v>
      </c>
      <c r="Q49" s="523"/>
      <c r="S49" s="75"/>
      <c r="T49" s="79"/>
      <c r="U49" s="560"/>
      <c r="V49" s="545"/>
      <c r="W49" s="544"/>
    </row>
    <row r="50" spans="1:23" ht="15.75" thickBot="1" x14ac:dyDescent="0.3">
      <c r="A50" s="546"/>
      <c r="B50" s="521"/>
      <c r="C50" s="487"/>
      <c r="D50" s="487"/>
      <c r="E50" s="487"/>
      <c r="F50" s="521"/>
      <c r="G50" s="487"/>
      <c r="H50" s="487"/>
      <c r="I50" s="521"/>
      <c r="J50" s="521"/>
      <c r="K50" s="521"/>
      <c r="L50" s="487"/>
      <c r="M50" s="487"/>
      <c r="N50" s="487"/>
      <c r="O50" s="487"/>
      <c r="P50" s="487"/>
      <c r="Q50" s="487"/>
      <c r="R50" s="487"/>
      <c r="S50" s="487"/>
      <c r="T50" s="561"/>
      <c r="U50" s="562"/>
      <c r="V50" s="493"/>
    </row>
    <row r="51" spans="1:23" ht="15.75" thickBot="1" x14ac:dyDescent="0.3">
      <c r="A51" s="524"/>
      <c r="B51" s="402"/>
      <c r="C51" s="280"/>
      <c r="D51" s="280"/>
      <c r="E51" s="280"/>
      <c r="F51" s="402"/>
      <c r="G51" s="280"/>
      <c r="H51" s="280"/>
      <c r="I51" s="402"/>
      <c r="J51" s="402"/>
      <c r="K51" s="402"/>
      <c r="L51" s="280"/>
      <c r="M51" s="280"/>
      <c r="N51" s="280"/>
      <c r="O51" s="280"/>
      <c r="P51" s="280"/>
      <c r="Q51" s="280"/>
      <c r="R51" s="280"/>
      <c r="S51" s="280"/>
      <c r="T51" s="551"/>
      <c r="U51" s="551"/>
      <c r="V51" s="404"/>
    </row>
    <row r="52" spans="1:23" ht="36.6" customHeight="1" thickBot="1" x14ac:dyDescent="0.3">
      <c r="A52" s="136" t="s">
        <v>9</v>
      </c>
      <c r="B52" s="1226" t="s">
        <v>35</v>
      </c>
      <c r="C52" s="1227"/>
      <c r="E52" s="1221" t="s">
        <v>267</v>
      </c>
      <c r="F52" s="1223"/>
      <c r="G52" s="1224">
        <f>VLOOKUP(B52,'Urbano.Piano inv. forn'!$D$23:$H$42,3,FALSE)</f>
        <v>0</v>
      </c>
      <c r="H52" s="1225"/>
      <c r="I52" s="64"/>
      <c r="J52" s="1221" t="s">
        <v>268</v>
      </c>
      <c r="K52" s="1222"/>
      <c r="L52" s="1223"/>
      <c r="M52" s="1224">
        <f>VLOOKUP(B52,'Urbano.Piano inv. forn'!$D$23:$H$42,4,FALSE)</f>
        <v>0</v>
      </c>
      <c r="N52" s="1225"/>
      <c r="P52" s="143" t="s">
        <v>269</v>
      </c>
      <c r="Q52" s="619"/>
      <c r="S52" s="144" t="s">
        <v>270</v>
      </c>
      <c r="T52" s="1253"/>
      <c r="U52" s="1254"/>
      <c r="V52" s="406"/>
    </row>
    <row r="53" spans="1:23" ht="13.5" customHeight="1" thickBot="1" x14ac:dyDescent="0.3">
      <c r="A53" s="109"/>
      <c r="B53" s="76"/>
      <c r="C53" s="76"/>
      <c r="E53" s="77"/>
      <c r="F53" s="77"/>
      <c r="G53" s="78"/>
      <c r="H53" s="78"/>
      <c r="I53" s="64"/>
      <c r="J53" s="77"/>
      <c r="K53" s="77"/>
      <c r="L53" s="77"/>
      <c r="M53" s="78"/>
      <c r="N53" s="78"/>
      <c r="P53" s="79"/>
      <c r="S53" s="75"/>
      <c r="T53" s="552"/>
      <c r="V53" s="110"/>
      <c r="W53" s="523"/>
    </row>
    <row r="54" spans="1:23" ht="33.75" customHeight="1" thickBot="1" x14ac:dyDescent="0.3">
      <c r="A54" s="1255" t="s">
        <v>271</v>
      </c>
      <c r="B54" s="1256"/>
      <c r="C54" s="1256"/>
      <c r="D54" s="1257"/>
      <c r="E54" s="1210">
        <f>VLOOKUP(B52,'Urbano.Piano inv. forn'!$D$23:$V$42,17,FALSE)</f>
        <v>0</v>
      </c>
      <c r="F54" s="1258"/>
      <c r="G54" s="1258"/>
      <c r="H54" s="1211"/>
      <c r="I54" s="64"/>
      <c r="J54" s="1263" t="s">
        <v>52</v>
      </c>
      <c r="K54" s="1264"/>
      <c r="L54" s="1265"/>
      <c r="M54" s="1210">
        <f>VLOOKUP(B52,'Urbano.Piano inv. forn'!$D$23:$V$42,19,FALSE)</f>
        <v>0</v>
      </c>
      <c r="N54" s="1211"/>
      <c r="O54" s="98"/>
      <c r="P54" s="142" t="s">
        <v>272</v>
      </c>
      <c r="Q54" s="115">
        <f>M54+E54</f>
        <v>0</v>
      </c>
      <c r="S54" s="144" t="s">
        <v>273</v>
      </c>
      <c r="T54" s="1253"/>
      <c r="U54" s="1254"/>
      <c r="V54" s="110"/>
      <c r="W54" s="523"/>
    </row>
    <row r="55" spans="1:23" ht="33.75" customHeight="1" thickBot="1" x14ac:dyDescent="0.3">
      <c r="A55" s="116"/>
      <c r="B55" s="117"/>
      <c r="C55" s="117"/>
      <c r="D55" s="117"/>
      <c r="E55" s="118"/>
      <c r="F55" s="118"/>
      <c r="G55" s="118"/>
      <c r="H55" s="118"/>
      <c r="I55" s="64"/>
      <c r="J55" s="77"/>
      <c r="K55" s="77"/>
      <c r="L55" s="77"/>
      <c r="M55" s="118"/>
      <c r="N55" s="118"/>
      <c r="O55" s="98"/>
      <c r="P55" s="75"/>
      <c r="Q55" s="98"/>
      <c r="S55" s="75"/>
      <c r="T55" s="553"/>
      <c r="U55" s="553"/>
      <c r="V55" s="110"/>
      <c r="W55" s="523"/>
    </row>
    <row r="56" spans="1:23" s="147" customFormat="1" ht="72" customHeight="1" x14ac:dyDescent="0.25">
      <c r="A56" s="1236" t="s">
        <v>274</v>
      </c>
      <c r="B56" s="1238" t="s">
        <v>275</v>
      </c>
      <c r="C56" s="1238" t="s">
        <v>276</v>
      </c>
      <c r="D56" s="137" t="s">
        <v>277</v>
      </c>
      <c r="E56" s="138" t="s">
        <v>278</v>
      </c>
      <c r="F56" s="137" t="s">
        <v>279</v>
      </c>
      <c r="G56" s="137" t="s">
        <v>280</v>
      </c>
      <c r="H56" s="139" t="s">
        <v>241</v>
      </c>
      <c r="I56" s="139" t="s">
        <v>281</v>
      </c>
      <c r="J56" s="139" t="s">
        <v>282</v>
      </c>
      <c r="K56" s="139" t="s">
        <v>636</v>
      </c>
      <c r="L56" s="139" t="s">
        <v>283</v>
      </c>
      <c r="M56" s="139" t="s">
        <v>284</v>
      </c>
      <c r="N56" s="139" t="s">
        <v>285</v>
      </c>
      <c r="O56" s="139" t="s">
        <v>286</v>
      </c>
      <c r="P56" s="139" t="s">
        <v>287</v>
      </c>
      <c r="Q56" s="139" t="s">
        <v>288</v>
      </c>
      <c r="R56" s="139" t="s">
        <v>289</v>
      </c>
      <c r="S56" s="139" t="s">
        <v>290</v>
      </c>
      <c r="T56" s="139" t="s">
        <v>630</v>
      </c>
      <c r="U56" s="140" t="s">
        <v>291</v>
      </c>
      <c r="V56" s="526"/>
    </row>
    <row r="57" spans="1:23" s="147" customFormat="1" ht="28.5" customHeight="1" thickBot="1" x14ac:dyDescent="0.3">
      <c r="A57" s="1261"/>
      <c r="B57" s="1262"/>
      <c r="C57" s="1262"/>
      <c r="D57" s="141" t="s">
        <v>292</v>
      </c>
      <c r="E57" s="141" t="s">
        <v>293</v>
      </c>
      <c r="F57" s="141" t="s">
        <v>294</v>
      </c>
      <c r="G57" s="141" t="s">
        <v>294</v>
      </c>
      <c r="H57" s="141" t="s">
        <v>27</v>
      </c>
      <c r="I57" s="141" t="s">
        <v>28</v>
      </c>
      <c r="J57" s="141" t="s">
        <v>295</v>
      </c>
      <c r="K57" s="141" t="s">
        <v>296</v>
      </c>
      <c r="L57" s="141" t="s">
        <v>296</v>
      </c>
      <c r="M57" s="141" t="s">
        <v>297</v>
      </c>
      <c r="N57" s="141" t="s">
        <v>296</v>
      </c>
      <c r="O57" s="141" t="s">
        <v>298</v>
      </c>
      <c r="P57" s="141" t="s">
        <v>629</v>
      </c>
      <c r="Q57" s="141" t="s">
        <v>299</v>
      </c>
      <c r="R57" s="141" t="s">
        <v>300</v>
      </c>
      <c r="S57" s="141" t="s">
        <v>301</v>
      </c>
      <c r="T57" s="141" t="s">
        <v>301</v>
      </c>
      <c r="U57" s="527"/>
      <c r="V57" s="526"/>
    </row>
    <row r="58" spans="1:23" ht="15" customHeight="1" x14ac:dyDescent="0.25">
      <c r="A58" s="1259" t="str">
        <f>B52</f>
        <v>urb.m.5</v>
      </c>
      <c r="B58" s="125">
        <v>1</v>
      </c>
      <c r="C58" s="166"/>
      <c r="D58" s="87"/>
      <c r="E58" s="87"/>
      <c r="F58" s="166"/>
      <c r="G58" s="528"/>
      <c r="H58" s="89"/>
      <c r="I58" s="529"/>
      <c r="J58" s="530"/>
      <c r="K58" s="530"/>
      <c r="L58" s="531"/>
      <c r="M58" s="529"/>
      <c r="N58" s="531"/>
      <c r="O58" s="129"/>
      <c r="P58" s="129"/>
      <c r="Q58" s="529"/>
      <c r="R58" s="529"/>
      <c r="S58" s="529"/>
      <c r="T58" s="554"/>
      <c r="U58" s="555"/>
      <c r="V58" s="406"/>
    </row>
    <row r="59" spans="1:23" x14ac:dyDescent="0.25">
      <c r="A59" s="1259"/>
      <c r="B59" s="126">
        <v>2</v>
      </c>
      <c r="C59" s="84"/>
      <c r="D59" s="74"/>
      <c r="E59" s="74"/>
      <c r="F59" s="84"/>
      <c r="G59" s="533"/>
      <c r="H59" s="84"/>
      <c r="I59" s="534"/>
      <c r="J59" s="535"/>
      <c r="K59" s="535"/>
      <c r="L59" s="536"/>
      <c r="M59" s="534"/>
      <c r="N59" s="536"/>
      <c r="O59" s="120"/>
      <c r="P59" s="120"/>
      <c r="Q59" s="534"/>
      <c r="R59" s="534" t="s">
        <v>302</v>
      </c>
      <c r="S59" s="534"/>
      <c r="T59" s="556"/>
      <c r="U59" s="557"/>
      <c r="V59" s="406"/>
    </row>
    <row r="60" spans="1:23" x14ac:dyDescent="0.25">
      <c r="A60" s="1259"/>
      <c r="B60" s="126">
        <v>3</v>
      </c>
      <c r="C60" s="84"/>
      <c r="D60" s="74"/>
      <c r="E60" s="74"/>
      <c r="F60" s="84"/>
      <c r="G60" s="533"/>
      <c r="H60" s="84"/>
      <c r="I60" s="534"/>
      <c r="J60" s="535"/>
      <c r="K60" s="535"/>
      <c r="L60" s="536"/>
      <c r="M60" s="534"/>
      <c r="N60" s="536"/>
      <c r="O60" s="120"/>
      <c r="P60" s="120"/>
      <c r="Q60" s="534"/>
      <c r="R60" s="534"/>
      <c r="S60" s="534"/>
      <c r="T60" s="556"/>
      <c r="U60" s="557"/>
      <c r="V60" s="406"/>
    </row>
    <row r="61" spans="1:23" x14ac:dyDescent="0.25">
      <c r="A61" s="1259"/>
      <c r="B61" s="126">
        <v>4</v>
      </c>
      <c r="C61" s="84"/>
      <c r="D61" s="74"/>
      <c r="E61" s="74"/>
      <c r="F61" s="84"/>
      <c r="G61" s="533"/>
      <c r="H61" s="84"/>
      <c r="I61" s="534"/>
      <c r="J61" s="535"/>
      <c r="K61" s="535"/>
      <c r="L61" s="536"/>
      <c r="M61" s="534"/>
      <c r="N61" s="536"/>
      <c r="O61" s="120"/>
      <c r="P61" s="120"/>
      <c r="Q61" s="534"/>
      <c r="R61" s="534"/>
      <c r="S61" s="534"/>
      <c r="T61" s="556"/>
      <c r="U61" s="557"/>
      <c r="V61" s="406"/>
    </row>
    <row r="62" spans="1:23" x14ac:dyDescent="0.25">
      <c r="A62" s="1259"/>
      <c r="B62" s="126">
        <v>5</v>
      </c>
      <c r="C62" s="84"/>
      <c r="D62" s="74"/>
      <c r="E62" s="74"/>
      <c r="F62" s="84"/>
      <c r="G62" s="533"/>
      <c r="H62" s="84"/>
      <c r="I62" s="534"/>
      <c r="J62" s="535"/>
      <c r="K62" s="535"/>
      <c r="L62" s="536"/>
      <c r="M62" s="534"/>
      <c r="N62" s="536"/>
      <c r="O62" s="120"/>
      <c r="P62" s="120"/>
      <c r="Q62" s="534"/>
      <c r="R62" s="534"/>
      <c r="S62" s="534"/>
      <c r="T62" s="556"/>
      <c r="U62" s="557"/>
      <c r="V62" s="406"/>
    </row>
    <row r="63" spans="1:23" x14ac:dyDescent="0.25">
      <c r="A63" s="1259"/>
      <c r="B63" s="126">
        <v>6</v>
      </c>
      <c r="C63" s="84"/>
      <c r="D63" s="74"/>
      <c r="E63" s="74"/>
      <c r="F63" s="84"/>
      <c r="G63" s="533"/>
      <c r="H63" s="84"/>
      <c r="I63" s="534"/>
      <c r="J63" s="535"/>
      <c r="K63" s="535"/>
      <c r="L63" s="536"/>
      <c r="M63" s="534"/>
      <c r="N63" s="536"/>
      <c r="O63" s="120"/>
      <c r="P63" s="120"/>
      <c r="Q63" s="534"/>
      <c r="R63" s="534"/>
      <c r="S63" s="534"/>
      <c r="T63" s="556"/>
      <c r="U63" s="557"/>
      <c r="V63" s="406"/>
    </row>
    <row r="64" spans="1:23" x14ac:dyDescent="0.25">
      <c r="A64" s="1259"/>
      <c r="B64" s="126">
        <v>7</v>
      </c>
      <c r="C64" s="84"/>
      <c r="D64" s="74"/>
      <c r="E64" s="74"/>
      <c r="F64" s="84"/>
      <c r="G64" s="533"/>
      <c r="H64" s="84"/>
      <c r="I64" s="534"/>
      <c r="J64" s="535"/>
      <c r="K64" s="535"/>
      <c r="L64" s="536"/>
      <c r="M64" s="534"/>
      <c r="N64" s="536"/>
      <c r="O64" s="120"/>
      <c r="P64" s="120"/>
      <c r="Q64" s="534"/>
      <c r="R64" s="534"/>
      <c r="S64" s="534"/>
      <c r="T64" s="556"/>
      <c r="U64" s="557"/>
      <c r="V64" s="406"/>
    </row>
    <row r="65" spans="1:23" x14ac:dyDescent="0.25">
      <c r="A65" s="1259"/>
      <c r="B65" s="126">
        <v>8</v>
      </c>
      <c r="C65" s="84"/>
      <c r="D65" s="74"/>
      <c r="E65" s="74"/>
      <c r="F65" s="84"/>
      <c r="G65" s="533"/>
      <c r="H65" s="84"/>
      <c r="I65" s="534"/>
      <c r="J65" s="535"/>
      <c r="K65" s="535"/>
      <c r="L65" s="536"/>
      <c r="M65" s="534"/>
      <c r="N65" s="536"/>
      <c r="O65" s="120"/>
      <c r="P65" s="120"/>
      <c r="Q65" s="534"/>
      <c r="R65" s="534"/>
      <c r="S65" s="534"/>
      <c r="T65" s="556"/>
      <c r="U65" s="557"/>
      <c r="V65" s="406"/>
    </row>
    <row r="66" spans="1:23" x14ac:dyDescent="0.25">
      <c r="A66" s="1259"/>
      <c r="B66" s="126">
        <v>9</v>
      </c>
      <c r="C66" s="84"/>
      <c r="D66" s="74"/>
      <c r="E66" s="74"/>
      <c r="F66" s="84"/>
      <c r="G66" s="533"/>
      <c r="H66" s="84"/>
      <c r="I66" s="534"/>
      <c r="J66" s="535"/>
      <c r="K66" s="535"/>
      <c r="L66" s="536"/>
      <c r="M66" s="534"/>
      <c r="N66" s="536"/>
      <c r="O66" s="120"/>
      <c r="P66" s="120"/>
      <c r="Q66" s="534"/>
      <c r="R66" s="534"/>
      <c r="S66" s="534"/>
      <c r="T66" s="556"/>
      <c r="U66" s="557"/>
      <c r="V66" s="406"/>
    </row>
    <row r="67" spans="1:23" ht="15.75" thickBot="1" x14ac:dyDescent="0.3">
      <c r="A67" s="1260"/>
      <c r="B67" s="127">
        <v>10</v>
      </c>
      <c r="C67" s="104"/>
      <c r="D67" s="102"/>
      <c r="E67" s="102"/>
      <c r="F67" s="104"/>
      <c r="G67" s="538"/>
      <c r="H67" s="104"/>
      <c r="I67" s="539"/>
      <c r="J67" s="540"/>
      <c r="K67" s="540"/>
      <c r="L67" s="541"/>
      <c r="M67" s="539"/>
      <c r="N67" s="541"/>
      <c r="O67" s="121"/>
      <c r="P67" s="121"/>
      <c r="Q67" s="539"/>
      <c r="R67" s="539"/>
      <c r="S67" s="539"/>
      <c r="T67" s="558"/>
      <c r="U67" s="559"/>
      <c r="V67" s="406"/>
    </row>
    <row r="68" spans="1:23" ht="25.5" thickBot="1" x14ac:dyDescent="0.3">
      <c r="A68" s="612"/>
      <c r="C68" s="613"/>
      <c r="D68" s="614"/>
      <c r="E68" s="395" t="s">
        <v>303</v>
      </c>
      <c r="F68" s="396">
        <f>COUNTA(F58:F67)</f>
        <v>0</v>
      </c>
      <c r="G68" s="397">
        <f>COUNTA(G58:G67)</f>
        <v>0</v>
      </c>
      <c r="H68" s="613"/>
      <c r="I68" s="523"/>
      <c r="J68" s="615"/>
      <c r="K68" s="615"/>
      <c r="L68" s="616"/>
      <c r="M68" s="1208" t="s">
        <v>440</v>
      </c>
      <c r="N68" s="1209"/>
      <c r="O68" s="654">
        <f>SUM(O58:O67)</f>
        <v>0</v>
      </c>
      <c r="P68" s="655">
        <f>SUM(P58:P67)</f>
        <v>0</v>
      </c>
      <c r="Q68" s="523"/>
      <c r="S68" s="75"/>
      <c r="T68" s="79"/>
      <c r="U68" s="560"/>
      <c r="V68" s="545"/>
      <c r="W68" s="544"/>
    </row>
    <row r="69" spans="1:23" ht="15.75" thickBot="1" x14ac:dyDescent="0.3">
      <c r="A69" s="546"/>
      <c r="B69" s="521"/>
      <c r="C69" s="487"/>
      <c r="D69" s="487"/>
      <c r="E69" s="487"/>
      <c r="F69" s="521"/>
      <c r="G69" s="487"/>
      <c r="H69" s="487"/>
      <c r="I69" s="521"/>
      <c r="J69" s="521"/>
      <c r="K69" s="521"/>
      <c r="L69" s="487"/>
      <c r="M69" s="487"/>
      <c r="N69" s="487"/>
      <c r="O69" s="487"/>
      <c r="P69" s="487"/>
      <c r="Q69" s="487"/>
      <c r="R69" s="487"/>
      <c r="S69" s="487"/>
      <c r="T69" s="561"/>
      <c r="U69" s="562"/>
      <c r="V69" s="493"/>
    </row>
    <row r="70" spans="1:23" ht="15.75" thickBot="1" x14ac:dyDescent="0.3">
      <c r="A70" s="524"/>
      <c r="B70" s="402"/>
      <c r="C70" s="280"/>
      <c r="D70" s="280"/>
      <c r="E70" s="280"/>
      <c r="F70" s="402"/>
      <c r="G70" s="280"/>
      <c r="H70" s="280"/>
      <c r="I70" s="402"/>
      <c r="J70" s="402"/>
      <c r="K70" s="402"/>
      <c r="L70" s="280"/>
      <c r="M70" s="280"/>
      <c r="N70" s="280"/>
      <c r="O70" s="280"/>
      <c r="P70" s="280"/>
      <c r="Q70" s="280"/>
      <c r="R70" s="280"/>
      <c r="S70" s="280"/>
      <c r="T70" s="551"/>
      <c r="U70" s="551"/>
      <c r="V70" s="404"/>
    </row>
    <row r="71" spans="1:23" ht="36.6" customHeight="1" thickBot="1" x14ac:dyDescent="0.3">
      <c r="A71" s="136" t="s">
        <v>9</v>
      </c>
      <c r="B71" s="1226" t="s">
        <v>35</v>
      </c>
      <c r="C71" s="1227"/>
      <c r="E71" s="1221" t="s">
        <v>267</v>
      </c>
      <c r="F71" s="1223"/>
      <c r="G71" s="1224">
        <f>VLOOKUP(B71,'Urbano.Piano inv. forn'!$D$23:$H$42,3,FALSE)</f>
        <v>0</v>
      </c>
      <c r="H71" s="1225"/>
      <c r="I71" s="64"/>
      <c r="J71" s="1221" t="s">
        <v>268</v>
      </c>
      <c r="K71" s="1222"/>
      <c r="L71" s="1223"/>
      <c r="M71" s="1224">
        <f>VLOOKUP(B71,'Urbano.Piano inv. forn'!$D$23:$H$42,4,FALSE)</f>
        <v>0</v>
      </c>
      <c r="N71" s="1225"/>
      <c r="P71" s="143" t="s">
        <v>269</v>
      </c>
      <c r="Q71" s="619"/>
      <c r="S71" s="144" t="s">
        <v>270</v>
      </c>
      <c r="T71" s="1253"/>
      <c r="U71" s="1254"/>
      <c r="V71" s="406"/>
    </row>
    <row r="72" spans="1:23" ht="13.5" customHeight="1" thickBot="1" x14ac:dyDescent="0.3">
      <c r="A72" s="109"/>
      <c r="B72" s="76"/>
      <c r="C72" s="76"/>
      <c r="E72" s="77"/>
      <c r="F72" s="77"/>
      <c r="G72" s="78"/>
      <c r="H72" s="78"/>
      <c r="I72" s="64"/>
      <c r="J72" s="77"/>
      <c r="K72" s="77"/>
      <c r="L72" s="77"/>
      <c r="M72" s="78"/>
      <c r="N72" s="78"/>
      <c r="P72" s="79"/>
      <c r="S72" s="75"/>
      <c r="T72" s="552"/>
      <c r="V72" s="110"/>
      <c r="W72" s="523"/>
    </row>
    <row r="73" spans="1:23" ht="33.75" customHeight="1" thickBot="1" x14ac:dyDescent="0.3">
      <c r="A73" s="1255" t="s">
        <v>271</v>
      </c>
      <c r="B73" s="1256"/>
      <c r="C73" s="1256"/>
      <c r="D73" s="1257"/>
      <c r="E73" s="1210">
        <f>VLOOKUP(B71,'Urbano.Piano inv. forn'!$D$23:$V$42,17,FALSE)</f>
        <v>0</v>
      </c>
      <c r="F73" s="1258"/>
      <c r="G73" s="1258"/>
      <c r="H73" s="1211"/>
      <c r="I73" s="64"/>
      <c r="J73" s="1263" t="s">
        <v>52</v>
      </c>
      <c r="K73" s="1264"/>
      <c r="L73" s="1265"/>
      <c r="M73" s="1210">
        <f>VLOOKUP(B71,'Urbano.Piano inv. forn'!$D$23:$V$42,19,FALSE)</f>
        <v>0</v>
      </c>
      <c r="N73" s="1211"/>
      <c r="O73" s="98"/>
      <c r="P73" s="142" t="s">
        <v>272</v>
      </c>
      <c r="Q73" s="115">
        <f>M73+E73</f>
        <v>0</v>
      </c>
      <c r="S73" s="144" t="s">
        <v>273</v>
      </c>
      <c r="T73" s="1253"/>
      <c r="U73" s="1254"/>
      <c r="V73" s="110"/>
      <c r="W73" s="523"/>
    </row>
    <row r="74" spans="1:23" ht="33.75" customHeight="1" thickBot="1" x14ac:dyDescent="0.3">
      <c r="A74" s="116"/>
      <c r="B74" s="117"/>
      <c r="C74" s="117"/>
      <c r="D74" s="117"/>
      <c r="E74" s="118"/>
      <c r="F74" s="118"/>
      <c r="G74" s="118"/>
      <c r="H74" s="118"/>
      <c r="I74" s="64"/>
      <c r="J74" s="77"/>
      <c r="K74" s="77"/>
      <c r="L74" s="77"/>
      <c r="M74" s="118"/>
      <c r="N74" s="118"/>
      <c r="O74" s="98"/>
      <c r="P74" s="75"/>
      <c r="Q74" s="98"/>
      <c r="S74" s="75"/>
      <c r="T74" s="553"/>
      <c r="U74" s="553"/>
      <c r="V74" s="110"/>
      <c r="W74" s="523"/>
    </row>
    <row r="75" spans="1:23" s="147" customFormat="1" ht="72" customHeight="1" x14ac:dyDescent="0.25">
      <c r="A75" s="1236" t="s">
        <v>274</v>
      </c>
      <c r="B75" s="1238" t="s">
        <v>275</v>
      </c>
      <c r="C75" s="1238" t="s">
        <v>276</v>
      </c>
      <c r="D75" s="137" t="s">
        <v>277</v>
      </c>
      <c r="E75" s="138" t="s">
        <v>278</v>
      </c>
      <c r="F75" s="137" t="s">
        <v>279</v>
      </c>
      <c r="G75" s="137" t="s">
        <v>280</v>
      </c>
      <c r="H75" s="139" t="s">
        <v>241</v>
      </c>
      <c r="I75" s="139" t="s">
        <v>281</v>
      </c>
      <c r="J75" s="139" t="s">
        <v>282</v>
      </c>
      <c r="K75" s="139" t="s">
        <v>636</v>
      </c>
      <c r="L75" s="139" t="s">
        <v>283</v>
      </c>
      <c r="M75" s="139" t="s">
        <v>284</v>
      </c>
      <c r="N75" s="139" t="s">
        <v>285</v>
      </c>
      <c r="O75" s="139" t="s">
        <v>286</v>
      </c>
      <c r="P75" s="139" t="s">
        <v>287</v>
      </c>
      <c r="Q75" s="139" t="s">
        <v>288</v>
      </c>
      <c r="R75" s="139" t="s">
        <v>289</v>
      </c>
      <c r="S75" s="139" t="s">
        <v>290</v>
      </c>
      <c r="T75" s="139" t="s">
        <v>630</v>
      </c>
      <c r="U75" s="140" t="s">
        <v>291</v>
      </c>
      <c r="V75" s="526"/>
    </row>
    <row r="76" spans="1:23" s="147" customFormat="1" ht="28.5" customHeight="1" thickBot="1" x14ac:dyDescent="0.3">
      <c r="A76" s="1261"/>
      <c r="B76" s="1262"/>
      <c r="C76" s="1262"/>
      <c r="D76" s="141" t="s">
        <v>292</v>
      </c>
      <c r="E76" s="141" t="s">
        <v>293</v>
      </c>
      <c r="F76" s="141" t="s">
        <v>294</v>
      </c>
      <c r="G76" s="141" t="s">
        <v>294</v>
      </c>
      <c r="H76" s="141" t="s">
        <v>27</v>
      </c>
      <c r="I76" s="141" t="s">
        <v>28</v>
      </c>
      <c r="J76" s="141" t="s">
        <v>295</v>
      </c>
      <c r="K76" s="141" t="s">
        <v>296</v>
      </c>
      <c r="L76" s="141" t="s">
        <v>296</v>
      </c>
      <c r="M76" s="141" t="s">
        <v>297</v>
      </c>
      <c r="N76" s="141" t="s">
        <v>296</v>
      </c>
      <c r="O76" s="141" t="s">
        <v>298</v>
      </c>
      <c r="P76" s="141" t="s">
        <v>629</v>
      </c>
      <c r="Q76" s="141" t="s">
        <v>299</v>
      </c>
      <c r="R76" s="141" t="s">
        <v>300</v>
      </c>
      <c r="S76" s="141" t="s">
        <v>301</v>
      </c>
      <c r="T76" s="141" t="s">
        <v>301</v>
      </c>
      <c r="U76" s="527"/>
      <c r="V76" s="526"/>
    </row>
    <row r="77" spans="1:23" ht="15" customHeight="1" x14ac:dyDescent="0.25">
      <c r="A77" s="1259" t="str">
        <f>B71</f>
        <v>urb.m.5</v>
      </c>
      <c r="B77" s="125">
        <v>1</v>
      </c>
      <c r="C77" s="166"/>
      <c r="D77" s="87"/>
      <c r="E77" s="87"/>
      <c r="F77" s="166"/>
      <c r="G77" s="528"/>
      <c r="H77" s="89"/>
      <c r="I77" s="529"/>
      <c r="J77" s="530"/>
      <c r="K77" s="530"/>
      <c r="L77" s="531"/>
      <c r="M77" s="529"/>
      <c r="N77" s="531"/>
      <c r="O77" s="129"/>
      <c r="P77" s="129"/>
      <c r="Q77" s="529"/>
      <c r="R77" s="529"/>
      <c r="S77" s="529"/>
      <c r="T77" s="554"/>
      <c r="U77" s="555"/>
      <c r="V77" s="406"/>
    </row>
    <row r="78" spans="1:23" x14ac:dyDescent="0.25">
      <c r="A78" s="1259"/>
      <c r="B78" s="126">
        <v>2</v>
      </c>
      <c r="C78" s="84"/>
      <c r="D78" s="74"/>
      <c r="E78" s="74"/>
      <c r="F78" s="84"/>
      <c r="G78" s="533"/>
      <c r="H78" s="84"/>
      <c r="I78" s="534"/>
      <c r="J78" s="535"/>
      <c r="K78" s="535"/>
      <c r="L78" s="536"/>
      <c r="M78" s="534"/>
      <c r="N78" s="536"/>
      <c r="O78" s="120"/>
      <c r="P78" s="120"/>
      <c r="Q78" s="534"/>
      <c r="R78" s="534" t="s">
        <v>302</v>
      </c>
      <c r="S78" s="534"/>
      <c r="T78" s="556"/>
      <c r="U78" s="557"/>
      <c r="V78" s="406"/>
    </row>
    <row r="79" spans="1:23" x14ac:dyDescent="0.25">
      <c r="A79" s="1259"/>
      <c r="B79" s="126">
        <v>3</v>
      </c>
      <c r="C79" s="84"/>
      <c r="D79" s="74"/>
      <c r="E79" s="74"/>
      <c r="F79" s="84"/>
      <c r="G79" s="533"/>
      <c r="H79" s="84"/>
      <c r="I79" s="534"/>
      <c r="J79" s="535"/>
      <c r="K79" s="535"/>
      <c r="L79" s="536"/>
      <c r="M79" s="534"/>
      <c r="N79" s="536"/>
      <c r="O79" s="120"/>
      <c r="P79" s="120"/>
      <c r="Q79" s="534"/>
      <c r="R79" s="534"/>
      <c r="S79" s="534"/>
      <c r="T79" s="556"/>
      <c r="U79" s="557"/>
      <c r="V79" s="406"/>
    </row>
    <row r="80" spans="1:23" x14ac:dyDescent="0.25">
      <c r="A80" s="1259"/>
      <c r="B80" s="126">
        <v>4</v>
      </c>
      <c r="C80" s="84"/>
      <c r="D80" s="74"/>
      <c r="E80" s="74"/>
      <c r="F80" s="84"/>
      <c r="G80" s="533"/>
      <c r="H80" s="84"/>
      <c r="I80" s="534"/>
      <c r="J80" s="535"/>
      <c r="K80" s="535"/>
      <c r="L80" s="536"/>
      <c r="M80" s="534"/>
      <c r="N80" s="536"/>
      <c r="O80" s="120"/>
      <c r="P80" s="120"/>
      <c r="Q80" s="534"/>
      <c r="R80" s="534"/>
      <c r="S80" s="534"/>
      <c r="T80" s="556"/>
      <c r="U80" s="557"/>
      <c r="V80" s="406"/>
    </row>
    <row r="81" spans="1:23" x14ac:dyDescent="0.25">
      <c r="A81" s="1259"/>
      <c r="B81" s="126">
        <v>5</v>
      </c>
      <c r="C81" s="84"/>
      <c r="D81" s="74"/>
      <c r="E81" s="74"/>
      <c r="F81" s="84"/>
      <c r="G81" s="533"/>
      <c r="H81" s="84"/>
      <c r="I81" s="534"/>
      <c r="J81" s="535"/>
      <c r="K81" s="535"/>
      <c r="L81" s="536"/>
      <c r="M81" s="534"/>
      <c r="N81" s="536"/>
      <c r="O81" s="120"/>
      <c r="P81" s="120"/>
      <c r="Q81" s="534"/>
      <c r="R81" s="534"/>
      <c r="S81" s="534"/>
      <c r="T81" s="556"/>
      <c r="U81" s="557"/>
      <c r="V81" s="406"/>
    </row>
    <row r="82" spans="1:23" x14ac:dyDescent="0.25">
      <c r="A82" s="1259"/>
      <c r="B82" s="126">
        <v>6</v>
      </c>
      <c r="C82" s="84"/>
      <c r="D82" s="74"/>
      <c r="E82" s="74"/>
      <c r="F82" s="84"/>
      <c r="G82" s="533"/>
      <c r="H82" s="84"/>
      <c r="I82" s="534"/>
      <c r="J82" s="535"/>
      <c r="K82" s="535"/>
      <c r="L82" s="536"/>
      <c r="M82" s="534"/>
      <c r="N82" s="536"/>
      <c r="O82" s="120"/>
      <c r="P82" s="120"/>
      <c r="Q82" s="534"/>
      <c r="R82" s="534"/>
      <c r="S82" s="534"/>
      <c r="T82" s="556"/>
      <c r="U82" s="557"/>
      <c r="V82" s="406"/>
    </row>
    <row r="83" spans="1:23" x14ac:dyDescent="0.25">
      <c r="A83" s="1259"/>
      <c r="B83" s="126">
        <v>7</v>
      </c>
      <c r="C83" s="84"/>
      <c r="D83" s="74"/>
      <c r="E83" s="74"/>
      <c r="F83" s="84"/>
      <c r="G83" s="533"/>
      <c r="H83" s="84"/>
      <c r="I83" s="534"/>
      <c r="J83" s="535"/>
      <c r="K83" s="535"/>
      <c r="L83" s="536"/>
      <c r="M83" s="534"/>
      <c r="N83" s="536"/>
      <c r="O83" s="120"/>
      <c r="P83" s="120"/>
      <c r="Q83" s="534"/>
      <c r="R83" s="534"/>
      <c r="S83" s="534"/>
      <c r="T83" s="556"/>
      <c r="U83" s="557"/>
      <c r="V83" s="406"/>
    </row>
    <row r="84" spans="1:23" x14ac:dyDescent="0.25">
      <c r="A84" s="1259"/>
      <c r="B84" s="126">
        <v>8</v>
      </c>
      <c r="C84" s="84"/>
      <c r="D84" s="74"/>
      <c r="E84" s="74"/>
      <c r="F84" s="84"/>
      <c r="G84" s="533"/>
      <c r="H84" s="84"/>
      <c r="I84" s="534"/>
      <c r="J84" s="535"/>
      <c r="K84" s="535"/>
      <c r="L84" s="536"/>
      <c r="M84" s="534"/>
      <c r="N84" s="536"/>
      <c r="O84" s="120"/>
      <c r="P84" s="120"/>
      <c r="Q84" s="534"/>
      <c r="R84" s="534"/>
      <c r="S84" s="534"/>
      <c r="T84" s="556"/>
      <c r="U84" s="557"/>
      <c r="V84" s="406"/>
    </row>
    <row r="85" spans="1:23" x14ac:dyDescent="0.25">
      <c r="A85" s="1259"/>
      <c r="B85" s="126">
        <v>9</v>
      </c>
      <c r="C85" s="84"/>
      <c r="D85" s="74"/>
      <c r="E85" s="74"/>
      <c r="F85" s="84"/>
      <c r="G85" s="533"/>
      <c r="H85" s="84"/>
      <c r="I85" s="534"/>
      <c r="J85" s="535"/>
      <c r="K85" s="535"/>
      <c r="L85" s="536"/>
      <c r="M85" s="534"/>
      <c r="N85" s="536"/>
      <c r="O85" s="120"/>
      <c r="P85" s="120"/>
      <c r="Q85" s="534"/>
      <c r="R85" s="534"/>
      <c r="S85" s="534"/>
      <c r="T85" s="556"/>
      <c r="U85" s="557"/>
      <c r="V85" s="406"/>
    </row>
    <row r="86" spans="1:23" ht="15.75" thickBot="1" x14ac:dyDescent="0.3">
      <c r="A86" s="1260"/>
      <c r="B86" s="127">
        <v>10</v>
      </c>
      <c r="C86" s="104"/>
      <c r="D86" s="102"/>
      <c r="E86" s="102"/>
      <c r="F86" s="104"/>
      <c r="G86" s="538"/>
      <c r="H86" s="104"/>
      <c r="I86" s="539"/>
      <c r="J86" s="540"/>
      <c r="K86" s="540"/>
      <c r="L86" s="541"/>
      <c r="M86" s="539"/>
      <c r="N86" s="541"/>
      <c r="O86" s="121"/>
      <c r="P86" s="121"/>
      <c r="Q86" s="539"/>
      <c r="R86" s="539"/>
      <c r="S86" s="539"/>
      <c r="T86" s="558"/>
      <c r="U86" s="559"/>
      <c r="V86" s="406"/>
    </row>
    <row r="87" spans="1:23" ht="25.5" thickBot="1" x14ac:dyDescent="0.3">
      <c r="A87" s="612"/>
      <c r="C87" s="613"/>
      <c r="D87" s="614"/>
      <c r="E87" s="395" t="s">
        <v>303</v>
      </c>
      <c r="F87" s="396">
        <f>COUNTA(F77:F86)</f>
        <v>0</v>
      </c>
      <c r="G87" s="397">
        <f>COUNTA(G77:G86)</f>
        <v>0</v>
      </c>
      <c r="H87" s="613"/>
      <c r="I87" s="523"/>
      <c r="J87" s="615"/>
      <c r="K87" s="615"/>
      <c r="L87" s="616"/>
      <c r="M87" s="1208" t="s">
        <v>440</v>
      </c>
      <c r="N87" s="1209"/>
      <c r="O87" s="654">
        <f>SUM(O77:O86)</f>
        <v>0</v>
      </c>
      <c r="P87" s="655">
        <f>SUM(P77:P86)</f>
        <v>0</v>
      </c>
      <c r="Q87" s="523"/>
      <c r="S87" s="75"/>
      <c r="T87" s="79"/>
      <c r="U87" s="560"/>
      <c r="V87" s="545"/>
      <c r="W87" s="544"/>
    </row>
    <row r="88" spans="1:23" ht="15.75" thickBot="1" x14ac:dyDescent="0.3">
      <c r="A88" s="546"/>
      <c r="B88" s="521"/>
      <c r="C88" s="487"/>
      <c r="D88" s="487"/>
      <c r="E88" s="487"/>
      <c r="F88" s="521"/>
      <c r="G88" s="487"/>
      <c r="H88" s="487"/>
      <c r="I88" s="521"/>
      <c r="J88" s="521"/>
      <c r="K88" s="521"/>
      <c r="L88" s="487"/>
      <c r="M88" s="487"/>
      <c r="N88" s="487"/>
      <c r="O88" s="487"/>
      <c r="P88" s="487"/>
      <c r="Q88" s="487"/>
      <c r="R88" s="487"/>
      <c r="S88" s="487"/>
      <c r="T88" s="561"/>
      <c r="U88" s="562"/>
      <c r="V88" s="493"/>
    </row>
    <row r="89" spans="1:23" ht="15.75" thickBot="1" x14ac:dyDescent="0.3">
      <c r="A89" s="524"/>
      <c r="B89" s="402"/>
      <c r="C89" s="280"/>
      <c r="D89" s="280"/>
      <c r="E89" s="280"/>
      <c r="F89" s="402"/>
      <c r="G89" s="280"/>
      <c r="H89" s="280"/>
      <c r="I89" s="402"/>
      <c r="J89" s="402"/>
      <c r="K89" s="402"/>
      <c r="L89" s="280"/>
      <c r="M89" s="280"/>
      <c r="N89" s="280"/>
      <c r="O89" s="280"/>
      <c r="P89" s="280"/>
      <c r="Q89" s="280"/>
      <c r="R89" s="280"/>
      <c r="S89" s="280"/>
      <c r="T89" s="551"/>
      <c r="U89" s="551"/>
      <c r="V89" s="404"/>
    </row>
    <row r="90" spans="1:23" ht="36.6" customHeight="1" thickBot="1" x14ac:dyDescent="0.3">
      <c r="A90" s="136" t="s">
        <v>9</v>
      </c>
      <c r="B90" s="1226" t="s">
        <v>35</v>
      </c>
      <c r="C90" s="1227"/>
      <c r="E90" s="1221" t="s">
        <v>267</v>
      </c>
      <c r="F90" s="1223"/>
      <c r="G90" s="1224">
        <f>VLOOKUP(B90,'Urbano.Piano inv. forn'!$D$23:$H$42,3,FALSE)</f>
        <v>0</v>
      </c>
      <c r="H90" s="1225"/>
      <c r="I90" s="64"/>
      <c r="J90" s="1221" t="s">
        <v>268</v>
      </c>
      <c r="K90" s="1222"/>
      <c r="L90" s="1223"/>
      <c r="M90" s="1224">
        <f>VLOOKUP(B90,'Urbano.Piano inv. forn'!$D$23:$H$42,4,FALSE)</f>
        <v>0</v>
      </c>
      <c r="N90" s="1225"/>
      <c r="P90" s="143" t="s">
        <v>269</v>
      </c>
      <c r="Q90" s="619"/>
      <c r="S90" s="144" t="s">
        <v>270</v>
      </c>
      <c r="T90" s="1253"/>
      <c r="U90" s="1254"/>
      <c r="V90" s="406"/>
    </row>
    <row r="91" spans="1:23" ht="13.5" customHeight="1" thickBot="1" x14ac:dyDescent="0.3">
      <c r="A91" s="109"/>
      <c r="B91" s="76"/>
      <c r="C91" s="76"/>
      <c r="E91" s="77"/>
      <c r="F91" s="77"/>
      <c r="G91" s="78"/>
      <c r="H91" s="78"/>
      <c r="I91" s="64"/>
      <c r="J91" s="77"/>
      <c r="K91" s="77"/>
      <c r="L91" s="77"/>
      <c r="M91" s="78"/>
      <c r="N91" s="78"/>
      <c r="P91" s="79"/>
      <c r="S91" s="75"/>
      <c r="T91" s="552"/>
      <c r="V91" s="110"/>
      <c r="W91" s="523"/>
    </row>
    <row r="92" spans="1:23" ht="33.75" customHeight="1" thickBot="1" x14ac:dyDescent="0.3">
      <c r="A92" s="1255" t="s">
        <v>271</v>
      </c>
      <c r="B92" s="1256"/>
      <c r="C92" s="1256"/>
      <c r="D92" s="1257"/>
      <c r="E92" s="1210">
        <f>VLOOKUP(B90,'Urbano.Piano inv. forn'!$D$23:$V$42,17,FALSE)</f>
        <v>0</v>
      </c>
      <c r="F92" s="1258"/>
      <c r="G92" s="1258"/>
      <c r="H92" s="1211"/>
      <c r="I92" s="64"/>
      <c r="J92" s="1263" t="s">
        <v>52</v>
      </c>
      <c r="K92" s="1264"/>
      <c r="L92" s="1265"/>
      <c r="M92" s="1210">
        <f>VLOOKUP(B90,'Urbano.Piano inv. forn'!$D$23:$V$42,19,FALSE)</f>
        <v>0</v>
      </c>
      <c r="N92" s="1211"/>
      <c r="O92" s="98"/>
      <c r="P92" s="142" t="s">
        <v>272</v>
      </c>
      <c r="Q92" s="115">
        <f>M92+E92</f>
        <v>0</v>
      </c>
      <c r="S92" s="144" t="s">
        <v>273</v>
      </c>
      <c r="T92" s="1253"/>
      <c r="U92" s="1254"/>
      <c r="V92" s="110"/>
      <c r="W92" s="523"/>
    </row>
    <row r="93" spans="1:23" ht="33.75" customHeight="1" thickBot="1" x14ac:dyDescent="0.3">
      <c r="A93" s="116"/>
      <c r="B93" s="117"/>
      <c r="C93" s="117"/>
      <c r="D93" s="117"/>
      <c r="E93" s="118"/>
      <c r="F93" s="118"/>
      <c r="G93" s="118"/>
      <c r="H93" s="118"/>
      <c r="I93" s="64"/>
      <c r="J93" s="77"/>
      <c r="K93" s="77"/>
      <c r="L93" s="77"/>
      <c r="M93" s="118"/>
      <c r="N93" s="118"/>
      <c r="O93" s="98"/>
      <c r="P93" s="75"/>
      <c r="Q93" s="98"/>
      <c r="S93" s="75"/>
      <c r="T93" s="553"/>
      <c r="U93" s="553"/>
      <c r="V93" s="110"/>
      <c r="W93" s="523"/>
    </row>
    <row r="94" spans="1:23" s="147" customFormat="1" ht="72" customHeight="1" x14ac:dyDescent="0.25">
      <c r="A94" s="1236" t="s">
        <v>274</v>
      </c>
      <c r="B94" s="1238" t="s">
        <v>275</v>
      </c>
      <c r="C94" s="1238" t="s">
        <v>276</v>
      </c>
      <c r="D94" s="137" t="s">
        <v>277</v>
      </c>
      <c r="E94" s="138" t="s">
        <v>278</v>
      </c>
      <c r="F94" s="137" t="s">
        <v>279</v>
      </c>
      <c r="G94" s="137" t="s">
        <v>280</v>
      </c>
      <c r="H94" s="139" t="s">
        <v>241</v>
      </c>
      <c r="I94" s="139" t="s">
        <v>281</v>
      </c>
      <c r="J94" s="139" t="s">
        <v>282</v>
      </c>
      <c r="K94" s="139" t="s">
        <v>636</v>
      </c>
      <c r="L94" s="139" t="s">
        <v>283</v>
      </c>
      <c r="M94" s="139" t="s">
        <v>284</v>
      </c>
      <c r="N94" s="139" t="s">
        <v>285</v>
      </c>
      <c r="O94" s="139" t="s">
        <v>286</v>
      </c>
      <c r="P94" s="139" t="s">
        <v>287</v>
      </c>
      <c r="Q94" s="139" t="s">
        <v>288</v>
      </c>
      <c r="R94" s="139" t="s">
        <v>289</v>
      </c>
      <c r="S94" s="139" t="s">
        <v>290</v>
      </c>
      <c r="T94" s="139" t="s">
        <v>630</v>
      </c>
      <c r="U94" s="140" t="s">
        <v>291</v>
      </c>
      <c r="V94" s="526"/>
    </row>
    <row r="95" spans="1:23" s="147" customFormat="1" ht="28.5" customHeight="1" thickBot="1" x14ac:dyDescent="0.3">
      <c r="A95" s="1261"/>
      <c r="B95" s="1262"/>
      <c r="C95" s="1262"/>
      <c r="D95" s="141" t="s">
        <v>292</v>
      </c>
      <c r="E95" s="141" t="s">
        <v>293</v>
      </c>
      <c r="F95" s="141" t="s">
        <v>294</v>
      </c>
      <c r="G95" s="141" t="s">
        <v>294</v>
      </c>
      <c r="H95" s="141" t="s">
        <v>27</v>
      </c>
      <c r="I95" s="141" t="s">
        <v>28</v>
      </c>
      <c r="J95" s="141" t="s">
        <v>295</v>
      </c>
      <c r="K95" s="141" t="s">
        <v>296</v>
      </c>
      <c r="L95" s="141" t="s">
        <v>296</v>
      </c>
      <c r="M95" s="141" t="s">
        <v>297</v>
      </c>
      <c r="N95" s="141" t="s">
        <v>296</v>
      </c>
      <c r="O95" s="141" t="s">
        <v>298</v>
      </c>
      <c r="P95" s="141" t="s">
        <v>629</v>
      </c>
      <c r="Q95" s="141" t="s">
        <v>299</v>
      </c>
      <c r="R95" s="141" t="s">
        <v>300</v>
      </c>
      <c r="S95" s="141" t="s">
        <v>301</v>
      </c>
      <c r="T95" s="141" t="s">
        <v>301</v>
      </c>
      <c r="U95" s="527"/>
      <c r="V95" s="526"/>
    </row>
    <row r="96" spans="1:23" ht="15" customHeight="1" x14ac:dyDescent="0.25">
      <c r="A96" s="1259" t="str">
        <f>B90</f>
        <v>urb.m.5</v>
      </c>
      <c r="B96" s="125">
        <v>1</v>
      </c>
      <c r="C96" s="166"/>
      <c r="D96" s="87"/>
      <c r="E96" s="87"/>
      <c r="F96" s="166"/>
      <c r="G96" s="528"/>
      <c r="H96" s="89"/>
      <c r="I96" s="529"/>
      <c r="J96" s="530"/>
      <c r="K96" s="530"/>
      <c r="L96" s="531"/>
      <c r="M96" s="529"/>
      <c r="N96" s="531"/>
      <c r="O96" s="129"/>
      <c r="P96" s="129"/>
      <c r="Q96" s="529"/>
      <c r="R96" s="529"/>
      <c r="S96" s="529"/>
      <c r="T96" s="554"/>
      <c r="U96" s="555"/>
      <c r="V96" s="406"/>
    </row>
    <row r="97" spans="1:23" x14ac:dyDescent="0.25">
      <c r="A97" s="1259"/>
      <c r="B97" s="126">
        <v>2</v>
      </c>
      <c r="C97" s="84"/>
      <c r="D97" s="74"/>
      <c r="E97" s="74"/>
      <c r="F97" s="84"/>
      <c r="G97" s="533"/>
      <c r="H97" s="84"/>
      <c r="I97" s="534"/>
      <c r="J97" s="535"/>
      <c r="K97" s="535"/>
      <c r="L97" s="536"/>
      <c r="M97" s="534"/>
      <c r="N97" s="536"/>
      <c r="O97" s="120"/>
      <c r="P97" s="120"/>
      <c r="Q97" s="534"/>
      <c r="R97" s="534" t="s">
        <v>302</v>
      </c>
      <c r="S97" s="534"/>
      <c r="T97" s="556"/>
      <c r="U97" s="557"/>
      <c r="V97" s="406"/>
    </row>
    <row r="98" spans="1:23" x14ac:dyDescent="0.25">
      <c r="A98" s="1259"/>
      <c r="B98" s="126">
        <v>3</v>
      </c>
      <c r="C98" s="84"/>
      <c r="D98" s="74"/>
      <c r="E98" s="74"/>
      <c r="F98" s="84"/>
      <c r="G98" s="533"/>
      <c r="H98" s="84"/>
      <c r="I98" s="534"/>
      <c r="J98" s="535"/>
      <c r="K98" s="535"/>
      <c r="L98" s="536"/>
      <c r="M98" s="534"/>
      <c r="N98" s="536"/>
      <c r="O98" s="120"/>
      <c r="P98" s="120"/>
      <c r="Q98" s="534"/>
      <c r="R98" s="534"/>
      <c r="S98" s="534"/>
      <c r="T98" s="556"/>
      <c r="U98" s="557"/>
      <c r="V98" s="406"/>
    </row>
    <row r="99" spans="1:23" x14ac:dyDescent="0.25">
      <c r="A99" s="1259"/>
      <c r="B99" s="126">
        <v>4</v>
      </c>
      <c r="C99" s="84"/>
      <c r="D99" s="74"/>
      <c r="E99" s="74"/>
      <c r="F99" s="84"/>
      <c r="G99" s="533"/>
      <c r="H99" s="84"/>
      <c r="I99" s="534"/>
      <c r="J99" s="535"/>
      <c r="K99" s="535"/>
      <c r="L99" s="536"/>
      <c r="M99" s="534"/>
      <c r="N99" s="536"/>
      <c r="O99" s="120"/>
      <c r="P99" s="120"/>
      <c r="Q99" s="534"/>
      <c r="R99" s="534"/>
      <c r="S99" s="534"/>
      <c r="T99" s="556"/>
      <c r="U99" s="557"/>
      <c r="V99" s="406"/>
    </row>
    <row r="100" spans="1:23" x14ac:dyDescent="0.25">
      <c r="A100" s="1259"/>
      <c r="B100" s="126">
        <v>5</v>
      </c>
      <c r="C100" s="84"/>
      <c r="D100" s="74"/>
      <c r="E100" s="74"/>
      <c r="F100" s="84"/>
      <c r="G100" s="533"/>
      <c r="H100" s="84"/>
      <c r="I100" s="534"/>
      <c r="J100" s="535"/>
      <c r="K100" s="535"/>
      <c r="L100" s="536"/>
      <c r="M100" s="534"/>
      <c r="N100" s="536"/>
      <c r="O100" s="120"/>
      <c r="P100" s="120"/>
      <c r="Q100" s="534"/>
      <c r="R100" s="534"/>
      <c r="S100" s="534"/>
      <c r="T100" s="556"/>
      <c r="U100" s="557"/>
      <c r="V100" s="406"/>
    </row>
    <row r="101" spans="1:23" x14ac:dyDescent="0.25">
      <c r="A101" s="1259"/>
      <c r="B101" s="126">
        <v>6</v>
      </c>
      <c r="C101" s="84"/>
      <c r="D101" s="74"/>
      <c r="E101" s="74"/>
      <c r="F101" s="84"/>
      <c r="G101" s="533"/>
      <c r="H101" s="84"/>
      <c r="I101" s="534"/>
      <c r="J101" s="535"/>
      <c r="K101" s="535"/>
      <c r="L101" s="536"/>
      <c r="M101" s="534"/>
      <c r="N101" s="536"/>
      <c r="O101" s="120"/>
      <c r="P101" s="120"/>
      <c r="Q101" s="534"/>
      <c r="R101" s="534"/>
      <c r="S101" s="534"/>
      <c r="T101" s="556"/>
      <c r="U101" s="557"/>
      <c r="V101" s="406"/>
    </row>
    <row r="102" spans="1:23" x14ac:dyDescent="0.25">
      <c r="A102" s="1259"/>
      <c r="B102" s="126">
        <v>7</v>
      </c>
      <c r="C102" s="84"/>
      <c r="D102" s="74"/>
      <c r="E102" s="74"/>
      <c r="F102" s="84"/>
      <c r="G102" s="533"/>
      <c r="H102" s="84"/>
      <c r="I102" s="534"/>
      <c r="J102" s="535"/>
      <c r="K102" s="535"/>
      <c r="L102" s="536"/>
      <c r="M102" s="534"/>
      <c r="N102" s="536"/>
      <c r="O102" s="120"/>
      <c r="P102" s="120"/>
      <c r="Q102" s="534"/>
      <c r="R102" s="534"/>
      <c r="S102" s="534"/>
      <c r="T102" s="556"/>
      <c r="U102" s="557"/>
      <c r="V102" s="406"/>
    </row>
    <row r="103" spans="1:23" x14ac:dyDescent="0.25">
      <c r="A103" s="1259"/>
      <c r="B103" s="126">
        <v>8</v>
      </c>
      <c r="C103" s="84"/>
      <c r="D103" s="74"/>
      <c r="E103" s="74"/>
      <c r="F103" s="84"/>
      <c r="G103" s="533"/>
      <c r="H103" s="84"/>
      <c r="I103" s="534"/>
      <c r="J103" s="535"/>
      <c r="K103" s="535"/>
      <c r="L103" s="536"/>
      <c r="M103" s="534"/>
      <c r="N103" s="536"/>
      <c r="O103" s="120"/>
      <c r="P103" s="120"/>
      <c r="Q103" s="534"/>
      <c r="R103" s="534"/>
      <c r="S103" s="534"/>
      <c r="T103" s="556"/>
      <c r="U103" s="557"/>
      <c r="V103" s="406"/>
    </row>
    <row r="104" spans="1:23" x14ac:dyDescent="0.25">
      <c r="A104" s="1259"/>
      <c r="B104" s="126">
        <v>9</v>
      </c>
      <c r="C104" s="84"/>
      <c r="D104" s="74"/>
      <c r="E104" s="74"/>
      <c r="F104" s="84"/>
      <c r="G104" s="533"/>
      <c r="H104" s="84"/>
      <c r="I104" s="534"/>
      <c r="J104" s="535"/>
      <c r="K104" s="535"/>
      <c r="L104" s="536"/>
      <c r="M104" s="534"/>
      <c r="N104" s="536"/>
      <c r="O104" s="120"/>
      <c r="P104" s="120"/>
      <c r="Q104" s="534"/>
      <c r="R104" s="534"/>
      <c r="S104" s="534"/>
      <c r="T104" s="556"/>
      <c r="U104" s="557"/>
      <c r="V104" s="406"/>
    </row>
    <row r="105" spans="1:23" ht="15.75" thickBot="1" x14ac:dyDescent="0.3">
      <c r="A105" s="1260"/>
      <c r="B105" s="127">
        <v>10</v>
      </c>
      <c r="C105" s="104"/>
      <c r="D105" s="102"/>
      <c r="E105" s="102"/>
      <c r="F105" s="104"/>
      <c r="G105" s="538"/>
      <c r="H105" s="104"/>
      <c r="I105" s="539"/>
      <c r="J105" s="540"/>
      <c r="K105" s="540"/>
      <c r="L105" s="541"/>
      <c r="M105" s="539"/>
      <c r="N105" s="541"/>
      <c r="O105" s="121"/>
      <c r="P105" s="121"/>
      <c r="Q105" s="539"/>
      <c r="R105" s="539"/>
      <c r="S105" s="539"/>
      <c r="T105" s="558"/>
      <c r="U105" s="559"/>
      <c r="V105" s="406"/>
    </row>
    <row r="106" spans="1:23" ht="25.5" thickBot="1" x14ac:dyDescent="0.3">
      <c r="A106" s="612"/>
      <c r="C106" s="613"/>
      <c r="D106" s="614"/>
      <c r="E106" s="395" t="s">
        <v>303</v>
      </c>
      <c r="F106" s="396">
        <f>COUNTA(F96:F105)</f>
        <v>0</v>
      </c>
      <c r="G106" s="397">
        <f>COUNTA(G96:G105)</f>
        <v>0</v>
      </c>
      <c r="H106" s="613"/>
      <c r="I106" s="523"/>
      <c r="J106" s="615"/>
      <c r="K106" s="615"/>
      <c r="L106" s="616"/>
      <c r="M106" s="1208" t="s">
        <v>440</v>
      </c>
      <c r="N106" s="1209"/>
      <c r="O106" s="654">
        <f>SUM(O96:O105)</f>
        <v>0</v>
      </c>
      <c r="P106" s="655">
        <f>SUM(P96:P105)</f>
        <v>0</v>
      </c>
      <c r="Q106" s="523"/>
      <c r="S106" s="75"/>
      <c r="T106" s="79"/>
      <c r="U106" s="560"/>
      <c r="V106" s="545"/>
      <c r="W106" s="544"/>
    </row>
    <row r="107" spans="1:23" ht="15.75" thickBot="1" x14ac:dyDescent="0.3">
      <c r="A107" s="546"/>
      <c r="B107" s="521"/>
      <c r="C107" s="487"/>
      <c r="D107" s="487"/>
      <c r="E107" s="487"/>
      <c r="F107" s="521"/>
      <c r="G107" s="487"/>
      <c r="H107" s="487"/>
      <c r="I107" s="521"/>
      <c r="J107" s="521"/>
      <c r="K107" s="521"/>
      <c r="L107" s="487"/>
      <c r="M107" s="487"/>
      <c r="N107" s="487"/>
      <c r="O107" s="487"/>
      <c r="P107" s="487"/>
      <c r="Q107" s="487"/>
      <c r="R107" s="487"/>
      <c r="S107" s="487"/>
      <c r="T107" s="561"/>
      <c r="U107" s="562"/>
      <c r="V107" s="493"/>
    </row>
    <row r="108" spans="1:23" ht="15.75" thickBot="1" x14ac:dyDescent="0.3">
      <c r="A108" s="524"/>
      <c r="B108" s="402"/>
      <c r="C108" s="280"/>
      <c r="D108" s="280"/>
      <c r="E108" s="280"/>
      <c r="F108" s="402"/>
      <c r="G108" s="280"/>
      <c r="H108" s="280"/>
      <c r="I108" s="402"/>
      <c r="J108" s="402"/>
      <c r="K108" s="402"/>
      <c r="L108" s="280"/>
      <c r="M108" s="280"/>
      <c r="N108" s="280"/>
      <c r="O108" s="280"/>
      <c r="P108" s="280"/>
      <c r="Q108" s="280"/>
      <c r="R108" s="280"/>
      <c r="S108" s="280"/>
      <c r="T108" s="551"/>
      <c r="U108" s="551"/>
      <c r="V108" s="404"/>
    </row>
    <row r="109" spans="1:23" ht="36.6" customHeight="1" thickBot="1" x14ac:dyDescent="0.3">
      <c r="A109" s="136" t="s">
        <v>9</v>
      </c>
      <c r="B109" s="1226" t="s">
        <v>35</v>
      </c>
      <c r="C109" s="1227"/>
      <c r="E109" s="1221" t="s">
        <v>267</v>
      </c>
      <c r="F109" s="1223"/>
      <c r="G109" s="1224">
        <f>VLOOKUP(B109,'Urbano.Piano inv. forn'!$D$23:$H$42,3,FALSE)</f>
        <v>0</v>
      </c>
      <c r="H109" s="1225"/>
      <c r="I109" s="64"/>
      <c r="J109" s="1221" t="s">
        <v>268</v>
      </c>
      <c r="K109" s="1222"/>
      <c r="L109" s="1223"/>
      <c r="M109" s="1224">
        <f>VLOOKUP(B109,'Urbano.Piano inv. forn'!$D$23:$H$42,4,FALSE)</f>
        <v>0</v>
      </c>
      <c r="N109" s="1225"/>
      <c r="P109" s="143" t="s">
        <v>269</v>
      </c>
      <c r="Q109" s="619"/>
      <c r="S109" s="144" t="s">
        <v>270</v>
      </c>
      <c r="T109" s="1253"/>
      <c r="U109" s="1254"/>
      <c r="V109" s="406"/>
    </row>
    <row r="110" spans="1:23" ht="13.5" customHeight="1" thickBot="1" x14ac:dyDescent="0.3">
      <c r="A110" s="109"/>
      <c r="B110" s="76"/>
      <c r="C110" s="76"/>
      <c r="E110" s="77"/>
      <c r="F110" s="77"/>
      <c r="G110" s="78"/>
      <c r="H110" s="78"/>
      <c r="I110" s="64"/>
      <c r="J110" s="77"/>
      <c r="K110" s="77"/>
      <c r="L110" s="77"/>
      <c r="M110" s="78"/>
      <c r="N110" s="78"/>
      <c r="P110" s="79"/>
      <c r="S110" s="75"/>
      <c r="T110" s="552"/>
      <c r="V110" s="110"/>
      <c r="W110" s="523"/>
    </row>
    <row r="111" spans="1:23" ht="33.75" customHeight="1" thickBot="1" x14ac:dyDescent="0.3">
      <c r="A111" s="1255" t="s">
        <v>271</v>
      </c>
      <c r="B111" s="1256"/>
      <c r="C111" s="1256"/>
      <c r="D111" s="1257"/>
      <c r="E111" s="1210">
        <f>VLOOKUP(B109,'Urbano.Piano inv. forn'!$D$23:$V$42,17,FALSE)</f>
        <v>0</v>
      </c>
      <c r="F111" s="1258"/>
      <c r="G111" s="1258"/>
      <c r="H111" s="1211"/>
      <c r="I111" s="64"/>
      <c r="J111" s="1263" t="s">
        <v>52</v>
      </c>
      <c r="K111" s="1264"/>
      <c r="L111" s="1265"/>
      <c r="M111" s="1210">
        <f>VLOOKUP(B109,'Urbano.Piano inv. forn'!$D$23:$V$42,19,FALSE)</f>
        <v>0</v>
      </c>
      <c r="N111" s="1211"/>
      <c r="O111" s="98"/>
      <c r="P111" s="142" t="s">
        <v>272</v>
      </c>
      <c r="Q111" s="115">
        <f>M111+E111</f>
        <v>0</v>
      </c>
      <c r="S111" s="144" t="s">
        <v>273</v>
      </c>
      <c r="T111" s="1253"/>
      <c r="U111" s="1254"/>
      <c r="V111" s="110"/>
      <c r="W111" s="523"/>
    </row>
    <row r="112" spans="1:23" ht="33.75" customHeight="1" thickBot="1" x14ac:dyDescent="0.3">
      <c r="A112" s="116"/>
      <c r="B112" s="117"/>
      <c r="C112" s="117"/>
      <c r="D112" s="117"/>
      <c r="E112" s="118"/>
      <c r="F112" s="118"/>
      <c r="G112" s="118"/>
      <c r="H112" s="118"/>
      <c r="I112" s="64"/>
      <c r="J112" s="77"/>
      <c r="K112" s="77"/>
      <c r="L112" s="77"/>
      <c r="M112" s="118"/>
      <c r="N112" s="118"/>
      <c r="O112" s="98"/>
      <c r="P112" s="75"/>
      <c r="Q112" s="98"/>
      <c r="S112" s="75"/>
      <c r="T112" s="553"/>
      <c r="U112" s="553"/>
      <c r="V112" s="110"/>
      <c r="W112" s="523"/>
    </row>
    <row r="113" spans="1:23" s="147" customFormat="1" ht="72" customHeight="1" x14ac:dyDescent="0.25">
      <c r="A113" s="1236" t="s">
        <v>274</v>
      </c>
      <c r="B113" s="1238" t="s">
        <v>275</v>
      </c>
      <c r="C113" s="1238" t="s">
        <v>276</v>
      </c>
      <c r="D113" s="137" t="s">
        <v>277</v>
      </c>
      <c r="E113" s="138" t="s">
        <v>278</v>
      </c>
      <c r="F113" s="137" t="s">
        <v>279</v>
      </c>
      <c r="G113" s="137" t="s">
        <v>280</v>
      </c>
      <c r="H113" s="139" t="s">
        <v>241</v>
      </c>
      <c r="I113" s="139" t="s">
        <v>281</v>
      </c>
      <c r="J113" s="139" t="s">
        <v>282</v>
      </c>
      <c r="K113" s="139" t="s">
        <v>636</v>
      </c>
      <c r="L113" s="139" t="s">
        <v>283</v>
      </c>
      <c r="M113" s="139" t="s">
        <v>284</v>
      </c>
      <c r="N113" s="139" t="s">
        <v>285</v>
      </c>
      <c r="O113" s="139" t="s">
        <v>286</v>
      </c>
      <c r="P113" s="139" t="s">
        <v>287</v>
      </c>
      <c r="Q113" s="139" t="s">
        <v>288</v>
      </c>
      <c r="R113" s="139" t="s">
        <v>289</v>
      </c>
      <c r="S113" s="139" t="s">
        <v>290</v>
      </c>
      <c r="T113" s="139" t="s">
        <v>630</v>
      </c>
      <c r="U113" s="140" t="s">
        <v>291</v>
      </c>
      <c r="V113" s="526"/>
    </row>
    <row r="114" spans="1:23" s="147" customFormat="1" ht="28.5" customHeight="1" thickBot="1" x14ac:dyDescent="0.3">
      <c r="A114" s="1261"/>
      <c r="B114" s="1262"/>
      <c r="C114" s="1262"/>
      <c r="D114" s="141" t="s">
        <v>292</v>
      </c>
      <c r="E114" s="141" t="s">
        <v>293</v>
      </c>
      <c r="F114" s="141" t="s">
        <v>294</v>
      </c>
      <c r="G114" s="141" t="s">
        <v>294</v>
      </c>
      <c r="H114" s="141" t="s">
        <v>27</v>
      </c>
      <c r="I114" s="141" t="s">
        <v>28</v>
      </c>
      <c r="J114" s="141" t="s">
        <v>295</v>
      </c>
      <c r="K114" s="141" t="s">
        <v>296</v>
      </c>
      <c r="L114" s="141" t="s">
        <v>296</v>
      </c>
      <c r="M114" s="141" t="s">
        <v>297</v>
      </c>
      <c r="N114" s="141" t="s">
        <v>296</v>
      </c>
      <c r="O114" s="141" t="s">
        <v>298</v>
      </c>
      <c r="P114" s="141" t="s">
        <v>629</v>
      </c>
      <c r="Q114" s="141" t="s">
        <v>299</v>
      </c>
      <c r="R114" s="141" t="s">
        <v>300</v>
      </c>
      <c r="S114" s="141" t="s">
        <v>301</v>
      </c>
      <c r="T114" s="141" t="s">
        <v>301</v>
      </c>
      <c r="U114" s="527"/>
      <c r="V114" s="526"/>
    </row>
    <row r="115" spans="1:23" ht="15" customHeight="1" x14ac:dyDescent="0.25">
      <c r="A115" s="1259" t="str">
        <f>B109</f>
        <v>urb.m.5</v>
      </c>
      <c r="B115" s="125">
        <v>1</v>
      </c>
      <c r="C115" s="166"/>
      <c r="D115" s="87"/>
      <c r="E115" s="87"/>
      <c r="F115" s="166"/>
      <c r="G115" s="528"/>
      <c r="H115" s="89"/>
      <c r="I115" s="529"/>
      <c r="J115" s="530"/>
      <c r="K115" s="530"/>
      <c r="L115" s="531"/>
      <c r="M115" s="529"/>
      <c r="N115" s="531"/>
      <c r="O115" s="129"/>
      <c r="P115" s="129"/>
      <c r="Q115" s="529"/>
      <c r="R115" s="529"/>
      <c r="S115" s="529"/>
      <c r="T115" s="554"/>
      <c r="U115" s="555"/>
      <c r="V115" s="406"/>
    </row>
    <row r="116" spans="1:23" x14ac:dyDescent="0.25">
      <c r="A116" s="1259"/>
      <c r="B116" s="126">
        <v>2</v>
      </c>
      <c r="C116" s="84"/>
      <c r="D116" s="74"/>
      <c r="E116" s="74"/>
      <c r="F116" s="84"/>
      <c r="G116" s="533"/>
      <c r="H116" s="84"/>
      <c r="I116" s="534"/>
      <c r="J116" s="535"/>
      <c r="K116" s="535"/>
      <c r="L116" s="536"/>
      <c r="M116" s="534"/>
      <c r="N116" s="536"/>
      <c r="O116" s="120"/>
      <c r="P116" s="120"/>
      <c r="Q116" s="534"/>
      <c r="R116" s="534" t="s">
        <v>302</v>
      </c>
      <c r="S116" s="534"/>
      <c r="T116" s="556"/>
      <c r="U116" s="557"/>
      <c r="V116" s="406"/>
    </row>
    <row r="117" spans="1:23" x14ac:dyDescent="0.25">
      <c r="A117" s="1259"/>
      <c r="B117" s="126">
        <v>3</v>
      </c>
      <c r="C117" s="84"/>
      <c r="D117" s="74"/>
      <c r="E117" s="74"/>
      <c r="F117" s="84"/>
      <c r="G117" s="533"/>
      <c r="H117" s="84"/>
      <c r="I117" s="534"/>
      <c r="J117" s="535"/>
      <c r="K117" s="535"/>
      <c r="L117" s="536"/>
      <c r="M117" s="534"/>
      <c r="N117" s="536"/>
      <c r="O117" s="120"/>
      <c r="P117" s="120"/>
      <c r="Q117" s="534"/>
      <c r="R117" s="534"/>
      <c r="S117" s="534"/>
      <c r="T117" s="556"/>
      <c r="U117" s="557"/>
      <c r="V117" s="406"/>
    </row>
    <row r="118" spans="1:23" x14ac:dyDescent="0.25">
      <c r="A118" s="1259"/>
      <c r="B118" s="126">
        <v>4</v>
      </c>
      <c r="C118" s="84"/>
      <c r="D118" s="74"/>
      <c r="E118" s="74"/>
      <c r="F118" s="84"/>
      <c r="G118" s="533"/>
      <c r="H118" s="84"/>
      <c r="I118" s="534"/>
      <c r="J118" s="535"/>
      <c r="K118" s="535"/>
      <c r="L118" s="536"/>
      <c r="M118" s="534"/>
      <c r="N118" s="536"/>
      <c r="O118" s="120"/>
      <c r="P118" s="120"/>
      <c r="Q118" s="534"/>
      <c r="R118" s="534"/>
      <c r="S118" s="534"/>
      <c r="T118" s="556"/>
      <c r="U118" s="557"/>
      <c r="V118" s="406"/>
    </row>
    <row r="119" spans="1:23" x14ac:dyDescent="0.25">
      <c r="A119" s="1259"/>
      <c r="B119" s="126">
        <v>5</v>
      </c>
      <c r="C119" s="84"/>
      <c r="D119" s="74"/>
      <c r="E119" s="74"/>
      <c r="F119" s="84"/>
      <c r="G119" s="533"/>
      <c r="H119" s="84"/>
      <c r="I119" s="534"/>
      <c r="J119" s="535"/>
      <c r="K119" s="535"/>
      <c r="L119" s="536"/>
      <c r="M119" s="534"/>
      <c r="N119" s="536"/>
      <c r="O119" s="120"/>
      <c r="P119" s="120"/>
      <c r="Q119" s="534"/>
      <c r="R119" s="534"/>
      <c r="S119" s="534"/>
      <c r="T119" s="556"/>
      <c r="U119" s="557"/>
      <c r="V119" s="406"/>
    </row>
    <row r="120" spans="1:23" x14ac:dyDescent="0.25">
      <c r="A120" s="1259"/>
      <c r="B120" s="126">
        <v>6</v>
      </c>
      <c r="C120" s="84"/>
      <c r="D120" s="74"/>
      <c r="E120" s="74"/>
      <c r="F120" s="84"/>
      <c r="G120" s="533"/>
      <c r="H120" s="84"/>
      <c r="I120" s="534"/>
      <c r="J120" s="535"/>
      <c r="K120" s="535"/>
      <c r="L120" s="536"/>
      <c r="M120" s="534"/>
      <c r="N120" s="536"/>
      <c r="O120" s="120"/>
      <c r="P120" s="120"/>
      <c r="Q120" s="534"/>
      <c r="R120" s="534"/>
      <c r="S120" s="534"/>
      <c r="T120" s="556"/>
      <c r="U120" s="557"/>
      <c r="V120" s="406"/>
    </row>
    <row r="121" spans="1:23" x14ac:dyDescent="0.25">
      <c r="A121" s="1259"/>
      <c r="B121" s="126">
        <v>7</v>
      </c>
      <c r="C121" s="84"/>
      <c r="D121" s="74"/>
      <c r="E121" s="74"/>
      <c r="F121" s="84"/>
      <c r="G121" s="533"/>
      <c r="H121" s="84"/>
      <c r="I121" s="534"/>
      <c r="J121" s="535"/>
      <c r="K121" s="535"/>
      <c r="L121" s="536"/>
      <c r="M121" s="534"/>
      <c r="N121" s="536"/>
      <c r="O121" s="120"/>
      <c r="P121" s="120"/>
      <c r="Q121" s="534"/>
      <c r="R121" s="534"/>
      <c r="S121" s="534"/>
      <c r="T121" s="556"/>
      <c r="U121" s="557"/>
      <c r="V121" s="406"/>
    </row>
    <row r="122" spans="1:23" x14ac:dyDescent="0.25">
      <c r="A122" s="1259"/>
      <c r="B122" s="126">
        <v>8</v>
      </c>
      <c r="C122" s="84"/>
      <c r="D122" s="74"/>
      <c r="E122" s="74"/>
      <c r="F122" s="84"/>
      <c r="G122" s="533"/>
      <c r="H122" s="84"/>
      <c r="I122" s="534"/>
      <c r="J122" s="535"/>
      <c r="K122" s="535"/>
      <c r="L122" s="536"/>
      <c r="M122" s="534"/>
      <c r="N122" s="536"/>
      <c r="O122" s="120"/>
      <c r="P122" s="120"/>
      <c r="Q122" s="534"/>
      <c r="R122" s="534"/>
      <c r="S122" s="534"/>
      <c r="T122" s="556"/>
      <c r="U122" s="557"/>
      <c r="V122" s="406"/>
    </row>
    <row r="123" spans="1:23" x14ac:dyDescent="0.25">
      <c r="A123" s="1259"/>
      <c r="B123" s="126">
        <v>9</v>
      </c>
      <c r="C123" s="84"/>
      <c r="D123" s="74"/>
      <c r="E123" s="74"/>
      <c r="F123" s="84"/>
      <c r="G123" s="533"/>
      <c r="H123" s="84"/>
      <c r="I123" s="534"/>
      <c r="J123" s="535"/>
      <c r="K123" s="535"/>
      <c r="L123" s="536"/>
      <c r="M123" s="534"/>
      <c r="N123" s="536"/>
      <c r="O123" s="120"/>
      <c r="P123" s="120"/>
      <c r="Q123" s="534"/>
      <c r="R123" s="534"/>
      <c r="S123" s="534"/>
      <c r="T123" s="556"/>
      <c r="U123" s="557"/>
      <c r="V123" s="406"/>
    </row>
    <row r="124" spans="1:23" ht="15.75" thickBot="1" x14ac:dyDescent="0.3">
      <c r="A124" s="1260"/>
      <c r="B124" s="127">
        <v>10</v>
      </c>
      <c r="C124" s="104"/>
      <c r="D124" s="102"/>
      <c r="E124" s="102"/>
      <c r="F124" s="104"/>
      <c r="G124" s="538"/>
      <c r="H124" s="104"/>
      <c r="I124" s="539"/>
      <c r="J124" s="540"/>
      <c r="K124" s="540"/>
      <c r="L124" s="541"/>
      <c r="M124" s="539"/>
      <c r="N124" s="541"/>
      <c r="O124" s="121"/>
      <c r="P124" s="121"/>
      <c r="Q124" s="539"/>
      <c r="R124" s="539"/>
      <c r="S124" s="539"/>
      <c r="T124" s="558"/>
      <c r="U124" s="559"/>
      <c r="V124" s="406"/>
    </row>
    <row r="125" spans="1:23" ht="25.5" thickBot="1" x14ac:dyDescent="0.3">
      <c r="A125" s="612"/>
      <c r="C125" s="613"/>
      <c r="D125" s="614"/>
      <c r="E125" s="395" t="s">
        <v>303</v>
      </c>
      <c r="F125" s="396">
        <f>COUNTA(F115:F124)</f>
        <v>0</v>
      </c>
      <c r="G125" s="397">
        <f>COUNTA(G115:G124)</f>
        <v>0</v>
      </c>
      <c r="H125" s="613"/>
      <c r="I125" s="523"/>
      <c r="J125" s="615"/>
      <c r="K125" s="615"/>
      <c r="L125" s="616"/>
      <c r="M125" s="1208" t="s">
        <v>440</v>
      </c>
      <c r="N125" s="1209"/>
      <c r="O125" s="654">
        <f>SUM(O115:O124)</f>
        <v>0</v>
      </c>
      <c r="P125" s="655">
        <f>SUM(P115:P124)</f>
        <v>0</v>
      </c>
      <c r="Q125" s="523"/>
      <c r="S125" s="75"/>
      <c r="T125" s="79"/>
      <c r="U125" s="560"/>
      <c r="V125" s="545"/>
      <c r="W125" s="544"/>
    </row>
    <row r="126" spans="1:23" ht="15.75" thickBot="1" x14ac:dyDescent="0.3">
      <c r="A126" s="546"/>
      <c r="B126" s="521"/>
      <c r="C126" s="487"/>
      <c r="D126" s="487"/>
      <c r="E126" s="487"/>
      <c r="F126" s="521"/>
      <c r="G126" s="487"/>
      <c r="H126" s="487"/>
      <c r="I126" s="521"/>
      <c r="J126" s="521"/>
      <c r="K126" s="521"/>
      <c r="L126" s="487"/>
      <c r="M126" s="487"/>
      <c r="N126" s="487"/>
      <c r="O126" s="487"/>
      <c r="P126" s="487"/>
      <c r="Q126" s="487"/>
      <c r="R126" s="487"/>
      <c r="S126" s="487"/>
      <c r="T126" s="561"/>
      <c r="U126" s="562"/>
      <c r="V126" s="493"/>
    </row>
    <row r="127" spans="1:23" ht="15.75" thickBot="1" x14ac:dyDescent="0.3">
      <c r="A127" s="524"/>
      <c r="B127" s="402"/>
      <c r="C127" s="280"/>
      <c r="D127" s="280"/>
      <c r="E127" s="280"/>
      <c r="F127" s="402"/>
      <c r="G127" s="280"/>
      <c r="H127" s="280"/>
      <c r="I127" s="402"/>
      <c r="J127" s="402"/>
      <c r="K127" s="402"/>
      <c r="L127" s="280"/>
      <c r="M127" s="280"/>
      <c r="N127" s="280"/>
      <c r="O127" s="280"/>
      <c r="P127" s="280"/>
      <c r="Q127" s="280"/>
      <c r="R127" s="280"/>
      <c r="S127" s="280"/>
      <c r="T127" s="551"/>
      <c r="U127" s="551"/>
      <c r="V127" s="404"/>
    </row>
    <row r="128" spans="1:23" ht="36.6" customHeight="1" thickBot="1" x14ac:dyDescent="0.3">
      <c r="A128" s="136" t="s">
        <v>9</v>
      </c>
      <c r="B128" s="1226" t="s">
        <v>35</v>
      </c>
      <c r="C128" s="1227"/>
      <c r="E128" s="1221" t="s">
        <v>267</v>
      </c>
      <c r="F128" s="1223"/>
      <c r="G128" s="1224">
        <f>VLOOKUP(B128,'Urbano.Piano inv. forn'!$D$23:$H$42,3,FALSE)</f>
        <v>0</v>
      </c>
      <c r="H128" s="1225"/>
      <c r="I128" s="64"/>
      <c r="J128" s="1221" t="s">
        <v>268</v>
      </c>
      <c r="K128" s="1222"/>
      <c r="L128" s="1223"/>
      <c r="M128" s="1224">
        <f>VLOOKUP(B128,'Urbano.Piano inv. forn'!$D$23:$H$42,4,FALSE)</f>
        <v>0</v>
      </c>
      <c r="N128" s="1225"/>
      <c r="P128" s="143" t="s">
        <v>269</v>
      </c>
      <c r="Q128" s="619"/>
      <c r="S128" s="144" t="s">
        <v>270</v>
      </c>
      <c r="T128" s="1253"/>
      <c r="U128" s="1254"/>
      <c r="V128" s="406"/>
    </row>
    <row r="129" spans="1:23" ht="13.5" customHeight="1" thickBot="1" x14ac:dyDescent="0.3">
      <c r="A129" s="109"/>
      <c r="B129" s="76"/>
      <c r="C129" s="76"/>
      <c r="E129" s="77"/>
      <c r="F129" s="77"/>
      <c r="G129" s="78"/>
      <c r="H129" s="78"/>
      <c r="I129" s="64"/>
      <c r="J129" s="77"/>
      <c r="K129" s="77"/>
      <c r="L129" s="77"/>
      <c r="M129" s="78"/>
      <c r="N129" s="78"/>
      <c r="P129" s="79"/>
      <c r="S129" s="75"/>
      <c r="T129" s="552"/>
      <c r="V129" s="110"/>
      <c r="W129" s="523"/>
    </row>
    <row r="130" spans="1:23" ht="33.75" customHeight="1" thickBot="1" x14ac:dyDescent="0.3">
      <c r="A130" s="1255" t="s">
        <v>271</v>
      </c>
      <c r="B130" s="1256"/>
      <c r="C130" s="1256"/>
      <c r="D130" s="1257"/>
      <c r="E130" s="1210">
        <f>VLOOKUP(B128,'Urbano.Piano inv. forn'!$D$23:$V$42,17,FALSE)</f>
        <v>0</v>
      </c>
      <c r="F130" s="1258"/>
      <c r="G130" s="1258"/>
      <c r="H130" s="1211"/>
      <c r="I130" s="64"/>
      <c r="J130" s="1263" t="s">
        <v>52</v>
      </c>
      <c r="K130" s="1264"/>
      <c r="L130" s="1265"/>
      <c r="M130" s="1210">
        <f>VLOOKUP(B128,'Urbano.Piano inv. forn'!$D$23:$V$42,19,FALSE)</f>
        <v>0</v>
      </c>
      <c r="N130" s="1211"/>
      <c r="O130" s="98"/>
      <c r="P130" s="142" t="s">
        <v>272</v>
      </c>
      <c r="Q130" s="115">
        <f>M130+E130</f>
        <v>0</v>
      </c>
      <c r="S130" s="144" t="s">
        <v>273</v>
      </c>
      <c r="T130" s="1253"/>
      <c r="U130" s="1254"/>
      <c r="V130" s="110"/>
      <c r="W130" s="523"/>
    </row>
    <row r="131" spans="1:23" ht="33.75" customHeight="1" thickBot="1" x14ac:dyDescent="0.3">
      <c r="A131" s="116"/>
      <c r="B131" s="117"/>
      <c r="C131" s="117"/>
      <c r="D131" s="117"/>
      <c r="E131" s="118"/>
      <c r="F131" s="118"/>
      <c r="G131" s="118"/>
      <c r="H131" s="118"/>
      <c r="I131" s="64"/>
      <c r="J131" s="77"/>
      <c r="K131" s="77"/>
      <c r="L131" s="77"/>
      <c r="M131" s="118"/>
      <c r="N131" s="118"/>
      <c r="O131" s="98"/>
      <c r="P131" s="75"/>
      <c r="Q131" s="98"/>
      <c r="S131" s="75"/>
      <c r="T131" s="553"/>
      <c r="U131" s="553"/>
      <c r="V131" s="110"/>
      <c r="W131" s="523"/>
    </row>
    <row r="132" spans="1:23" s="147" customFormat="1" ht="72" customHeight="1" x14ac:dyDescent="0.25">
      <c r="A132" s="1236" t="s">
        <v>274</v>
      </c>
      <c r="B132" s="1238" t="s">
        <v>275</v>
      </c>
      <c r="C132" s="1238" t="s">
        <v>276</v>
      </c>
      <c r="D132" s="137" t="s">
        <v>277</v>
      </c>
      <c r="E132" s="138" t="s">
        <v>278</v>
      </c>
      <c r="F132" s="137" t="s">
        <v>279</v>
      </c>
      <c r="G132" s="137" t="s">
        <v>280</v>
      </c>
      <c r="H132" s="139" t="s">
        <v>241</v>
      </c>
      <c r="I132" s="139" t="s">
        <v>281</v>
      </c>
      <c r="J132" s="139" t="s">
        <v>282</v>
      </c>
      <c r="K132" s="139" t="s">
        <v>636</v>
      </c>
      <c r="L132" s="139" t="s">
        <v>283</v>
      </c>
      <c r="M132" s="139" t="s">
        <v>284</v>
      </c>
      <c r="N132" s="139" t="s">
        <v>285</v>
      </c>
      <c r="O132" s="139" t="s">
        <v>286</v>
      </c>
      <c r="P132" s="139" t="s">
        <v>287</v>
      </c>
      <c r="Q132" s="139" t="s">
        <v>288</v>
      </c>
      <c r="R132" s="139" t="s">
        <v>289</v>
      </c>
      <c r="S132" s="139" t="s">
        <v>290</v>
      </c>
      <c r="T132" s="139" t="s">
        <v>630</v>
      </c>
      <c r="U132" s="140" t="s">
        <v>291</v>
      </c>
      <c r="V132" s="526"/>
    </row>
    <row r="133" spans="1:23" s="147" customFormat="1" ht="28.5" customHeight="1" thickBot="1" x14ac:dyDescent="0.3">
      <c r="A133" s="1261"/>
      <c r="B133" s="1262"/>
      <c r="C133" s="1262"/>
      <c r="D133" s="141" t="s">
        <v>292</v>
      </c>
      <c r="E133" s="141" t="s">
        <v>293</v>
      </c>
      <c r="F133" s="141" t="s">
        <v>294</v>
      </c>
      <c r="G133" s="141" t="s">
        <v>294</v>
      </c>
      <c r="H133" s="141" t="s">
        <v>27</v>
      </c>
      <c r="I133" s="141" t="s">
        <v>28</v>
      </c>
      <c r="J133" s="141" t="s">
        <v>295</v>
      </c>
      <c r="K133" s="141" t="s">
        <v>296</v>
      </c>
      <c r="L133" s="141" t="s">
        <v>296</v>
      </c>
      <c r="M133" s="141" t="s">
        <v>297</v>
      </c>
      <c r="N133" s="141" t="s">
        <v>296</v>
      </c>
      <c r="O133" s="141" t="s">
        <v>298</v>
      </c>
      <c r="P133" s="141" t="s">
        <v>629</v>
      </c>
      <c r="Q133" s="141" t="s">
        <v>299</v>
      </c>
      <c r="R133" s="141" t="s">
        <v>300</v>
      </c>
      <c r="S133" s="141" t="s">
        <v>301</v>
      </c>
      <c r="T133" s="141" t="s">
        <v>301</v>
      </c>
      <c r="U133" s="527"/>
      <c r="V133" s="526"/>
    </row>
    <row r="134" spans="1:23" ht="15" customHeight="1" x14ac:dyDescent="0.25">
      <c r="A134" s="1259" t="str">
        <f>B128</f>
        <v>urb.m.5</v>
      </c>
      <c r="B134" s="125">
        <v>1</v>
      </c>
      <c r="C134" s="166"/>
      <c r="D134" s="87"/>
      <c r="E134" s="87"/>
      <c r="F134" s="166"/>
      <c r="G134" s="528"/>
      <c r="H134" s="89"/>
      <c r="I134" s="529"/>
      <c r="J134" s="530"/>
      <c r="K134" s="530"/>
      <c r="L134" s="531"/>
      <c r="M134" s="529"/>
      <c r="N134" s="531"/>
      <c r="O134" s="129"/>
      <c r="P134" s="129"/>
      <c r="Q134" s="529"/>
      <c r="R134" s="529"/>
      <c r="S134" s="529"/>
      <c r="T134" s="554"/>
      <c r="U134" s="555"/>
      <c r="V134" s="406"/>
    </row>
    <row r="135" spans="1:23" x14ac:dyDescent="0.25">
      <c r="A135" s="1259"/>
      <c r="B135" s="126">
        <v>2</v>
      </c>
      <c r="C135" s="84"/>
      <c r="D135" s="74"/>
      <c r="E135" s="74"/>
      <c r="F135" s="84"/>
      <c r="G135" s="533"/>
      <c r="H135" s="84"/>
      <c r="I135" s="534"/>
      <c r="J135" s="535"/>
      <c r="K135" s="535"/>
      <c r="L135" s="536"/>
      <c r="M135" s="534"/>
      <c r="N135" s="536"/>
      <c r="O135" s="120"/>
      <c r="P135" s="120"/>
      <c r="Q135" s="534"/>
      <c r="R135" s="534" t="s">
        <v>302</v>
      </c>
      <c r="S135" s="534"/>
      <c r="T135" s="556"/>
      <c r="U135" s="557"/>
      <c r="V135" s="406"/>
    </row>
    <row r="136" spans="1:23" x14ac:dyDescent="0.25">
      <c r="A136" s="1259"/>
      <c r="B136" s="126">
        <v>3</v>
      </c>
      <c r="C136" s="84"/>
      <c r="D136" s="74"/>
      <c r="E136" s="74"/>
      <c r="F136" s="84"/>
      <c r="G136" s="533"/>
      <c r="H136" s="84"/>
      <c r="I136" s="534"/>
      <c r="J136" s="535"/>
      <c r="K136" s="535"/>
      <c r="L136" s="536"/>
      <c r="M136" s="534"/>
      <c r="N136" s="536"/>
      <c r="O136" s="120"/>
      <c r="P136" s="120"/>
      <c r="Q136" s="534"/>
      <c r="R136" s="534"/>
      <c r="S136" s="534"/>
      <c r="T136" s="556"/>
      <c r="U136" s="557"/>
      <c r="V136" s="406"/>
    </row>
    <row r="137" spans="1:23" x14ac:dyDescent="0.25">
      <c r="A137" s="1259"/>
      <c r="B137" s="126">
        <v>4</v>
      </c>
      <c r="C137" s="84"/>
      <c r="D137" s="74"/>
      <c r="E137" s="74"/>
      <c r="F137" s="84"/>
      <c r="G137" s="533"/>
      <c r="H137" s="84"/>
      <c r="I137" s="534"/>
      <c r="J137" s="535"/>
      <c r="K137" s="535"/>
      <c r="L137" s="536"/>
      <c r="M137" s="534"/>
      <c r="N137" s="536"/>
      <c r="O137" s="120"/>
      <c r="P137" s="120"/>
      <c r="Q137" s="534"/>
      <c r="R137" s="534"/>
      <c r="S137" s="534"/>
      <c r="T137" s="556"/>
      <c r="U137" s="557"/>
      <c r="V137" s="406"/>
    </row>
    <row r="138" spans="1:23" x14ac:dyDescent="0.25">
      <c r="A138" s="1259"/>
      <c r="B138" s="126">
        <v>5</v>
      </c>
      <c r="C138" s="84"/>
      <c r="D138" s="74"/>
      <c r="E138" s="74"/>
      <c r="F138" s="84"/>
      <c r="G138" s="533"/>
      <c r="H138" s="84"/>
      <c r="I138" s="534"/>
      <c r="J138" s="535"/>
      <c r="K138" s="535"/>
      <c r="L138" s="536"/>
      <c r="M138" s="534"/>
      <c r="N138" s="536"/>
      <c r="O138" s="120"/>
      <c r="P138" s="120"/>
      <c r="Q138" s="534"/>
      <c r="R138" s="534"/>
      <c r="S138" s="534"/>
      <c r="T138" s="556"/>
      <c r="U138" s="557"/>
      <c r="V138" s="406"/>
    </row>
    <row r="139" spans="1:23" x14ac:dyDescent="0.25">
      <c r="A139" s="1259"/>
      <c r="B139" s="126">
        <v>6</v>
      </c>
      <c r="C139" s="84"/>
      <c r="D139" s="74"/>
      <c r="E139" s="74"/>
      <c r="F139" s="84"/>
      <c r="G139" s="533"/>
      <c r="H139" s="84"/>
      <c r="I139" s="534"/>
      <c r="J139" s="535"/>
      <c r="K139" s="535"/>
      <c r="L139" s="536"/>
      <c r="M139" s="534"/>
      <c r="N139" s="536"/>
      <c r="O139" s="120"/>
      <c r="P139" s="120"/>
      <c r="Q139" s="534"/>
      <c r="R139" s="534"/>
      <c r="S139" s="534"/>
      <c r="T139" s="556"/>
      <c r="U139" s="557"/>
      <c r="V139" s="406"/>
    </row>
    <row r="140" spans="1:23" x14ac:dyDescent="0.25">
      <c r="A140" s="1259"/>
      <c r="B140" s="126">
        <v>7</v>
      </c>
      <c r="C140" s="84"/>
      <c r="D140" s="74"/>
      <c r="E140" s="74"/>
      <c r="F140" s="84"/>
      <c r="G140" s="533"/>
      <c r="H140" s="84"/>
      <c r="I140" s="534"/>
      <c r="J140" s="535"/>
      <c r="K140" s="535"/>
      <c r="L140" s="536"/>
      <c r="M140" s="534"/>
      <c r="N140" s="536"/>
      <c r="O140" s="120"/>
      <c r="P140" s="120"/>
      <c r="Q140" s="534"/>
      <c r="R140" s="534"/>
      <c r="S140" s="534"/>
      <c r="T140" s="556"/>
      <c r="U140" s="557"/>
      <c r="V140" s="406"/>
    </row>
    <row r="141" spans="1:23" x14ac:dyDescent="0.25">
      <c r="A141" s="1259"/>
      <c r="B141" s="126">
        <v>8</v>
      </c>
      <c r="C141" s="84"/>
      <c r="D141" s="74"/>
      <c r="E141" s="74"/>
      <c r="F141" s="84"/>
      <c r="G141" s="533"/>
      <c r="H141" s="84"/>
      <c r="I141" s="534"/>
      <c r="J141" s="535"/>
      <c r="K141" s="535"/>
      <c r="L141" s="536"/>
      <c r="M141" s="534"/>
      <c r="N141" s="536"/>
      <c r="O141" s="120"/>
      <c r="P141" s="120"/>
      <c r="Q141" s="534"/>
      <c r="R141" s="534"/>
      <c r="S141" s="534"/>
      <c r="T141" s="556"/>
      <c r="U141" s="557"/>
      <c r="V141" s="406"/>
    </row>
    <row r="142" spans="1:23" x14ac:dyDescent="0.25">
      <c r="A142" s="1259"/>
      <c r="B142" s="126">
        <v>9</v>
      </c>
      <c r="C142" s="84"/>
      <c r="D142" s="74"/>
      <c r="E142" s="74"/>
      <c r="F142" s="84"/>
      <c r="G142" s="533"/>
      <c r="H142" s="84"/>
      <c r="I142" s="534"/>
      <c r="J142" s="535"/>
      <c r="K142" s="535"/>
      <c r="L142" s="536"/>
      <c r="M142" s="534"/>
      <c r="N142" s="536"/>
      <c r="O142" s="120"/>
      <c r="P142" s="120"/>
      <c r="Q142" s="534"/>
      <c r="R142" s="534"/>
      <c r="S142" s="534"/>
      <c r="T142" s="556"/>
      <c r="U142" s="557"/>
      <c r="V142" s="406"/>
    </row>
    <row r="143" spans="1:23" ht="15.75" thickBot="1" x14ac:dyDescent="0.3">
      <c r="A143" s="1260"/>
      <c r="B143" s="127">
        <v>10</v>
      </c>
      <c r="C143" s="104"/>
      <c r="D143" s="102"/>
      <c r="E143" s="102"/>
      <c r="F143" s="104"/>
      <c r="G143" s="538"/>
      <c r="H143" s="104"/>
      <c r="I143" s="539"/>
      <c r="J143" s="540"/>
      <c r="K143" s="540"/>
      <c r="L143" s="541"/>
      <c r="M143" s="539"/>
      <c r="N143" s="541"/>
      <c r="O143" s="121"/>
      <c r="P143" s="121"/>
      <c r="Q143" s="539"/>
      <c r="R143" s="539"/>
      <c r="S143" s="539"/>
      <c r="T143" s="558"/>
      <c r="U143" s="559"/>
      <c r="V143" s="406"/>
    </row>
    <row r="144" spans="1:23" ht="25.5" thickBot="1" x14ac:dyDescent="0.3">
      <c r="A144" s="612"/>
      <c r="C144" s="613"/>
      <c r="D144" s="614"/>
      <c r="E144" s="395" t="s">
        <v>303</v>
      </c>
      <c r="F144" s="396">
        <f>COUNTA(F134:F143)</f>
        <v>0</v>
      </c>
      <c r="G144" s="397">
        <f>COUNTA(G134:G143)</f>
        <v>0</v>
      </c>
      <c r="H144" s="613"/>
      <c r="I144" s="523"/>
      <c r="J144" s="615"/>
      <c r="K144" s="615"/>
      <c r="L144" s="616"/>
      <c r="M144" s="1208" t="s">
        <v>440</v>
      </c>
      <c r="N144" s="1209"/>
      <c r="O144" s="654">
        <f>SUM(O134:O143)</f>
        <v>0</v>
      </c>
      <c r="P144" s="655">
        <f>SUM(P134:P143)</f>
        <v>0</v>
      </c>
      <c r="Q144" s="523"/>
      <c r="S144" s="75"/>
      <c r="T144" s="79"/>
      <c r="U144" s="560"/>
      <c r="V144" s="545"/>
      <c r="W144" s="544"/>
    </row>
    <row r="145" spans="1:23" ht="15.75" thickBot="1" x14ac:dyDescent="0.3">
      <c r="A145" s="546"/>
      <c r="B145" s="521"/>
      <c r="C145" s="487"/>
      <c r="D145" s="487"/>
      <c r="E145" s="487"/>
      <c r="F145" s="521"/>
      <c r="G145" s="487"/>
      <c r="H145" s="487"/>
      <c r="I145" s="521"/>
      <c r="J145" s="521"/>
      <c r="K145" s="521"/>
      <c r="L145" s="487"/>
      <c r="M145" s="487"/>
      <c r="N145" s="487"/>
      <c r="O145" s="487"/>
      <c r="P145" s="487"/>
      <c r="Q145" s="487"/>
      <c r="R145" s="487"/>
      <c r="S145" s="487"/>
      <c r="T145" s="561"/>
      <c r="U145" s="562"/>
      <c r="V145" s="493"/>
    </row>
    <row r="146" spans="1:23" ht="15.75" thickBot="1" x14ac:dyDescent="0.3">
      <c r="A146" s="524"/>
      <c r="B146" s="402"/>
      <c r="C146" s="280"/>
      <c r="D146" s="280"/>
      <c r="E146" s="280"/>
      <c r="F146" s="402"/>
      <c r="G146" s="280"/>
      <c r="H146" s="280"/>
      <c r="I146" s="402"/>
      <c r="J146" s="402"/>
      <c r="K146" s="402"/>
      <c r="L146" s="280"/>
      <c r="M146" s="280"/>
      <c r="N146" s="280"/>
      <c r="O146" s="280"/>
      <c r="P146" s="280"/>
      <c r="Q146" s="280"/>
      <c r="R146" s="280"/>
      <c r="S146" s="280"/>
      <c r="T146" s="551"/>
      <c r="U146" s="551"/>
      <c r="V146" s="404"/>
    </row>
    <row r="147" spans="1:23" ht="36.6" customHeight="1" thickBot="1" x14ac:dyDescent="0.3">
      <c r="A147" s="136" t="s">
        <v>9</v>
      </c>
      <c r="B147" s="1226" t="s">
        <v>35</v>
      </c>
      <c r="C147" s="1227"/>
      <c r="E147" s="1221" t="s">
        <v>267</v>
      </c>
      <c r="F147" s="1223"/>
      <c r="G147" s="1224">
        <f>VLOOKUP(B147,'Urbano.Piano inv. forn'!$D$23:$H$42,3,FALSE)</f>
        <v>0</v>
      </c>
      <c r="H147" s="1225"/>
      <c r="I147" s="64"/>
      <c r="J147" s="1221" t="s">
        <v>268</v>
      </c>
      <c r="K147" s="1222"/>
      <c r="L147" s="1223"/>
      <c r="M147" s="1224">
        <f>VLOOKUP(B147,'Urbano.Piano inv. forn'!$D$23:$H$42,4,FALSE)</f>
        <v>0</v>
      </c>
      <c r="N147" s="1225"/>
      <c r="P147" s="143" t="s">
        <v>269</v>
      </c>
      <c r="Q147" s="619"/>
      <c r="S147" s="144" t="s">
        <v>270</v>
      </c>
      <c r="T147" s="1253"/>
      <c r="U147" s="1254"/>
      <c r="V147" s="406"/>
    </row>
    <row r="148" spans="1:23" ht="13.5" customHeight="1" thickBot="1" x14ac:dyDescent="0.3">
      <c r="A148" s="109"/>
      <c r="B148" s="76"/>
      <c r="C148" s="76"/>
      <c r="E148" s="77"/>
      <c r="F148" s="77"/>
      <c r="G148" s="78"/>
      <c r="H148" s="78"/>
      <c r="I148" s="64"/>
      <c r="J148" s="77"/>
      <c r="K148" s="77"/>
      <c r="L148" s="77"/>
      <c r="M148" s="78"/>
      <c r="N148" s="78"/>
      <c r="P148" s="79"/>
      <c r="S148" s="75"/>
      <c r="T148" s="552"/>
      <c r="V148" s="110"/>
      <c r="W148" s="523"/>
    </row>
    <row r="149" spans="1:23" ht="33.75" customHeight="1" thickBot="1" x14ac:dyDescent="0.3">
      <c r="A149" s="1255" t="s">
        <v>271</v>
      </c>
      <c r="B149" s="1256"/>
      <c r="C149" s="1256"/>
      <c r="D149" s="1257"/>
      <c r="E149" s="1210">
        <f>VLOOKUP(B147,'Urbano.Piano inv. forn'!$D$23:$V$42,17,FALSE)</f>
        <v>0</v>
      </c>
      <c r="F149" s="1258"/>
      <c r="G149" s="1258"/>
      <c r="H149" s="1211"/>
      <c r="I149" s="64"/>
      <c r="J149" s="1263" t="s">
        <v>52</v>
      </c>
      <c r="K149" s="1264"/>
      <c r="L149" s="1265"/>
      <c r="M149" s="1210">
        <f>VLOOKUP(B147,'Urbano.Piano inv. forn'!$D$23:$V$42,19,FALSE)</f>
        <v>0</v>
      </c>
      <c r="N149" s="1211"/>
      <c r="O149" s="98"/>
      <c r="P149" s="142" t="s">
        <v>272</v>
      </c>
      <c r="Q149" s="115">
        <f>M149+E149</f>
        <v>0</v>
      </c>
      <c r="S149" s="144" t="s">
        <v>273</v>
      </c>
      <c r="T149" s="1253"/>
      <c r="U149" s="1254"/>
      <c r="V149" s="110"/>
      <c r="W149" s="523"/>
    </row>
    <row r="150" spans="1:23" ht="33.75" customHeight="1" thickBot="1" x14ac:dyDescent="0.3">
      <c r="A150" s="116"/>
      <c r="B150" s="117"/>
      <c r="C150" s="117"/>
      <c r="D150" s="117"/>
      <c r="E150" s="118"/>
      <c r="F150" s="118"/>
      <c r="G150" s="118"/>
      <c r="H150" s="118"/>
      <c r="I150" s="64"/>
      <c r="J150" s="77"/>
      <c r="K150" s="77"/>
      <c r="L150" s="77"/>
      <c r="M150" s="118"/>
      <c r="N150" s="118"/>
      <c r="O150" s="98"/>
      <c r="P150" s="75"/>
      <c r="Q150" s="98"/>
      <c r="S150" s="75"/>
      <c r="T150" s="553"/>
      <c r="U150" s="553"/>
      <c r="V150" s="110"/>
      <c r="W150" s="523"/>
    </row>
    <row r="151" spans="1:23" s="147" customFormat="1" ht="72" customHeight="1" x14ac:dyDescent="0.25">
      <c r="A151" s="1236" t="s">
        <v>274</v>
      </c>
      <c r="B151" s="1238" t="s">
        <v>275</v>
      </c>
      <c r="C151" s="1238" t="s">
        <v>276</v>
      </c>
      <c r="D151" s="137" t="s">
        <v>277</v>
      </c>
      <c r="E151" s="138" t="s">
        <v>278</v>
      </c>
      <c r="F151" s="137" t="s">
        <v>279</v>
      </c>
      <c r="G151" s="137" t="s">
        <v>280</v>
      </c>
      <c r="H151" s="139" t="s">
        <v>241</v>
      </c>
      <c r="I151" s="139" t="s">
        <v>281</v>
      </c>
      <c r="J151" s="139" t="s">
        <v>282</v>
      </c>
      <c r="K151" s="139" t="s">
        <v>636</v>
      </c>
      <c r="L151" s="139" t="s">
        <v>283</v>
      </c>
      <c r="M151" s="139" t="s">
        <v>284</v>
      </c>
      <c r="N151" s="139" t="s">
        <v>285</v>
      </c>
      <c r="O151" s="139" t="s">
        <v>286</v>
      </c>
      <c r="P151" s="139" t="s">
        <v>287</v>
      </c>
      <c r="Q151" s="139" t="s">
        <v>288</v>
      </c>
      <c r="R151" s="139" t="s">
        <v>289</v>
      </c>
      <c r="S151" s="139" t="s">
        <v>290</v>
      </c>
      <c r="T151" s="139" t="s">
        <v>630</v>
      </c>
      <c r="U151" s="140" t="s">
        <v>291</v>
      </c>
      <c r="V151" s="526"/>
    </row>
    <row r="152" spans="1:23" s="147" customFormat="1" ht="28.5" customHeight="1" thickBot="1" x14ac:dyDescent="0.3">
      <c r="A152" s="1261"/>
      <c r="B152" s="1262"/>
      <c r="C152" s="1262"/>
      <c r="D152" s="141" t="s">
        <v>292</v>
      </c>
      <c r="E152" s="141" t="s">
        <v>293</v>
      </c>
      <c r="F152" s="141" t="s">
        <v>294</v>
      </c>
      <c r="G152" s="141" t="s">
        <v>294</v>
      </c>
      <c r="H152" s="141" t="s">
        <v>27</v>
      </c>
      <c r="I152" s="141" t="s">
        <v>28</v>
      </c>
      <c r="J152" s="141" t="s">
        <v>295</v>
      </c>
      <c r="K152" s="141" t="s">
        <v>296</v>
      </c>
      <c r="L152" s="141" t="s">
        <v>296</v>
      </c>
      <c r="M152" s="141" t="s">
        <v>297</v>
      </c>
      <c r="N152" s="141" t="s">
        <v>296</v>
      </c>
      <c r="O152" s="141" t="s">
        <v>298</v>
      </c>
      <c r="P152" s="141" t="s">
        <v>629</v>
      </c>
      <c r="Q152" s="141" t="s">
        <v>299</v>
      </c>
      <c r="R152" s="141" t="s">
        <v>300</v>
      </c>
      <c r="S152" s="141" t="s">
        <v>301</v>
      </c>
      <c r="T152" s="141" t="s">
        <v>301</v>
      </c>
      <c r="U152" s="527"/>
      <c r="V152" s="526"/>
    </row>
    <row r="153" spans="1:23" ht="15" customHeight="1" x14ac:dyDescent="0.25">
      <c r="A153" s="1259" t="str">
        <f>B147</f>
        <v>urb.m.5</v>
      </c>
      <c r="B153" s="125">
        <v>1</v>
      </c>
      <c r="C153" s="166"/>
      <c r="D153" s="87"/>
      <c r="E153" s="87"/>
      <c r="F153" s="166"/>
      <c r="G153" s="528"/>
      <c r="H153" s="89"/>
      <c r="I153" s="529"/>
      <c r="J153" s="530"/>
      <c r="K153" s="530"/>
      <c r="L153" s="531"/>
      <c r="M153" s="529"/>
      <c r="N153" s="531"/>
      <c r="O153" s="129"/>
      <c r="P153" s="129"/>
      <c r="Q153" s="529"/>
      <c r="R153" s="529"/>
      <c r="S153" s="529"/>
      <c r="T153" s="554"/>
      <c r="U153" s="555"/>
      <c r="V153" s="406"/>
    </row>
    <row r="154" spans="1:23" x14ac:dyDescent="0.25">
      <c r="A154" s="1259"/>
      <c r="B154" s="126">
        <v>2</v>
      </c>
      <c r="C154" s="84"/>
      <c r="D154" s="74"/>
      <c r="E154" s="74"/>
      <c r="F154" s="84"/>
      <c r="G154" s="533"/>
      <c r="H154" s="84"/>
      <c r="I154" s="534"/>
      <c r="J154" s="535"/>
      <c r="K154" s="535"/>
      <c r="L154" s="536"/>
      <c r="M154" s="534"/>
      <c r="N154" s="536"/>
      <c r="O154" s="120"/>
      <c r="P154" s="120"/>
      <c r="Q154" s="534"/>
      <c r="R154" s="534" t="s">
        <v>302</v>
      </c>
      <c r="S154" s="534"/>
      <c r="T154" s="556"/>
      <c r="U154" s="557"/>
      <c r="V154" s="406"/>
    </row>
    <row r="155" spans="1:23" x14ac:dyDescent="0.25">
      <c r="A155" s="1259"/>
      <c r="B155" s="126">
        <v>3</v>
      </c>
      <c r="C155" s="84"/>
      <c r="D155" s="74"/>
      <c r="E155" s="74"/>
      <c r="F155" s="84"/>
      <c r="G155" s="533"/>
      <c r="H155" s="84"/>
      <c r="I155" s="534"/>
      <c r="J155" s="535"/>
      <c r="K155" s="535"/>
      <c r="L155" s="536"/>
      <c r="M155" s="534"/>
      <c r="N155" s="536"/>
      <c r="O155" s="120"/>
      <c r="P155" s="120"/>
      <c r="Q155" s="534"/>
      <c r="R155" s="534"/>
      <c r="S155" s="534"/>
      <c r="T155" s="556"/>
      <c r="U155" s="557"/>
      <c r="V155" s="406"/>
    </row>
    <row r="156" spans="1:23" x14ac:dyDescent="0.25">
      <c r="A156" s="1259"/>
      <c r="B156" s="126">
        <v>4</v>
      </c>
      <c r="C156" s="84"/>
      <c r="D156" s="74"/>
      <c r="E156" s="74"/>
      <c r="F156" s="84"/>
      <c r="G156" s="533"/>
      <c r="H156" s="84"/>
      <c r="I156" s="534"/>
      <c r="J156" s="535"/>
      <c r="K156" s="535"/>
      <c r="L156" s="536"/>
      <c r="M156" s="534"/>
      <c r="N156" s="536"/>
      <c r="O156" s="120"/>
      <c r="P156" s="120"/>
      <c r="Q156" s="534"/>
      <c r="R156" s="534"/>
      <c r="S156" s="534"/>
      <c r="T156" s="556"/>
      <c r="U156" s="557"/>
      <c r="V156" s="406"/>
    </row>
    <row r="157" spans="1:23" x14ac:dyDescent="0.25">
      <c r="A157" s="1259"/>
      <c r="B157" s="126">
        <v>5</v>
      </c>
      <c r="C157" s="84"/>
      <c r="D157" s="74"/>
      <c r="E157" s="74"/>
      <c r="F157" s="84"/>
      <c r="G157" s="533"/>
      <c r="H157" s="84"/>
      <c r="I157" s="534"/>
      <c r="J157" s="535"/>
      <c r="K157" s="535"/>
      <c r="L157" s="536"/>
      <c r="M157" s="534"/>
      <c r="N157" s="536"/>
      <c r="O157" s="120"/>
      <c r="P157" s="120"/>
      <c r="Q157" s="534"/>
      <c r="R157" s="534"/>
      <c r="S157" s="534"/>
      <c r="T157" s="556"/>
      <c r="U157" s="557"/>
      <c r="V157" s="406"/>
    </row>
    <row r="158" spans="1:23" x14ac:dyDescent="0.25">
      <c r="A158" s="1259"/>
      <c r="B158" s="126">
        <v>6</v>
      </c>
      <c r="C158" s="84"/>
      <c r="D158" s="74"/>
      <c r="E158" s="74"/>
      <c r="F158" s="84"/>
      <c r="G158" s="533"/>
      <c r="H158" s="84"/>
      <c r="I158" s="534"/>
      <c r="J158" s="535"/>
      <c r="K158" s="535"/>
      <c r="L158" s="536"/>
      <c r="M158" s="534"/>
      <c r="N158" s="536"/>
      <c r="O158" s="120"/>
      <c r="P158" s="120"/>
      <c r="Q158" s="534"/>
      <c r="R158" s="534"/>
      <c r="S158" s="534"/>
      <c r="T158" s="556"/>
      <c r="U158" s="557"/>
      <c r="V158" s="406"/>
    </row>
    <row r="159" spans="1:23" x14ac:dyDescent="0.25">
      <c r="A159" s="1259"/>
      <c r="B159" s="126">
        <v>7</v>
      </c>
      <c r="C159" s="84"/>
      <c r="D159" s="74"/>
      <c r="E159" s="74"/>
      <c r="F159" s="84"/>
      <c r="G159" s="533"/>
      <c r="H159" s="84"/>
      <c r="I159" s="534"/>
      <c r="J159" s="535"/>
      <c r="K159" s="535"/>
      <c r="L159" s="536"/>
      <c r="M159" s="534"/>
      <c r="N159" s="536"/>
      <c r="O159" s="120"/>
      <c r="P159" s="120"/>
      <c r="Q159" s="534"/>
      <c r="R159" s="534"/>
      <c r="S159" s="534"/>
      <c r="T159" s="556"/>
      <c r="U159" s="557"/>
      <c r="V159" s="406"/>
    </row>
    <row r="160" spans="1:23" x14ac:dyDescent="0.25">
      <c r="A160" s="1259"/>
      <c r="B160" s="126">
        <v>8</v>
      </c>
      <c r="C160" s="84"/>
      <c r="D160" s="74"/>
      <c r="E160" s="74"/>
      <c r="F160" s="84"/>
      <c r="G160" s="533"/>
      <c r="H160" s="84"/>
      <c r="I160" s="534"/>
      <c r="J160" s="535"/>
      <c r="K160" s="535"/>
      <c r="L160" s="536"/>
      <c r="M160" s="534"/>
      <c r="N160" s="536"/>
      <c r="O160" s="120"/>
      <c r="P160" s="120"/>
      <c r="Q160" s="534"/>
      <c r="R160" s="534"/>
      <c r="S160" s="534"/>
      <c r="T160" s="556"/>
      <c r="U160" s="557"/>
      <c r="V160" s="406"/>
    </row>
    <row r="161" spans="1:23" x14ac:dyDescent="0.25">
      <c r="A161" s="1259"/>
      <c r="B161" s="126">
        <v>9</v>
      </c>
      <c r="C161" s="84"/>
      <c r="D161" s="74"/>
      <c r="E161" s="74"/>
      <c r="F161" s="84"/>
      <c r="G161" s="533"/>
      <c r="H161" s="84"/>
      <c r="I161" s="534"/>
      <c r="J161" s="535"/>
      <c r="K161" s="535"/>
      <c r="L161" s="536"/>
      <c r="M161" s="534"/>
      <c r="N161" s="536"/>
      <c r="O161" s="120"/>
      <c r="P161" s="120"/>
      <c r="Q161" s="534"/>
      <c r="R161" s="534"/>
      <c r="S161" s="534"/>
      <c r="T161" s="556"/>
      <c r="U161" s="557"/>
      <c r="V161" s="406"/>
    </row>
    <row r="162" spans="1:23" ht="15.75" thickBot="1" x14ac:dyDescent="0.3">
      <c r="A162" s="1260"/>
      <c r="B162" s="127">
        <v>10</v>
      </c>
      <c r="C162" s="104"/>
      <c r="D162" s="102"/>
      <c r="E162" s="102"/>
      <c r="F162" s="104"/>
      <c r="G162" s="538"/>
      <c r="H162" s="104"/>
      <c r="I162" s="539"/>
      <c r="J162" s="540"/>
      <c r="K162" s="540"/>
      <c r="L162" s="541"/>
      <c r="M162" s="539"/>
      <c r="N162" s="541"/>
      <c r="O162" s="121"/>
      <c r="P162" s="121"/>
      <c r="Q162" s="539"/>
      <c r="R162" s="539"/>
      <c r="S162" s="539"/>
      <c r="T162" s="558"/>
      <c r="U162" s="559"/>
      <c r="V162" s="406"/>
    </row>
    <row r="163" spans="1:23" ht="25.5" thickBot="1" x14ac:dyDescent="0.3">
      <c r="A163" s="612"/>
      <c r="C163" s="613"/>
      <c r="D163" s="614"/>
      <c r="E163" s="395" t="s">
        <v>303</v>
      </c>
      <c r="F163" s="396">
        <f>COUNTA(F153:F162)</f>
        <v>0</v>
      </c>
      <c r="G163" s="397">
        <f>COUNTA(G153:G162)</f>
        <v>0</v>
      </c>
      <c r="H163" s="613"/>
      <c r="I163" s="523"/>
      <c r="J163" s="615"/>
      <c r="K163" s="615"/>
      <c r="L163" s="616"/>
      <c r="M163" s="1208" t="s">
        <v>440</v>
      </c>
      <c r="N163" s="1209"/>
      <c r="O163" s="654">
        <f>SUM(O153:O162)</f>
        <v>0</v>
      </c>
      <c r="P163" s="655">
        <f>SUM(P153:P162)</f>
        <v>0</v>
      </c>
      <c r="Q163" s="523"/>
      <c r="S163" s="75"/>
      <c r="T163" s="79"/>
      <c r="U163" s="560"/>
      <c r="V163" s="545"/>
      <c r="W163" s="544"/>
    </row>
    <row r="164" spans="1:23" ht="15.75" thickBot="1" x14ac:dyDescent="0.3">
      <c r="A164" s="546"/>
      <c r="B164" s="521"/>
      <c r="C164" s="487"/>
      <c r="D164" s="487"/>
      <c r="E164" s="487"/>
      <c r="F164" s="521"/>
      <c r="G164" s="487"/>
      <c r="H164" s="487"/>
      <c r="I164" s="521"/>
      <c r="J164" s="521"/>
      <c r="K164" s="521"/>
      <c r="L164" s="487"/>
      <c r="M164" s="487"/>
      <c r="N164" s="487"/>
      <c r="O164" s="487"/>
      <c r="P164" s="487"/>
      <c r="Q164" s="487"/>
      <c r="R164" s="487"/>
      <c r="S164" s="487"/>
      <c r="T164" s="561"/>
      <c r="U164" s="562"/>
      <c r="V164" s="493"/>
    </row>
    <row r="165" spans="1:23" ht="15.75" thickBot="1" x14ac:dyDescent="0.3">
      <c r="A165" s="524"/>
      <c r="B165" s="402"/>
      <c r="C165" s="280"/>
      <c r="D165" s="280"/>
      <c r="E165" s="280"/>
      <c r="F165" s="402"/>
      <c r="G165" s="280"/>
      <c r="H165" s="280"/>
      <c r="I165" s="402"/>
      <c r="J165" s="402"/>
      <c r="K165" s="402"/>
      <c r="L165" s="280"/>
      <c r="M165" s="280"/>
      <c r="N165" s="280"/>
      <c r="O165" s="280"/>
      <c r="P165" s="280"/>
      <c r="Q165" s="280"/>
      <c r="R165" s="280"/>
      <c r="S165" s="280"/>
      <c r="T165" s="551"/>
      <c r="U165" s="551"/>
      <c r="V165" s="404"/>
    </row>
    <row r="166" spans="1:23" ht="36.6" customHeight="1" thickBot="1" x14ac:dyDescent="0.3">
      <c r="A166" s="136" t="s">
        <v>9</v>
      </c>
      <c r="B166" s="1226" t="s">
        <v>35</v>
      </c>
      <c r="C166" s="1227"/>
      <c r="E166" s="1221" t="s">
        <v>267</v>
      </c>
      <c r="F166" s="1223"/>
      <c r="G166" s="1224">
        <f>VLOOKUP(B166,'Urbano.Piano inv. forn'!$D$23:$H$42,3,FALSE)</f>
        <v>0</v>
      </c>
      <c r="H166" s="1225"/>
      <c r="I166" s="64"/>
      <c r="J166" s="1221" t="s">
        <v>268</v>
      </c>
      <c r="K166" s="1222"/>
      <c r="L166" s="1223"/>
      <c r="M166" s="1224">
        <f>VLOOKUP(B166,'Urbano.Piano inv. forn'!$D$23:$H$42,4,FALSE)</f>
        <v>0</v>
      </c>
      <c r="N166" s="1225"/>
      <c r="P166" s="143" t="s">
        <v>269</v>
      </c>
      <c r="Q166" s="619"/>
      <c r="S166" s="144" t="s">
        <v>270</v>
      </c>
      <c r="T166" s="1253"/>
      <c r="U166" s="1254"/>
      <c r="V166" s="406"/>
    </row>
    <row r="167" spans="1:23" ht="13.5" customHeight="1" thickBot="1" x14ac:dyDescent="0.3">
      <c r="A167" s="109"/>
      <c r="B167" s="76"/>
      <c r="C167" s="76"/>
      <c r="E167" s="77"/>
      <c r="F167" s="77"/>
      <c r="G167" s="78"/>
      <c r="H167" s="78"/>
      <c r="I167" s="64"/>
      <c r="J167" s="77"/>
      <c r="K167" s="77"/>
      <c r="L167" s="77"/>
      <c r="M167" s="78"/>
      <c r="N167" s="78"/>
      <c r="P167" s="79"/>
      <c r="S167" s="75"/>
      <c r="T167" s="552"/>
      <c r="V167" s="110"/>
      <c r="W167" s="523"/>
    </row>
    <row r="168" spans="1:23" ht="33.75" customHeight="1" thickBot="1" x14ac:dyDescent="0.3">
      <c r="A168" s="1255" t="s">
        <v>271</v>
      </c>
      <c r="B168" s="1256"/>
      <c r="C168" s="1256"/>
      <c r="D168" s="1257"/>
      <c r="E168" s="1210">
        <f>VLOOKUP(B166,'Urbano.Piano inv. forn'!$D$23:$V$42,17,FALSE)</f>
        <v>0</v>
      </c>
      <c r="F168" s="1258"/>
      <c r="G168" s="1258"/>
      <c r="H168" s="1211"/>
      <c r="I168" s="64"/>
      <c r="J168" s="1263" t="s">
        <v>52</v>
      </c>
      <c r="K168" s="1264"/>
      <c r="L168" s="1265"/>
      <c r="M168" s="1210">
        <f>VLOOKUP(B166,'Urbano.Piano inv. forn'!$D$23:$V$42,19,FALSE)</f>
        <v>0</v>
      </c>
      <c r="N168" s="1211"/>
      <c r="O168" s="98"/>
      <c r="P168" s="142" t="s">
        <v>272</v>
      </c>
      <c r="Q168" s="115">
        <f>M168+E168</f>
        <v>0</v>
      </c>
      <c r="S168" s="144" t="s">
        <v>273</v>
      </c>
      <c r="T168" s="1253"/>
      <c r="U168" s="1254"/>
      <c r="V168" s="110"/>
      <c r="W168" s="523"/>
    </row>
    <row r="169" spans="1:23" ht="33.75" customHeight="1" thickBot="1" x14ac:dyDescent="0.3">
      <c r="A169" s="116"/>
      <c r="B169" s="117"/>
      <c r="C169" s="117"/>
      <c r="D169" s="117"/>
      <c r="E169" s="118"/>
      <c r="F169" s="118"/>
      <c r="G169" s="118"/>
      <c r="H169" s="118"/>
      <c r="I169" s="64"/>
      <c r="J169" s="77"/>
      <c r="K169" s="77"/>
      <c r="L169" s="77"/>
      <c r="M169" s="118"/>
      <c r="N169" s="118"/>
      <c r="O169" s="98"/>
      <c r="P169" s="75"/>
      <c r="Q169" s="98"/>
      <c r="S169" s="75"/>
      <c r="T169" s="553"/>
      <c r="U169" s="553"/>
      <c r="V169" s="110"/>
      <c r="W169" s="523"/>
    </row>
    <row r="170" spans="1:23" s="147" customFormat="1" ht="72" customHeight="1" x14ac:dyDescent="0.25">
      <c r="A170" s="1236" t="s">
        <v>274</v>
      </c>
      <c r="B170" s="1238" t="s">
        <v>275</v>
      </c>
      <c r="C170" s="1238" t="s">
        <v>276</v>
      </c>
      <c r="D170" s="137" t="s">
        <v>277</v>
      </c>
      <c r="E170" s="138" t="s">
        <v>278</v>
      </c>
      <c r="F170" s="137" t="s">
        <v>279</v>
      </c>
      <c r="G170" s="137" t="s">
        <v>280</v>
      </c>
      <c r="H170" s="139" t="s">
        <v>241</v>
      </c>
      <c r="I170" s="139" t="s">
        <v>281</v>
      </c>
      <c r="J170" s="139" t="s">
        <v>282</v>
      </c>
      <c r="K170" s="139" t="s">
        <v>636</v>
      </c>
      <c r="L170" s="139" t="s">
        <v>283</v>
      </c>
      <c r="M170" s="139" t="s">
        <v>284</v>
      </c>
      <c r="N170" s="139" t="s">
        <v>285</v>
      </c>
      <c r="O170" s="139" t="s">
        <v>286</v>
      </c>
      <c r="P170" s="139" t="s">
        <v>287</v>
      </c>
      <c r="Q170" s="139" t="s">
        <v>288</v>
      </c>
      <c r="R170" s="139" t="s">
        <v>289</v>
      </c>
      <c r="S170" s="139" t="s">
        <v>290</v>
      </c>
      <c r="T170" s="139" t="s">
        <v>630</v>
      </c>
      <c r="U170" s="140" t="s">
        <v>291</v>
      </c>
      <c r="V170" s="526"/>
    </row>
    <row r="171" spans="1:23" s="147" customFormat="1" ht="28.5" customHeight="1" thickBot="1" x14ac:dyDescent="0.3">
      <c r="A171" s="1261"/>
      <c r="B171" s="1262"/>
      <c r="C171" s="1262"/>
      <c r="D171" s="141" t="s">
        <v>292</v>
      </c>
      <c r="E171" s="141" t="s">
        <v>293</v>
      </c>
      <c r="F171" s="141" t="s">
        <v>294</v>
      </c>
      <c r="G171" s="141" t="s">
        <v>294</v>
      </c>
      <c r="H171" s="141" t="s">
        <v>27</v>
      </c>
      <c r="I171" s="141" t="s">
        <v>28</v>
      </c>
      <c r="J171" s="141" t="s">
        <v>295</v>
      </c>
      <c r="K171" s="141" t="s">
        <v>296</v>
      </c>
      <c r="L171" s="141" t="s">
        <v>296</v>
      </c>
      <c r="M171" s="141" t="s">
        <v>297</v>
      </c>
      <c r="N171" s="141" t="s">
        <v>296</v>
      </c>
      <c r="O171" s="141" t="s">
        <v>298</v>
      </c>
      <c r="P171" s="141" t="s">
        <v>629</v>
      </c>
      <c r="Q171" s="141" t="s">
        <v>299</v>
      </c>
      <c r="R171" s="141" t="s">
        <v>300</v>
      </c>
      <c r="S171" s="141" t="s">
        <v>301</v>
      </c>
      <c r="T171" s="141" t="s">
        <v>301</v>
      </c>
      <c r="U171" s="527"/>
      <c r="V171" s="526"/>
    </row>
    <row r="172" spans="1:23" ht="15" customHeight="1" x14ac:dyDescent="0.25">
      <c r="A172" s="1259" t="str">
        <f>B166</f>
        <v>urb.m.5</v>
      </c>
      <c r="B172" s="125">
        <v>1</v>
      </c>
      <c r="C172" s="166"/>
      <c r="D172" s="87"/>
      <c r="E172" s="87"/>
      <c r="F172" s="166"/>
      <c r="G172" s="528"/>
      <c r="H172" s="89"/>
      <c r="I172" s="529"/>
      <c r="J172" s="530"/>
      <c r="K172" s="530"/>
      <c r="L172" s="531"/>
      <c r="M172" s="529"/>
      <c r="N172" s="531"/>
      <c r="O172" s="129"/>
      <c r="P172" s="129"/>
      <c r="Q172" s="529"/>
      <c r="R172" s="529"/>
      <c r="S172" s="529"/>
      <c r="T172" s="554"/>
      <c r="U172" s="555"/>
      <c r="V172" s="406"/>
    </row>
    <row r="173" spans="1:23" x14ac:dyDescent="0.25">
      <c r="A173" s="1259"/>
      <c r="B173" s="126">
        <v>2</v>
      </c>
      <c r="C173" s="84"/>
      <c r="D173" s="74"/>
      <c r="E173" s="74"/>
      <c r="F173" s="84"/>
      <c r="G173" s="533"/>
      <c r="H173" s="84"/>
      <c r="I173" s="534"/>
      <c r="J173" s="535"/>
      <c r="K173" s="535"/>
      <c r="L173" s="536"/>
      <c r="M173" s="534"/>
      <c r="N173" s="536"/>
      <c r="O173" s="120"/>
      <c r="P173" s="120"/>
      <c r="Q173" s="534"/>
      <c r="R173" s="534" t="s">
        <v>302</v>
      </c>
      <c r="S173" s="534"/>
      <c r="T173" s="556"/>
      <c r="U173" s="557"/>
      <c r="V173" s="406"/>
    </row>
    <row r="174" spans="1:23" x14ac:dyDescent="0.25">
      <c r="A174" s="1259"/>
      <c r="B174" s="126">
        <v>3</v>
      </c>
      <c r="C174" s="84"/>
      <c r="D174" s="74"/>
      <c r="E174" s="74"/>
      <c r="F174" s="84"/>
      <c r="G174" s="533"/>
      <c r="H174" s="84"/>
      <c r="I174" s="534"/>
      <c r="J174" s="535"/>
      <c r="K174" s="535"/>
      <c r="L174" s="536"/>
      <c r="M174" s="534"/>
      <c r="N174" s="536"/>
      <c r="O174" s="120"/>
      <c r="P174" s="120"/>
      <c r="Q174" s="534"/>
      <c r="R174" s="534"/>
      <c r="S174" s="534"/>
      <c r="T174" s="556"/>
      <c r="U174" s="557"/>
      <c r="V174" s="406"/>
    </row>
    <row r="175" spans="1:23" x14ac:dyDescent="0.25">
      <c r="A175" s="1259"/>
      <c r="B175" s="126">
        <v>4</v>
      </c>
      <c r="C175" s="84"/>
      <c r="D175" s="74"/>
      <c r="E175" s="74"/>
      <c r="F175" s="84"/>
      <c r="G175" s="533"/>
      <c r="H175" s="84"/>
      <c r="I175" s="534"/>
      <c r="J175" s="535"/>
      <c r="K175" s="535"/>
      <c r="L175" s="536"/>
      <c r="M175" s="534"/>
      <c r="N175" s="536"/>
      <c r="O175" s="120"/>
      <c r="P175" s="120"/>
      <c r="Q175" s="534"/>
      <c r="R175" s="534"/>
      <c r="S175" s="534"/>
      <c r="T175" s="556"/>
      <c r="U175" s="557"/>
      <c r="V175" s="406"/>
    </row>
    <row r="176" spans="1:23" x14ac:dyDescent="0.25">
      <c r="A176" s="1259"/>
      <c r="B176" s="126">
        <v>5</v>
      </c>
      <c r="C176" s="84"/>
      <c r="D176" s="74"/>
      <c r="E176" s="74"/>
      <c r="F176" s="84"/>
      <c r="G176" s="533"/>
      <c r="H176" s="84"/>
      <c r="I176" s="534"/>
      <c r="J176" s="535"/>
      <c r="K176" s="535"/>
      <c r="L176" s="536"/>
      <c r="M176" s="534"/>
      <c r="N176" s="536"/>
      <c r="O176" s="120"/>
      <c r="P176" s="120"/>
      <c r="Q176" s="534"/>
      <c r="R176" s="534"/>
      <c r="S176" s="534"/>
      <c r="T176" s="556"/>
      <c r="U176" s="557"/>
      <c r="V176" s="406"/>
    </row>
    <row r="177" spans="1:23" x14ac:dyDescent="0.25">
      <c r="A177" s="1259"/>
      <c r="B177" s="126">
        <v>6</v>
      </c>
      <c r="C177" s="84"/>
      <c r="D177" s="74"/>
      <c r="E177" s="74"/>
      <c r="F177" s="84"/>
      <c r="G177" s="533"/>
      <c r="H177" s="84"/>
      <c r="I177" s="534"/>
      <c r="J177" s="535"/>
      <c r="K177" s="535"/>
      <c r="L177" s="536"/>
      <c r="M177" s="534"/>
      <c r="N177" s="536"/>
      <c r="O177" s="120"/>
      <c r="P177" s="120"/>
      <c r="Q177" s="534"/>
      <c r="R177" s="534"/>
      <c r="S177" s="534"/>
      <c r="T177" s="556"/>
      <c r="U177" s="557"/>
      <c r="V177" s="406"/>
    </row>
    <row r="178" spans="1:23" x14ac:dyDescent="0.25">
      <c r="A178" s="1259"/>
      <c r="B178" s="126">
        <v>7</v>
      </c>
      <c r="C178" s="84"/>
      <c r="D178" s="74"/>
      <c r="E178" s="74"/>
      <c r="F178" s="84"/>
      <c r="G178" s="533"/>
      <c r="H178" s="84"/>
      <c r="I178" s="534"/>
      <c r="J178" s="535"/>
      <c r="K178" s="535"/>
      <c r="L178" s="536"/>
      <c r="M178" s="534"/>
      <c r="N178" s="536"/>
      <c r="O178" s="120"/>
      <c r="P178" s="120"/>
      <c r="Q178" s="534"/>
      <c r="R178" s="534"/>
      <c r="S178" s="534"/>
      <c r="T178" s="556"/>
      <c r="U178" s="557"/>
      <c r="V178" s="406"/>
    </row>
    <row r="179" spans="1:23" x14ac:dyDescent="0.25">
      <c r="A179" s="1259"/>
      <c r="B179" s="126">
        <v>8</v>
      </c>
      <c r="C179" s="84"/>
      <c r="D179" s="74"/>
      <c r="E179" s="74"/>
      <c r="F179" s="84"/>
      <c r="G179" s="533"/>
      <c r="H179" s="84"/>
      <c r="I179" s="534"/>
      <c r="J179" s="535"/>
      <c r="K179" s="535"/>
      <c r="L179" s="536"/>
      <c r="M179" s="534"/>
      <c r="N179" s="536"/>
      <c r="O179" s="120"/>
      <c r="P179" s="120"/>
      <c r="Q179" s="534"/>
      <c r="R179" s="534"/>
      <c r="S179" s="534"/>
      <c r="T179" s="556"/>
      <c r="U179" s="557"/>
      <c r="V179" s="406"/>
    </row>
    <row r="180" spans="1:23" x14ac:dyDescent="0.25">
      <c r="A180" s="1259"/>
      <c r="B180" s="126">
        <v>9</v>
      </c>
      <c r="C180" s="84"/>
      <c r="D180" s="74"/>
      <c r="E180" s="74"/>
      <c r="F180" s="84"/>
      <c r="G180" s="533"/>
      <c r="H180" s="84"/>
      <c r="I180" s="534"/>
      <c r="J180" s="535"/>
      <c r="K180" s="535"/>
      <c r="L180" s="536"/>
      <c r="M180" s="534"/>
      <c r="N180" s="536"/>
      <c r="O180" s="120"/>
      <c r="P180" s="120"/>
      <c r="Q180" s="534"/>
      <c r="R180" s="534"/>
      <c r="S180" s="534"/>
      <c r="T180" s="556"/>
      <c r="U180" s="557"/>
      <c r="V180" s="406"/>
    </row>
    <row r="181" spans="1:23" ht="15.75" thickBot="1" x14ac:dyDescent="0.3">
      <c r="A181" s="1260"/>
      <c r="B181" s="127">
        <v>10</v>
      </c>
      <c r="C181" s="104"/>
      <c r="D181" s="102"/>
      <c r="E181" s="102"/>
      <c r="F181" s="104"/>
      <c r="G181" s="538"/>
      <c r="H181" s="104"/>
      <c r="I181" s="539"/>
      <c r="J181" s="540"/>
      <c r="K181" s="540"/>
      <c r="L181" s="541"/>
      <c r="M181" s="539"/>
      <c r="N181" s="541"/>
      <c r="O181" s="121"/>
      <c r="P181" s="121"/>
      <c r="Q181" s="539"/>
      <c r="R181" s="539"/>
      <c r="S181" s="539"/>
      <c r="T181" s="558"/>
      <c r="U181" s="559"/>
      <c r="V181" s="406"/>
    </row>
    <row r="182" spans="1:23" ht="25.5" thickBot="1" x14ac:dyDescent="0.3">
      <c r="A182" s="612"/>
      <c r="C182" s="613"/>
      <c r="D182" s="614"/>
      <c r="E182" s="395" t="s">
        <v>303</v>
      </c>
      <c r="F182" s="396">
        <f>COUNTA(F172:F181)</f>
        <v>0</v>
      </c>
      <c r="G182" s="397">
        <f>COUNTA(G172:G181)</f>
        <v>0</v>
      </c>
      <c r="H182" s="613"/>
      <c r="I182" s="523"/>
      <c r="J182" s="615"/>
      <c r="K182" s="615"/>
      <c r="L182" s="616"/>
      <c r="M182" s="1208" t="s">
        <v>440</v>
      </c>
      <c r="N182" s="1209"/>
      <c r="O182" s="654">
        <f>SUM(O172:O181)</f>
        <v>0</v>
      </c>
      <c r="P182" s="655">
        <f>SUM(P172:P181)</f>
        <v>0</v>
      </c>
      <c r="Q182" s="523"/>
      <c r="S182" s="75"/>
      <c r="T182" s="79"/>
      <c r="U182" s="560"/>
      <c r="V182" s="545"/>
      <c r="W182" s="544"/>
    </row>
    <row r="183" spans="1:23" ht="15.75" thickBot="1" x14ac:dyDescent="0.3">
      <c r="A183" s="546"/>
      <c r="B183" s="521"/>
      <c r="C183" s="487"/>
      <c r="D183" s="487"/>
      <c r="E183" s="487"/>
      <c r="F183" s="521"/>
      <c r="G183" s="487"/>
      <c r="H183" s="487"/>
      <c r="I183" s="521"/>
      <c r="J183" s="521"/>
      <c r="K183" s="521"/>
      <c r="L183" s="487"/>
      <c r="M183" s="487"/>
      <c r="N183" s="487"/>
      <c r="O183" s="487"/>
      <c r="P183" s="487"/>
      <c r="Q183" s="487"/>
      <c r="R183" s="487"/>
      <c r="S183" s="487"/>
      <c r="T183" s="561"/>
      <c r="U183" s="562"/>
      <c r="V183" s="493"/>
    </row>
    <row r="184" spans="1:23" ht="15.75" thickBot="1" x14ac:dyDescent="0.3">
      <c r="A184" s="524"/>
      <c r="B184" s="402"/>
      <c r="C184" s="280"/>
      <c r="D184" s="280"/>
      <c r="E184" s="280"/>
      <c r="F184" s="402"/>
      <c r="G184" s="280"/>
      <c r="H184" s="280"/>
      <c r="I184" s="402"/>
      <c r="J184" s="402"/>
      <c r="K184" s="402"/>
      <c r="L184" s="280"/>
      <c r="M184" s="280"/>
      <c r="N184" s="280"/>
      <c r="O184" s="280"/>
      <c r="P184" s="280"/>
      <c r="Q184" s="280"/>
      <c r="R184" s="280"/>
      <c r="S184" s="280"/>
      <c r="T184" s="551"/>
      <c r="U184" s="551"/>
      <c r="V184" s="404"/>
    </row>
    <row r="185" spans="1:23" ht="36.6" customHeight="1" thickBot="1" x14ac:dyDescent="0.3">
      <c r="A185" s="136" t="s">
        <v>9</v>
      </c>
      <c r="B185" s="1226" t="s">
        <v>35</v>
      </c>
      <c r="C185" s="1227"/>
      <c r="E185" s="1221" t="s">
        <v>267</v>
      </c>
      <c r="F185" s="1223"/>
      <c r="G185" s="1224">
        <f>VLOOKUP(B185,'Urbano.Piano inv. forn'!$D$23:$H$42,3,FALSE)</f>
        <v>0</v>
      </c>
      <c r="H185" s="1225"/>
      <c r="I185" s="64"/>
      <c r="J185" s="1221" t="s">
        <v>268</v>
      </c>
      <c r="K185" s="1222"/>
      <c r="L185" s="1223"/>
      <c r="M185" s="1224">
        <f>VLOOKUP(B185,'Urbano.Piano inv. forn'!$D$23:$H$42,4,FALSE)</f>
        <v>0</v>
      </c>
      <c r="N185" s="1225"/>
      <c r="P185" s="143" t="s">
        <v>269</v>
      </c>
      <c r="Q185" s="619"/>
      <c r="S185" s="144" t="s">
        <v>270</v>
      </c>
      <c r="T185" s="1253"/>
      <c r="U185" s="1254"/>
      <c r="V185" s="406"/>
    </row>
    <row r="186" spans="1:23" ht="13.5" customHeight="1" thickBot="1" x14ac:dyDescent="0.3">
      <c r="A186" s="109"/>
      <c r="B186" s="76"/>
      <c r="C186" s="76"/>
      <c r="E186" s="77"/>
      <c r="F186" s="77"/>
      <c r="G186" s="78"/>
      <c r="H186" s="78"/>
      <c r="I186" s="64"/>
      <c r="J186" s="77"/>
      <c r="K186" s="77"/>
      <c r="L186" s="77"/>
      <c r="M186" s="78"/>
      <c r="N186" s="78"/>
      <c r="P186" s="79"/>
      <c r="S186" s="75"/>
      <c r="T186" s="552"/>
      <c r="V186" s="110"/>
      <c r="W186" s="523"/>
    </row>
    <row r="187" spans="1:23" ht="33.75" customHeight="1" thickBot="1" x14ac:dyDescent="0.3">
      <c r="A187" s="1255" t="s">
        <v>271</v>
      </c>
      <c r="B187" s="1256"/>
      <c r="C187" s="1256"/>
      <c r="D187" s="1257"/>
      <c r="E187" s="1210">
        <f>VLOOKUP(B185,'Urbano.Piano inv. forn'!$D$23:$V$42,17,FALSE)</f>
        <v>0</v>
      </c>
      <c r="F187" s="1258"/>
      <c r="G187" s="1258"/>
      <c r="H187" s="1211"/>
      <c r="I187" s="64"/>
      <c r="J187" s="1263" t="s">
        <v>52</v>
      </c>
      <c r="K187" s="1264"/>
      <c r="L187" s="1265"/>
      <c r="M187" s="1210">
        <f>VLOOKUP(B185,'Urbano.Piano inv. forn'!$D$23:$V$42,19,FALSE)</f>
        <v>0</v>
      </c>
      <c r="N187" s="1211"/>
      <c r="O187" s="98"/>
      <c r="P187" s="142" t="s">
        <v>272</v>
      </c>
      <c r="Q187" s="115">
        <f>M187+E187</f>
        <v>0</v>
      </c>
      <c r="S187" s="144" t="s">
        <v>273</v>
      </c>
      <c r="T187" s="1253"/>
      <c r="U187" s="1254"/>
      <c r="V187" s="110"/>
      <c r="W187" s="523"/>
    </row>
    <row r="188" spans="1:23" ht="33.75" customHeight="1" thickBot="1" x14ac:dyDescent="0.3">
      <c r="A188" s="116"/>
      <c r="B188" s="117"/>
      <c r="C188" s="117"/>
      <c r="D188" s="117"/>
      <c r="E188" s="118"/>
      <c r="F188" s="118"/>
      <c r="G188" s="118"/>
      <c r="H188" s="118"/>
      <c r="I188" s="64"/>
      <c r="J188" s="77"/>
      <c r="K188" s="77"/>
      <c r="L188" s="77"/>
      <c r="M188" s="118"/>
      <c r="N188" s="118"/>
      <c r="O188" s="98"/>
      <c r="P188" s="75"/>
      <c r="Q188" s="98"/>
      <c r="S188" s="75"/>
      <c r="T188" s="553"/>
      <c r="U188" s="553"/>
      <c r="V188" s="110"/>
      <c r="W188" s="523"/>
    </row>
    <row r="189" spans="1:23" s="147" customFormat="1" ht="72" customHeight="1" x14ac:dyDescent="0.25">
      <c r="A189" s="1236" t="s">
        <v>274</v>
      </c>
      <c r="B189" s="1238" t="s">
        <v>275</v>
      </c>
      <c r="C189" s="1238" t="s">
        <v>276</v>
      </c>
      <c r="D189" s="137" t="s">
        <v>277</v>
      </c>
      <c r="E189" s="138" t="s">
        <v>278</v>
      </c>
      <c r="F189" s="137" t="s">
        <v>279</v>
      </c>
      <c r="G189" s="137" t="s">
        <v>280</v>
      </c>
      <c r="H189" s="139" t="s">
        <v>241</v>
      </c>
      <c r="I189" s="139" t="s">
        <v>281</v>
      </c>
      <c r="J189" s="139" t="s">
        <v>282</v>
      </c>
      <c r="K189" s="139" t="s">
        <v>636</v>
      </c>
      <c r="L189" s="139" t="s">
        <v>283</v>
      </c>
      <c r="M189" s="139" t="s">
        <v>284</v>
      </c>
      <c r="N189" s="139" t="s">
        <v>285</v>
      </c>
      <c r="O189" s="139" t="s">
        <v>286</v>
      </c>
      <c r="P189" s="139" t="s">
        <v>287</v>
      </c>
      <c r="Q189" s="139" t="s">
        <v>288</v>
      </c>
      <c r="R189" s="139" t="s">
        <v>289</v>
      </c>
      <c r="S189" s="139" t="s">
        <v>290</v>
      </c>
      <c r="T189" s="139" t="s">
        <v>630</v>
      </c>
      <c r="U189" s="140" t="s">
        <v>291</v>
      </c>
      <c r="V189" s="526"/>
    </row>
    <row r="190" spans="1:23" s="147" customFormat="1" ht="28.5" customHeight="1" thickBot="1" x14ac:dyDescent="0.3">
      <c r="A190" s="1261"/>
      <c r="B190" s="1262"/>
      <c r="C190" s="1262"/>
      <c r="D190" s="141" t="s">
        <v>292</v>
      </c>
      <c r="E190" s="141" t="s">
        <v>293</v>
      </c>
      <c r="F190" s="141" t="s">
        <v>294</v>
      </c>
      <c r="G190" s="141" t="s">
        <v>294</v>
      </c>
      <c r="H190" s="141" t="s">
        <v>27</v>
      </c>
      <c r="I190" s="141" t="s">
        <v>28</v>
      </c>
      <c r="J190" s="141" t="s">
        <v>295</v>
      </c>
      <c r="K190" s="141" t="s">
        <v>296</v>
      </c>
      <c r="L190" s="141" t="s">
        <v>296</v>
      </c>
      <c r="M190" s="141" t="s">
        <v>297</v>
      </c>
      <c r="N190" s="141" t="s">
        <v>296</v>
      </c>
      <c r="O190" s="141" t="s">
        <v>298</v>
      </c>
      <c r="P190" s="141" t="s">
        <v>629</v>
      </c>
      <c r="Q190" s="141" t="s">
        <v>299</v>
      </c>
      <c r="R190" s="141" t="s">
        <v>300</v>
      </c>
      <c r="S190" s="141" t="s">
        <v>301</v>
      </c>
      <c r="T190" s="141" t="s">
        <v>301</v>
      </c>
      <c r="U190" s="527"/>
      <c r="V190" s="526"/>
    </row>
    <row r="191" spans="1:23" ht="15" customHeight="1" x14ac:dyDescent="0.25">
      <c r="A191" s="1259" t="str">
        <f>B185</f>
        <v>urb.m.5</v>
      </c>
      <c r="B191" s="125">
        <v>1</v>
      </c>
      <c r="C191" s="166"/>
      <c r="D191" s="87"/>
      <c r="E191" s="87"/>
      <c r="F191" s="166"/>
      <c r="G191" s="528"/>
      <c r="H191" s="89"/>
      <c r="I191" s="529"/>
      <c r="J191" s="530"/>
      <c r="K191" s="530"/>
      <c r="L191" s="531"/>
      <c r="M191" s="529"/>
      <c r="N191" s="531"/>
      <c r="O191" s="129"/>
      <c r="P191" s="129"/>
      <c r="Q191" s="529"/>
      <c r="R191" s="529"/>
      <c r="S191" s="529"/>
      <c r="T191" s="554"/>
      <c r="U191" s="555"/>
      <c r="V191" s="406"/>
    </row>
    <row r="192" spans="1:23" x14ac:dyDescent="0.25">
      <c r="A192" s="1259"/>
      <c r="B192" s="126">
        <v>2</v>
      </c>
      <c r="C192" s="84"/>
      <c r="D192" s="74"/>
      <c r="E192" s="74"/>
      <c r="F192" s="84"/>
      <c r="G192" s="533"/>
      <c r="H192" s="84"/>
      <c r="I192" s="534"/>
      <c r="J192" s="535"/>
      <c r="K192" s="535"/>
      <c r="L192" s="536"/>
      <c r="M192" s="534"/>
      <c r="N192" s="536"/>
      <c r="O192" s="120"/>
      <c r="P192" s="120"/>
      <c r="Q192" s="534"/>
      <c r="R192" s="534" t="s">
        <v>302</v>
      </c>
      <c r="S192" s="534"/>
      <c r="T192" s="556"/>
      <c r="U192" s="557"/>
      <c r="V192" s="406"/>
    </row>
    <row r="193" spans="1:23" x14ac:dyDescent="0.25">
      <c r="A193" s="1259"/>
      <c r="B193" s="126">
        <v>3</v>
      </c>
      <c r="C193" s="84"/>
      <c r="D193" s="74"/>
      <c r="E193" s="74"/>
      <c r="F193" s="84"/>
      <c r="G193" s="533"/>
      <c r="H193" s="84"/>
      <c r="I193" s="534"/>
      <c r="J193" s="535"/>
      <c r="K193" s="535"/>
      <c r="L193" s="536"/>
      <c r="M193" s="534"/>
      <c r="N193" s="536"/>
      <c r="O193" s="120"/>
      <c r="P193" s="120"/>
      <c r="Q193" s="534"/>
      <c r="R193" s="534"/>
      <c r="S193" s="534"/>
      <c r="T193" s="556"/>
      <c r="U193" s="557"/>
      <c r="V193" s="406"/>
    </row>
    <row r="194" spans="1:23" x14ac:dyDescent="0.25">
      <c r="A194" s="1259"/>
      <c r="B194" s="126">
        <v>4</v>
      </c>
      <c r="C194" s="84"/>
      <c r="D194" s="74"/>
      <c r="E194" s="74"/>
      <c r="F194" s="84"/>
      <c r="G194" s="533"/>
      <c r="H194" s="84"/>
      <c r="I194" s="534"/>
      <c r="J194" s="535"/>
      <c r="K194" s="535"/>
      <c r="L194" s="536"/>
      <c r="M194" s="534"/>
      <c r="N194" s="536"/>
      <c r="O194" s="120"/>
      <c r="P194" s="120"/>
      <c r="Q194" s="534"/>
      <c r="R194" s="534"/>
      <c r="S194" s="534"/>
      <c r="T194" s="556"/>
      <c r="U194" s="557"/>
      <c r="V194" s="406"/>
    </row>
    <row r="195" spans="1:23" x14ac:dyDescent="0.25">
      <c r="A195" s="1259"/>
      <c r="B195" s="126">
        <v>5</v>
      </c>
      <c r="C195" s="84"/>
      <c r="D195" s="74"/>
      <c r="E195" s="74"/>
      <c r="F195" s="84"/>
      <c r="G195" s="533"/>
      <c r="H195" s="84"/>
      <c r="I195" s="534"/>
      <c r="J195" s="535"/>
      <c r="K195" s="535"/>
      <c r="L195" s="536"/>
      <c r="M195" s="534"/>
      <c r="N195" s="536"/>
      <c r="O195" s="120"/>
      <c r="P195" s="120"/>
      <c r="Q195" s="534"/>
      <c r="R195" s="534"/>
      <c r="S195" s="534"/>
      <c r="T195" s="556"/>
      <c r="U195" s="557"/>
      <c r="V195" s="406"/>
    </row>
    <row r="196" spans="1:23" x14ac:dyDescent="0.25">
      <c r="A196" s="1259"/>
      <c r="B196" s="126">
        <v>6</v>
      </c>
      <c r="C196" s="84"/>
      <c r="D196" s="74"/>
      <c r="E196" s="74"/>
      <c r="F196" s="84"/>
      <c r="G196" s="533"/>
      <c r="H196" s="84"/>
      <c r="I196" s="534"/>
      <c r="J196" s="535"/>
      <c r="K196" s="535"/>
      <c r="L196" s="536"/>
      <c r="M196" s="534"/>
      <c r="N196" s="536"/>
      <c r="O196" s="120"/>
      <c r="P196" s="120"/>
      <c r="Q196" s="534"/>
      <c r="R196" s="534"/>
      <c r="S196" s="534"/>
      <c r="T196" s="556"/>
      <c r="U196" s="557"/>
      <c r="V196" s="406"/>
    </row>
    <row r="197" spans="1:23" x14ac:dyDescent="0.25">
      <c r="A197" s="1259"/>
      <c r="B197" s="126">
        <v>7</v>
      </c>
      <c r="C197" s="84"/>
      <c r="D197" s="74"/>
      <c r="E197" s="74"/>
      <c r="F197" s="84"/>
      <c r="G197" s="533"/>
      <c r="H197" s="84"/>
      <c r="I197" s="534"/>
      <c r="J197" s="535"/>
      <c r="K197" s="535"/>
      <c r="L197" s="536"/>
      <c r="M197" s="534"/>
      <c r="N197" s="536"/>
      <c r="O197" s="120"/>
      <c r="P197" s="120"/>
      <c r="Q197" s="534"/>
      <c r="R197" s="534"/>
      <c r="S197" s="534"/>
      <c r="T197" s="556"/>
      <c r="U197" s="557"/>
      <c r="V197" s="406"/>
    </row>
    <row r="198" spans="1:23" x14ac:dyDescent="0.25">
      <c r="A198" s="1259"/>
      <c r="B198" s="126">
        <v>8</v>
      </c>
      <c r="C198" s="84"/>
      <c r="D198" s="74"/>
      <c r="E198" s="74"/>
      <c r="F198" s="84"/>
      <c r="G198" s="533"/>
      <c r="H198" s="84"/>
      <c r="I198" s="534"/>
      <c r="J198" s="535"/>
      <c r="K198" s="535"/>
      <c r="L198" s="536"/>
      <c r="M198" s="534"/>
      <c r="N198" s="536"/>
      <c r="O198" s="120"/>
      <c r="P198" s="120"/>
      <c r="Q198" s="534"/>
      <c r="R198" s="534"/>
      <c r="S198" s="534"/>
      <c r="T198" s="556"/>
      <c r="U198" s="557"/>
      <c r="V198" s="406"/>
    </row>
    <row r="199" spans="1:23" x14ac:dyDescent="0.25">
      <c r="A199" s="1259"/>
      <c r="B199" s="126">
        <v>9</v>
      </c>
      <c r="C199" s="84"/>
      <c r="D199" s="74"/>
      <c r="E199" s="74"/>
      <c r="F199" s="84"/>
      <c r="G199" s="533"/>
      <c r="H199" s="84"/>
      <c r="I199" s="534"/>
      <c r="J199" s="535"/>
      <c r="K199" s="535"/>
      <c r="L199" s="536"/>
      <c r="M199" s="534"/>
      <c r="N199" s="536"/>
      <c r="O199" s="120"/>
      <c r="P199" s="120"/>
      <c r="Q199" s="534"/>
      <c r="R199" s="534"/>
      <c r="S199" s="534"/>
      <c r="T199" s="556"/>
      <c r="U199" s="557"/>
      <c r="V199" s="406"/>
    </row>
    <row r="200" spans="1:23" ht="15.75" thickBot="1" x14ac:dyDescent="0.3">
      <c r="A200" s="1260"/>
      <c r="B200" s="127">
        <v>10</v>
      </c>
      <c r="C200" s="104"/>
      <c r="D200" s="102"/>
      <c r="E200" s="102"/>
      <c r="F200" s="104"/>
      <c r="G200" s="538"/>
      <c r="H200" s="104"/>
      <c r="I200" s="539"/>
      <c r="J200" s="540"/>
      <c r="K200" s="540"/>
      <c r="L200" s="541"/>
      <c r="M200" s="539"/>
      <c r="N200" s="541"/>
      <c r="O200" s="121"/>
      <c r="P200" s="121"/>
      <c r="Q200" s="539"/>
      <c r="R200" s="539"/>
      <c r="S200" s="539"/>
      <c r="T200" s="558"/>
      <c r="U200" s="559"/>
      <c r="V200" s="406"/>
    </row>
    <row r="201" spans="1:23" ht="25.5" thickBot="1" x14ac:dyDescent="0.3">
      <c r="A201" s="612"/>
      <c r="C201" s="613"/>
      <c r="D201" s="614"/>
      <c r="E201" s="395" t="s">
        <v>303</v>
      </c>
      <c r="F201" s="396">
        <f>COUNTA(F191:F200)</f>
        <v>0</v>
      </c>
      <c r="G201" s="397">
        <f>COUNTA(G191:G200)</f>
        <v>0</v>
      </c>
      <c r="H201" s="613"/>
      <c r="I201" s="523"/>
      <c r="J201" s="615"/>
      <c r="K201" s="615"/>
      <c r="L201" s="616"/>
      <c r="M201" s="1208" t="s">
        <v>440</v>
      </c>
      <c r="N201" s="1209"/>
      <c r="O201" s="654">
        <f>SUM(O191:O200)</f>
        <v>0</v>
      </c>
      <c r="P201" s="655">
        <f>SUM(P191:P200)</f>
        <v>0</v>
      </c>
      <c r="Q201" s="523"/>
      <c r="S201" s="75"/>
      <c r="T201" s="79"/>
      <c r="U201" s="560"/>
      <c r="V201" s="545"/>
      <c r="W201" s="544"/>
    </row>
    <row r="202" spans="1:23" ht="15.75" thickBot="1" x14ac:dyDescent="0.3">
      <c r="A202" s="546"/>
      <c r="B202" s="521"/>
      <c r="C202" s="487"/>
      <c r="D202" s="487"/>
      <c r="E202" s="487"/>
      <c r="F202" s="521"/>
      <c r="G202" s="487"/>
      <c r="H202" s="487"/>
      <c r="I202" s="521"/>
      <c r="J202" s="521"/>
      <c r="K202" s="521"/>
      <c r="L202" s="487"/>
      <c r="M202" s="487"/>
      <c r="N202" s="487"/>
      <c r="O202" s="487"/>
      <c r="P202" s="487"/>
      <c r="Q202" s="487"/>
      <c r="R202" s="487"/>
      <c r="S202" s="487"/>
      <c r="T202" s="561"/>
      <c r="U202" s="562"/>
      <c r="V202" s="493"/>
    </row>
    <row r="203" spans="1:23" ht="15.75" thickBot="1" x14ac:dyDescent="0.3">
      <c r="A203" s="524"/>
      <c r="B203" s="402"/>
      <c r="C203" s="280"/>
      <c r="D203" s="280"/>
      <c r="E203" s="280"/>
      <c r="F203" s="402"/>
      <c r="G203" s="280"/>
      <c r="H203" s="280"/>
      <c r="I203" s="402"/>
      <c r="J203" s="402"/>
      <c r="K203" s="402"/>
      <c r="L203" s="280"/>
      <c r="M203" s="280"/>
      <c r="N203" s="280"/>
      <c r="O203" s="280"/>
      <c r="P203" s="280"/>
      <c r="Q203" s="280"/>
      <c r="R203" s="280"/>
      <c r="S203" s="280"/>
      <c r="T203" s="551"/>
      <c r="U203" s="551"/>
      <c r="V203" s="404"/>
    </row>
    <row r="204" spans="1:23" ht="36.6" customHeight="1" thickBot="1" x14ac:dyDescent="0.3">
      <c r="A204" s="136" t="s">
        <v>9</v>
      </c>
      <c r="B204" s="1226" t="s">
        <v>35</v>
      </c>
      <c r="C204" s="1227"/>
      <c r="E204" s="1221" t="s">
        <v>267</v>
      </c>
      <c r="F204" s="1223"/>
      <c r="G204" s="1224">
        <f>VLOOKUP(B204,'Urbano.Piano inv. forn'!$D$23:$H$42,3,FALSE)</f>
        <v>0</v>
      </c>
      <c r="H204" s="1225"/>
      <c r="I204" s="64"/>
      <c r="J204" s="1221" t="s">
        <v>268</v>
      </c>
      <c r="K204" s="1222"/>
      <c r="L204" s="1223"/>
      <c r="M204" s="1224">
        <f>VLOOKUP(B204,'Urbano.Piano inv. forn'!$D$23:$H$42,4,FALSE)</f>
        <v>0</v>
      </c>
      <c r="N204" s="1225"/>
      <c r="P204" s="143" t="s">
        <v>269</v>
      </c>
      <c r="Q204" s="619"/>
      <c r="S204" s="144" t="s">
        <v>270</v>
      </c>
      <c r="T204" s="1253"/>
      <c r="U204" s="1254"/>
      <c r="V204" s="406"/>
    </row>
    <row r="205" spans="1:23" ht="13.5" customHeight="1" thickBot="1" x14ac:dyDescent="0.3">
      <c r="A205" s="109"/>
      <c r="B205" s="76"/>
      <c r="C205" s="76"/>
      <c r="E205" s="77"/>
      <c r="F205" s="77"/>
      <c r="G205" s="78"/>
      <c r="H205" s="78"/>
      <c r="I205" s="64"/>
      <c r="J205" s="77"/>
      <c r="K205" s="77"/>
      <c r="L205" s="77"/>
      <c r="M205" s="78"/>
      <c r="N205" s="78"/>
      <c r="P205" s="79"/>
      <c r="S205" s="75"/>
      <c r="T205" s="552"/>
      <c r="V205" s="110"/>
      <c r="W205" s="523"/>
    </row>
    <row r="206" spans="1:23" ht="33.75" customHeight="1" thickBot="1" x14ac:dyDescent="0.3">
      <c r="A206" s="1255" t="s">
        <v>271</v>
      </c>
      <c r="B206" s="1256"/>
      <c r="C206" s="1256"/>
      <c r="D206" s="1257"/>
      <c r="E206" s="1210">
        <f>VLOOKUP(B204,'Urbano.Piano inv. forn'!$D$23:$V$42,17,FALSE)</f>
        <v>0</v>
      </c>
      <c r="F206" s="1258"/>
      <c r="G206" s="1258"/>
      <c r="H206" s="1211"/>
      <c r="I206" s="64"/>
      <c r="J206" s="1263" t="s">
        <v>52</v>
      </c>
      <c r="K206" s="1264"/>
      <c r="L206" s="1265"/>
      <c r="M206" s="1210">
        <f>VLOOKUP(B204,'Urbano.Piano inv. forn'!$D$23:$V$42,19,FALSE)</f>
        <v>0</v>
      </c>
      <c r="N206" s="1211"/>
      <c r="O206" s="98"/>
      <c r="P206" s="142" t="s">
        <v>272</v>
      </c>
      <c r="Q206" s="115">
        <f>M206+E206</f>
        <v>0</v>
      </c>
      <c r="S206" s="144" t="s">
        <v>273</v>
      </c>
      <c r="T206" s="1253"/>
      <c r="U206" s="1254"/>
      <c r="V206" s="110"/>
      <c r="W206" s="523"/>
    </row>
    <row r="207" spans="1:23" ht="33.75" customHeight="1" thickBot="1" x14ac:dyDescent="0.3">
      <c r="A207" s="116"/>
      <c r="B207" s="117"/>
      <c r="C207" s="117"/>
      <c r="D207" s="117"/>
      <c r="E207" s="118"/>
      <c r="F207" s="118"/>
      <c r="G207" s="118"/>
      <c r="H207" s="118"/>
      <c r="I207" s="64"/>
      <c r="J207" s="77"/>
      <c r="K207" s="77"/>
      <c r="L207" s="77"/>
      <c r="M207" s="118"/>
      <c r="N207" s="118"/>
      <c r="O207" s="98"/>
      <c r="P207" s="75"/>
      <c r="Q207" s="98"/>
      <c r="S207" s="75"/>
      <c r="T207" s="553"/>
      <c r="U207" s="553"/>
      <c r="V207" s="110"/>
      <c r="W207" s="523"/>
    </row>
    <row r="208" spans="1:23" s="147" customFormat="1" ht="72" customHeight="1" x14ac:dyDescent="0.25">
      <c r="A208" s="1236" t="s">
        <v>274</v>
      </c>
      <c r="B208" s="1238" t="s">
        <v>275</v>
      </c>
      <c r="C208" s="1238" t="s">
        <v>276</v>
      </c>
      <c r="D208" s="137" t="s">
        <v>277</v>
      </c>
      <c r="E208" s="138" t="s">
        <v>278</v>
      </c>
      <c r="F208" s="137" t="s">
        <v>279</v>
      </c>
      <c r="G208" s="137" t="s">
        <v>280</v>
      </c>
      <c r="H208" s="139" t="s">
        <v>241</v>
      </c>
      <c r="I208" s="139" t="s">
        <v>281</v>
      </c>
      <c r="J208" s="139" t="s">
        <v>282</v>
      </c>
      <c r="K208" s="139" t="s">
        <v>636</v>
      </c>
      <c r="L208" s="139" t="s">
        <v>283</v>
      </c>
      <c r="M208" s="139" t="s">
        <v>284</v>
      </c>
      <c r="N208" s="139" t="s">
        <v>285</v>
      </c>
      <c r="O208" s="139" t="s">
        <v>286</v>
      </c>
      <c r="P208" s="139" t="s">
        <v>287</v>
      </c>
      <c r="Q208" s="139" t="s">
        <v>288</v>
      </c>
      <c r="R208" s="139" t="s">
        <v>289</v>
      </c>
      <c r="S208" s="139" t="s">
        <v>290</v>
      </c>
      <c r="T208" s="139" t="s">
        <v>630</v>
      </c>
      <c r="U208" s="140" t="s">
        <v>291</v>
      </c>
      <c r="V208" s="526"/>
    </row>
    <row r="209" spans="1:23" s="147" customFormat="1" ht="28.5" customHeight="1" thickBot="1" x14ac:dyDescent="0.3">
      <c r="A209" s="1261"/>
      <c r="B209" s="1262"/>
      <c r="C209" s="1262"/>
      <c r="D209" s="141" t="s">
        <v>292</v>
      </c>
      <c r="E209" s="141" t="s">
        <v>293</v>
      </c>
      <c r="F209" s="141" t="s">
        <v>294</v>
      </c>
      <c r="G209" s="141" t="s">
        <v>294</v>
      </c>
      <c r="H209" s="141" t="s">
        <v>27</v>
      </c>
      <c r="I209" s="141" t="s">
        <v>28</v>
      </c>
      <c r="J209" s="141" t="s">
        <v>295</v>
      </c>
      <c r="K209" s="141" t="s">
        <v>296</v>
      </c>
      <c r="L209" s="141" t="s">
        <v>296</v>
      </c>
      <c r="M209" s="141" t="s">
        <v>297</v>
      </c>
      <c r="N209" s="141" t="s">
        <v>296</v>
      </c>
      <c r="O209" s="141" t="s">
        <v>298</v>
      </c>
      <c r="P209" s="141" t="s">
        <v>629</v>
      </c>
      <c r="Q209" s="141" t="s">
        <v>299</v>
      </c>
      <c r="R209" s="141" t="s">
        <v>300</v>
      </c>
      <c r="S209" s="141" t="s">
        <v>301</v>
      </c>
      <c r="T209" s="141" t="s">
        <v>301</v>
      </c>
      <c r="U209" s="527"/>
      <c r="V209" s="526"/>
    </row>
    <row r="210" spans="1:23" ht="15" customHeight="1" x14ac:dyDescent="0.25">
      <c r="A210" s="1259" t="str">
        <f>B204</f>
        <v>urb.m.5</v>
      </c>
      <c r="B210" s="125">
        <v>1</v>
      </c>
      <c r="C210" s="166"/>
      <c r="D210" s="87"/>
      <c r="E210" s="87"/>
      <c r="F210" s="166"/>
      <c r="G210" s="528"/>
      <c r="H210" s="89"/>
      <c r="I210" s="529"/>
      <c r="J210" s="530"/>
      <c r="K210" s="530"/>
      <c r="L210" s="531"/>
      <c r="M210" s="529"/>
      <c r="N210" s="531"/>
      <c r="O210" s="129"/>
      <c r="P210" s="129"/>
      <c r="Q210" s="529"/>
      <c r="R210" s="529"/>
      <c r="S210" s="529"/>
      <c r="T210" s="554"/>
      <c r="U210" s="555"/>
      <c r="V210" s="406"/>
    </row>
    <row r="211" spans="1:23" x14ac:dyDescent="0.25">
      <c r="A211" s="1259"/>
      <c r="B211" s="126">
        <v>2</v>
      </c>
      <c r="C211" s="84"/>
      <c r="D211" s="74"/>
      <c r="E211" s="74"/>
      <c r="F211" s="84"/>
      <c r="G211" s="533"/>
      <c r="H211" s="84"/>
      <c r="I211" s="534"/>
      <c r="J211" s="535"/>
      <c r="K211" s="535"/>
      <c r="L211" s="536"/>
      <c r="M211" s="534"/>
      <c r="N211" s="536"/>
      <c r="O211" s="120"/>
      <c r="P211" s="120"/>
      <c r="Q211" s="534"/>
      <c r="R211" s="534" t="s">
        <v>302</v>
      </c>
      <c r="S211" s="534"/>
      <c r="T211" s="556"/>
      <c r="U211" s="557"/>
      <c r="V211" s="406"/>
    </row>
    <row r="212" spans="1:23" x14ac:dyDescent="0.25">
      <c r="A212" s="1259"/>
      <c r="B212" s="126">
        <v>3</v>
      </c>
      <c r="C212" s="84"/>
      <c r="D212" s="74"/>
      <c r="E212" s="74"/>
      <c r="F212" s="84"/>
      <c r="G212" s="533"/>
      <c r="H212" s="84"/>
      <c r="I212" s="534"/>
      <c r="J212" s="535"/>
      <c r="K212" s="535"/>
      <c r="L212" s="536"/>
      <c r="M212" s="534"/>
      <c r="N212" s="536"/>
      <c r="O212" s="120"/>
      <c r="P212" s="120"/>
      <c r="Q212" s="534"/>
      <c r="R212" s="534"/>
      <c r="S212" s="534"/>
      <c r="T212" s="556"/>
      <c r="U212" s="557"/>
      <c r="V212" s="406"/>
    </row>
    <row r="213" spans="1:23" x14ac:dyDescent="0.25">
      <c r="A213" s="1259"/>
      <c r="B213" s="126">
        <v>4</v>
      </c>
      <c r="C213" s="84"/>
      <c r="D213" s="74"/>
      <c r="E213" s="74"/>
      <c r="F213" s="84"/>
      <c r="G213" s="533"/>
      <c r="H213" s="84"/>
      <c r="I213" s="534"/>
      <c r="J213" s="535"/>
      <c r="K213" s="535"/>
      <c r="L213" s="536"/>
      <c r="M213" s="534"/>
      <c r="N213" s="536"/>
      <c r="O213" s="120"/>
      <c r="P213" s="120"/>
      <c r="Q213" s="534"/>
      <c r="R213" s="534"/>
      <c r="S213" s="534"/>
      <c r="T213" s="556"/>
      <c r="U213" s="557"/>
      <c r="V213" s="406"/>
    </row>
    <row r="214" spans="1:23" x14ac:dyDescent="0.25">
      <c r="A214" s="1259"/>
      <c r="B214" s="126">
        <v>5</v>
      </c>
      <c r="C214" s="84"/>
      <c r="D214" s="74"/>
      <c r="E214" s="74"/>
      <c r="F214" s="84"/>
      <c r="G214" s="533"/>
      <c r="H214" s="84"/>
      <c r="I214" s="534"/>
      <c r="J214" s="535"/>
      <c r="K214" s="535"/>
      <c r="L214" s="536"/>
      <c r="M214" s="534"/>
      <c r="N214" s="536"/>
      <c r="O214" s="120"/>
      <c r="P214" s="120"/>
      <c r="Q214" s="534"/>
      <c r="R214" s="534"/>
      <c r="S214" s="534"/>
      <c r="T214" s="556"/>
      <c r="U214" s="557"/>
      <c r="V214" s="406"/>
    </row>
    <row r="215" spans="1:23" x14ac:dyDescent="0.25">
      <c r="A215" s="1259"/>
      <c r="B215" s="126">
        <v>6</v>
      </c>
      <c r="C215" s="84"/>
      <c r="D215" s="74"/>
      <c r="E215" s="74"/>
      <c r="F215" s="84"/>
      <c r="G215" s="533"/>
      <c r="H215" s="84"/>
      <c r="I215" s="534"/>
      <c r="J215" s="535"/>
      <c r="K215" s="535"/>
      <c r="L215" s="536"/>
      <c r="M215" s="534"/>
      <c r="N215" s="536"/>
      <c r="O215" s="120"/>
      <c r="P215" s="120"/>
      <c r="Q215" s="534"/>
      <c r="R215" s="534"/>
      <c r="S215" s="534"/>
      <c r="T215" s="556"/>
      <c r="U215" s="557"/>
      <c r="V215" s="406"/>
    </row>
    <row r="216" spans="1:23" x14ac:dyDescent="0.25">
      <c r="A216" s="1259"/>
      <c r="B216" s="126">
        <v>7</v>
      </c>
      <c r="C216" s="84"/>
      <c r="D216" s="74"/>
      <c r="E216" s="74"/>
      <c r="F216" s="84"/>
      <c r="G216" s="533"/>
      <c r="H216" s="84"/>
      <c r="I216" s="534"/>
      <c r="J216" s="535"/>
      <c r="K216" s="535"/>
      <c r="L216" s="536"/>
      <c r="M216" s="534"/>
      <c r="N216" s="536"/>
      <c r="O216" s="120"/>
      <c r="P216" s="120"/>
      <c r="Q216" s="534"/>
      <c r="R216" s="534"/>
      <c r="S216" s="534"/>
      <c r="T216" s="556"/>
      <c r="U216" s="557"/>
      <c r="V216" s="406"/>
    </row>
    <row r="217" spans="1:23" x14ac:dyDescent="0.25">
      <c r="A217" s="1259"/>
      <c r="B217" s="126">
        <v>8</v>
      </c>
      <c r="C217" s="84"/>
      <c r="D217" s="74"/>
      <c r="E217" s="74"/>
      <c r="F217" s="84"/>
      <c r="G217" s="533"/>
      <c r="H217" s="84"/>
      <c r="I217" s="534"/>
      <c r="J217" s="535"/>
      <c r="K217" s="535"/>
      <c r="L217" s="536"/>
      <c r="M217" s="534"/>
      <c r="N217" s="536"/>
      <c r="O217" s="120"/>
      <c r="P217" s="120"/>
      <c r="Q217" s="534"/>
      <c r="R217" s="534"/>
      <c r="S217" s="534"/>
      <c r="T217" s="556"/>
      <c r="U217" s="557"/>
      <c r="V217" s="406"/>
    </row>
    <row r="218" spans="1:23" x14ac:dyDescent="0.25">
      <c r="A218" s="1259"/>
      <c r="B218" s="126">
        <v>9</v>
      </c>
      <c r="C218" s="84"/>
      <c r="D218" s="74"/>
      <c r="E218" s="74"/>
      <c r="F218" s="84"/>
      <c r="G218" s="533"/>
      <c r="H218" s="84"/>
      <c r="I218" s="534"/>
      <c r="J218" s="535"/>
      <c r="K218" s="535"/>
      <c r="L218" s="536"/>
      <c r="M218" s="534"/>
      <c r="N218" s="536"/>
      <c r="O218" s="120"/>
      <c r="P218" s="120"/>
      <c r="Q218" s="534"/>
      <c r="R218" s="534"/>
      <c r="S218" s="534"/>
      <c r="T218" s="556"/>
      <c r="U218" s="557"/>
      <c r="V218" s="406"/>
    </row>
    <row r="219" spans="1:23" ht="15.75" thickBot="1" x14ac:dyDescent="0.3">
      <c r="A219" s="1260"/>
      <c r="B219" s="127">
        <v>10</v>
      </c>
      <c r="C219" s="104"/>
      <c r="D219" s="102"/>
      <c r="E219" s="102"/>
      <c r="F219" s="104"/>
      <c r="G219" s="538"/>
      <c r="H219" s="104"/>
      <c r="I219" s="539"/>
      <c r="J219" s="540"/>
      <c r="K219" s="540"/>
      <c r="L219" s="541"/>
      <c r="M219" s="539"/>
      <c r="N219" s="541"/>
      <c r="O219" s="121"/>
      <c r="P219" s="121"/>
      <c r="Q219" s="539"/>
      <c r="R219" s="539"/>
      <c r="S219" s="539"/>
      <c r="T219" s="558"/>
      <c r="U219" s="559"/>
      <c r="V219" s="406"/>
    </row>
    <row r="220" spans="1:23" ht="25.5" thickBot="1" x14ac:dyDescent="0.3">
      <c r="A220" s="612"/>
      <c r="C220" s="613"/>
      <c r="D220" s="614"/>
      <c r="E220" s="395" t="s">
        <v>303</v>
      </c>
      <c r="F220" s="396">
        <f>COUNTA(F210:F219)</f>
        <v>0</v>
      </c>
      <c r="G220" s="397">
        <f>COUNTA(G210:G219)</f>
        <v>0</v>
      </c>
      <c r="H220" s="613"/>
      <c r="I220" s="523"/>
      <c r="J220" s="615"/>
      <c r="K220" s="615"/>
      <c r="L220" s="616"/>
      <c r="M220" s="1208" t="s">
        <v>440</v>
      </c>
      <c r="N220" s="1209"/>
      <c r="O220" s="654">
        <f>SUM(O210:O219)</f>
        <v>0</v>
      </c>
      <c r="P220" s="655">
        <f>SUM(P210:P219)</f>
        <v>0</v>
      </c>
      <c r="Q220" s="523"/>
      <c r="S220" s="75"/>
      <c r="T220" s="79"/>
      <c r="U220" s="560"/>
      <c r="V220" s="545"/>
      <c r="W220" s="544"/>
    </row>
    <row r="221" spans="1:23" ht="15.75" thickBot="1" x14ac:dyDescent="0.3">
      <c r="A221" s="546"/>
      <c r="B221" s="521"/>
      <c r="C221" s="487"/>
      <c r="D221" s="487"/>
      <c r="E221" s="487"/>
      <c r="F221" s="521"/>
      <c r="G221" s="487"/>
      <c r="H221" s="487"/>
      <c r="I221" s="521"/>
      <c r="J221" s="521"/>
      <c r="K221" s="521"/>
      <c r="L221" s="487"/>
      <c r="M221" s="487"/>
      <c r="N221" s="487"/>
      <c r="O221" s="487"/>
      <c r="P221" s="487"/>
      <c r="Q221" s="487"/>
      <c r="R221" s="487"/>
      <c r="S221" s="487"/>
      <c r="T221" s="561"/>
      <c r="U221" s="562"/>
      <c r="V221" s="493"/>
    </row>
    <row r="222" spans="1:23" ht="15.75" thickBot="1" x14ac:dyDescent="0.3">
      <c r="A222" s="524"/>
      <c r="B222" s="402"/>
      <c r="C222" s="280"/>
      <c r="D222" s="280"/>
      <c r="E222" s="280"/>
      <c r="F222" s="402"/>
      <c r="G222" s="280"/>
      <c r="H222" s="280"/>
      <c r="I222" s="402"/>
      <c r="J222" s="402"/>
      <c r="K222" s="402"/>
      <c r="L222" s="280"/>
      <c r="M222" s="280"/>
      <c r="N222" s="280"/>
      <c r="O222" s="280"/>
      <c r="P222" s="280"/>
      <c r="Q222" s="280"/>
      <c r="R222" s="280"/>
      <c r="S222" s="280"/>
      <c r="T222" s="551"/>
      <c r="U222" s="551"/>
      <c r="V222" s="404"/>
    </row>
    <row r="223" spans="1:23" ht="36.6" customHeight="1" thickBot="1" x14ac:dyDescent="0.3">
      <c r="A223" s="136" t="s">
        <v>9</v>
      </c>
      <c r="B223" s="1226" t="s">
        <v>35</v>
      </c>
      <c r="C223" s="1227"/>
      <c r="E223" s="1221" t="s">
        <v>267</v>
      </c>
      <c r="F223" s="1223"/>
      <c r="G223" s="1224">
        <f>VLOOKUP(B223,'Urbano.Piano inv. forn'!$D$23:$H$42,3,FALSE)</f>
        <v>0</v>
      </c>
      <c r="H223" s="1225"/>
      <c r="I223" s="64"/>
      <c r="J223" s="1221" t="s">
        <v>268</v>
      </c>
      <c r="K223" s="1222"/>
      <c r="L223" s="1223"/>
      <c r="M223" s="1224">
        <f>VLOOKUP(B223,'Urbano.Piano inv. forn'!$D$23:$H$42,4,FALSE)</f>
        <v>0</v>
      </c>
      <c r="N223" s="1225"/>
      <c r="P223" s="143" t="s">
        <v>269</v>
      </c>
      <c r="Q223" s="619"/>
      <c r="S223" s="144" t="s">
        <v>270</v>
      </c>
      <c r="T223" s="1253"/>
      <c r="U223" s="1254"/>
      <c r="V223" s="406"/>
    </row>
    <row r="224" spans="1:23" ht="13.5" customHeight="1" thickBot="1" x14ac:dyDescent="0.3">
      <c r="A224" s="109"/>
      <c r="B224" s="76"/>
      <c r="C224" s="76"/>
      <c r="E224" s="77"/>
      <c r="F224" s="77"/>
      <c r="G224" s="78"/>
      <c r="H224" s="78"/>
      <c r="I224" s="64"/>
      <c r="J224" s="77"/>
      <c r="K224" s="77"/>
      <c r="L224" s="77"/>
      <c r="M224" s="78"/>
      <c r="N224" s="78"/>
      <c r="P224" s="79"/>
      <c r="S224" s="75"/>
      <c r="T224" s="552"/>
      <c r="V224" s="110"/>
      <c r="W224" s="523"/>
    </row>
    <row r="225" spans="1:23" ht="33.75" customHeight="1" thickBot="1" x14ac:dyDescent="0.3">
      <c r="A225" s="1255" t="s">
        <v>271</v>
      </c>
      <c r="B225" s="1256"/>
      <c r="C225" s="1256"/>
      <c r="D225" s="1257"/>
      <c r="E225" s="1210">
        <f>VLOOKUP(B223,'Urbano.Piano inv. forn'!$D$23:$V$42,17,FALSE)</f>
        <v>0</v>
      </c>
      <c r="F225" s="1258"/>
      <c r="G225" s="1258"/>
      <c r="H225" s="1211"/>
      <c r="I225" s="64"/>
      <c r="J225" s="1263" t="s">
        <v>52</v>
      </c>
      <c r="K225" s="1264"/>
      <c r="L225" s="1265"/>
      <c r="M225" s="1210">
        <f>VLOOKUP(B223,'Urbano.Piano inv. forn'!$D$23:$V$42,19,FALSE)</f>
        <v>0</v>
      </c>
      <c r="N225" s="1211"/>
      <c r="O225" s="98"/>
      <c r="P225" s="142" t="s">
        <v>272</v>
      </c>
      <c r="Q225" s="115">
        <f>M225+E225</f>
        <v>0</v>
      </c>
      <c r="S225" s="144" t="s">
        <v>273</v>
      </c>
      <c r="T225" s="1253"/>
      <c r="U225" s="1254"/>
      <c r="V225" s="110"/>
      <c r="W225" s="523"/>
    </row>
    <row r="226" spans="1:23" ht="33.75" customHeight="1" thickBot="1" x14ac:dyDescent="0.3">
      <c r="A226" s="116"/>
      <c r="B226" s="117"/>
      <c r="C226" s="117"/>
      <c r="D226" s="117"/>
      <c r="E226" s="118"/>
      <c r="F226" s="118"/>
      <c r="G226" s="118"/>
      <c r="H226" s="118"/>
      <c r="I226" s="64"/>
      <c r="J226" s="77"/>
      <c r="K226" s="77"/>
      <c r="L226" s="77"/>
      <c r="M226" s="118"/>
      <c r="N226" s="118"/>
      <c r="O226" s="98"/>
      <c r="P226" s="75"/>
      <c r="Q226" s="98"/>
      <c r="S226" s="75"/>
      <c r="T226" s="553"/>
      <c r="U226" s="553"/>
      <c r="V226" s="110"/>
      <c r="W226" s="523"/>
    </row>
    <row r="227" spans="1:23" s="147" customFormat="1" ht="72" customHeight="1" x14ac:dyDescent="0.25">
      <c r="A227" s="1236" t="s">
        <v>274</v>
      </c>
      <c r="B227" s="1238" t="s">
        <v>275</v>
      </c>
      <c r="C227" s="1238" t="s">
        <v>276</v>
      </c>
      <c r="D227" s="137" t="s">
        <v>277</v>
      </c>
      <c r="E227" s="138" t="s">
        <v>278</v>
      </c>
      <c r="F227" s="137" t="s">
        <v>279</v>
      </c>
      <c r="G227" s="137" t="s">
        <v>280</v>
      </c>
      <c r="H227" s="139" t="s">
        <v>241</v>
      </c>
      <c r="I227" s="139" t="s">
        <v>281</v>
      </c>
      <c r="J227" s="139" t="s">
        <v>282</v>
      </c>
      <c r="K227" s="139" t="s">
        <v>636</v>
      </c>
      <c r="L227" s="139" t="s">
        <v>283</v>
      </c>
      <c r="M227" s="139" t="s">
        <v>284</v>
      </c>
      <c r="N227" s="139" t="s">
        <v>285</v>
      </c>
      <c r="O227" s="139" t="s">
        <v>286</v>
      </c>
      <c r="P227" s="139" t="s">
        <v>287</v>
      </c>
      <c r="Q227" s="139" t="s">
        <v>288</v>
      </c>
      <c r="R227" s="139" t="s">
        <v>289</v>
      </c>
      <c r="S227" s="139" t="s">
        <v>290</v>
      </c>
      <c r="T227" s="139" t="s">
        <v>630</v>
      </c>
      <c r="U227" s="140" t="s">
        <v>291</v>
      </c>
      <c r="V227" s="526"/>
    </row>
    <row r="228" spans="1:23" s="147" customFormat="1" ht="28.5" customHeight="1" thickBot="1" x14ac:dyDescent="0.3">
      <c r="A228" s="1261"/>
      <c r="B228" s="1262"/>
      <c r="C228" s="1262"/>
      <c r="D228" s="141" t="s">
        <v>292</v>
      </c>
      <c r="E228" s="141" t="s">
        <v>293</v>
      </c>
      <c r="F228" s="141" t="s">
        <v>294</v>
      </c>
      <c r="G228" s="141" t="s">
        <v>294</v>
      </c>
      <c r="H228" s="141" t="s">
        <v>27</v>
      </c>
      <c r="I228" s="141" t="s">
        <v>28</v>
      </c>
      <c r="J228" s="141" t="s">
        <v>295</v>
      </c>
      <c r="K228" s="141" t="s">
        <v>296</v>
      </c>
      <c r="L228" s="141" t="s">
        <v>296</v>
      </c>
      <c r="M228" s="141" t="s">
        <v>297</v>
      </c>
      <c r="N228" s="141" t="s">
        <v>296</v>
      </c>
      <c r="O228" s="141" t="s">
        <v>298</v>
      </c>
      <c r="P228" s="141" t="s">
        <v>629</v>
      </c>
      <c r="Q228" s="141" t="s">
        <v>299</v>
      </c>
      <c r="R228" s="141" t="s">
        <v>300</v>
      </c>
      <c r="S228" s="141" t="s">
        <v>301</v>
      </c>
      <c r="T228" s="141" t="s">
        <v>301</v>
      </c>
      <c r="U228" s="527"/>
      <c r="V228" s="526"/>
    </row>
    <row r="229" spans="1:23" ht="15" customHeight="1" x14ac:dyDescent="0.25">
      <c r="A229" s="1259" t="str">
        <f>B223</f>
        <v>urb.m.5</v>
      </c>
      <c r="B229" s="125">
        <v>1</v>
      </c>
      <c r="C229" s="166"/>
      <c r="D229" s="87"/>
      <c r="E229" s="87"/>
      <c r="F229" s="166"/>
      <c r="G229" s="528"/>
      <c r="H229" s="89"/>
      <c r="I229" s="529"/>
      <c r="J229" s="530"/>
      <c r="K229" s="530"/>
      <c r="L229" s="531"/>
      <c r="M229" s="529"/>
      <c r="N229" s="531"/>
      <c r="O229" s="129"/>
      <c r="P229" s="129"/>
      <c r="Q229" s="529"/>
      <c r="R229" s="529"/>
      <c r="S229" s="529"/>
      <c r="T229" s="554"/>
      <c r="U229" s="555"/>
      <c r="V229" s="406"/>
    </row>
    <row r="230" spans="1:23" x14ac:dyDescent="0.25">
      <c r="A230" s="1259"/>
      <c r="B230" s="126">
        <v>2</v>
      </c>
      <c r="C230" s="84"/>
      <c r="D230" s="74"/>
      <c r="E230" s="74"/>
      <c r="F230" s="84"/>
      <c r="G230" s="533"/>
      <c r="H230" s="84"/>
      <c r="I230" s="534"/>
      <c r="J230" s="535"/>
      <c r="K230" s="535"/>
      <c r="L230" s="536"/>
      <c r="M230" s="534"/>
      <c r="N230" s="536"/>
      <c r="O230" s="120"/>
      <c r="P230" s="120"/>
      <c r="Q230" s="534"/>
      <c r="R230" s="534" t="s">
        <v>302</v>
      </c>
      <c r="S230" s="534"/>
      <c r="T230" s="556"/>
      <c r="U230" s="557"/>
      <c r="V230" s="406"/>
    </row>
    <row r="231" spans="1:23" x14ac:dyDescent="0.25">
      <c r="A231" s="1259"/>
      <c r="B231" s="126">
        <v>3</v>
      </c>
      <c r="C231" s="84"/>
      <c r="D231" s="74"/>
      <c r="E231" s="74"/>
      <c r="F231" s="84"/>
      <c r="G231" s="533"/>
      <c r="H231" s="84"/>
      <c r="I231" s="534"/>
      <c r="J231" s="535"/>
      <c r="K231" s="535"/>
      <c r="L231" s="536"/>
      <c r="M231" s="534"/>
      <c r="N231" s="536"/>
      <c r="O231" s="120"/>
      <c r="P231" s="120"/>
      <c r="Q231" s="534"/>
      <c r="R231" s="534"/>
      <c r="S231" s="534"/>
      <c r="T231" s="556"/>
      <c r="U231" s="557"/>
      <c r="V231" s="406"/>
    </row>
    <row r="232" spans="1:23" x14ac:dyDescent="0.25">
      <c r="A232" s="1259"/>
      <c r="B232" s="126">
        <v>4</v>
      </c>
      <c r="C232" s="84"/>
      <c r="D232" s="74"/>
      <c r="E232" s="74"/>
      <c r="F232" s="84"/>
      <c r="G232" s="533"/>
      <c r="H232" s="84"/>
      <c r="I232" s="534"/>
      <c r="J232" s="535"/>
      <c r="K232" s="535"/>
      <c r="L232" s="536"/>
      <c r="M232" s="534"/>
      <c r="N232" s="536"/>
      <c r="O232" s="120"/>
      <c r="P232" s="120"/>
      <c r="Q232" s="534"/>
      <c r="R232" s="534"/>
      <c r="S232" s="534"/>
      <c r="T232" s="556"/>
      <c r="U232" s="557"/>
      <c r="V232" s="406"/>
    </row>
    <row r="233" spans="1:23" x14ac:dyDescent="0.25">
      <c r="A233" s="1259"/>
      <c r="B233" s="126">
        <v>5</v>
      </c>
      <c r="C233" s="84"/>
      <c r="D233" s="74"/>
      <c r="E233" s="74"/>
      <c r="F233" s="84"/>
      <c r="G233" s="533"/>
      <c r="H233" s="84"/>
      <c r="I233" s="534"/>
      <c r="J233" s="535"/>
      <c r="K233" s="535"/>
      <c r="L233" s="536"/>
      <c r="M233" s="534"/>
      <c r="N233" s="536"/>
      <c r="O233" s="120"/>
      <c r="P233" s="120"/>
      <c r="Q233" s="534"/>
      <c r="R233" s="534"/>
      <c r="S233" s="534"/>
      <c r="T233" s="556"/>
      <c r="U233" s="557"/>
      <c r="V233" s="406"/>
    </row>
    <row r="234" spans="1:23" x14ac:dyDescent="0.25">
      <c r="A234" s="1259"/>
      <c r="B234" s="126">
        <v>6</v>
      </c>
      <c r="C234" s="84"/>
      <c r="D234" s="74"/>
      <c r="E234" s="74"/>
      <c r="F234" s="84"/>
      <c r="G234" s="533"/>
      <c r="H234" s="84"/>
      <c r="I234" s="534"/>
      <c r="J234" s="535"/>
      <c r="K234" s="535"/>
      <c r="L234" s="536"/>
      <c r="M234" s="534"/>
      <c r="N234" s="536"/>
      <c r="O234" s="120"/>
      <c r="P234" s="120"/>
      <c r="Q234" s="534"/>
      <c r="R234" s="534"/>
      <c r="S234" s="534"/>
      <c r="T234" s="556"/>
      <c r="U234" s="557"/>
      <c r="V234" s="406"/>
    </row>
    <row r="235" spans="1:23" x14ac:dyDescent="0.25">
      <c r="A235" s="1259"/>
      <c r="B235" s="126">
        <v>7</v>
      </c>
      <c r="C235" s="84"/>
      <c r="D235" s="74"/>
      <c r="E235" s="74"/>
      <c r="F235" s="84"/>
      <c r="G235" s="533"/>
      <c r="H235" s="84"/>
      <c r="I235" s="534"/>
      <c r="J235" s="535"/>
      <c r="K235" s="535"/>
      <c r="L235" s="536"/>
      <c r="M235" s="534"/>
      <c r="N235" s="536"/>
      <c r="O235" s="120"/>
      <c r="P235" s="120"/>
      <c r="Q235" s="534"/>
      <c r="R235" s="534"/>
      <c r="S235" s="534"/>
      <c r="T235" s="556"/>
      <c r="U235" s="557"/>
      <c r="V235" s="406"/>
    </row>
    <row r="236" spans="1:23" x14ac:dyDescent="0.25">
      <c r="A236" s="1259"/>
      <c r="B236" s="126">
        <v>8</v>
      </c>
      <c r="C236" s="84"/>
      <c r="D236" s="74"/>
      <c r="E236" s="74"/>
      <c r="F236" s="84"/>
      <c r="G236" s="533"/>
      <c r="H236" s="84"/>
      <c r="I236" s="534"/>
      <c r="J236" s="535"/>
      <c r="K236" s="535"/>
      <c r="L236" s="536"/>
      <c r="M236" s="534"/>
      <c r="N236" s="536"/>
      <c r="O236" s="120"/>
      <c r="P236" s="120"/>
      <c r="Q236" s="534"/>
      <c r="R236" s="534"/>
      <c r="S236" s="534"/>
      <c r="T236" s="556"/>
      <c r="U236" s="557"/>
      <c r="V236" s="406"/>
    </row>
    <row r="237" spans="1:23" x14ac:dyDescent="0.25">
      <c r="A237" s="1259"/>
      <c r="B237" s="126">
        <v>9</v>
      </c>
      <c r="C237" s="84"/>
      <c r="D237" s="74"/>
      <c r="E237" s="74"/>
      <c r="F237" s="84"/>
      <c r="G237" s="533"/>
      <c r="H237" s="84"/>
      <c r="I237" s="534"/>
      <c r="J237" s="535"/>
      <c r="K237" s="535"/>
      <c r="L237" s="536"/>
      <c r="M237" s="534"/>
      <c r="N237" s="536"/>
      <c r="O237" s="120"/>
      <c r="P237" s="120"/>
      <c r="Q237" s="534"/>
      <c r="R237" s="534"/>
      <c r="S237" s="534"/>
      <c r="T237" s="556"/>
      <c r="U237" s="557"/>
      <c r="V237" s="406"/>
    </row>
    <row r="238" spans="1:23" ht="15.75" thickBot="1" x14ac:dyDescent="0.3">
      <c r="A238" s="1260"/>
      <c r="B238" s="127">
        <v>10</v>
      </c>
      <c r="C238" s="104"/>
      <c r="D238" s="102"/>
      <c r="E238" s="102"/>
      <c r="F238" s="104"/>
      <c r="G238" s="538"/>
      <c r="H238" s="104"/>
      <c r="I238" s="539"/>
      <c r="J238" s="540"/>
      <c r="K238" s="540"/>
      <c r="L238" s="541"/>
      <c r="M238" s="539"/>
      <c r="N238" s="541"/>
      <c r="O238" s="121"/>
      <c r="P238" s="121"/>
      <c r="Q238" s="539"/>
      <c r="R238" s="539"/>
      <c r="S238" s="539"/>
      <c r="T238" s="558"/>
      <c r="U238" s="559"/>
      <c r="V238" s="406"/>
    </row>
    <row r="239" spans="1:23" ht="25.5" thickBot="1" x14ac:dyDescent="0.3">
      <c r="A239" s="612"/>
      <c r="C239" s="613"/>
      <c r="D239" s="614"/>
      <c r="E239" s="395" t="s">
        <v>303</v>
      </c>
      <c r="F239" s="396">
        <f>COUNTA(F229:F238)</f>
        <v>0</v>
      </c>
      <c r="G239" s="397">
        <f>COUNTA(G229:G238)</f>
        <v>0</v>
      </c>
      <c r="H239" s="613"/>
      <c r="I239" s="523"/>
      <c r="J239" s="615"/>
      <c r="K239" s="615"/>
      <c r="L239" s="616"/>
      <c r="M239" s="1208" t="s">
        <v>440</v>
      </c>
      <c r="N239" s="1209"/>
      <c r="O239" s="654">
        <f>SUM(O229:O238)</f>
        <v>0</v>
      </c>
      <c r="P239" s="655">
        <f>SUM(P229:P238)</f>
        <v>0</v>
      </c>
      <c r="Q239" s="523"/>
      <c r="S239" s="75"/>
      <c r="T239" s="79"/>
      <c r="U239" s="560"/>
      <c r="V239" s="545"/>
      <c r="W239" s="544"/>
    </row>
    <row r="240" spans="1:23" ht="15.75" thickBot="1" x14ac:dyDescent="0.3">
      <c r="A240" s="546"/>
      <c r="B240" s="521"/>
      <c r="C240" s="487"/>
      <c r="D240" s="487"/>
      <c r="E240" s="487"/>
      <c r="F240" s="521"/>
      <c r="G240" s="487"/>
      <c r="H240" s="487"/>
      <c r="I240" s="521"/>
      <c r="J240" s="521"/>
      <c r="K240" s="521"/>
      <c r="L240" s="487"/>
      <c r="M240" s="487"/>
      <c r="N240" s="487"/>
      <c r="O240" s="487"/>
      <c r="P240" s="487"/>
      <c r="Q240" s="487"/>
      <c r="R240" s="487"/>
      <c r="S240" s="487"/>
      <c r="T240" s="561"/>
      <c r="U240" s="562"/>
      <c r="V240" s="493"/>
    </row>
    <row r="241" spans="1:23" ht="15.75" thickBot="1" x14ac:dyDescent="0.3">
      <c r="A241" s="524"/>
      <c r="B241" s="402"/>
      <c r="C241" s="280"/>
      <c r="D241" s="280"/>
      <c r="E241" s="280"/>
      <c r="F241" s="402"/>
      <c r="G241" s="280"/>
      <c r="H241" s="280"/>
      <c r="I241" s="402"/>
      <c r="J241" s="402"/>
      <c r="K241" s="402"/>
      <c r="L241" s="280"/>
      <c r="M241" s="280"/>
      <c r="N241" s="280"/>
      <c r="O241" s="280"/>
      <c r="P241" s="280"/>
      <c r="Q241" s="280"/>
      <c r="R241" s="280"/>
      <c r="S241" s="280"/>
      <c r="T241" s="551"/>
      <c r="U241" s="551"/>
      <c r="V241" s="404"/>
    </row>
    <row r="242" spans="1:23" ht="36.6" customHeight="1" thickBot="1" x14ac:dyDescent="0.3">
      <c r="A242" s="136" t="s">
        <v>9</v>
      </c>
      <c r="B242" s="1226" t="s">
        <v>35</v>
      </c>
      <c r="C242" s="1227"/>
      <c r="E242" s="1221" t="s">
        <v>267</v>
      </c>
      <c r="F242" s="1223"/>
      <c r="G242" s="1224">
        <f>VLOOKUP(B242,'Urbano.Piano inv. forn'!$D$23:$H$42,3,FALSE)</f>
        <v>0</v>
      </c>
      <c r="H242" s="1225"/>
      <c r="I242" s="64"/>
      <c r="J242" s="1221" t="s">
        <v>268</v>
      </c>
      <c r="K242" s="1222"/>
      <c r="L242" s="1223"/>
      <c r="M242" s="1224">
        <f>VLOOKUP(B242,'Urbano.Piano inv. forn'!$D$23:$H$42,4,FALSE)</f>
        <v>0</v>
      </c>
      <c r="N242" s="1225"/>
      <c r="P242" s="143" t="s">
        <v>269</v>
      </c>
      <c r="Q242" s="619"/>
      <c r="S242" s="144" t="s">
        <v>270</v>
      </c>
      <c r="T242" s="1253"/>
      <c r="U242" s="1254"/>
      <c r="V242" s="406"/>
    </row>
    <row r="243" spans="1:23" ht="13.5" customHeight="1" thickBot="1" x14ac:dyDescent="0.3">
      <c r="A243" s="109"/>
      <c r="B243" s="76"/>
      <c r="C243" s="76"/>
      <c r="E243" s="77"/>
      <c r="F243" s="77"/>
      <c r="G243" s="78"/>
      <c r="H243" s="78"/>
      <c r="I243" s="64"/>
      <c r="J243" s="77"/>
      <c r="K243" s="77"/>
      <c r="L243" s="77"/>
      <c r="M243" s="78"/>
      <c r="N243" s="78"/>
      <c r="P243" s="79"/>
      <c r="S243" s="75"/>
      <c r="T243" s="552"/>
      <c r="V243" s="110"/>
      <c r="W243" s="523"/>
    </row>
    <row r="244" spans="1:23" ht="33.75" customHeight="1" thickBot="1" x14ac:dyDescent="0.3">
      <c r="A244" s="1255" t="s">
        <v>271</v>
      </c>
      <c r="B244" s="1256"/>
      <c r="C244" s="1256"/>
      <c r="D244" s="1257"/>
      <c r="E244" s="1210">
        <f>VLOOKUP(B242,'Urbano.Piano inv. forn'!$D$23:$V$42,17,FALSE)</f>
        <v>0</v>
      </c>
      <c r="F244" s="1258"/>
      <c r="G244" s="1258"/>
      <c r="H244" s="1211"/>
      <c r="I244" s="64"/>
      <c r="J244" s="1263" t="s">
        <v>52</v>
      </c>
      <c r="K244" s="1264"/>
      <c r="L244" s="1265"/>
      <c r="M244" s="1210">
        <f>VLOOKUP(B242,'Urbano.Piano inv. forn'!$D$23:$V$42,19,FALSE)</f>
        <v>0</v>
      </c>
      <c r="N244" s="1211"/>
      <c r="O244" s="98"/>
      <c r="P244" s="142" t="s">
        <v>272</v>
      </c>
      <c r="Q244" s="115">
        <f>M244+E244</f>
        <v>0</v>
      </c>
      <c r="S244" s="144" t="s">
        <v>273</v>
      </c>
      <c r="T244" s="1253"/>
      <c r="U244" s="1254"/>
      <c r="V244" s="110"/>
      <c r="W244" s="523"/>
    </row>
    <row r="245" spans="1:23" ht="33.75" customHeight="1" thickBot="1" x14ac:dyDescent="0.3">
      <c r="A245" s="116"/>
      <c r="B245" s="117"/>
      <c r="C245" s="117"/>
      <c r="D245" s="117"/>
      <c r="E245" s="118"/>
      <c r="F245" s="118"/>
      <c r="G245" s="118"/>
      <c r="H245" s="118"/>
      <c r="I245" s="64"/>
      <c r="J245" s="77"/>
      <c r="K245" s="77"/>
      <c r="L245" s="77"/>
      <c r="M245" s="118"/>
      <c r="N245" s="118"/>
      <c r="O245" s="98"/>
      <c r="P245" s="75"/>
      <c r="Q245" s="98"/>
      <c r="S245" s="75"/>
      <c r="T245" s="553"/>
      <c r="U245" s="553"/>
      <c r="V245" s="110"/>
      <c r="W245" s="523"/>
    </row>
    <row r="246" spans="1:23" s="147" customFormat="1" ht="72" customHeight="1" x14ac:dyDescent="0.25">
      <c r="A246" s="1236" t="s">
        <v>274</v>
      </c>
      <c r="B246" s="1238" t="s">
        <v>275</v>
      </c>
      <c r="C246" s="1238" t="s">
        <v>276</v>
      </c>
      <c r="D246" s="137" t="s">
        <v>277</v>
      </c>
      <c r="E246" s="138" t="s">
        <v>278</v>
      </c>
      <c r="F246" s="137" t="s">
        <v>279</v>
      </c>
      <c r="G246" s="137" t="s">
        <v>280</v>
      </c>
      <c r="H246" s="139" t="s">
        <v>241</v>
      </c>
      <c r="I246" s="139" t="s">
        <v>281</v>
      </c>
      <c r="J246" s="139" t="s">
        <v>282</v>
      </c>
      <c r="K246" s="139" t="s">
        <v>636</v>
      </c>
      <c r="L246" s="139" t="s">
        <v>283</v>
      </c>
      <c r="M246" s="139" t="s">
        <v>284</v>
      </c>
      <c r="N246" s="139" t="s">
        <v>285</v>
      </c>
      <c r="O246" s="139" t="s">
        <v>286</v>
      </c>
      <c r="P246" s="139" t="s">
        <v>287</v>
      </c>
      <c r="Q246" s="139" t="s">
        <v>288</v>
      </c>
      <c r="R246" s="139" t="s">
        <v>289</v>
      </c>
      <c r="S246" s="139" t="s">
        <v>290</v>
      </c>
      <c r="T246" s="139" t="s">
        <v>630</v>
      </c>
      <c r="U246" s="140" t="s">
        <v>291</v>
      </c>
      <c r="V246" s="526"/>
    </row>
    <row r="247" spans="1:23" s="147" customFormat="1" ht="28.5" customHeight="1" thickBot="1" x14ac:dyDescent="0.3">
      <c r="A247" s="1261"/>
      <c r="B247" s="1262"/>
      <c r="C247" s="1262"/>
      <c r="D247" s="141" t="s">
        <v>292</v>
      </c>
      <c r="E247" s="141" t="s">
        <v>293</v>
      </c>
      <c r="F247" s="141" t="s">
        <v>294</v>
      </c>
      <c r="G247" s="141" t="s">
        <v>294</v>
      </c>
      <c r="H247" s="141" t="s">
        <v>27</v>
      </c>
      <c r="I247" s="141" t="s">
        <v>28</v>
      </c>
      <c r="J247" s="141" t="s">
        <v>295</v>
      </c>
      <c r="K247" s="141" t="s">
        <v>296</v>
      </c>
      <c r="L247" s="141" t="s">
        <v>296</v>
      </c>
      <c r="M247" s="141" t="s">
        <v>297</v>
      </c>
      <c r="N247" s="141" t="s">
        <v>296</v>
      </c>
      <c r="O247" s="141" t="s">
        <v>298</v>
      </c>
      <c r="P247" s="141" t="s">
        <v>629</v>
      </c>
      <c r="Q247" s="141" t="s">
        <v>299</v>
      </c>
      <c r="R247" s="141" t="s">
        <v>300</v>
      </c>
      <c r="S247" s="141" t="s">
        <v>301</v>
      </c>
      <c r="T247" s="141" t="s">
        <v>301</v>
      </c>
      <c r="U247" s="527"/>
      <c r="V247" s="526"/>
    </row>
    <row r="248" spans="1:23" ht="15" customHeight="1" x14ac:dyDescent="0.25">
      <c r="A248" s="1259" t="str">
        <f>B242</f>
        <v>urb.m.5</v>
      </c>
      <c r="B248" s="125">
        <v>1</v>
      </c>
      <c r="C248" s="166"/>
      <c r="D248" s="87"/>
      <c r="E248" s="87"/>
      <c r="F248" s="166"/>
      <c r="G248" s="528"/>
      <c r="H248" s="89"/>
      <c r="I248" s="529"/>
      <c r="J248" s="530"/>
      <c r="K248" s="530"/>
      <c r="L248" s="531"/>
      <c r="M248" s="529"/>
      <c r="N248" s="531"/>
      <c r="O248" s="129"/>
      <c r="P248" s="129"/>
      <c r="Q248" s="529"/>
      <c r="R248" s="529"/>
      <c r="S248" s="529"/>
      <c r="T248" s="554"/>
      <c r="U248" s="555"/>
      <c r="V248" s="406"/>
    </row>
    <row r="249" spans="1:23" x14ac:dyDescent="0.25">
      <c r="A249" s="1259"/>
      <c r="B249" s="126">
        <v>2</v>
      </c>
      <c r="C249" s="84"/>
      <c r="D249" s="74"/>
      <c r="E249" s="74"/>
      <c r="F249" s="84"/>
      <c r="G249" s="533"/>
      <c r="H249" s="84"/>
      <c r="I249" s="534"/>
      <c r="J249" s="535"/>
      <c r="K249" s="535"/>
      <c r="L249" s="536"/>
      <c r="M249" s="534"/>
      <c r="N249" s="536"/>
      <c r="O249" s="120"/>
      <c r="P249" s="120"/>
      <c r="Q249" s="534"/>
      <c r="R249" s="534" t="s">
        <v>302</v>
      </c>
      <c r="S249" s="534"/>
      <c r="T249" s="556"/>
      <c r="U249" s="557"/>
      <c r="V249" s="406"/>
    </row>
    <row r="250" spans="1:23" x14ac:dyDescent="0.25">
      <c r="A250" s="1259"/>
      <c r="B250" s="126">
        <v>3</v>
      </c>
      <c r="C250" s="84"/>
      <c r="D250" s="74"/>
      <c r="E250" s="74"/>
      <c r="F250" s="84"/>
      <c r="G250" s="533"/>
      <c r="H250" s="84"/>
      <c r="I250" s="534"/>
      <c r="J250" s="535"/>
      <c r="K250" s="535"/>
      <c r="L250" s="536"/>
      <c r="M250" s="534"/>
      <c r="N250" s="536"/>
      <c r="O250" s="120"/>
      <c r="P250" s="120"/>
      <c r="Q250" s="534"/>
      <c r="R250" s="534"/>
      <c r="S250" s="534"/>
      <c r="T250" s="556"/>
      <c r="U250" s="557"/>
      <c r="V250" s="406"/>
    </row>
    <row r="251" spans="1:23" x14ac:dyDescent="0.25">
      <c r="A251" s="1259"/>
      <c r="B251" s="126">
        <v>4</v>
      </c>
      <c r="C251" s="84"/>
      <c r="D251" s="74"/>
      <c r="E251" s="74"/>
      <c r="F251" s="84"/>
      <c r="G251" s="533"/>
      <c r="H251" s="84"/>
      <c r="I251" s="534"/>
      <c r="J251" s="535"/>
      <c r="K251" s="535"/>
      <c r="L251" s="536"/>
      <c r="M251" s="534"/>
      <c r="N251" s="536"/>
      <c r="O251" s="120"/>
      <c r="P251" s="120"/>
      <c r="Q251" s="534"/>
      <c r="R251" s="534"/>
      <c r="S251" s="534"/>
      <c r="T251" s="556"/>
      <c r="U251" s="557"/>
      <c r="V251" s="406"/>
    </row>
    <row r="252" spans="1:23" x14ac:dyDescent="0.25">
      <c r="A252" s="1259"/>
      <c r="B252" s="126">
        <v>5</v>
      </c>
      <c r="C252" s="84"/>
      <c r="D252" s="74"/>
      <c r="E252" s="74"/>
      <c r="F252" s="84"/>
      <c r="G252" s="533"/>
      <c r="H252" s="84"/>
      <c r="I252" s="534"/>
      <c r="J252" s="535"/>
      <c r="K252" s="535"/>
      <c r="L252" s="536"/>
      <c r="M252" s="534"/>
      <c r="N252" s="536"/>
      <c r="O252" s="120"/>
      <c r="P252" s="120"/>
      <c r="Q252" s="534"/>
      <c r="R252" s="534"/>
      <c r="S252" s="534"/>
      <c r="T252" s="556"/>
      <c r="U252" s="557"/>
      <c r="V252" s="406"/>
    </row>
    <row r="253" spans="1:23" x14ac:dyDescent="0.25">
      <c r="A253" s="1259"/>
      <c r="B253" s="126">
        <v>6</v>
      </c>
      <c r="C253" s="84"/>
      <c r="D253" s="74"/>
      <c r="E253" s="74"/>
      <c r="F253" s="84"/>
      <c r="G253" s="533"/>
      <c r="H253" s="84"/>
      <c r="I253" s="534"/>
      <c r="J253" s="535"/>
      <c r="K253" s="535"/>
      <c r="L253" s="536"/>
      <c r="M253" s="534"/>
      <c r="N253" s="536"/>
      <c r="O253" s="120"/>
      <c r="P253" s="120"/>
      <c r="Q253" s="534"/>
      <c r="R253" s="534"/>
      <c r="S253" s="534"/>
      <c r="T253" s="556"/>
      <c r="U253" s="557"/>
      <c r="V253" s="406"/>
    </row>
    <row r="254" spans="1:23" x14ac:dyDescent="0.25">
      <c r="A254" s="1259"/>
      <c r="B254" s="126">
        <v>7</v>
      </c>
      <c r="C254" s="84"/>
      <c r="D254" s="74"/>
      <c r="E254" s="74"/>
      <c r="F254" s="84"/>
      <c r="G254" s="533"/>
      <c r="H254" s="84"/>
      <c r="I254" s="534"/>
      <c r="J254" s="535"/>
      <c r="K254" s="535"/>
      <c r="L254" s="536"/>
      <c r="M254" s="534"/>
      <c r="N254" s="536"/>
      <c r="O254" s="120"/>
      <c r="P254" s="120"/>
      <c r="Q254" s="534"/>
      <c r="R254" s="534"/>
      <c r="S254" s="534"/>
      <c r="T254" s="556"/>
      <c r="U254" s="557"/>
      <c r="V254" s="406"/>
    </row>
    <row r="255" spans="1:23" x14ac:dyDescent="0.25">
      <c r="A255" s="1259"/>
      <c r="B255" s="126">
        <v>8</v>
      </c>
      <c r="C255" s="84"/>
      <c r="D255" s="74"/>
      <c r="E255" s="74"/>
      <c r="F255" s="84"/>
      <c r="G255" s="533"/>
      <c r="H255" s="84"/>
      <c r="I255" s="534"/>
      <c r="J255" s="535"/>
      <c r="K255" s="535"/>
      <c r="L255" s="536"/>
      <c r="M255" s="534"/>
      <c r="N255" s="536"/>
      <c r="O255" s="120"/>
      <c r="P255" s="120"/>
      <c r="Q255" s="534"/>
      <c r="R255" s="534"/>
      <c r="S255" s="534"/>
      <c r="T255" s="556"/>
      <c r="U255" s="557"/>
      <c r="V255" s="406"/>
    </row>
    <row r="256" spans="1:23" x14ac:dyDescent="0.25">
      <c r="A256" s="1259"/>
      <c r="B256" s="126">
        <v>9</v>
      </c>
      <c r="C256" s="84"/>
      <c r="D256" s="74"/>
      <c r="E256" s="74"/>
      <c r="F256" s="84"/>
      <c r="G256" s="533"/>
      <c r="H256" s="84"/>
      <c r="I256" s="534"/>
      <c r="J256" s="535"/>
      <c r="K256" s="535"/>
      <c r="L256" s="536"/>
      <c r="M256" s="534"/>
      <c r="N256" s="536"/>
      <c r="O256" s="120"/>
      <c r="P256" s="120"/>
      <c r="Q256" s="534"/>
      <c r="R256" s="534"/>
      <c r="S256" s="534"/>
      <c r="T256" s="556"/>
      <c r="U256" s="557"/>
      <c r="V256" s="406"/>
    </row>
    <row r="257" spans="1:23" ht="15.75" thickBot="1" x14ac:dyDescent="0.3">
      <c r="A257" s="1260"/>
      <c r="B257" s="127">
        <v>10</v>
      </c>
      <c r="C257" s="104"/>
      <c r="D257" s="102"/>
      <c r="E257" s="102"/>
      <c r="F257" s="104"/>
      <c r="G257" s="538"/>
      <c r="H257" s="104"/>
      <c r="I257" s="539"/>
      <c r="J257" s="540"/>
      <c r="K257" s="540"/>
      <c r="L257" s="541"/>
      <c r="M257" s="539"/>
      <c r="N257" s="541"/>
      <c r="O257" s="121"/>
      <c r="P257" s="121"/>
      <c r="Q257" s="539"/>
      <c r="R257" s="539"/>
      <c r="S257" s="539"/>
      <c r="T257" s="558"/>
      <c r="U257" s="559"/>
      <c r="V257" s="406"/>
    </row>
    <row r="258" spans="1:23" ht="25.5" thickBot="1" x14ac:dyDescent="0.3">
      <c r="A258" s="612"/>
      <c r="C258" s="613"/>
      <c r="D258" s="614"/>
      <c r="E258" s="395" t="s">
        <v>303</v>
      </c>
      <c r="F258" s="396">
        <f>COUNTA(F248:F257)</f>
        <v>0</v>
      </c>
      <c r="G258" s="397">
        <f>COUNTA(G248:G257)</f>
        <v>0</v>
      </c>
      <c r="H258" s="613"/>
      <c r="I258" s="523"/>
      <c r="J258" s="615"/>
      <c r="K258" s="615"/>
      <c r="L258" s="616"/>
      <c r="M258" s="1208" t="s">
        <v>440</v>
      </c>
      <c r="N258" s="1209"/>
      <c r="O258" s="654">
        <f>SUM(O248:O257)</f>
        <v>0</v>
      </c>
      <c r="P258" s="655">
        <f>SUM(P248:P257)</f>
        <v>0</v>
      </c>
      <c r="Q258" s="523"/>
      <c r="S258" s="75"/>
      <c r="T258" s="79"/>
      <c r="U258" s="560"/>
      <c r="V258" s="545"/>
      <c r="W258" s="544"/>
    </row>
    <row r="259" spans="1:23" ht="15.75" thickBot="1" x14ac:dyDescent="0.3">
      <c r="A259" s="546"/>
      <c r="B259" s="521"/>
      <c r="C259" s="487"/>
      <c r="D259" s="487"/>
      <c r="E259" s="487"/>
      <c r="F259" s="521"/>
      <c r="G259" s="487"/>
      <c r="H259" s="487"/>
      <c r="I259" s="521"/>
      <c r="J259" s="521"/>
      <c r="K259" s="521"/>
      <c r="L259" s="487"/>
      <c r="M259" s="487"/>
      <c r="N259" s="487"/>
      <c r="O259" s="487"/>
      <c r="P259" s="487"/>
      <c r="Q259" s="487"/>
      <c r="R259" s="487"/>
      <c r="S259" s="487"/>
      <c r="T259" s="561"/>
      <c r="U259" s="562"/>
      <c r="V259" s="493"/>
    </row>
    <row r="260" spans="1:23" ht="15.75" thickBot="1" x14ac:dyDescent="0.3">
      <c r="A260" s="524"/>
      <c r="B260" s="402"/>
      <c r="C260" s="280"/>
      <c r="D260" s="280"/>
      <c r="E260" s="280"/>
      <c r="F260" s="402"/>
      <c r="G260" s="280"/>
      <c r="H260" s="280"/>
      <c r="I260" s="402"/>
      <c r="J260" s="402"/>
      <c r="K260" s="402"/>
      <c r="L260" s="280"/>
      <c r="M260" s="280"/>
      <c r="N260" s="280"/>
      <c r="O260" s="280"/>
      <c r="P260" s="280"/>
      <c r="Q260" s="280"/>
      <c r="R260" s="280"/>
      <c r="S260" s="280"/>
      <c r="T260" s="551"/>
      <c r="U260" s="551"/>
      <c r="V260" s="404"/>
    </row>
    <row r="261" spans="1:23" ht="28.5" thickBot="1" x14ac:dyDescent="0.3">
      <c r="A261" s="136" t="s">
        <v>9</v>
      </c>
      <c r="B261" s="1226" t="s">
        <v>33</v>
      </c>
      <c r="C261" s="1227"/>
      <c r="E261" s="1221" t="s">
        <v>267</v>
      </c>
      <c r="F261" s="1223"/>
      <c r="G261" s="1224">
        <f>VLOOKUP(B261,'Urbano.Piano inv. forn'!$D$23:$H$42,3,FALSE)</f>
        <v>0</v>
      </c>
      <c r="H261" s="1225"/>
      <c r="I261" s="64"/>
      <c r="J261" s="1221" t="s">
        <v>268</v>
      </c>
      <c r="K261" s="1222"/>
      <c r="L261" s="1223"/>
      <c r="M261" s="1224">
        <f>VLOOKUP(B261,'Urbano.Piano inv. forn'!$D$23:$H$42,4,FALSE)</f>
        <v>0</v>
      </c>
      <c r="N261" s="1225"/>
      <c r="P261" s="143" t="s">
        <v>269</v>
      </c>
      <c r="Q261" s="525"/>
      <c r="S261" s="144" t="s">
        <v>270</v>
      </c>
      <c r="T261" s="1253"/>
      <c r="U261" s="1254"/>
      <c r="V261" s="406"/>
    </row>
    <row r="262" spans="1:23" ht="15.75" thickBot="1" x14ac:dyDescent="0.3">
      <c r="A262" s="109"/>
      <c r="B262" s="76"/>
      <c r="C262" s="76"/>
      <c r="E262" s="77"/>
      <c r="F262" s="77"/>
      <c r="G262" s="78"/>
      <c r="H262" s="78"/>
      <c r="I262" s="64"/>
      <c r="J262" s="77"/>
      <c r="K262" s="77"/>
      <c r="L262" s="77"/>
      <c r="M262" s="78"/>
      <c r="N262" s="78"/>
      <c r="P262" s="79"/>
      <c r="S262" s="75"/>
      <c r="T262" s="552"/>
      <c r="V262" s="110"/>
    </row>
    <row r="263" spans="1:23" ht="15.75" thickBot="1" x14ac:dyDescent="0.3">
      <c r="A263" s="1255" t="s">
        <v>271</v>
      </c>
      <c r="B263" s="1256"/>
      <c r="C263" s="1256"/>
      <c r="D263" s="1257"/>
      <c r="E263" s="1210">
        <f>VLOOKUP(B261,'Urbano.Piano inv. forn'!$D$23:$V$42,17,FALSE)</f>
        <v>0</v>
      </c>
      <c r="F263" s="1258"/>
      <c r="G263" s="1258"/>
      <c r="H263" s="1211"/>
      <c r="I263" s="64"/>
      <c r="J263" s="1263" t="s">
        <v>52</v>
      </c>
      <c r="K263" s="1264"/>
      <c r="L263" s="1265"/>
      <c r="M263" s="1210">
        <f>VLOOKUP(B261,'Urbano.Piano inv. forn'!$D$23:$V$42,19,FALSE)</f>
        <v>0</v>
      </c>
      <c r="N263" s="1211"/>
      <c r="O263" s="98"/>
      <c r="P263" s="142" t="s">
        <v>272</v>
      </c>
      <c r="Q263" s="115">
        <f>M263+E263</f>
        <v>0</v>
      </c>
      <c r="S263" s="144" t="s">
        <v>273</v>
      </c>
      <c r="T263" s="1253"/>
      <c r="U263" s="1254"/>
      <c r="V263" s="110"/>
    </row>
    <row r="264" spans="1:23" ht="15.75" thickBot="1" x14ac:dyDescent="0.3">
      <c r="A264" s="109"/>
      <c r="V264" s="406"/>
    </row>
    <row r="265" spans="1:23" s="147" customFormat="1" ht="72" customHeight="1" x14ac:dyDescent="0.25">
      <c r="A265" s="1236" t="s">
        <v>274</v>
      </c>
      <c r="B265" s="1238" t="s">
        <v>275</v>
      </c>
      <c r="C265" s="1238" t="s">
        <v>276</v>
      </c>
      <c r="D265" s="137" t="s">
        <v>277</v>
      </c>
      <c r="E265" s="138" t="s">
        <v>278</v>
      </c>
      <c r="F265" s="137" t="s">
        <v>279</v>
      </c>
      <c r="G265" s="137" t="s">
        <v>280</v>
      </c>
      <c r="H265" s="139" t="s">
        <v>241</v>
      </c>
      <c r="I265" s="139" t="s">
        <v>281</v>
      </c>
      <c r="J265" s="139" t="s">
        <v>282</v>
      </c>
      <c r="K265" s="139" t="s">
        <v>636</v>
      </c>
      <c r="L265" s="139" t="s">
        <v>283</v>
      </c>
      <c r="M265" s="139" t="s">
        <v>284</v>
      </c>
      <c r="N265" s="139" t="s">
        <v>285</v>
      </c>
      <c r="O265" s="139" t="s">
        <v>286</v>
      </c>
      <c r="P265" s="139" t="s">
        <v>287</v>
      </c>
      <c r="Q265" s="139" t="s">
        <v>288</v>
      </c>
      <c r="R265" s="139" t="s">
        <v>289</v>
      </c>
      <c r="S265" s="139" t="s">
        <v>290</v>
      </c>
      <c r="T265" s="139" t="s">
        <v>631</v>
      </c>
      <c r="U265" s="140" t="s">
        <v>291</v>
      </c>
      <c r="V265" s="526"/>
    </row>
    <row r="266" spans="1:23" s="147" customFormat="1" ht="28.5" customHeight="1" thickBot="1" x14ac:dyDescent="0.3">
      <c r="A266" s="1261"/>
      <c r="B266" s="1262"/>
      <c r="C266" s="1262"/>
      <c r="D266" s="141" t="s">
        <v>292</v>
      </c>
      <c r="E266" s="141" t="s">
        <v>293</v>
      </c>
      <c r="F266" s="141" t="s">
        <v>294</v>
      </c>
      <c r="G266" s="141" t="s">
        <v>294</v>
      </c>
      <c r="H266" s="141" t="s">
        <v>27</v>
      </c>
      <c r="I266" s="141" t="s">
        <v>28</v>
      </c>
      <c r="J266" s="141" t="s">
        <v>295</v>
      </c>
      <c r="K266" s="141" t="s">
        <v>296</v>
      </c>
      <c r="L266" s="141" t="s">
        <v>296</v>
      </c>
      <c r="M266" s="141" t="s">
        <v>297</v>
      </c>
      <c r="N266" s="141" t="s">
        <v>296</v>
      </c>
      <c r="O266" s="141" t="s">
        <v>298</v>
      </c>
      <c r="P266" s="141" t="s">
        <v>629</v>
      </c>
      <c r="Q266" s="141" t="s">
        <v>299</v>
      </c>
      <c r="R266" s="141" t="s">
        <v>300</v>
      </c>
      <c r="S266" s="141" t="s">
        <v>301</v>
      </c>
      <c r="T266" s="141" t="s">
        <v>301</v>
      </c>
      <c r="U266" s="527"/>
      <c r="V266" s="526"/>
    </row>
    <row r="267" spans="1:23" x14ac:dyDescent="0.25">
      <c r="A267" s="1259" t="str">
        <f>B261</f>
        <v>urb.m.3</v>
      </c>
      <c r="B267" s="125">
        <v>1</v>
      </c>
      <c r="C267" s="166"/>
      <c r="D267" s="87"/>
      <c r="E267" s="87"/>
      <c r="F267" s="166"/>
      <c r="G267" s="528"/>
      <c r="H267" s="89"/>
      <c r="I267" s="529"/>
      <c r="J267" s="530"/>
      <c r="K267" s="530"/>
      <c r="L267" s="531"/>
      <c r="M267" s="529"/>
      <c r="N267" s="531"/>
      <c r="O267" s="129"/>
      <c r="P267" s="129"/>
      <c r="Q267" s="529"/>
      <c r="R267" s="529"/>
      <c r="S267" s="529"/>
      <c r="T267" s="554"/>
      <c r="U267" s="555"/>
      <c r="V267" s="406"/>
    </row>
    <row r="268" spans="1:23" x14ac:dyDescent="0.25">
      <c r="A268" s="1259"/>
      <c r="B268" s="126">
        <v>2</v>
      </c>
      <c r="C268" s="84"/>
      <c r="D268" s="74"/>
      <c r="E268" s="74"/>
      <c r="F268" s="84"/>
      <c r="G268" s="533"/>
      <c r="H268" s="84"/>
      <c r="I268" s="534"/>
      <c r="J268" s="535"/>
      <c r="K268" s="535"/>
      <c r="L268" s="536"/>
      <c r="M268" s="534"/>
      <c r="N268" s="536"/>
      <c r="O268" s="120"/>
      <c r="P268" s="120"/>
      <c r="Q268" s="534"/>
      <c r="R268" s="534" t="s">
        <v>302</v>
      </c>
      <c r="S268" s="534"/>
      <c r="T268" s="556"/>
      <c r="U268" s="557"/>
      <c r="V268" s="406"/>
    </row>
    <row r="269" spans="1:23" x14ac:dyDescent="0.25">
      <c r="A269" s="1259"/>
      <c r="B269" s="126">
        <v>3</v>
      </c>
      <c r="C269" s="84"/>
      <c r="D269" s="74"/>
      <c r="E269" s="74"/>
      <c r="F269" s="84"/>
      <c r="G269" s="533"/>
      <c r="H269" s="84"/>
      <c r="I269" s="534"/>
      <c r="J269" s="535"/>
      <c r="K269" s="535"/>
      <c r="L269" s="536"/>
      <c r="M269" s="534"/>
      <c r="N269" s="536"/>
      <c r="O269" s="120"/>
      <c r="P269" s="120"/>
      <c r="Q269" s="534"/>
      <c r="R269" s="534"/>
      <c r="S269" s="534"/>
      <c r="T269" s="556"/>
      <c r="U269" s="557"/>
      <c r="V269" s="406"/>
    </row>
    <row r="270" spans="1:23" x14ac:dyDescent="0.25">
      <c r="A270" s="1259"/>
      <c r="B270" s="126">
        <v>4</v>
      </c>
      <c r="C270" s="84"/>
      <c r="D270" s="74"/>
      <c r="E270" s="74"/>
      <c r="F270" s="84"/>
      <c r="G270" s="533"/>
      <c r="H270" s="84"/>
      <c r="I270" s="534"/>
      <c r="J270" s="535"/>
      <c r="K270" s="535"/>
      <c r="L270" s="536"/>
      <c r="M270" s="534"/>
      <c r="N270" s="536"/>
      <c r="O270" s="120"/>
      <c r="P270" s="120"/>
      <c r="Q270" s="534"/>
      <c r="R270" s="534"/>
      <c r="S270" s="534"/>
      <c r="T270" s="556"/>
      <c r="U270" s="557"/>
      <c r="V270" s="406"/>
    </row>
    <row r="271" spans="1:23" x14ac:dyDescent="0.25">
      <c r="A271" s="1259"/>
      <c r="B271" s="126">
        <v>5</v>
      </c>
      <c r="C271" s="84"/>
      <c r="D271" s="74"/>
      <c r="E271" s="74"/>
      <c r="F271" s="84"/>
      <c r="G271" s="533"/>
      <c r="H271" s="84"/>
      <c r="I271" s="534"/>
      <c r="J271" s="535"/>
      <c r="K271" s="535"/>
      <c r="L271" s="536"/>
      <c r="M271" s="534"/>
      <c r="N271" s="536"/>
      <c r="O271" s="120"/>
      <c r="P271" s="120"/>
      <c r="Q271" s="534"/>
      <c r="R271" s="534"/>
      <c r="S271" s="534"/>
      <c r="T271" s="556"/>
      <c r="U271" s="557"/>
      <c r="V271" s="406"/>
    </row>
    <row r="272" spans="1:23" x14ac:dyDescent="0.25">
      <c r="A272" s="1259"/>
      <c r="B272" s="126">
        <v>6</v>
      </c>
      <c r="C272" s="84"/>
      <c r="D272" s="74"/>
      <c r="E272" s="74"/>
      <c r="F272" s="84"/>
      <c r="G272" s="533"/>
      <c r="H272" s="84"/>
      <c r="I272" s="534"/>
      <c r="J272" s="535"/>
      <c r="K272" s="535"/>
      <c r="L272" s="536"/>
      <c r="M272" s="534"/>
      <c r="N272" s="536"/>
      <c r="O272" s="120"/>
      <c r="P272" s="120"/>
      <c r="Q272" s="534"/>
      <c r="R272" s="534"/>
      <c r="S272" s="534"/>
      <c r="T272" s="556"/>
      <c r="U272" s="557"/>
      <c r="V272" s="406"/>
    </row>
    <row r="273" spans="1:23" x14ac:dyDescent="0.25">
      <c r="A273" s="1259"/>
      <c r="B273" s="126">
        <v>7</v>
      </c>
      <c r="C273" s="84"/>
      <c r="D273" s="74"/>
      <c r="E273" s="74"/>
      <c r="F273" s="84"/>
      <c r="G273" s="533"/>
      <c r="H273" s="84"/>
      <c r="I273" s="534"/>
      <c r="J273" s="535"/>
      <c r="K273" s="535"/>
      <c r="L273" s="536"/>
      <c r="M273" s="534"/>
      <c r="N273" s="536"/>
      <c r="O273" s="120"/>
      <c r="P273" s="120"/>
      <c r="Q273" s="534"/>
      <c r="R273" s="534"/>
      <c r="S273" s="534"/>
      <c r="T273" s="556"/>
      <c r="U273" s="557"/>
      <c r="V273" s="406"/>
    </row>
    <row r="274" spans="1:23" x14ac:dyDescent="0.25">
      <c r="A274" s="1259"/>
      <c r="B274" s="126">
        <v>8</v>
      </c>
      <c r="C274" s="84"/>
      <c r="D274" s="74"/>
      <c r="E274" s="74"/>
      <c r="F274" s="84"/>
      <c r="G274" s="533"/>
      <c r="H274" s="84"/>
      <c r="I274" s="534"/>
      <c r="J274" s="535"/>
      <c r="K274" s="535"/>
      <c r="L274" s="536"/>
      <c r="M274" s="534"/>
      <c r="N274" s="536"/>
      <c r="O274" s="120"/>
      <c r="P274" s="120"/>
      <c r="Q274" s="534"/>
      <c r="R274" s="534"/>
      <c r="S274" s="534"/>
      <c r="T274" s="556"/>
      <c r="U274" s="557"/>
      <c r="V274" s="406"/>
    </row>
    <row r="275" spans="1:23" x14ac:dyDescent="0.25">
      <c r="A275" s="1259"/>
      <c r="B275" s="126">
        <v>9</v>
      </c>
      <c r="C275" s="84"/>
      <c r="D275" s="74"/>
      <c r="E275" s="74"/>
      <c r="F275" s="84"/>
      <c r="G275" s="533"/>
      <c r="H275" s="84"/>
      <c r="I275" s="534"/>
      <c r="J275" s="535"/>
      <c r="K275" s="535"/>
      <c r="L275" s="536"/>
      <c r="M275" s="534"/>
      <c r="N275" s="536"/>
      <c r="O275" s="120"/>
      <c r="P275" s="120"/>
      <c r="Q275" s="534"/>
      <c r="R275" s="534"/>
      <c r="S275" s="534"/>
      <c r="T275" s="556"/>
      <c r="U275" s="557"/>
      <c r="V275" s="406"/>
    </row>
    <row r="276" spans="1:23" ht="15.75" thickBot="1" x14ac:dyDescent="0.3">
      <c r="A276" s="1260"/>
      <c r="B276" s="127">
        <v>10</v>
      </c>
      <c r="C276" s="104"/>
      <c r="D276" s="102"/>
      <c r="E276" s="102"/>
      <c r="F276" s="104"/>
      <c r="G276" s="538"/>
      <c r="H276" s="104"/>
      <c r="I276" s="539"/>
      <c r="J276" s="540"/>
      <c r="K276" s="540"/>
      <c r="L276" s="541"/>
      <c r="M276" s="539"/>
      <c r="N276" s="541"/>
      <c r="O276" s="121"/>
      <c r="P276" s="121"/>
      <c r="Q276" s="539"/>
      <c r="R276" s="539"/>
      <c r="S276" s="539"/>
      <c r="T276" s="558"/>
      <c r="U276" s="559"/>
      <c r="V276" s="406"/>
    </row>
    <row r="277" spans="1:23" ht="25.5" thickBot="1" x14ac:dyDescent="0.3">
      <c r="A277" s="612"/>
      <c r="C277" s="613"/>
      <c r="D277" s="614"/>
      <c r="E277" s="395" t="s">
        <v>303</v>
      </c>
      <c r="F277" s="396">
        <f>COUNTA(F267:F276)</f>
        <v>0</v>
      </c>
      <c r="G277" s="397">
        <f>COUNTA(G267:G276)</f>
        <v>0</v>
      </c>
      <c r="H277" s="613"/>
      <c r="I277" s="523"/>
      <c r="J277" s="615"/>
      <c r="K277" s="615"/>
      <c r="L277" s="616"/>
      <c r="M277" s="1208" t="s">
        <v>440</v>
      </c>
      <c r="N277" s="1209"/>
      <c r="O277" s="654">
        <f>SUM(O267:O276)</f>
        <v>0</v>
      </c>
      <c r="P277" s="655">
        <f>SUM(P267:P276)</f>
        <v>0</v>
      </c>
      <c r="Q277" s="523"/>
      <c r="S277" s="75"/>
      <c r="T277" s="79"/>
      <c r="U277" s="560"/>
      <c r="V277" s="545"/>
    </row>
    <row r="278" spans="1:23" ht="15.75" thickBot="1" x14ac:dyDescent="0.3">
      <c r="A278" s="546"/>
      <c r="B278" s="521"/>
      <c r="C278" s="487"/>
      <c r="D278" s="487"/>
      <c r="E278" s="487"/>
      <c r="F278" s="521"/>
      <c r="G278" s="487"/>
      <c r="H278" s="487"/>
      <c r="I278" s="521"/>
      <c r="J278" s="521"/>
      <c r="K278" s="521"/>
      <c r="L278" s="487"/>
      <c r="M278" s="487"/>
      <c r="N278" s="487"/>
      <c r="O278" s="487"/>
      <c r="P278" s="487"/>
      <c r="Q278" s="487"/>
      <c r="R278" s="487"/>
      <c r="S278" s="487"/>
      <c r="T278" s="561"/>
      <c r="U278" s="562"/>
      <c r="V278" s="493"/>
    </row>
    <row r="279" spans="1:23" ht="15.75" thickBot="1" x14ac:dyDescent="0.3">
      <c r="A279" s="524"/>
      <c r="B279" s="402"/>
      <c r="C279" s="280"/>
      <c r="D279" s="280"/>
      <c r="E279" s="280"/>
      <c r="F279" s="402"/>
      <c r="G279" s="280"/>
      <c r="H279" s="280"/>
      <c r="I279" s="402"/>
      <c r="J279" s="402"/>
      <c r="K279" s="402"/>
      <c r="L279" s="280"/>
      <c r="M279" s="280"/>
      <c r="N279" s="280"/>
      <c r="O279" s="280"/>
      <c r="P279" s="280"/>
      <c r="Q279" s="280"/>
      <c r="R279" s="280"/>
      <c r="S279" s="280"/>
      <c r="T279" s="551"/>
      <c r="U279" s="551"/>
      <c r="V279" s="404"/>
    </row>
    <row r="280" spans="1:23" ht="36.6" customHeight="1" thickBot="1" x14ac:dyDescent="0.3">
      <c r="A280" s="136" t="s">
        <v>9</v>
      </c>
      <c r="B280" s="1226" t="s">
        <v>35</v>
      </c>
      <c r="C280" s="1227"/>
      <c r="E280" s="1221" t="s">
        <v>267</v>
      </c>
      <c r="F280" s="1223"/>
      <c r="G280" s="1224">
        <f>VLOOKUP(B280,'Urbano.Piano inv. forn'!$D$23:$H$42,3,FALSE)</f>
        <v>0</v>
      </c>
      <c r="H280" s="1225"/>
      <c r="I280" s="64"/>
      <c r="J280" s="1221" t="s">
        <v>268</v>
      </c>
      <c r="K280" s="1222"/>
      <c r="L280" s="1223"/>
      <c r="M280" s="1224">
        <f>VLOOKUP(B280,'Urbano.Piano inv. forn'!$D$23:$H$42,4,FALSE)</f>
        <v>0</v>
      </c>
      <c r="N280" s="1225"/>
      <c r="P280" s="143" t="s">
        <v>269</v>
      </c>
      <c r="Q280" s="619"/>
      <c r="S280" s="144" t="s">
        <v>270</v>
      </c>
      <c r="T280" s="1253"/>
      <c r="U280" s="1254"/>
      <c r="V280" s="406"/>
    </row>
    <row r="281" spans="1:23" ht="13.5" customHeight="1" thickBot="1" x14ac:dyDescent="0.3">
      <c r="A281" s="109"/>
      <c r="B281" s="76"/>
      <c r="C281" s="76"/>
      <c r="E281" s="77"/>
      <c r="F281" s="77"/>
      <c r="G281" s="78"/>
      <c r="H281" s="78"/>
      <c r="I281" s="64"/>
      <c r="J281" s="77"/>
      <c r="K281" s="77"/>
      <c r="L281" s="77"/>
      <c r="M281" s="78"/>
      <c r="N281" s="78"/>
      <c r="P281" s="79"/>
      <c r="S281" s="75"/>
      <c r="T281" s="552"/>
      <c r="V281" s="110"/>
      <c r="W281" s="523"/>
    </row>
    <row r="282" spans="1:23" ht="33.75" customHeight="1" thickBot="1" x14ac:dyDescent="0.3">
      <c r="A282" s="1255" t="s">
        <v>271</v>
      </c>
      <c r="B282" s="1256"/>
      <c r="C282" s="1256"/>
      <c r="D282" s="1257"/>
      <c r="E282" s="1210">
        <f>VLOOKUP(B280,'Urbano.Piano inv. forn'!$D$23:$V$42,17,FALSE)</f>
        <v>0</v>
      </c>
      <c r="F282" s="1258"/>
      <c r="G282" s="1258"/>
      <c r="H282" s="1211"/>
      <c r="I282" s="64"/>
      <c r="J282" s="1263" t="s">
        <v>52</v>
      </c>
      <c r="K282" s="1264"/>
      <c r="L282" s="1265"/>
      <c r="M282" s="1210">
        <f>VLOOKUP(B280,'Urbano.Piano inv. forn'!$D$23:$V$42,19,FALSE)</f>
        <v>0</v>
      </c>
      <c r="N282" s="1211"/>
      <c r="O282" s="98"/>
      <c r="P282" s="142" t="s">
        <v>272</v>
      </c>
      <c r="Q282" s="115">
        <f>M282+E282</f>
        <v>0</v>
      </c>
      <c r="S282" s="144" t="s">
        <v>273</v>
      </c>
      <c r="T282" s="1253"/>
      <c r="U282" s="1254"/>
      <c r="V282" s="110"/>
      <c r="W282" s="523"/>
    </row>
    <row r="283" spans="1:23" ht="33.75" customHeight="1" thickBot="1" x14ac:dyDescent="0.3">
      <c r="A283" s="116"/>
      <c r="B283" s="117"/>
      <c r="C283" s="117"/>
      <c r="D283" s="117"/>
      <c r="E283" s="118"/>
      <c r="F283" s="118"/>
      <c r="G283" s="118"/>
      <c r="H283" s="118"/>
      <c r="I283" s="64"/>
      <c r="J283" s="77"/>
      <c r="K283" s="77"/>
      <c r="L283" s="77"/>
      <c r="M283" s="118"/>
      <c r="N283" s="118"/>
      <c r="O283" s="98"/>
      <c r="P283" s="75"/>
      <c r="Q283" s="98"/>
      <c r="S283" s="75"/>
      <c r="T283" s="553"/>
      <c r="U283" s="553"/>
      <c r="V283" s="110"/>
      <c r="W283" s="523"/>
    </row>
    <row r="284" spans="1:23" s="147" customFormat="1" ht="72" customHeight="1" x14ac:dyDescent="0.25">
      <c r="A284" s="1236" t="s">
        <v>274</v>
      </c>
      <c r="B284" s="1238" t="s">
        <v>275</v>
      </c>
      <c r="C284" s="1238" t="s">
        <v>276</v>
      </c>
      <c r="D284" s="137" t="s">
        <v>277</v>
      </c>
      <c r="E284" s="138" t="s">
        <v>278</v>
      </c>
      <c r="F284" s="137" t="s">
        <v>279</v>
      </c>
      <c r="G284" s="137" t="s">
        <v>280</v>
      </c>
      <c r="H284" s="139" t="s">
        <v>241</v>
      </c>
      <c r="I284" s="139" t="s">
        <v>281</v>
      </c>
      <c r="J284" s="139" t="s">
        <v>282</v>
      </c>
      <c r="K284" s="139" t="s">
        <v>636</v>
      </c>
      <c r="L284" s="139" t="s">
        <v>283</v>
      </c>
      <c r="M284" s="139" t="s">
        <v>284</v>
      </c>
      <c r="N284" s="139" t="s">
        <v>285</v>
      </c>
      <c r="O284" s="139" t="s">
        <v>286</v>
      </c>
      <c r="P284" s="139" t="s">
        <v>287</v>
      </c>
      <c r="Q284" s="139" t="s">
        <v>288</v>
      </c>
      <c r="R284" s="139" t="s">
        <v>289</v>
      </c>
      <c r="S284" s="139" t="s">
        <v>290</v>
      </c>
      <c r="T284" s="139" t="s">
        <v>630</v>
      </c>
      <c r="U284" s="140" t="s">
        <v>291</v>
      </c>
      <c r="V284" s="526"/>
    </row>
    <row r="285" spans="1:23" s="147" customFormat="1" ht="28.5" customHeight="1" thickBot="1" x14ac:dyDescent="0.3">
      <c r="A285" s="1261"/>
      <c r="B285" s="1262"/>
      <c r="C285" s="1262"/>
      <c r="D285" s="141" t="s">
        <v>292</v>
      </c>
      <c r="E285" s="141" t="s">
        <v>293</v>
      </c>
      <c r="F285" s="141" t="s">
        <v>294</v>
      </c>
      <c r="G285" s="141" t="s">
        <v>294</v>
      </c>
      <c r="H285" s="141" t="s">
        <v>27</v>
      </c>
      <c r="I285" s="141" t="s">
        <v>28</v>
      </c>
      <c r="J285" s="141" t="s">
        <v>295</v>
      </c>
      <c r="K285" s="141" t="s">
        <v>296</v>
      </c>
      <c r="L285" s="141" t="s">
        <v>296</v>
      </c>
      <c r="M285" s="141" t="s">
        <v>297</v>
      </c>
      <c r="N285" s="141" t="s">
        <v>296</v>
      </c>
      <c r="O285" s="141" t="s">
        <v>298</v>
      </c>
      <c r="P285" s="141" t="s">
        <v>629</v>
      </c>
      <c r="Q285" s="141" t="s">
        <v>299</v>
      </c>
      <c r="R285" s="141" t="s">
        <v>300</v>
      </c>
      <c r="S285" s="141" t="s">
        <v>301</v>
      </c>
      <c r="T285" s="141" t="s">
        <v>301</v>
      </c>
      <c r="U285" s="527"/>
      <c r="V285" s="526"/>
    </row>
    <row r="286" spans="1:23" ht="15" customHeight="1" x14ac:dyDescent="0.25">
      <c r="A286" s="1259" t="str">
        <f>B280</f>
        <v>urb.m.5</v>
      </c>
      <c r="B286" s="125">
        <v>1</v>
      </c>
      <c r="C286" s="166"/>
      <c r="D286" s="87"/>
      <c r="E286" s="87"/>
      <c r="F286" s="166"/>
      <c r="G286" s="528"/>
      <c r="H286" s="89"/>
      <c r="I286" s="529"/>
      <c r="J286" s="530"/>
      <c r="K286" s="530"/>
      <c r="L286" s="531"/>
      <c r="M286" s="529"/>
      <c r="N286" s="531"/>
      <c r="O286" s="129"/>
      <c r="P286" s="129"/>
      <c r="Q286" s="529"/>
      <c r="R286" s="529"/>
      <c r="S286" s="529"/>
      <c r="T286" s="554"/>
      <c r="U286" s="555"/>
      <c r="V286" s="406"/>
    </row>
    <row r="287" spans="1:23" x14ac:dyDescent="0.25">
      <c r="A287" s="1259"/>
      <c r="B287" s="126">
        <v>2</v>
      </c>
      <c r="C287" s="84"/>
      <c r="D287" s="74"/>
      <c r="E287" s="74"/>
      <c r="F287" s="84"/>
      <c r="G287" s="533"/>
      <c r="H287" s="84"/>
      <c r="I287" s="534"/>
      <c r="J287" s="535"/>
      <c r="K287" s="535"/>
      <c r="L287" s="536"/>
      <c r="M287" s="534"/>
      <c r="N287" s="536"/>
      <c r="O287" s="120"/>
      <c r="P287" s="120"/>
      <c r="Q287" s="534"/>
      <c r="R287" s="534" t="s">
        <v>302</v>
      </c>
      <c r="S287" s="534"/>
      <c r="T287" s="556"/>
      <c r="U287" s="557"/>
      <c r="V287" s="406"/>
    </row>
    <row r="288" spans="1:23" x14ac:dyDescent="0.25">
      <c r="A288" s="1259"/>
      <c r="B288" s="126">
        <v>3</v>
      </c>
      <c r="C288" s="84"/>
      <c r="D288" s="74"/>
      <c r="E288" s="74"/>
      <c r="F288" s="84"/>
      <c r="G288" s="533"/>
      <c r="H288" s="84"/>
      <c r="I288" s="534"/>
      <c r="J288" s="535"/>
      <c r="K288" s="535"/>
      <c r="L288" s="536"/>
      <c r="M288" s="534"/>
      <c r="N288" s="536"/>
      <c r="O288" s="120"/>
      <c r="P288" s="120"/>
      <c r="Q288" s="534"/>
      <c r="R288" s="534"/>
      <c r="S288" s="534"/>
      <c r="T288" s="556"/>
      <c r="U288" s="557"/>
      <c r="V288" s="406"/>
    </row>
    <row r="289" spans="1:23" x14ac:dyDescent="0.25">
      <c r="A289" s="1259"/>
      <c r="B289" s="126">
        <v>4</v>
      </c>
      <c r="C289" s="84"/>
      <c r="D289" s="74"/>
      <c r="E289" s="74"/>
      <c r="F289" s="84"/>
      <c r="G289" s="533"/>
      <c r="H289" s="84"/>
      <c r="I289" s="534"/>
      <c r="J289" s="535"/>
      <c r="K289" s="535"/>
      <c r="L289" s="536"/>
      <c r="M289" s="534"/>
      <c r="N289" s="536"/>
      <c r="O289" s="120"/>
      <c r="P289" s="120"/>
      <c r="Q289" s="534"/>
      <c r="R289" s="534"/>
      <c r="S289" s="534"/>
      <c r="T289" s="556"/>
      <c r="U289" s="557"/>
      <c r="V289" s="406"/>
    </row>
    <row r="290" spans="1:23" x14ac:dyDescent="0.25">
      <c r="A290" s="1259"/>
      <c r="B290" s="126">
        <v>5</v>
      </c>
      <c r="C290" s="84"/>
      <c r="D290" s="74"/>
      <c r="E290" s="74"/>
      <c r="F290" s="84"/>
      <c r="G290" s="533"/>
      <c r="H290" s="84"/>
      <c r="I290" s="534"/>
      <c r="J290" s="535"/>
      <c r="K290" s="535"/>
      <c r="L290" s="536"/>
      <c r="M290" s="534"/>
      <c r="N290" s="536"/>
      <c r="O290" s="120"/>
      <c r="P290" s="120"/>
      <c r="Q290" s="534"/>
      <c r="R290" s="534"/>
      <c r="S290" s="534"/>
      <c r="T290" s="556"/>
      <c r="U290" s="557"/>
      <c r="V290" s="406"/>
    </row>
    <row r="291" spans="1:23" x14ac:dyDescent="0.25">
      <c r="A291" s="1259"/>
      <c r="B291" s="126">
        <v>6</v>
      </c>
      <c r="C291" s="84"/>
      <c r="D291" s="74"/>
      <c r="E291" s="74"/>
      <c r="F291" s="84"/>
      <c r="G291" s="533"/>
      <c r="H291" s="84"/>
      <c r="I291" s="534"/>
      <c r="J291" s="535"/>
      <c r="K291" s="535"/>
      <c r="L291" s="536"/>
      <c r="M291" s="534"/>
      <c r="N291" s="536"/>
      <c r="O291" s="120"/>
      <c r="P291" s="120"/>
      <c r="Q291" s="534"/>
      <c r="R291" s="534"/>
      <c r="S291" s="534"/>
      <c r="T291" s="556"/>
      <c r="U291" s="557"/>
      <c r="V291" s="406"/>
    </row>
    <row r="292" spans="1:23" x14ac:dyDescent="0.25">
      <c r="A292" s="1259"/>
      <c r="B292" s="126">
        <v>7</v>
      </c>
      <c r="C292" s="84"/>
      <c r="D292" s="74"/>
      <c r="E292" s="74"/>
      <c r="F292" s="84"/>
      <c r="G292" s="533"/>
      <c r="H292" s="84"/>
      <c r="I292" s="534"/>
      <c r="J292" s="535"/>
      <c r="K292" s="535"/>
      <c r="L292" s="536"/>
      <c r="M292" s="534"/>
      <c r="N292" s="536"/>
      <c r="O292" s="120"/>
      <c r="P292" s="120"/>
      <c r="Q292" s="534"/>
      <c r="R292" s="534"/>
      <c r="S292" s="534"/>
      <c r="T292" s="556"/>
      <c r="U292" s="557"/>
      <c r="V292" s="406"/>
    </row>
    <row r="293" spans="1:23" x14ac:dyDescent="0.25">
      <c r="A293" s="1259"/>
      <c r="B293" s="126">
        <v>8</v>
      </c>
      <c r="C293" s="84"/>
      <c r="D293" s="74"/>
      <c r="E293" s="74"/>
      <c r="F293" s="84"/>
      <c r="G293" s="533"/>
      <c r="H293" s="84"/>
      <c r="I293" s="534"/>
      <c r="J293" s="535"/>
      <c r="K293" s="535"/>
      <c r="L293" s="536"/>
      <c r="M293" s="534"/>
      <c r="N293" s="536"/>
      <c r="O293" s="120"/>
      <c r="P293" s="120"/>
      <c r="Q293" s="534"/>
      <c r="R293" s="534"/>
      <c r="S293" s="534"/>
      <c r="T293" s="556"/>
      <c r="U293" s="557"/>
      <c r="V293" s="406"/>
    </row>
    <row r="294" spans="1:23" x14ac:dyDescent="0.25">
      <c r="A294" s="1259"/>
      <c r="B294" s="126">
        <v>9</v>
      </c>
      <c r="C294" s="84"/>
      <c r="D294" s="74"/>
      <c r="E294" s="74"/>
      <c r="F294" s="84"/>
      <c r="G294" s="533"/>
      <c r="H294" s="84"/>
      <c r="I294" s="534"/>
      <c r="J294" s="535"/>
      <c r="K294" s="535"/>
      <c r="L294" s="536"/>
      <c r="M294" s="534"/>
      <c r="N294" s="536"/>
      <c r="O294" s="120"/>
      <c r="P294" s="120"/>
      <c r="Q294" s="534"/>
      <c r="R294" s="534"/>
      <c r="S294" s="534"/>
      <c r="T294" s="556"/>
      <c r="U294" s="557"/>
      <c r="V294" s="406"/>
    </row>
    <row r="295" spans="1:23" ht="15.75" thickBot="1" x14ac:dyDescent="0.3">
      <c r="A295" s="1260"/>
      <c r="B295" s="127">
        <v>10</v>
      </c>
      <c r="C295" s="104"/>
      <c r="D295" s="102"/>
      <c r="E295" s="102"/>
      <c r="F295" s="104"/>
      <c r="G295" s="538"/>
      <c r="H295" s="104"/>
      <c r="I295" s="539"/>
      <c r="J295" s="540"/>
      <c r="K295" s="540"/>
      <c r="L295" s="541"/>
      <c r="M295" s="539"/>
      <c r="N295" s="541"/>
      <c r="O295" s="121"/>
      <c r="P295" s="121"/>
      <c r="Q295" s="539"/>
      <c r="R295" s="539"/>
      <c r="S295" s="539"/>
      <c r="T295" s="558"/>
      <c r="U295" s="559"/>
      <c r="V295" s="406"/>
    </row>
    <row r="296" spans="1:23" ht="25.5" thickBot="1" x14ac:dyDescent="0.3">
      <c r="A296" s="612"/>
      <c r="C296" s="613"/>
      <c r="D296" s="614"/>
      <c r="E296" s="395" t="s">
        <v>303</v>
      </c>
      <c r="F296" s="396">
        <f>COUNTA(F286:F295)</f>
        <v>0</v>
      </c>
      <c r="G296" s="397">
        <f>COUNTA(G286:G295)</f>
        <v>0</v>
      </c>
      <c r="H296" s="613"/>
      <c r="I296" s="523"/>
      <c r="J296" s="615"/>
      <c r="K296" s="615"/>
      <c r="L296" s="616"/>
      <c r="M296" s="1208" t="s">
        <v>440</v>
      </c>
      <c r="N296" s="1209"/>
      <c r="O296" s="654">
        <f>SUM(O286:O295)</f>
        <v>0</v>
      </c>
      <c r="P296" s="655">
        <f>SUM(P286:P295)</f>
        <v>0</v>
      </c>
      <c r="Q296" s="523"/>
      <c r="S296" s="75"/>
      <c r="T296" s="79"/>
      <c r="U296" s="560"/>
      <c r="V296" s="545"/>
      <c r="W296" s="544"/>
    </row>
    <row r="297" spans="1:23" ht="15.75" thickBot="1" x14ac:dyDescent="0.3">
      <c r="A297" s="546"/>
      <c r="B297" s="521"/>
      <c r="C297" s="487"/>
      <c r="D297" s="487"/>
      <c r="E297" s="487"/>
      <c r="F297" s="521"/>
      <c r="G297" s="487"/>
      <c r="H297" s="487"/>
      <c r="I297" s="521"/>
      <c r="J297" s="521"/>
      <c r="K297" s="521"/>
      <c r="L297" s="487"/>
      <c r="M297" s="487"/>
      <c r="N297" s="487"/>
      <c r="O297" s="487"/>
      <c r="P297" s="487"/>
      <c r="Q297" s="487"/>
      <c r="R297" s="487"/>
      <c r="S297" s="487"/>
      <c r="T297" s="561"/>
      <c r="U297" s="562"/>
      <c r="V297" s="493"/>
    </row>
    <row r="298" spans="1:23" ht="15.75" thickBot="1" x14ac:dyDescent="0.3">
      <c r="A298" s="524"/>
      <c r="B298" s="402"/>
      <c r="C298" s="280"/>
      <c r="D298" s="280"/>
      <c r="E298" s="280"/>
      <c r="F298" s="402"/>
      <c r="G298" s="280"/>
      <c r="H298" s="280"/>
      <c r="I298" s="402"/>
      <c r="J298" s="402"/>
      <c r="K298" s="402"/>
      <c r="L298" s="280"/>
      <c r="M298" s="280"/>
      <c r="N298" s="280"/>
      <c r="O298" s="280"/>
      <c r="P298" s="280"/>
      <c r="Q298" s="280"/>
      <c r="R298" s="280"/>
      <c r="S298" s="280"/>
      <c r="T298" s="551"/>
      <c r="U298" s="551"/>
      <c r="V298" s="404"/>
    </row>
    <row r="299" spans="1:23" ht="36.6" customHeight="1" thickBot="1" x14ac:dyDescent="0.3">
      <c r="A299" s="136" t="s">
        <v>9</v>
      </c>
      <c r="B299" s="1226" t="s">
        <v>35</v>
      </c>
      <c r="C299" s="1227"/>
      <c r="E299" s="1221" t="s">
        <v>267</v>
      </c>
      <c r="F299" s="1223"/>
      <c r="G299" s="1224">
        <f>VLOOKUP(B299,'Urbano.Piano inv. forn'!$D$23:$H$42,3,FALSE)</f>
        <v>0</v>
      </c>
      <c r="H299" s="1225"/>
      <c r="I299" s="64"/>
      <c r="J299" s="1221" t="s">
        <v>268</v>
      </c>
      <c r="K299" s="1222"/>
      <c r="L299" s="1223"/>
      <c r="M299" s="1224">
        <f>VLOOKUP(B299,'Urbano.Piano inv. forn'!$D$23:$H$42,4,FALSE)</f>
        <v>0</v>
      </c>
      <c r="N299" s="1225"/>
      <c r="P299" s="143" t="s">
        <v>269</v>
      </c>
      <c r="Q299" s="619"/>
      <c r="S299" s="144" t="s">
        <v>270</v>
      </c>
      <c r="T299" s="1253"/>
      <c r="U299" s="1254"/>
      <c r="V299" s="406"/>
    </row>
    <row r="300" spans="1:23" ht="13.5" customHeight="1" thickBot="1" x14ac:dyDescent="0.3">
      <c r="A300" s="109"/>
      <c r="B300" s="76"/>
      <c r="C300" s="76"/>
      <c r="E300" s="77"/>
      <c r="F300" s="77"/>
      <c r="G300" s="78"/>
      <c r="H300" s="78"/>
      <c r="I300" s="64"/>
      <c r="J300" s="77"/>
      <c r="K300" s="77"/>
      <c r="L300" s="77"/>
      <c r="M300" s="78"/>
      <c r="N300" s="78"/>
      <c r="P300" s="79"/>
      <c r="S300" s="75"/>
      <c r="T300" s="552"/>
      <c r="V300" s="110"/>
      <c r="W300" s="523"/>
    </row>
    <row r="301" spans="1:23" ht="33.75" customHeight="1" thickBot="1" x14ac:dyDescent="0.3">
      <c r="A301" s="1255" t="s">
        <v>271</v>
      </c>
      <c r="B301" s="1256"/>
      <c r="C301" s="1256"/>
      <c r="D301" s="1257"/>
      <c r="E301" s="1210">
        <f>VLOOKUP(B299,'Urbano.Piano inv. forn'!$D$23:$V$42,17,FALSE)</f>
        <v>0</v>
      </c>
      <c r="F301" s="1258"/>
      <c r="G301" s="1258"/>
      <c r="H301" s="1211"/>
      <c r="I301" s="64"/>
      <c r="J301" s="1263" t="s">
        <v>52</v>
      </c>
      <c r="K301" s="1264"/>
      <c r="L301" s="1265"/>
      <c r="M301" s="1210">
        <f>VLOOKUP(B299,'Urbano.Piano inv. forn'!$D$23:$V$42,19,FALSE)</f>
        <v>0</v>
      </c>
      <c r="N301" s="1211"/>
      <c r="O301" s="98"/>
      <c r="P301" s="142" t="s">
        <v>272</v>
      </c>
      <c r="Q301" s="115">
        <f>M301+E301</f>
        <v>0</v>
      </c>
      <c r="S301" s="144" t="s">
        <v>273</v>
      </c>
      <c r="T301" s="1253"/>
      <c r="U301" s="1254"/>
      <c r="V301" s="110"/>
      <c r="W301" s="523"/>
    </row>
    <row r="302" spans="1:23" ht="33.75" customHeight="1" thickBot="1" x14ac:dyDescent="0.3">
      <c r="A302" s="116"/>
      <c r="B302" s="117"/>
      <c r="C302" s="117"/>
      <c r="D302" s="117"/>
      <c r="E302" s="118"/>
      <c r="F302" s="118"/>
      <c r="G302" s="118"/>
      <c r="H302" s="118"/>
      <c r="I302" s="64"/>
      <c r="J302" s="77"/>
      <c r="K302" s="77"/>
      <c r="L302" s="77"/>
      <c r="M302" s="118"/>
      <c r="N302" s="118"/>
      <c r="O302" s="98"/>
      <c r="P302" s="75"/>
      <c r="Q302" s="98"/>
      <c r="S302" s="75"/>
      <c r="T302" s="553"/>
      <c r="U302" s="553"/>
      <c r="V302" s="110"/>
      <c r="W302" s="523"/>
    </row>
    <row r="303" spans="1:23" s="147" customFormat="1" ht="72" customHeight="1" x14ac:dyDescent="0.25">
      <c r="A303" s="1236" t="s">
        <v>274</v>
      </c>
      <c r="B303" s="1238" t="s">
        <v>275</v>
      </c>
      <c r="C303" s="1238" t="s">
        <v>276</v>
      </c>
      <c r="D303" s="137" t="s">
        <v>277</v>
      </c>
      <c r="E303" s="138" t="s">
        <v>278</v>
      </c>
      <c r="F303" s="137" t="s">
        <v>279</v>
      </c>
      <c r="G303" s="137" t="s">
        <v>280</v>
      </c>
      <c r="H303" s="139" t="s">
        <v>241</v>
      </c>
      <c r="I303" s="139" t="s">
        <v>281</v>
      </c>
      <c r="J303" s="139" t="s">
        <v>282</v>
      </c>
      <c r="K303" s="139" t="s">
        <v>636</v>
      </c>
      <c r="L303" s="139" t="s">
        <v>283</v>
      </c>
      <c r="M303" s="139" t="s">
        <v>284</v>
      </c>
      <c r="N303" s="139" t="s">
        <v>285</v>
      </c>
      <c r="O303" s="139" t="s">
        <v>286</v>
      </c>
      <c r="P303" s="139" t="s">
        <v>287</v>
      </c>
      <c r="Q303" s="139" t="s">
        <v>288</v>
      </c>
      <c r="R303" s="139" t="s">
        <v>289</v>
      </c>
      <c r="S303" s="139" t="s">
        <v>290</v>
      </c>
      <c r="T303" s="139" t="s">
        <v>630</v>
      </c>
      <c r="U303" s="140" t="s">
        <v>291</v>
      </c>
      <c r="V303" s="526"/>
    </row>
    <row r="304" spans="1:23" s="147" customFormat="1" ht="28.5" customHeight="1" thickBot="1" x14ac:dyDescent="0.3">
      <c r="A304" s="1261"/>
      <c r="B304" s="1262"/>
      <c r="C304" s="1262"/>
      <c r="D304" s="141" t="s">
        <v>292</v>
      </c>
      <c r="E304" s="141" t="s">
        <v>293</v>
      </c>
      <c r="F304" s="141" t="s">
        <v>294</v>
      </c>
      <c r="G304" s="141" t="s">
        <v>294</v>
      </c>
      <c r="H304" s="141" t="s">
        <v>27</v>
      </c>
      <c r="I304" s="141" t="s">
        <v>28</v>
      </c>
      <c r="J304" s="141" t="s">
        <v>295</v>
      </c>
      <c r="K304" s="141" t="s">
        <v>296</v>
      </c>
      <c r="L304" s="141" t="s">
        <v>296</v>
      </c>
      <c r="M304" s="141" t="s">
        <v>297</v>
      </c>
      <c r="N304" s="141" t="s">
        <v>296</v>
      </c>
      <c r="O304" s="141" t="s">
        <v>298</v>
      </c>
      <c r="P304" s="141" t="s">
        <v>629</v>
      </c>
      <c r="Q304" s="141" t="s">
        <v>299</v>
      </c>
      <c r="R304" s="141" t="s">
        <v>300</v>
      </c>
      <c r="S304" s="141" t="s">
        <v>301</v>
      </c>
      <c r="T304" s="141" t="s">
        <v>301</v>
      </c>
      <c r="U304" s="527"/>
      <c r="V304" s="526"/>
    </row>
    <row r="305" spans="1:23" ht="15" customHeight="1" x14ac:dyDescent="0.25">
      <c r="A305" s="1259" t="str">
        <f>B299</f>
        <v>urb.m.5</v>
      </c>
      <c r="B305" s="125">
        <v>1</v>
      </c>
      <c r="C305" s="166"/>
      <c r="D305" s="87"/>
      <c r="E305" s="87"/>
      <c r="F305" s="166"/>
      <c r="G305" s="528"/>
      <c r="H305" s="89"/>
      <c r="I305" s="529"/>
      <c r="J305" s="530"/>
      <c r="K305" s="530"/>
      <c r="L305" s="531"/>
      <c r="M305" s="529"/>
      <c r="N305" s="531"/>
      <c r="O305" s="129"/>
      <c r="P305" s="129"/>
      <c r="Q305" s="529"/>
      <c r="R305" s="529"/>
      <c r="S305" s="529"/>
      <c r="T305" s="554"/>
      <c r="U305" s="555"/>
      <c r="V305" s="406"/>
    </row>
    <row r="306" spans="1:23" x14ac:dyDescent="0.25">
      <c r="A306" s="1259"/>
      <c r="B306" s="126">
        <v>2</v>
      </c>
      <c r="C306" s="84"/>
      <c r="D306" s="74"/>
      <c r="E306" s="74"/>
      <c r="F306" s="84"/>
      <c r="G306" s="533"/>
      <c r="H306" s="84"/>
      <c r="I306" s="534"/>
      <c r="J306" s="535"/>
      <c r="K306" s="535"/>
      <c r="L306" s="536"/>
      <c r="M306" s="534"/>
      <c r="N306" s="536"/>
      <c r="O306" s="120"/>
      <c r="P306" s="120"/>
      <c r="Q306" s="534"/>
      <c r="R306" s="534" t="s">
        <v>302</v>
      </c>
      <c r="S306" s="534"/>
      <c r="T306" s="556"/>
      <c r="U306" s="557"/>
      <c r="V306" s="406"/>
    </row>
    <row r="307" spans="1:23" x14ac:dyDescent="0.25">
      <c r="A307" s="1259"/>
      <c r="B307" s="126">
        <v>3</v>
      </c>
      <c r="C307" s="84"/>
      <c r="D307" s="74"/>
      <c r="E307" s="74"/>
      <c r="F307" s="84"/>
      <c r="G307" s="533"/>
      <c r="H307" s="84"/>
      <c r="I307" s="534"/>
      <c r="J307" s="535"/>
      <c r="K307" s="535"/>
      <c r="L307" s="536"/>
      <c r="M307" s="534"/>
      <c r="N307" s="536"/>
      <c r="O307" s="120"/>
      <c r="P307" s="120"/>
      <c r="Q307" s="534"/>
      <c r="R307" s="534"/>
      <c r="S307" s="534"/>
      <c r="T307" s="556"/>
      <c r="U307" s="557"/>
      <c r="V307" s="406"/>
    </row>
    <row r="308" spans="1:23" x14ac:dyDescent="0.25">
      <c r="A308" s="1259"/>
      <c r="B308" s="126">
        <v>4</v>
      </c>
      <c r="C308" s="84"/>
      <c r="D308" s="74"/>
      <c r="E308" s="74"/>
      <c r="F308" s="84"/>
      <c r="G308" s="533"/>
      <c r="H308" s="84"/>
      <c r="I308" s="534"/>
      <c r="J308" s="535"/>
      <c r="K308" s="535"/>
      <c r="L308" s="536"/>
      <c r="M308" s="534"/>
      <c r="N308" s="536"/>
      <c r="O308" s="120"/>
      <c r="P308" s="120"/>
      <c r="Q308" s="534"/>
      <c r="R308" s="534"/>
      <c r="S308" s="534"/>
      <c r="T308" s="556"/>
      <c r="U308" s="557"/>
      <c r="V308" s="406"/>
    </row>
    <row r="309" spans="1:23" x14ac:dyDescent="0.25">
      <c r="A309" s="1259"/>
      <c r="B309" s="126">
        <v>5</v>
      </c>
      <c r="C309" s="84"/>
      <c r="D309" s="74"/>
      <c r="E309" s="74"/>
      <c r="F309" s="84"/>
      <c r="G309" s="533"/>
      <c r="H309" s="84"/>
      <c r="I309" s="534"/>
      <c r="J309" s="535"/>
      <c r="K309" s="535"/>
      <c r="L309" s="536"/>
      <c r="M309" s="534"/>
      <c r="N309" s="536"/>
      <c r="O309" s="120"/>
      <c r="P309" s="120"/>
      <c r="Q309" s="534"/>
      <c r="R309" s="534"/>
      <c r="S309" s="534"/>
      <c r="T309" s="556"/>
      <c r="U309" s="557"/>
      <c r="V309" s="406"/>
    </row>
    <row r="310" spans="1:23" x14ac:dyDescent="0.25">
      <c r="A310" s="1259"/>
      <c r="B310" s="126">
        <v>6</v>
      </c>
      <c r="C310" s="84"/>
      <c r="D310" s="74"/>
      <c r="E310" s="74"/>
      <c r="F310" s="84"/>
      <c r="G310" s="533"/>
      <c r="H310" s="84"/>
      <c r="I310" s="534"/>
      <c r="J310" s="535"/>
      <c r="K310" s="535"/>
      <c r="L310" s="536"/>
      <c r="M310" s="534"/>
      <c r="N310" s="536"/>
      <c r="O310" s="120"/>
      <c r="P310" s="120"/>
      <c r="Q310" s="534"/>
      <c r="R310" s="534"/>
      <c r="S310" s="534"/>
      <c r="T310" s="556"/>
      <c r="U310" s="557"/>
      <c r="V310" s="406"/>
    </row>
    <row r="311" spans="1:23" x14ac:dyDescent="0.25">
      <c r="A311" s="1259"/>
      <c r="B311" s="126">
        <v>7</v>
      </c>
      <c r="C311" s="84"/>
      <c r="D311" s="74"/>
      <c r="E311" s="74"/>
      <c r="F311" s="84"/>
      <c r="G311" s="533"/>
      <c r="H311" s="84"/>
      <c r="I311" s="534"/>
      <c r="J311" s="535"/>
      <c r="K311" s="535"/>
      <c r="L311" s="536"/>
      <c r="M311" s="534"/>
      <c r="N311" s="536"/>
      <c r="O311" s="120"/>
      <c r="P311" s="120"/>
      <c r="Q311" s="534"/>
      <c r="R311" s="534"/>
      <c r="S311" s="534"/>
      <c r="T311" s="556"/>
      <c r="U311" s="557"/>
      <c r="V311" s="406"/>
    </row>
    <row r="312" spans="1:23" x14ac:dyDescent="0.25">
      <c r="A312" s="1259"/>
      <c r="B312" s="126">
        <v>8</v>
      </c>
      <c r="C312" s="84"/>
      <c r="D312" s="74"/>
      <c r="E312" s="74"/>
      <c r="F312" s="84"/>
      <c r="G312" s="533"/>
      <c r="H312" s="84"/>
      <c r="I312" s="534"/>
      <c r="J312" s="535"/>
      <c r="K312" s="535"/>
      <c r="L312" s="536"/>
      <c r="M312" s="534"/>
      <c r="N312" s="536"/>
      <c r="O312" s="120"/>
      <c r="P312" s="120"/>
      <c r="Q312" s="534"/>
      <c r="R312" s="534"/>
      <c r="S312" s="534"/>
      <c r="T312" s="556"/>
      <c r="U312" s="557"/>
      <c r="V312" s="406"/>
    </row>
    <row r="313" spans="1:23" x14ac:dyDescent="0.25">
      <c r="A313" s="1259"/>
      <c r="B313" s="126">
        <v>9</v>
      </c>
      <c r="C313" s="84"/>
      <c r="D313" s="74"/>
      <c r="E313" s="74"/>
      <c r="F313" s="84"/>
      <c r="G313" s="533"/>
      <c r="H313" s="84"/>
      <c r="I313" s="534"/>
      <c r="J313" s="535"/>
      <c r="K313" s="535"/>
      <c r="L313" s="536"/>
      <c r="M313" s="534"/>
      <c r="N313" s="536"/>
      <c r="O313" s="120"/>
      <c r="P313" s="120"/>
      <c r="Q313" s="534"/>
      <c r="R313" s="534"/>
      <c r="S313" s="534"/>
      <c r="T313" s="556"/>
      <c r="U313" s="557"/>
      <c r="V313" s="406"/>
    </row>
    <row r="314" spans="1:23" ht="15.75" thickBot="1" x14ac:dyDescent="0.3">
      <c r="A314" s="1260"/>
      <c r="B314" s="127">
        <v>10</v>
      </c>
      <c r="C314" s="104"/>
      <c r="D314" s="102"/>
      <c r="E314" s="102"/>
      <c r="F314" s="104"/>
      <c r="G314" s="538"/>
      <c r="H314" s="104"/>
      <c r="I314" s="539"/>
      <c r="J314" s="540"/>
      <c r="K314" s="540"/>
      <c r="L314" s="541"/>
      <c r="M314" s="539"/>
      <c r="N314" s="541"/>
      <c r="O314" s="121"/>
      <c r="P314" s="121"/>
      <c r="Q314" s="539"/>
      <c r="R314" s="539"/>
      <c r="S314" s="539"/>
      <c r="T314" s="558"/>
      <c r="U314" s="559"/>
      <c r="V314" s="406"/>
    </row>
    <row r="315" spans="1:23" ht="25.5" thickBot="1" x14ac:dyDescent="0.3">
      <c r="A315" s="612"/>
      <c r="C315" s="613"/>
      <c r="D315" s="614"/>
      <c r="E315" s="395" t="s">
        <v>303</v>
      </c>
      <c r="F315" s="396">
        <f>COUNTA(F305:F314)</f>
        <v>0</v>
      </c>
      <c r="G315" s="397">
        <f>COUNTA(G305:G314)</f>
        <v>0</v>
      </c>
      <c r="H315" s="613"/>
      <c r="I315" s="523"/>
      <c r="J315" s="615"/>
      <c r="K315" s="615"/>
      <c r="L315" s="616"/>
      <c r="M315" s="1208" t="s">
        <v>440</v>
      </c>
      <c r="N315" s="1209"/>
      <c r="O315" s="654">
        <f>SUM(O305:O314)</f>
        <v>0</v>
      </c>
      <c r="P315" s="655">
        <f>SUM(P305:P314)</f>
        <v>0</v>
      </c>
      <c r="Q315" s="523"/>
      <c r="S315" s="75"/>
      <c r="T315" s="79"/>
      <c r="U315" s="560"/>
      <c r="V315" s="545"/>
      <c r="W315" s="544"/>
    </row>
    <row r="316" spans="1:23" ht="15.75" thickBot="1" x14ac:dyDescent="0.3">
      <c r="A316" s="546"/>
      <c r="B316" s="521"/>
      <c r="C316" s="487"/>
      <c r="D316" s="487"/>
      <c r="E316" s="487"/>
      <c r="F316" s="521"/>
      <c r="G316" s="487"/>
      <c r="H316" s="487"/>
      <c r="I316" s="521"/>
      <c r="J316" s="521"/>
      <c r="K316" s="521"/>
      <c r="L316" s="487"/>
      <c r="M316" s="487"/>
      <c r="N316" s="487"/>
      <c r="O316" s="487"/>
      <c r="P316" s="487"/>
      <c r="Q316" s="487"/>
      <c r="R316" s="487"/>
      <c r="S316" s="487"/>
      <c r="T316" s="561"/>
      <c r="U316" s="562"/>
      <c r="V316" s="493"/>
    </row>
    <row r="317" spans="1:23" ht="15.75" thickBot="1" x14ac:dyDescent="0.3">
      <c r="A317" s="524"/>
      <c r="B317" s="402"/>
      <c r="C317" s="280"/>
      <c r="D317" s="280"/>
      <c r="E317" s="280"/>
      <c r="F317" s="402"/>
      <c r="G317" s="280"/>
      <c r="H317" s="280"/>
      <c r="I317" s="402"/>
      <c r="J317" s="402"/>
      <c r="K317" s="402"/>
      <c r="L317" s="280"/>
      <c r="M317" s="280"/>
      <c r="N317" s="280"/>
      <c r="O317" s="280"/>
      <c r="P317" s="280"/>
      <c r="Q317" s="280"/>
      <c r="R317" s="280"/>
      <c r="S317" s="280"/>
      <c r="T317" s="551"/>
      <c r="U317" s="551"/>
      <c r="V317" s="404"/>
    </row>
    <row r="318" spans="1:23" ht="36.6" customHeight="1" thickBot="1" x14ac:dyDescent="0.3">
      <c r="A318" s="136" t="s">
        <v>9</v>
      </c>
      <c r="B318" s="1226" t="s">
        <v>35</v>
      </c>
      <c r="C318" s="1227"/>
      <c r="E318" s="1221" t="s">
        <v>267</v>
      </c>
      <c r="F318" s="1223"/>
      <c r="G318" s="1224">
        <f>VLOOKUP(B318,'Urbano.Piano inv. forn'!$D$23:$H$42,3,FALSE)</f>
        <v>0</v>
      </c>
      <c r="H318" s="1225"/>
      <c r="I318" s="64"/>
      <c r="J318" s="1221" t="s">
        <v>268</v>
      </c>
      <c r="K318" s="1222"/>
      <c r="L318" s="1223"/>
      <c r="M318" s="1224">
        <f>VLOOKUP(B318,'Urbano.Piano inv. forn'!$D$23:$H$42,4,FALSE)</f>
        <v>0</v>
      </c>
      <c r="N318" s="1225"/>
      <c r="P318" s="143" t="s">
        <v>269</v>
      </c>
      <c r="Q318" s="619"/>
      <c r="S318" s="144" t="s">
        <v>270</v>
      </c>
      <c r="T318" s="1253"/>
      <c r="U318" s="1254"/>
      <c r="V318" s="406"/>
    </row>
    <row r="319" spans="1:23" ht="13.5" customHeight="1" thickBot="1" x14ac:dyDescent="0.3">
      <c r="A319" s="109"/>
      <c r="B319" s="76"/>
      <c r="C319" s="76"/>
      <c r="E319" s="77"/>
      <c r="F319" s="77"/>
      <c r="G319" s="78"/>
      <c r="H319" s="78"/>
      <c r="I319" s="64"/>
      <c r="J319" s="77"/>
      <c r="K319" s="77"/>
      <c r="L319" s="77"/>
      <c r="M319" s="78"/>
      <c r="N319" s="78"/>
      <c r="P319" s="79"/>
      <c r="S319" s="75"/>
      <c r="T319" s="552"/>
      <c r="V319" s="110"/>
      <c r="W319" s="523"/>
    </row>
    <row r="320" spans="1:23" ht="33.75" customHeight="1" thickBot="1" x14ac:dyDescent="0.3">
      <c r="A320" s="1255" t="s">
        <v>271</v>
      </c>
      <c r="B320" s="1256"/>
      <c r="C320" s="1256"/>
      <c r="D320" s="1257"/>
      <c r="E320" s="1210">
        <f>VLOOKUP(B318,'Urbano.Piano inv. forn'!$D$23:$V$42,17,FALSE)</f>
        <v>0</v>
      </c>
      <c r="F320" s="1258"/>
      <c r="G320" s="1258"/>
      <c r="H320" s="1211"/>
      <c r="I320" s="64"/>
      <c r="J320" s="1263" t="s">
        <v>52</v>
      </c>
      <c r="K320" s="1264"/>
      <c r="L320" s="1265"/>
      <c r="M320" s="1210">
        <f>VLOOKUP(B318,'Urbano.Piano inv. forn'!$D$23:$V$42,19,FALSE)</f>
        <v>0</v>
      </c>
      <c r="N320" s="1211"/>
      <c r="O320" s="98"/>
      <c r="P320" s="142" t="s">
        <v>272</v>
      </c>
      <c r="Q320" s="115">
        <f>M320+E320</f>
        <v>0</v>
      </c>
      <c r="S320" s="144" t="s">
        <v>273</v>
      </c>
      <c r="T320" s="1253"/>
      <c r="U320" s="1254"/>
      <c r="V320" s="110"/>
      <c r="W320" s="523"/>
    </row>
    <row r="321" spans="1:23" ht="33.75" customHeight="1" thickBot="1" x14ac:dyDescent="0.3">
      <c r="A321" s="116"/>
      <c r="B321" s="117"/>
      <c r="C321" s="117"/>
      <c r="D321" s="117"/>
      <c r="E321" s="118"/>
      <c r="F321" s="118"/>
      <c r="G321" s="118"/>
      <c r="H321" s="118"/>
      <c r="I321" s="64"/>
      <c r="J321" s="77"/>
      <c r="K321" s="77"/>
      <c r="L321" s="77"/>
      <c r="M321" s="118"/>
      <c r="N321" s="118"/>
      <c r="O321" s="98"/>
      <c r="P321" s="75"/>
      <c r="Q321" s="98"/>
      <c r="S321" s="75"/>
      <c r="T321" s="553"/>
      <c r="U321" s="553"/>
      <c r="V321" s="110"/>
      <c r="W321" s="523"/>
    </row>
    <row r="322" spans="1:23" s="147" customFormat="1" ht="72" customHeight="1" x14ac:dyDescent="0.25">
      <c r="A322" s="1236" t="s">
        <v>274</v>
      </c>
      <c r="B322" s="1238" t="s">
        <v>275</v>
      </c>
      <c r="C322" s="1238" t="s">
        <v>276</v>
      </c>
      <c r="D322" s="137" t="s">
        <v>277</v>
      </c>
      <c r="E322" s="138" t="s">
        <v>278</v>
      </c>
      <c r="F322" s="137" t="s">
        <v>279</v>
      </c>
      <c r="G322" s="137" t="s">
        <v>280</v>
      </c>
      <c r="H322" s="139" t="s">
        <v>241</v>
      </c>
      <c r="I322" s="139" t="s">
        <v>281</v>
      </c>
      <c r="J322" s="139" t="s">
        <v>282</v>
      </c>
      <c r="K322" s="139" t="s">
        <v>636</v>
      </c>
      <c r="L322" s="139" t="s">
        <v>283</v>
      </c>
      <c r="M322" s="139" t="s">
        <v>284</v>
      </c>
      <c r="N322" s="139" t="s">
        <v>285</v>
      </c>
      <c r="O322" s="139" t="s">
        <v>286</v>
      </c>
      <c r="P322" s="139" t="s">
        <v>287</v>
      </c>
      <c r="Q322" s="139" t="s">
        <v>288</v>
      </c>
      <c r="R322" s="139" t="s">
        <v>289</v>
      </c>
      <c r="S322" s="139" t="s">
        <v>290</v>
      </c>
      <c r="T322" s="139" t="s">
        <v>630</v>
      </c>
      <c r="U322" s="140" t="s">
        <v>291</v>
      </c>
      <c r="V322" s="526"/>
    </row>
    <row r="323" spans="1:23" s="147" customFormat="1" ht="28.5" customHeight="1" thickBot="1" x14ac:dyDescent="0.3">
      <c r="A323" s="1261"/>
      <c r="B323" s="1262"/>
      <c r="C323" s="1262"/>
      <c r="D323" s="141" t="s">
        <v>292</v>
      </c>
      <c r="E323" s="141" t="s">
        <v>293</v>
      </c>
      <c r="F323" s="141" t="s">
        <v>294</v>
      </c>
      <c r="G323" s="141" t="s">
        <v>294</v>
      </c>
      <c r="H323" s="141" t="s">
        <v>27</v>
      </c>
      <c r="I323" s="141" t="s">
        <v>28</v>
      </c>
      <c r="J323" s="141" t="s">
        <v>295</v>
      </c>
      <c r="K323" s="141" t="s">
        <v>296</v>
      </c>
      <c r="L323" s="141" t="s">
        <v>296</v>
      </c>
      <c r="M323" s="141" t="s">
        <v>297</v>
      </c>
      <c r="N323" s="141" t="s">
        <v>296</v>
      </c>
      <c r="O323" s="141" t="s">
        <v>298</v>
      </c>
      <c r="P323" s="141" t="s">
        <v>629</v>
      </c>
      <c r="Q323" s="141" t="s">
        <v>299</v>
      </c>
      <c r="R323" s="141" t="s">
        <v>300</v>
      </c>
      <c r="S323" s="141" t="s">
        <v>301</v>
      </c>
      <c r="T323" s="141" t="s">
        <v>301</v>
      </c>
      <c r="U323" s="527"/>
      <c r="V323" s="526"/>
    </row>
    <row r="324" spans="1:23" ht="15" customHeight="1" x14ac:dyDescent="0.25">
      <c r="A324" s="1259" t="str">
        <f>B318</f>
        <v>urb.m.5</v>
      </c>
      <c r="B324" s="125">
        <v>1</v>
      </c>
      <c r="C324" s="166"/>
      <c r="D324" s="87"/>
      <c r="E324" s="87"/>
      <c r="F324" s="166"/>
      <c r="G324" s="528"/>
      <c r="H324" s="89"/>
      <c r="I324" s="529"/>
      <c r="J324" s="530"/>
      <c r="K324" s="530"/>
      <c r="L324" s="531"/>
      <c r="M324" s="529"/>
      <c r="N324" s="531"/>
      <c r="O324" s="129"/>
      <c r="P324" s="129"/>
      <c r="Q324" s="529"/>
      <c r="R324" s="529"/>
      <c r="S324" s="529"/>
      <c r="T324" s="554"/>
      <c r="U324" s="555"/>
      <c r="V324" s="406"/>
    </row>
    <row r="325" spans="1:23" x14ac:dyDescent="0.25">
      <c r="A325" s="1259"/>
      <c r="B325" s="126">
        <v>2</v>
      </c>
      <c r="C325" s="84"/>
      <c r="D325" s="74"/>
      <c r="E325" s="74"/>
      <c r="F325" s="84"/>
      <c r="G325" s="533"/>
      <c r="H325" s="84"/>
      <c r="I325" s="534"/>
      <c r="J325" s="535"/>
      <c r="K325" s="535"/>
      <c r="L325" s="536"/>
      <c r="M325" s="534"/>
      <c r="N325" s="536"/>
      <c r="O325" s="120"/>
      <c r="P325" s="120"/>
      <c r="Q325" s="534"/>
      <c r="R325" s="534" t="s">
        <v>302</v>
      </c>
      <c r="S325" s="534"/>
      <c r="T325" s="556"/>
      <c r="U325" s="557"/>
      <c r="V325" s="406"/>
    </row>
    <row r="326" spans="1:23" x14ac:dyDescent="0.25">
      <c r="A326" s="1259"/>
      <c r="B326" s="126">
        <v>3</v>
      </c>
      <c r="C326" s="84"/>
      <c r="D326" s="74"/>
      <c r="E326" s="74"/>
      <c r="F326" s="84"/>
      <c r="G326" s="533"/>
      <c r="H326" s="84"/>
      <c r="I326" s="534"/>
      <c r="J326" s="535"/>
      <c r="K326" s="535"/>
      <c r="L326" s="536"/>
      <c r="M326" s="534"/>
      <c r="N326" s="536"/>
      <c r="O326" s="120"/>
      <c r="P326" s="120"/>
      <c r="Q326" s="534"/>
      <c r="R326" s="534"/>
      <c r="S326" s="534"/>
      <c r="T326" s="556"/>
      <c r="U326" s="557"/>
      <c r="V326" s="406"/>
    </row>
    <row r="327" spans="1:23" x14ac:dyDescent="0.25">
      <c r="A327" s="1259"/>
      <c r="B327" s="126">
        <v>4</v>
      </c>
      <c r="C327" s="84"/>
      <c r="D327" s="74"/>
      <c r="E327" s="74"/>
      <c r="F327" s="84"/>
      <c r="G327" s="533"/>
      <c r="H327" s="84"/>
      <c r="I327" s="534"/>
      <c r="J327" s="535"/>
      <c r="K327" s="535"/>
      <c r="L327" s="536"/>
      <c r="M327" s="534"/>
      <c r="N327" s="536"/>
      <c r="O327" s="120"/>
      <c r="P327" s="120"/>
      <c r="Q327" s="534"/>
      <c r="R327" s="534"/>
      <c r="S327" s="534"/>
      <c r="T327" s="556"/>
      <c r="U327" s="557"/>
      <c r="V327" s="406"/>
    </row>
    <row r="328" spans="1:23" x14ac:dyDescent="0.25">
      <c r="A328" s="1259"/>
      <c r="B328" s="126">
        <v>5</v>
      </c>
      <c r="C328" s="84"/>
      <c r="D328" s="74"/>
      <c r="E328" s="74"/>
      <c r="F328" s="84"/>
      <c r="G328" s="533"/>
      <c r="H328" s="84"/>
      <c r="I328" s="534"/>
      <c r="J328" s="535"/>
      <c r="K328" s="535"/>
      <c r="L328" s="536"/>
      <c r="M328" s="534"/>
      <c r="N328" s="536"/>
      <c r="O328" s="120"/>
      <c r="P328" s="120"/>
      <c r="Q328" s="534"/>
      <c r="R328" s="534"/>
      <c r="S328" s="534"/>
      <c r="T328" s="556"/>
      <c r="U328" s="557"/>
      <c r="V328" s="406"/>
    </row>
    <row r="329" spans="1:23" x14ac:dyDescent="0.25">
      <c r="A329" s="1259"/>
      <c r="B329" s="126">
        <v>6</v>
      </c>
      <c r="C329" s="84"/>
      <c r="D329" s="74"/>
      <c r="E329" s="74"/>
      <c r="F329" s="84"/>
      <c r="G329" s="533"/>
      <c r="H329" s="84"/>
      <c r="I329" s="534"/>
      <c r="J329" s="535"/>
      <c r="K329" s="535"/>
      <c r="L329" s="536"/>
      <c r="M329" s="534"/>
      <c r="N329" s="536"/>
      <c r="O329" s="120"/>
      <c r="P329" s="120"/>
      <c r="Q329" s="534"/>
      <c r="R329" s="534"/>
      <c r="S329" s="534"/>
      <c r="T329" s="556"/>
      <c r="U329" s="557"/>
      <c r="V329" s="406"/>
    </row>
    <row r="330" spans="1:23" x14ac:dyDescent="0.25">
      <c r="A330" s="1259"/>
      <c r="B330" s="126">
        <v>7</v>
      </c>
      <c r="C330" s="84"/>
      <c r="D330" s="74"/>
      <c r="E330" s="74"/>
      <c r="F330" s="84"/>
      <c r="G330" s="533"/>
      <c r="H330" s="84"/>
      <c r="I330" s="534"/>
      <c r="J330" s="535"/>
      <c r="K330" s="535"/>
      <c r="L330" s="536"/>
      <c r="M330" s="534"/>
      <c r="N330" s="536"/>
      <c r="O330" s="120"/>
      <c r="P330" s="120"/>
      <c r="Q330" s="534"/>
      <c r="R330" s="534"/>
      <c r="S330" s="534"/>
      <c r="T330" s="556"/>
      <c r="U330" s="557"/>
      <c r="V330" s="406"/>
    </row>
    <row r="331" spans="1:23" x14ac:dyDescent="0.25">
      <c r="A331" s="1259"/>
      <c r="B331" s="126">
        <v>8</v>
      </c>
      <c r="C331" s="84"/>
      <c r="D331" s="74"/>
      <c r="E331" s="74"/>
      <c r="F331" s="84"/>
      <c r="G331" s="533"/>
      <c r="H331" s="84"/>
      <c r="I331" s="534"/>
      <c r="J331" s="535"/>
      <c r="K331" s="535"/>
      <c r="L331" s="536"/>
      <c r="M331" s="534"/>
      <c r="N331" s="536"/>
      <c r="O331" s="120"/>
      <c r="P331" s="120"/>
      <c r="Q331" s="534"/>
      <c r="R331" s="534"/>
      <c r="S331" s="534"/>
      <c r="T331" s="556"/>
      <c r="U331" s="557"/>
      <c r="V331" s="406"/>
    </row>
    <row r="332" spans="1:23" x14ac:dyDescent="0.25">
      <c r="A332" s="1259"/>
      <c r="B332" s="126">
        <v>9</v>
      </c>
      <c r="C332" s="84"/>
      <c r="D332" s="74"/>
      <c r="E332" s="74"/>
      <c r="F332" s="84"/>
      <c r="G332" s="533"/>
      <c r="H332" s="84"/>
      <c r="I332" s="534"/>
      <c r="J332" s="535"/>
      <c r="K332" s="535"/>
      <c r="L332" s="536"/>
      <c r="M332" s="534"/>
      <c r="N332" s="536"/>
      <c r="O332" s="120"/>
      <c r="P332" s="120"/>
      <c r="Q332" s="534"/>
      <c r="R332" s="534"/>
      <c r="S332" s="534"/>
      <c r="T332" s="556"/>
      <c r="U332" s="557"/>
      <c r="V332" s="406"/>
    </row>
    <row r="333" spans="1:23" ht="15.75" thickBot="1" x14ac:dyDescent="0.3">
      <c r="A333" s="1260"/>
      <c r="B333" s="127">
        <v>10</v>
      </c>
      <c r="C333" s="104"/>
      <c r="D333" s="102"/>
      <c r="E333" s="102"/>
      <c r="F333" s="104"/>
      <c r="G333" s="538"/>
      <c r="H333" s="104"/>
      <c r="I333" s="539"/>
      <c r="J333" s="540"/>
      <c r="K333" s="540"/>
      <c r="L333" s="541"/>
      <c r="M333" s="539"/>
      <c r="N333" s="541"/>
      <c r="O333" s="121"/>
      <c r="P333" s="121"/>
      <c r="Q333" s="539"/>
      <c r="R333" s="539"/>
      <c r="S333" s="539"/>
      <c r="T333" s="558"/>
      <c r="U333" s="559"/>
      <c r="V333" s="406"/>
    </row>
    <row r="334" spans="1:23" ht="25.5" thickBot="1" x14ac:dyDescent="0.3">
      <c r="A334" s="612"/>
      <c r="C334" s="613"/>
      <c r="D334" s="614"/>
      <c r="E334" s="395" t="s">
        <v>303</v>
      </c>
      <c r="F334" s="396">
        <f>COUNTA(F324:F333)</f>
        <v>0</v>
      </c>
      <c r="G334" s="397">
        <f>COUNTA(G324:G333)</f>
        <v>0</v>
      </c>
      <c r="H334" s="613"/>
      <c r="I334" s="523"/>
      <c r="J334" s="615"/>
      <c r="K334" s="615"/>
      <c r="L334" s="616"/>
      <c r="M334" s="1208" t="s">
        <v>440</v>
      </c>
      <c r="N334" s="1209"/>
      <c r="O334" s="654">
        <f>SUM(O324:O333)</f>
        <v>0</v>
      </c>
      <c r="P334" s="655">
        <f>SUM(P324:P333)</f>
        <v>0</v>
      </c>
      <c r="Q334" s="523"/>
      <c r="S334" s="75"/>
      <c r="T334" s="79"/>
      <c r="U334" s="560"/>
      <c r="V334" s="545"/>
      <c r="W334" s="544"/>
    </row>
    <row r="335" spans="1:23" ht="15.75" thickBot="1" x14ac:dyDescent="0.3">
      <c r="A335" s="546"/>
      <c r="B335" s="521"/>
      <c r="C335" s="487"/>
      <c r="D335" s="487"/>
      <c r="E335" s="487"/>
      <c r="F335" s="521"/>
      <c r="G335" s="487"/>
      <c r="H335" s="487"/>
      <c r="I335" s="521"/>
      <c r="J335" s="521"/>
      <c r="K335" s="521"/>
      <c r="L335" s="487"/>
      <c r="M335" s="487"/>
      <c r="N335" s="487"/>
      <c r="O335" s="487"/>
      <c r="P335" s="487"/>
      <c r="Q335" s="487"/>
      <c r="R335" s="487"/>
      <c r="S335" s="487"/>
      <c r="T335" s="561"/>
      <c r="U335" s="562"/>
      <c r="V335" s="493"/>
    </row>
    <row r="336" spans="1:23" ht="15.75" thickBot="1" x14ac:dyDescent="0.3">
      <c r="A336" s="524"/>
      <c r="B336" s="402"/>
      <c r="C336" s="280"/>
      <c r="D336" s="280"/>
      <c r="E336" s="280"/>
      <c r="F336" s="402"/>
      <c r="G336" s="280"/>
      <c r="H336" s="280"/>
      <c r="I336" s="402"/>
      <c r="J336" s="402"/>
      <c r="K336" s="402"/>
      <c r="L336" s="280"/>
      <c r="M336" s="280"/>
      <c r="N336" s="280"/>
      <c r="O336" s="280"/>
      <c r="P336" s="280"/>
      <c r="Q336" s="280"/>
      <c r="R336" s="280"/>
      <c r="S336" s="280"/>
      <c r="T336" s="551"/>
      <c r="U336" s="551"/>
      <c r="V336" s="404"/>
    </row>
    <row r="337" spans="1:23" ht="36.6" customHeight="1" thickBot="1" x14ac:dyDescent="0.3">
      <c r="A337" s="136" t="s">
        <v>9</v>
      </c>
      <c r="B337" s="1226" t="s">
        <v>35</v>
      </c>
      <c r="C337" s="1227"/>
      <c r="E337" s="1221" t="s">
        <v>267</v>
      </c>
      <c r="F337" s="1223"/>
      <c r="G337" s="1224">
        <f>VLOOKUP(B337,'Urbano.Piano inv. forn'!$D$23:$H$42,3,FALSE)</f>
        <v>0</v>
      </c>
      <c r="H337" s="1225"/>
      <c r="I337" s="64"/>
      <c r="J337" s="1221" t="s">
        <v>268</v>
      </c>
      <c r="K337" s="1222"/>
      <c r="L337" s="1223"/>
      <c r="M337" s="1224">
        <f>VLOOKUP(B337,'Urbano.Piano inv. forn'!$D$23:$H$42,4,FALSE)</f>
        <v>0</v>
      </c>
      <c r="N337" s="1225"/>
      <c r="P337" s="143" t="s">
        <v>269</v>
      </c>
      <c r="Q337" s="619"/>
      <c r="S337" s="144" t="s">
        <v>270</v>
      </c>
      <c r="T337" s="1253"/>
      <c r="U337" s="1254"/>
      <c r="V337" s="406"/>
    </row>
    <row r="338" spans="1:23" ht="13.5" customHeight="1" thickBot="1" x14ac:dyDescent="0.3">
      <c r="A338" s="109"/>
      <c r="B338" s="76"/>
      <c r="C338" s="76"/>
      <c r="E338" s="77"/>
      <c r="F338" s="77"/>
      <c r="G338" s="78"/>
      <c r="H338" s="78"/>
      <c r="I338" s="64"/>
      <c r="J338" s="77"/>
      <c r="K338" s="77"/>
      <c r="L338" s="77"/>
      <c r="M338" s="78"/>
      <c r="N338" s="78"/>
      <c r="P338" s="79"/>
      <c r="S338" s="75"/>
      <c r="T338" s="552"/>
      <c r="V338" s="110"/>
      <c r="W338" s="523"/>
    </row>
    <row r="339" spans="1:23" ht="33.75" customHeight="1" thickBot="1" x14ac:dyDescent="0.3">
      <c r="A339" s="1255" t="s">
        <v>271</v>
      </c>
      <c r="B339" s="1256"/>
      <c r="C339" s="1256"/>
      <c r="D339" s="1257"/>
      <c r="E339" s="1210">
        <f>VLOOKUP(B337,'Urbano.Piano inv. forn'!$D$23:$V$42,17,FALSE)</f>
        <v>0</v>
      </c>
      <c r="F339" s="1258"/>
      <c r="G339" s="1258"/>
      <c r="H339" s="1211"/>
      <c r="I339" s="64"/>
      <c r="J339" s="1263" t="s">
        <v>52</v>
      </c>
      <c r="K339" s="1264"/>
      <c r="L339" s="1265"/>
      <c r="M339" s="1210">
        <f>VLOOKUP(B337,'Urbano.Piano inv. forn'!$D$23:$V$42,19,FALSE)</f>
        <v>0</v>
      </c>
      <c r="N339" s="1211"/>
      <c r="O339" s="98"/>
      <c r="P339" s="142" t="s">
        <v>272</v>
      </c>
      <c r="Q339" s="115">
        <f>M339+E339</f>
        <v>0</v>
      </c>
      <c r="S339" s="144" t="s">
        <v>273</v>
      </c>
      <c r="T339" s="1253"/>
      <c r="U339" s="1254"/>
      <c r="V339" s="110"/>
      <c r="W339" s="523"/>
    </row>
    <row r="340" spans="1:23" ht="33.75" customHeight="1" thickBot="1" x14ac:dyDescent="0.3">
      <c r="A340" s="116"/>
      <c r="B340" s="117"/>
      <c r="C340" s="117"/>
      <c r="D340" s="117"/>
      <c r="E340" s="118"/>
      <c r="F340" s="118"/>
      <c r="G340" s="118"/>
      <c r="H340" s="118"/>
      <c r="I340" s="64"/>
      <c r="J340" s="77"/>
      <c r="K340" s="77"/>
      <c r="L340" s="77"/>
      <c r="M340" s="118"/>
      <c r="N340" s="118"/>
      <c r="O340" s="98"/>
      <c r="P340" s="75"/>
      <c r="Q340" s="98"/>
      <c r="S340" s="75"/>
      <c r="T340" s="553"/>
      <c r="U340" s="553"/>
      <c r="V340" s="110"/>
      <c r="W340" s="523"/>
    </row>
    <row r="341" spans="1:23" s="147" customFormat="1" ht="72" customHeight="1" x14ac:dyDescent="0.25">
      <c r="A341" s="1236" t="s">
        <v>274</v>
      </c>
      <c r="B341" s="1238" t="s">
        <v>275</v>
      </c>
      <c r="C341" s="1238" t="s">
        <v>276</v>
      </c>
      <c r="D341" s="137" t="s">
        <v>277</v>
      </c>
      <c r="E341" s="138" t="s">
        <v>278</v>
      </c>
      <c r="F341" s="137" t="s">
        <v>279</v>
      </c>
      <c r="G341" s="137" t="s">
        <v>280</v>
      </c>
      <c r="H341" s="139" t="s">
        <v>241</v>
      </c>
      <c r="I341" s="139" t="s">
        <v>281</v>
      </c>
      <c r="J341" s="139" t="s">
        <v>282</v>
      </c>
      <c r="K341" s="139" t="s">
        <v>636</v>
      </c>
      <c r="L341" s="139" t="s">
        <v>283</v>
      </c>
      <c r="M341" s="139" t="s">
        <v>284</v>
      </c>
      <c r="N341" s="139" t="s">
        <v>285</v>
      </c>
      <c r="O341" s="139" t="s">
        <v>286</v>
      </c>
      <c r="P341" s="139" t="s">
        <v>287</v>
      </c>
      <c r="Q341" s="139" t="s">
        <v>288</v>
      </c>
      <c r="R341" s="139" t="s">
        <v>289</v>
      </c>
      <c r="S341" s="139" t="s">
        <v>290</v>
      </c>
      <c r="T341" s="139" t="s">
        <v>630</v>
      </c>
      <c r="U341" s="140" t="s">
        <v>291</v>
      </c>
      <c r="V341" s="526"/>
    </row>
    <row r="342" spans="1:23" s="147" customFormat="1" ht="28.5" customHeight="1" thickBot="1" x14ac:dyDescent="0.3">
      <c r="A342" s="1261"/>
      <c r="B342" s="1262"/>
      <c r="C342" s="1262"/>
      <c r="D342" s="141" t="s">
        <v>292</v>
      </c>
      <c r="E342" s="141" t="s">
        <v>293</v>
      </c>
      <c r="F342" s="141" t="s">
        <v>294</v>
      </c>
      <c r="G342" s="141" t="s">
        <v>294</v>
      </c>
      <c r="H342" s="141" t="s">
        <v>27</v>
      </c>
      <c r="I342" s="141" t="s">
        <v>28</v>
      </c>
      <c r="J342" s="141" t="s">
        <v>295</v>
      </c>
      <c r="K342" s="141" t="s">
        <v>296</v>
      </c>
      <c r="L342" s="141" t="s">
        <v>296</v>
      </c>
      <c r="M342" s="141" t="s">
        <v>297</v>
      </c>
      <c r="N342" s="141" t="s">
        <v>296</v>
      </c>
      <c r="O342" s="141" t="s">
        <v>298</v>
      </c>
      <c r="P342" s="141" t="s">
        <v>629</v>
      </c>
      <c r="Q342" s="141" t="s">
        <v>299</v>
      </c>
      <c r="R342" s="141" t="s">
        <v>300</v>
      </c>
      <c r="S342" s="141" t="s">
        <v>301</v>
      </c>
      <c r="T342" s="141" t="s">
        <v>301</v>
      </c>
      <c r="U342" s="527"/>
      <c r="V342" s="526"/>
    </row>
    <row r="343" spans="1:23" ht="15" customHeight="1" x14ac:dyDescent="0.25">
      <c r="A343" s="1259" t="str">
        <f>B337</f>
        <v>urb.m.5</v>
      </c>
      <c r="B343" s="125">
        <v>1</v>
      </c>
      <c r="C343" s="166"/>
      <c r="D343" s="87"/>
      <c r="E343" s="87"/>
      <c r="F343" s="166"/>
      <c r="G343" s="528"/>
      <c r="H343" s="89"/>
      <c r="I343" s="529"/>
      <c r="J343" s="530"/>
      <c r="K343" s="530"/>
      <c r="L343" s="531"/>
      <c r="M343" s="529"/>
      <c r="N343" s="531"/>
      <c r="O343" s="129"/>
      <c r="P343" s="129"/>
      <c r="Q343" s="529"/>
      <c r="R343" s="529"/>
      <c r="S343" s="529"/>
      <c r="T343" s="554"/>
      <c r="U343" s="555"/>
      <c r="V343" s="406"/>
    </row>
    <row r="344" spans="1:23" x14ac:dyDescent="0.25">
      <c r="A344" s="1259"/>
      <c r="B344" s="126">
        <v>2</v>
      </c>
      <c r="C344" s="84"/>
      <c r="D344" s="74"/>
      <c r="E344" s="74"/>
      <c r="F344" s="84"/>
      <c r="G344" s="533"/>
      <c r="H344" s="84"/>
      <c r="I344" s="534"/>
      <c r="J344" s="535"/>
      <c r="K344" s="535"/>
      <c r="L344" s="536"/>
      <c r="M344" s="534"/>
      <c r="N344" s="536"/>
      <c r="O344" s="120"/>
      <c r="P344" s="120"/>
      <c r="Q344" s="534"/>
      <c r="R344" s="534" t="s">
        <v>302</v>
      </c>
      <c r="S344" s="534"/>
      <c r="T344" s="556"/>
      <c r="U344" s="557"/>
      <c r="V344" s="406"/>
    </row>
    <row r="345" spans="1:23" x14ac:dyDescent="0.25">
      <c r="A345" s="1259"/>
      <c r="B345" s="126">
        <v>3</v>
      </c>
      <c r="C345" s="84"/>
      <c r="D345" s="74"/>
      <c r="E345" s="74"/>
      <c r="F345" s="84"/>
      <c r="G345" s="533"/>
      <c r="H345" s="84"/>
      <c r="I345" s="534"/>
      <c r="J345" s="535"/>
      <c r="K345" s="535"/>
      <c r="L345" s="536"/>
      <c r="M345" s="534"/>
      <c r="N345" s="536"/>
      <c r="O345" s="120"/>
      <c r="P345" s="120"/>
      <c r="Q345" s="534"/>
      <c r="R345" s="534"/>
      <c r="S345" s="534"/>
      <c r="T345" s="556"/>
      <c r="U345" s="557"/>
      <c r="V345" s="406"/>
    </row>
    <row r="346" spans="1:23" x14ac:dyDescent="0.25">
      <c r="A346" s="1259"/>
      <c r="B346" s="126">
        <v>4</v>
      </c>
      <c r="C346" s="84"/>
      <c r="D346" s="74"/>
      <c r="E346" s="74"/>
      <c r="F346" s="84"/>
      <c r="G346" s="533"/>
      <c r="H346" s="84"/>
      <c r="I346" s="534"/>
      <c r="J346" s="535"/>
      <c r="K346" s="535"/>
      <c r="L346" s="536"/>
      <c r="M346" s="534"/>
      <c r="N346" s="536"/>
      <c r="O346" s="120"/>
      <c r="P346" s="120"/>
      <c r="Q346" s="534"/>
      <c r="R346" s="534"/>
      <c r="S346" s="534"/>
      <c r="T346" s="556"/>
      <c r="U346" s="557"/>
      <c r="V346" s="406"/>
    </row>
    <row r="347" spans="1:23" x14ac:dyDescent="0.25">
      <c r="A347" s="1259"/>
      <c r="B347" s="126">
        <v>5</v>
      </c>
      <c r="C347" s="84"/>
      <c r="D347" s="74"/>
      <c r="E347" s="74"/>
      <c r="F347" s="84"/>
      <c r="G347" s="533"/>
      <c r="H347" s="84"/>
      <c r="I347" s="534"/>
      <c r="J347" s="535"/>
      <c r="K347" s="535"/>
      <c r="L347" s="536"/>
      <c r="M347" s="534"/>
      <c r="N347" s="536"/>
      <c r="O347" s="120"/>
      <c r="P347" s="120"/>
      <c r="Q347" s="534"/>
      <c r="R347" s="534"/>
      <c r="S347" s="534"/>
      <c r="T347" s="556"/>
      <c r="U347" s="557"/>
      <c r="V347" s="406"/>
    </row>
    <row r="348" spans="1:23" x14ac:dyDescent="0.25">
      <c r="A348" s="1259"/>
      <c r="B348" s="126">
        <v>6</v>
      </c>
      <c r="C348" s="84"/>
      <c r="D348" s="74"/>
      <c r="E348" s="74"/>
      <c r="F348" s="84"/>
      <c r="G348" s="533"/>
      <c r="H348" s="84"/>
      <c r="I348" s="534"/>
      <c r="J348" s="535"/>
      <c r="K348" s="535"/>
      <c r="L348" s="536"/>
      <c r="M348" s="534"/>
      <c r="N348" s="536"/>
      <c r="O348" s="120"/>
      <c r="P348" s="120"/>
      <c r="Q348" s="534"/>
      <c r="R348" s="534"/>
      <c r="S348" s="534"/>
      <c r="T348" s="556"/>
      <c r="U348" s="557"/>
      <c r="V348" s="406"/>
    </row>
    <row r="349" spans="1:23" x14ac:dyDescent="0.25">
      <c r="A349" s="1259"/>
      <c r="B349" s="126">
        <v>7</v>
      </c>
      <c r="C349" s="84"/>
      <c r="D349" s="74"/>
      <c r="E349" s="74"/>
      <c r="F349" s="84"/>
      <c r="G349" s="533"/>
      <c r="H349" s="84"/>
      <c r="I349" s="534"/>
      <c r="J349" s="535"/>
      <c r="K349" s="535"/>
      <c r="L349" s="536"/>
      <c r="M349" s="534"/>
      <c r="N349" s="536"/>
      <c r="O349" s="120"/>
      <c r="P349" s="120"/>
      <c r="Q349" s="534"/>
      <c r="R349" s="534"/>
      <c r="S349" s="534"/>
      <c r="T349" s="556"/>
      <c r="U349" s="557"/>
      <c r="V349" s="406"/>
    </row>
    <row r="350" spans="1:23" x14ac:dyDescent="0.25">
      <c r="A350" s="1259"/>
      <c r="B350" s="126">
        <v>8</v>
      </c>
      <c r="C350" s="84"/>
      <c r="D350" s="74"/>
      <c r="E350" s="74"/>
      <c r="F350" s="84"/>
      <c r="G350" s="533"/>
      <c r="H350" s="84"/>
      <c r="I350" s="534"/>
      <c r="J350" s="535"/>
      <c r="K350" s="535"/>
      <c r="L350" s="536"/>
      <c r="M350" s="534"/>
      <c r="N350" s="536"/>
      <c r="O350" s="120"/>
      <c r="P350" s="120"/>
      <c r="Q350" s="534"/>
      <c r="R350" s="534"/>
      <c r="S350" s="534"/>
      <c r="T350" s="556"/>
      <c r="U350" s="557"/>
      <c r="V350" s="406"/>
    </row>
    <row r="351" spans="1:23" x14ac:dyDescent="0.25">
      <c r="A351" s="1259"/>
      <c r="B351" s="126">
        <v>9</v>
      </c>
      <c r="C351" s="84"/>
      <c r="D351" s="74"/>
      <c r="E351" s="74"/>
      <c r="F351" s="84"/>
      <c r="G351" s="533"/>
      <c r="H351" s="84"/>
      <c r="I351" s="534"/>
      <c r="J351" s="535"/>
      <c r="K351" s="535"/>
      <c r="L351" s="536"/>
      <c r="M351" s="534"/>
      <c r="N351" s="536"/>
      <c r="O351" s="120"/>
      <c r="P351" s="120"/>
      <c r="Q351" s="534"/>
      <c r="R351" s="534"/>
      <c r="S351" s="534"/>
      <c r="T351" s="556"/>
      <c r="U351" s="557"/>
      <c r="V351" s="406"/>
    </row>
    <row r="352" spans="1:23" ht="15.75" thickBot="1" x14ac:dyDescent="0.3">
      <c r="A352" s="1260"/>
      <c r="B352" s="127">
        <v>10</v>
      </c>
      <c r="C352" s="104"/>
      <c r="D352" s="102"/>
      <c r="E352" s="102"/>
      <c r="F352" s="104"/>
      <c r="G352" s="538"/>
      <c r="H352" s="104"/>
      <c r="I352" s="539"/>
      <c r="J352" s="540"/>
      <c r="K352" s="540"/>
      <c r="L352" s="541"/>
      <c r="M352" s="539"/>
      <c r="N352" s="541"/>
      <c r="O352" s="121"/>
      <c r="P352" s="121"/>
      <c r="Q352" s="539"/>
      <c r="R352" s="539"/>
      <c r="S352" s="539"/>
      <c r="T352" s="558"/>
      <c r="U352" s="559"/>
      <c r="V352" s="406"/>
    </row>
    <row r="353" spans="1:23" ht="25.5" thickBot="1" x14ac:dyDescent="0.3">
      <c r="A353" s="612"/>
      <c r="C353" s="613"/>
      <c r="D353" s="614"/>
      <c r="E353" s="395" t="s">
        <v>303</v>
      </c>
      <c r="F353" s="396">
        <f>COUNTA(F343:F352)</f>
        <v>0</v>
      </c>
      <c r="G353" s="397">
        <f>COUNTA(G343:G352)</f>
        <v>0</v>
      </c>
      <c r="H353" s="613"/>
      <c r="I353" s="523"/>
      <c r="J353" s="615"/>
      <c r="K353" s="615"/>
      <c r="L353" s="616"/>
      <c r="M353" s="1208" t="s">
        <v>440</v>
      </c>
      <c r="N353" s="1209"/>
      <c r="O353" s="654">
        <f>SUM(O343:O352)</f>
        <v>0</v>
      </c>
      <c r="P353" s="655">
        <f>SUM(P343:P352)</f>
        <v>0</v>
      </c>
      <c r="Q353" s="523"/>
      <c r="S353" s="75"/>
      <c r="T353" s="79"/>
      <c r="U353" s="560"/>
      <c r="V353" s="545"/>
      <c r="W353" s="544"/>
    </row>
    <row r="354" spans="1:23" ht="15.75" thickBot="1" x14ac:dyDescent="0.3">
      <c r="A354" s="546"/>
      <c r="B354" s="521"/>
      <c r="C354" s="487"/>
      <c r="D354" s="487"/>
      <c r="E354" s="487"/>
      <c r="F354" s="521"/>
      <c r="G354" s="487"/>
      <c r="H354" s="487"/>
      <c r="I354" s="521"/>
      <c r="J354" s="521"/>
      <c r="K354" s="521"/>
      <c r="L354" s="487"/>
      <c r="M354" s="487"/>
      <c r="N354" s="487"/>
      <c r="O354" s="487"/>
      <c r="P354" s="487"/>
      <c r="Q354" s="487"/>
      <c r="R354" s="487"/>
      <c r="S354" s="487"/>
      <c r="T354" s="561"/>
      <c r="U354" s="562"/>
      <c r="V354" s="493"/>
    </row>
    <row r="355" spans="1:23" ht="15.75" thickBot="1" x14ac:dyDescent="0.3">
      <c r="A355" s="524"/>
      <c r="B355" s="402"/>
      <c r="C355" s="280"/>
      <c r="D355" s="280"/>
      <c r="E355" s="280"/>
      <c r="F355" s="402"/>
      <c r="G355" s="280"/>
      <c r="H355" s="280"/>
      <c r="I355" s="402"/>
      <c r="J355" s="402"/>
      <c r="K355" s="402"/>
      <c r="L355" s="280"/>
      <c r="M355" s="280"/>
      <c r="N355" s="280"/>
      <c r="O355" s="280"/>
      <c r="P355" s="280"/>
      <c r="Q355" s="280"/>
      <c r="R355" s="280"/>
      <c r="S355" s="280"/>
      <c r="T355" s="551"/>
      <c r="U355" s="551"/>
      <c r="V355" s="404"/>
    </row>
    <row r="356" spans="1:23" ht="36.6" customHeight="1" thickBot="1" x14ac:dyDescent="0.3">
      <c r="A356" s="136" t="s">
        <v>9</v>
      </c>
      <c r="B356" s="1226" t="s">
        <v>35</v>
      </c>
      <c r="C356" s="1227"/>
      <c r="E356" s="1221" t="s">
        <v>267</v>
      </c>
      <c r="F356" s="1223"/>
      <c r="G356" s="1224">
        <f>VLOOKUP(B356,'Urbano.Piano inv. forn'!$D$23:$H$42,3,FALSE)</f>
        <v>0</v>
      </c>
      <c r="H356" s="1225"/>
      <c r="I356" s="64"/>
      <c r="J356" s="1221" t="s">
        <v>268</v>
      </c>
      <c r="K356" s="1222"/>
      <c r="L356" s="1223"/>
      <c r="M356" s="1224">
        <f>VLOOKUP(B356,'Urbano.Piano inv. forn'!$D$23:$H$42,4,FALSE)</f>
        <v>0</v>
      </c>
      <c r="N356" s="1225"/>
      <c r="P356" s="143" t="s">
        <v>269</v>
      </c>
      <c r="Q356" s="619"/>
      <c r="S356" s="144" t="s">
        <v>270</v>
      </c>
      <c r="T356" s="1253"/>
      <c r="U356" s="1254"/>
      <c r="V356" s="406"/>
    </row>
    <row r="357" spans="1:23" ht="13.5" customHeight="1" thickBot="1" x14ac:dyDescent="0.3">
      <c r="A357" s="109"/>
      <c r="B357" s="76"/>
      <c r="C357" s="76"/>
      <c r="E357" s="77"/>
      <c r="F357" s="77"/>
      <c r="G357" s="78"/>
      <c r="H357" s="78"/>
      <c r="I357" s="64"/>
      <c r="J357" s="77"/>
      <c r="K357" s="77"/>
      <c r="L357" s="77"/>
      <c r="M357" s="78"/>
      <c r="N357" s="78"/>
      <c r="P357" s="79"/>
      <c r="S357" s="75"/>
      <c r="T357" s="552"/>
      <c r="V357" s="110"/>
      <c r="W357" s="523"/>
    </row>
    <row r="358" spans="1:23" ht="33.75" customHeight="1" thickBot="1" x14ac:dyDescent="0.3">
      <c r="A358" s="1255" t="s">
        <v>271</v>
      </c>
      <c r="B358" s="1256"/>
      <c r="C358" s="1256"/>
      <c r="D358" s="1257"/>
      <c r="E358" s="1210">
        <f>VLOOKUP(B356,'Urbano.Piano inv. forn'!$D$23:$V$42,17,FALSE)</f>
        <v>0</v>
      </c>
      <c r="F358" s="1258"/>
      <c r="G358" s="1258"/>
      <c r="H358" s="1211"/>
      <c r="I358" s="64"/>
      <c r="J358" s="1263" t="s">
        <v>52</v>
      </c>
      <c r="K358" s="1264"/>
      <c r="L358" s="1265"/>
      <c r="M358" s="1210">
        <f>VLOOKUP(B356,'Urbano.Piano inv. forn'!$D$23:$V$42,19,FALSE)</f>
        <v>0</v>
      </c>
      <c r="N358" s="1211"/>
      <c r="O358" s="98"/>
      <c r="P358" s="142" t="s">
        <v>272</v>
      </c>
      <c r="Q358" s="115">
        <f>M358+E358</f>
        <v>0</v>
      </c>
      <c r="S358" s="144" t="s">
        <v>273</v>
      </c>
      <c r="T358" s="1253"/>
      <c r="U358" s="1254"/>
      <c r="V358" s="110"/>
      <c r="W358" s="523"/>
    </row>
    <row r="359" spans="1:23" ht="33.75" customHeight="1" thickBot="1" x14ac:dyDescent="0.3">
      <c r="A359" s="116"/>
      <c r="B359" s="117"/>
      <c r="C359" s="117"/>
      <c r="D359" s="117"/>
      <c r="E359" s="118"/>
      <c r="F359" s="118"/>
      <c r="G359" s="118"/>
      <c r="H359" s="118"/>
      <c r="I359" s="64"/>
      <c r="J359" s="77"/>
      <c r="K359" s="77"/>
      <c r="L359" s="77"/>
      <c r="M359" s="118"/>
      <c r="N359" s="118"/>
      <c r="O359" s="98"/>
      <c r="P359" s="75"/>
      <c r="Q359" s="98"/>
      <c r="S359" s="75"/>
      <c r="T359" s="553"/>
      <c r="U359" s="553"/>
      <c r="V359" s="110"/>
      <c r="W359" s="523"/>
    </row>
    <row r="360" spans="1:23" s="147" customFormat="1" ht="72" customHeight="1" x14ac:dyDescent="0.25">
      <c r="A360" s="1236" t="s">
        <v>274</v>
      </c>
      <c r="B360" s="1238" t="s">
        <v>275</v>
      </c>
      <c r="C360" s="1238" t="s">
        <v>276</v>
      </c>
      <c r="D360" s="137" t="s">
        <v>277</v>
      </c>
      <c r="E360" s="138" t="s">
        <v>278</v>
      </c>
      <c r="F360" s="137" t="s">
        <v>279</v>
      </c>
      <c r="G360" s="137" t="s">
        <v>280</v>
      </c>
      <c r="H360" s="139" t="s">
        <v>241</v>
      </c>
      <c r="I360" s="139" t="s">
        <v>281</v>
      </c>
      <c r="J360" s="139" t="s">
        <v>282</v>
      </c>
      <c r="K360" s="139" t="s">
        <v>636</v>
      </c>
      <c r="L360" s="139" t="s">
        <v>283</v>
      </c>
      <c r="M360" s="139" t="s">
        <v>284</v>
      </c>
      <c r="N360" s="139" t="s">
        <v>285</v>
      </c>
      <c r="O360" s="139" t="s">
        <v>286</v>
      </c>
      <c r="P360" s="139" t="s">
        <v>287</v>
      </c>
      <c r="Q360" s="139" t="s">
        <v>288</v>
      </c>
      <c r="R360" s="139" t="s">
        <v>289</v>
      </c>
      <c r="S360" s="139" t="s">
        <v>290</v>
      </c>
      <c r="T360" s="139" t="s">
        <v>630</v>
      </c>
      <c r="U360" s="140" t="s">
        <v>291</v>
      </c>
      <c r="V360" s="526"/>
    </row>
    <row r="361" spans="1:23" s="147" customFormat="1" ht="28.5" customHeight="1" thickBot="1" x14ac:dyDescent="0.3">
      <c r="A361" s="1261"/>
      <c r="B361" s="1262"/>
      <c r="C361" s="1262"/>
      <c r="D361" s="141" t="s">
        <v>292</v>
      </c>
      <c r="E361" s="141" t="s">
        <v>293</v>
      </c>
      <c r="F361" s="141" t="s">
        <v>294</v>
      </c>
      <c r="G361" s="141" t="s">
        <v>294</v>
      </c>
      <c r="H361" s="141" t="s">
        <v>27</v>
      </c>
      <c r="I361" s="141" t="s">
        <v>28</v>
      </c>
      <c r="J361" s="141" t="s">
        <v>295</v>
      </c>
      <c r="K361" s="141" t="s">
        <v>296</v>
      </c>
      <c r="L361" s="141" t="s">
        <v>296</v>
      </c>
      <c r="M361" s="141" t="s">
        <v>297</v>
      </c>
      <c r="N361" s="141" t="s">
        <v>296</v>
      </c>
      <c r="O361" s="141" t="s">
        <v>298</v>
      </c>
      <c r="P361" s="141" t="s">
        <v>629</v>
      </c>
      <c r="Q361" s="141" t="s">
        <v>299</v>
      </c>
      <c r="R361" s="141" t="s">
        <v>300</v>
      </c>
      <c r="S361" s="141" t="s">
        <v>301</v>
      </c>
      <c r="T361" s="141" t="s">
        <v>301</v>
      </c>
      <c r="U361" s="527"/>
      <c r="V361" s="526"/>
    </row>
    <row r="362" spans="1:23" ht="15" customHeight="1" x14ac:dyDescent="0.25">
      <c r="A362" s="1259" t="str">
        <f>B356</f>
        <v>urb.m.5</v>
      </c>
      <c r="B362" s="125">
        <v>1</v>
      </c>
      <c r="C362" s="166"/>
      <c r="D362" s="87"/>
      <c r="E362" s="87"/>
      <c r="F362" s="166"/>
      <c r="G362" s="528"/>
      <c r="H362" s="89"/>
      <c r="I362" s="529"/>
      <c r="J362" s="530"/>
      <c r="K362" s="530"/>
      <c r="L362" s="531"/>
      <c r="M362" s="529"/>
      <c r="N362" s="531"/>
      <c r="O362" s="129"/>
      <c r="P362" s="129"/>
      <c r="Q362" s="529"/>
      <c r="R362" s="529"/>
      <c r="S362" s="529"/>
      <c r="T362" s="554"/>
      <c r="U362" s="555"/>
      <c r="V362" s="406"/>
    </row>
    <row r="363" spans="1:23" x14ac:dyDescent="0.25">
      <c r="A363" s="1259"/>
      <c r="B363" s="126">
        <v>2</v>
      </c>
      <c r="C363" s="84"/>
      <c r="D363" s="74"/>
      <c r="E363" s="74"/>
      <c r="F363" s="84"/>
      <c r="G363" s="533"/>
      <c r="H363" s="84"/>
      <c r="I363" s="534"/>
      <c r="J363" s="535"/>
      <c r="K363" s="535"/>
      <c r="L363" s="536"/>
      <c r="M363" s="534"/>
      <c r="N363" s="536"/>
      <c r="O363" s="120"/>
      <c r="P363" s="120"/>
      <c r="Q363" s="534"/>
      <c r="R363" s="534" t="s">
        <v>302</v>
      </c>
      <c r="S363" s="534"/>
      <c r="T363" s="556"/>
      <c r="U363" s="557"/>
      <c r="V363" s="406"/>
    </row>
    <row r="364" spans="1:23" x14ac:dyDescent="0.25">
      <c r="A364" s="1259"/>
      <c r="B364" s="126">
        <v>3</v>
      </c>
      <c r="C364" s="84"/>
      <c r="D364" s="74"/>
      <c r="E364" s="74"/>
      <c r="F364" s="84"/>
      <c r="G364" s="533"/>
      <c r="H364" s="84"/>
      <c r="I364" s="534"/>
      <c r="J364" s="535"/>
      <c r="K364" s="535"/>
      <c r="L364" s="536"/>
      <c r="M364" s="534"/>
      <c r="N364" s="536"/>
      <c r="O364" s="120"/>
      <c r="P364" s="120"/>
      <c r="Q364" s="534"/>
      <c r="R364" s="534"/>
      <c r="S364" s="534"/>
      <c r="T364" s="556"/>
      <c r="U364" s="557"/>
      <c r="V364" s="406"/>
    </row>
    <row r="365" spans="1:23" x14ac:dyDescent="0.25">
      <c r="A365" s="1259"/>
      <c r="B365" s="126">
        <v>4</v>
      </c>
      <c r="C365" s="84"/>
      <c r="D365" s="74"/>
      <c r="E365" s="74"/>
      <c r="F365" s="84"/>
      <c r="G365" s="533"/>
      <c r="H365" s="84"/>
      <c r="I365" s="534"/>
      <c r="J365" s="535"/>
      <c r="K365" s="535"/>
      <c r="L365" s="536"/>
      <c r="M365" s="534"/>
      <c r="N365" s="536"/>
      <c r="O365" s="120"/>
      <c r="P365" s="120"/>
      <c r="Q365" s="534"/>
      <c r="R365" s="534"/>
      <c r="S365" s="534"/>
      <c r="T365" s="556"/>
      <c r="U365" s="557"/>
      <c r="V365" s="406"/>
    </row>
    <row r="366" spans="1:23" x14ac:dyDescent="0.25">
      <c r="A366" s="1259"/>
      <c r="B366" s="126">
        <v>5</v>
      </c>
      <c r="C366" s="84"/>
      <c r="D366" s="74"/>
      <c r="E366" s="74"/>
      <c r="F366" s="84"/>
      <c r="G366" s="533"/>
      <c r="H366" s="84"/>
      <c r="I366" s="534"/>
      <c r="J366" s="535"/>
      <c r="K366" s="535"/>
      <c r="L366" s="536"/>
      <c r="M366" s="534"/>
      <c r="N366" s="536"/>
      <c r="O366" s="120"/>
      <c r="P366" s="120"/>
      <c r="Q366" s="534"/>
      <c r="R366" s="534"/>
      <c r="S366" s="534"/>
      <c r="T366" s="556"/>
      <c r="U366" s="557"/>
      <c r="V366" s="406"/>
    </row>
    <row r="367" spans="1:23" x14ac:dyDescent="0.25">
      <c r="A367" s="1259"/>
      <c r="B367" s="126">
        <v>6</v>
      </c>
      <c r="C367" s="84"/>
      <c r="D367" s="74"/>
      <c r="E367" s="74"/>
      <c r="F367" s="84"/>
      <c r="G367" s="533"/>
      <c r="H367" s="84"/>
      <c r="I367" s="534"/>
      <c r="J367" s="535"/>
      <c r="K367" s="535"/>
      <c r="L367" s="536"/>
      <c r="M367" s="534"/>
      <c r="N367" s="536"/>
      <c r="O367" s="120"/>
      <c r="P367" s="120"/>
      <c r="Q367" s="534"/>
      <c r="R367" s="534"/>
      <c r="S367" s="534"/>
      <c r="T367" s="556"/>
      <c r="U367" s="557"/>
      <c r="V367" s="406"/>
    </row>
    <row r="368" spans="1:23" x14ac:dyDescent="0.25">
      <c r="A368" s="1259"/>
      <c r="B368" s="126">
        <v>7</v>
      </c>
      <c r="C368" s="84"/>
      <c r="D368" s="74"/>
      <c r="E368" s="74"/>
      <c r="F368" s="84"/>
      <c r="G368" s="533"/>
      <c r="H368" s="84"/>
      <c r="I368" s="534"/>
      <c r="J368" s="535"/>
      <c r="K368" s="535"/>
      <c r="L368" s="536"/>
      <c r="M368" s="534"/>
      <c r="N368" s="536"/>
      <c r="O368" s="120"/>
      <c r="P368" s="120"/>
      <c r="Q368" s="534"/>
      <c r="R368" s="534"/>
      <c r="S368" s="534"/>
      <c r="T368" s="556"/>
      <c r="U368" s="557"/>
      <c r="V368" s="406"/>
    </row>
    <row r="369" spans="1:23" x14ac:dyDescent="0.25">
      <c r="A369" s="1259"/>
      <c r="B369" s="126">
        <v>8</v>
      </c>
      <c r="C369" s="84"/>
      <c r="D369" s="74"/>
      <c r="E369" s="74"/>
      <c r="F369" s="84"/>
      <c r="G369" s="533"/>
      <c r="H369" s="84"/>
      <c r="I369" s="534"/>
      <c r="J369" s="535"/>
      <c r="K369" s="535"/>
      <c r="L369" s="536"/>
      <c r="M369" s="534"/>
      <c r="N369" s="536"/>
      <c r="O369" s="120"/>
      <c r="P369" s="120"/>
      <c r="Q369" s="534"/>
      <c r="R369" s="534"/>
      <c r="S369" s="534"/>
      <c r="T369" s="556"/>
      <c r="U369" s="557"/>
      <c r="V369" s="406"/>
    </row>
    <row r="370" spans="1:23" x14ac:dyDescent="0.25">
      <c r="A370" s="1259"/>
      <c r="B370" s="126">
        <v>9</v>
      </c>
      <c r="C370" s="84"/>
      <c r="D370" s="74"/>
      <c r="E370" s="74"/>
      <c r="F370" s="84"/>
      <c r="G370" s="533"/>
      <c r="H370" s="84"/>
      <c r="I370" s="534"/>
      <c r="J370" s="535"/>
      <c r="K370" s="535"/>
      <c r="L370" s="536"/>
      <c r="M370" s="534"/>
      <c r="N370" s="536"/>
      <c r="O370" s="120"/>
      <c r="P370" s="120"/>
      <c r="Q370" s="534"/>
      <c r="R370" s="534"/>
      <c r="S370" s="534"/>
      <c r="T370" s="556"/>
      <c r="U370" s="557"/>
      <c r="V370" s="406"/>
    </row>
    <row r="371" spans="1:23" ht="15.75" thickBot="1" x14ac:dyDescent="0.3">
      <c r="A371" s="1260"/>
      <c r="B371" s="127">
        <v>10</v>
      </c>
      <c r="C371" s="104"/>
      <c r="D371" s="102"/>
      <c r="E371" s="102"/>
      <c r="F371" s="104"/>
      <c r="G371" s="538"/>
      <c r="H371" s="104"/>
      <c r="I371" s="539"/>
      <c r="J371" s="540"/>
      <c r="K371" s="540"/>
      <c r="L371" s="541"/>
      <c r="M371" s="539"/>
      <c r="N371" s="541"/>
      <c r="O371" s="121"/>
      <c r="P371" s="121"/>
      <c r="Q371" s="539"/>
      <c r="R371" s="539"/>
      <c r="S371" s="539"/>
      <c r="T371" s="558"/>
      <c r="U371" s="559"/>
      <c r="V371" s="406"/>
    </row>
    <row r="372" spans="1:23" ht="25.5" thickBot="1" x14ac:dyDescent="0.3">
      <c r="A372" s="612"/>
      <c r="C372" s="613"/>
      <c r="D372" s="614"/>
      <c r="E372" s="395" t="s">
        <v>303</v>
      </c>
      <c r="F372" s="396">
        <f>COUNTA(F362:F371)</f>
        <v>0</v>
      </c>
      <c r="G372" s="397">
        <f>COUNTA(G362:G371)</f>
        <v>0</v>
      </c>
      <c r="H372" s="613"/>
      <c r="I372" s="523"/>
      <c r="J372" s="615"/>
      <c r="K372" s="615"/>
      <c r="L372" s="616"/>
      <c r="M372" s="1208" t="s">
        <v>440</v>
      </c>
      <c r="N372" s="1209"/>
      <c r="O372" s="654">
        <f>SUM(O362:O371)</f>
        <v>0</v>
      </c>
      <c r="P372" s="655">
        <f>SUM(P362:P371)</f>
        <v>0</v>
      </c>
      <c r="Q372" s="523"/>
      <c r="S372" s="75"/>
      <c r="T372" s="79"/>
      <c r="U372" s="560"/>
      <c r="V372" s="545"/>
      <c r="W372" s="544"/>
    </row>
    <row r="373" spans="1:23" ht="15.75" thickBot="1" x14ac:dyDescent="0.3">
      <c r="A373" s="546"/>
      <c r="B373" s="521"/>
      <c r="C373" s="487"/>
      <c r="D373" s="487"/>
      <c r="E373" s="487"/>
      <c r="F373" s="521"/>
      <c r="G373" s="487"/>
      <c r="H373" s="487"/>
      <c r="I373" s="521"/>
      <c r="J373" s="521"/>
      <c r="K373" s="521"/>
      <c r="L373" s="487"/>
      <c r="M373" s="487"/>
      <c r="N373" s="487"/>
      <c r="O373" s="487"/>
      <c r="P373" s="487"/>
      <c r="Q373" s="487"/>
      <c r="R373" s="487"/>
      <c r="S373" s="487"/>
      <c r="T373" s="561"/>
      <c r="U373" s="562"/>
      <c r="V373" s="493"/>
    </row>
  </sheetData>
  <sheetProtection algorithmName="SHA-512" hashValue="n6CSspy/0ALWITAGTTVo2nFziaoBZCNisHvUftJJXKuz4FP6iAqBRQfRjgmyeJVLHc7o8FbIl5lI7QRNZ8u+ig==" saltValue="XoQqZkmIvw/clHj3TgUJXA==" spinCount="100000" sheet="1" objects="1" scenarios="1"/>
  <mergeCells count="318">
    <mergeCell ref="T356:U356"/>
    <mergeCell ref="A362:A371"/>
    <mergeCell ref="M372:N372"/>
    <mergeCell ref="A358:D358"/>
    <mergeCell ref="E358:H358"/>
    <mergeCell ref="J358:L358"/>
    <mergeCell ref="M358:N358"/>
    <mergeCell ref="T358:U358"/>
    <mergeCell ref="A360:A361"/>
    <mergeCell ref="B360:B361"/>
    <mergeCell ref="C360:C361"/>
    <mergeCell ref="A341:A342"/>
    <mergeCell ref="B341:B342"/>
    <mergeCell ref="C341:C342"/>
    <mergeCell ref="A343:A352"/>
    <mergeCell ref="M353:N353"/>
    <mergeCell ref="B356:C356"/>
    <mergeCell ref="E356:F356"/>
    <mergeCell ref="G356:H356"/>
    <mergeCell ref="J356:L356"/>
    <mergeCell ref="M356:N356"/>
    <mergeCell ref="A324:A333"/>
    <mergeCell ref="M334:N334"/>
    <mergeCell ref="B337:C337"/>
    <mergeCell ref="E337:F337"/>
    <mergeCell ref="G337:H337"/>
    <mergeCell ref="J337:L337"/>
    <mergeCell ref="M337:N337"/>
    <mergeCell ref="T337:U337"/>
    <mergeCell ref="A339:D339"/>
    <mergeCell ref="E339:H339"/>
    <mergeCell ref="J339:L339"/>
    <mergeCell ref="M339:N339"/>
    <mergeCell ref="T339:U339"/>
    <mergeCell ref="T318:U318"/>
    <mergeCell ref="A320:D320"/>
    <mergeCell ref="E320:H320"/>
    <mergeCell ref="J320:L320"/>
    <mergeCell ref="M320:N320"/>
    <mergeCell ref="T320:U320"/>
    <mergeCell ref="A322:A323"/>
    <mergeCell ref="B322:B323"/>
    <mergeCell ref="C322:C323"/>
    <mergeCell ref="A303:A304"/>
    <mergeCell ref="B303:B304"/>
    <mergeCell ref="C303:C304"/>
    <mergeCell ref="A305:A314"/>
    <mergeCell ref="M315:N315"/>
    <mergeCell ref="B318:C318"/>
    <mergeCell ref="E318:F318"/>
    <mergeCell ref="G318:H318"/>
    <mergeCell ref="J318:L318"/>
    <mergeCell ref="M318:N318"/>
    <mergeCell ref="M296:N296"/>
    <mergeCell ref="B299:C299"/>
    <mergeCell ref="E299:F299"/>
    <mergeCell ref="G299:H299"/>
    <mergeCell ref="J299:L299"/>
    <mergeCell ref="M299:N299"/>
    <mergeCell ref="T299:U299"/>
    <mergeCell ref="A301:D301"/>
    <mergeCell ref="E301:H301"/>
    <mergeCell ref="J301:L301"/>
    <mergeCell ref="M301:N301"/>
    <mergeCell ref="T301:U301"/>
    <mergeCell ref="A282:D282"/>
    <mergeCell ref="E282:H282"/>
    <mergeCell ref="J282:L282"/>
    <mergeCell ref="M282:N282"/>
    <mergeCell ref="T282:U282"/>
    <mergeCell ref="A284:A285"/>
    <mergeCell ref="B284:B285"/>
    <mergeCell ref="C284:C285"/>
    <mergeCell ref="A286:A295"/>
    <mergeCell ref="T280:U280"/>
    <mergeCell ref="A248:A257"/>
    <mergeCell ref="M258:N258"/>
    <mergeCell ref="B261:C261"/>
    <mergeCell ref="E261:F261"/>
    <mergeCell ref="G261:H261"/>
    <mergeCell ref="J261:L261"/>
    <mergeCell ref="M261:N261"/>
    <mergeCell ref="T261:U261"/>
    <mergeCell ref="A263:D263"/>
    <mergeCell ref="E263:H263"/>
    <mergeCell ref="J263:L263"/>
    <mergeCell ref="M263:N263"/>
    <mergeCell ref="T263:U263"/>
    <mergeCell ref="A265:A266"/>
    <mergeCell ref="B265:B266"/>
    <mergeCell ref="C265:C266"/>
    <mergeCell ref="A267:A276"/>
    <mergeCell ref="M277:N277"/>
    <mergeCell ref="B280:C280"/>
    <mergeCell ref="E280:F280"/>
    <mergeCell ref="G280:H280"/>
    <mergeCell ref="J280:L280"/>
    <mergeCell ref="M280:N280"/>
    <mergeCell ref="A244:D244"/>
    <mergeCell ref="E244:H244"/>
    <mergeCell ref="J244:L244"/>
    <mergeCell ref="M244:N244"/>
    <mergeCell ref="T244:U244"/>
    <mergeCell ref="A246:A247"/>
    <mergeCell ref="B246:B247"/>
    <mergeCell ref="C246:C247"/>
    <mergeCell ref="A227:A228"/>
    <mergeCell ref="B227:B228"/>
    <mergeCell ref="C227:C228"/>
    <mergeCell ref="A229:A238"/>
    <mergeCell ref="M239:N239"/>
    <mergeCell ref="B242:C242"/>
    <mergeCell ref="E242:F242"/>
    <mergeCell ref="G242:H242"/>
    <mergeCell ref="J242:L242"/>
    <mergeCell ref="M242:N242"/>
    <mergeCell ref="T242:U242"/>
    <mergeCell ref="B223:C223"/>
    <mergeCell ref="E223:F223"/>
    <mergeCell ref="G223:H223"/>
    <mergeCell ref="J223:L223"/>
    <mergeCell ref="M223:N223"/>
    <mergeCell ref="T223:U223"/>
    <mergeCell ref="A225:D225"/>
    <mergeCell ref="E225:H225"/>
    <mergeCell ref="J225:L225"/>
    <mergeCell ref="M225:N225"/>
    <mergeCell ref="T225:U225"/>
    <mergeCell ref="M6:O6"/>
    <mergeCell ref="M185:N185"/>
    <mergeCell ref="T185:U185"/>
    <mergeCell ref="E168:H168"/>
    <mergeCell ref="J168:L168"/>
    <mergeCell ref="A1:U1"/>
    <mergeCell ref="C170:C171"/>
    <mergeCell ref="E166:F166"/>
    <mergeCell ref="G166:H166"/>
    <mergeCell ref="J166:L166"/>
    <mergeCell ref="M168:N168"/>
    <mergeCell ref="T168:U168"/>
    <mergeCell ref="A170:A171"/>
    <mergeCell ref="B170:B171"/>
    <mergeCell ref="E185:F185"/>
    <mergeCell ref="M166:N166"/>
    <mergeCell ref="T166:U166"/>
    <mergeCell ref="E149:H149"/>
    <mergeCell ref="J149:L149"/>
    <mergeCell ref="M149:N149"/>
    <mergeCell ref="T149:U149"/>
    <mergeCell ref="A151:A152"/>
    <mergeCell ref="T147:U147"/>
    <mergeCell ref="E130:H130"/>
    <mergeCell ref="T130:U130"/>
    <mergeCell ref="M144:N144"/>
    <mergeCell ref="A208:A209"/>
    <mergeCell ref="B208:B209"/>
    <mergeCell ref="C208:C209"/>
    <mergeCell ref="E187:H187"/>
    <mergeCell ref="J187:L187"/>
    <mergeCell ref="M187:N187"/>
    <mergeCell ref="T187:U187"/>
    <mergeCell ref="A189:A190"/>
    <mergeCell ref="B189:B190"/>
    <mergeCell ref="C189:C190"/>
    <mergeCell ref="M204:N204"/>
    <mergeCell ref="T204:U204"/>
    <mergeCell ref="E206:H206"/>
    <mergeCell ref="J206:L206"/>
    <mergeCell ref="M206:N206"/>
    <mergeCell ref="T206:U206"/>
    <mergeCell ref="G185:H185"/>
    <mergeCell ref="J185:L185"/>
    <mergeCell ref="B166:C166"/>
    <mergeCell ref="A168:D168"/>
    <mergeCell ref="A172:A181"/>
    <mergeCell ref="A132:A133"/>
    <mergeCell ref="A113:A114"/>
    <mergeCell ref="B113:B114"/>
    <mergeCell ref="C113:C114"/>
    <mergeCell ref="A130:D130"/>
    <mergeCell ref="M125:N125"/>
    <mergeCell ref="B151:B152"/>
    <mergeCell ref="C151:C152"/>
    <mergeCell ref="M163:N163"/>
    <mergeCell ref="E147:F147"/>
    <mergeCell ref="G147:H147"/>
    <mergeCell ref="J147:L147"/>
    <mergeCell ref="M147:N147"/>
    <mergeCell ref="E128:F128"/>
    <mergeCell ref="G128:H128"/>
    <mergeCell ref="J128:L128"/>
    <mergeCell ref="M128:N128"/>
    <mergeCell ref="J130:L130"/>
    <mergeCell ref="M130:N130"/>
    <mergeCell ref="A153:A162"/>
    <mergeCell ref="A134:A143"/>
    <mergeCell ref="B147:C147"/>
    <mergeCell ref="A149:D149"/>
    <mergeCell ref="A115:A124"/>
    <mergeCell ref="B128:C128"/>
    <mergeCell ref="T128:U128"/>
    <mergeCell ref="E111:H111"/>
    <mergeCell ref="J111:L111"/>
    <mergeCell ref="M111:N111"/>
    <mergeCell ref="T111:U111"/>
    <mergeCell ref="E109:F109"/>
    <mergeCell ref="G109:H109"/>
    <mergeCell ref="J109:L109"/>
    <mergeCell ref="M109:N109"/>
    <mergeCell ref="T109:U109"/>
    <mergeCell ref="E92:H92"/>
    <mergeCell ref="J92:L92"/>
    <mergeCell ref="M92:N92"/>
    <mergeCell ref="T92:U92"/>
    <mergeCell ref="M106:N106"/>
    <mergeCell ref="E90:F90"/>
    <mergeCell ref="G90:H90"/>
    <mergeCell ref="J90:L90"/>
    <mergeCell ref="M90:N90"/>
    <mergeCell ref="T90:U90"/>
    <mergeCell ref="E73:H73"/>
    <mergeCell ref="J73:L73"/>
    <mergeCell ref="M73:N73"/>
    <mergeCell ref="T73:U73"/>
    <mergeCell ref="M87:N87"/>
    <mergeCell ref="A54:D54"/>
    <mergeCell ref="E54:H54"/>
    <mergeCell ref="J54:L54"/>
    <mergeCell ref="M54:N54"/>
    <mergeCell ref="T54:U54"/>
    <mergeCell ref="A56:A57"/>
    <mergeCell ref="B56:B57"/>
    <mergeCell ref="C56:C57"/>
    <mergeCell ref="G52:H52"/>
    <mergeCell ref="J52:L52"/>
    <mergeCell ref="J33:L33"/>
    <mergeCell ref="M33:N33"/>
    <mergeCell ref="E71:F71"/>
    <mergeCell ref="G71:H71"/>
    <mergeCell ref="J71:L71"/>
    <mergeCell ref="M71:N71"/>
    <mergeCell ref="T71:U71"/>
    <mergeCell ref="M52:N52"/>
    <mergeCell ref="T52:U52"/>
    <mergeCell ref="M68:N68"/>
    <mergeCell ref="B132:B133"/>
    <mergeCell ref="C132:C133"/>
    <mergeCell ref="A206:D206"/>
    <mergeCell ref="A210:A219"/>
    <mergeCell ref="J204:L204"/>
    <mergeCell ref="B204:C204"/>
    <mergeCell ref="E204:F204"/>
    <mergeCell ref="G204:H204"/>
    <mergeCell ref="B185:C185"/>
    <mergeCell ref="A187:D187"/>
    <mergeCell ref="A191:A200"/>
    <mergeCell ref="B109:C109"/>
    <mergeCell ref="A111:D111"/>
    <mergeCell ref="A77:A86"/>
    <mergeCell ref="B90:C90"/>
    <mergeCell ref="A92:D92"/>
    <mergeCell ref="A58:A67"/>
    <mergeCell ref="B71:C71"/>
    <mergeCell ref="A73:D73"/>
    <mergeCell ref="A94:A95"/>
    <mergeCell ref="B94:B95"/>
    <mergeCell ref="C94:C95"/>
    <mergeCell ref="A75:A76"/>
    <mergeCell ref="B75:B76"/>
    <mergeCell ref="C75:C76"/>
    <mergeCell ref="T16:U16"/>
    <mergeCell ref="A16:D16"/>
    <mergeCell ref="E16:H16"/>
    <mergeCell ref="A20:A29"/>
    <mergeCell ref="A18:A19"/>
    <mergeCell ref="B18:B19"/>
    <mergeCell ref="C18:C19"/>
    <mergeCell ref="J16:L16"/>
    <mergeCell ref="A96:A105"/>
    <mergeCell ref="A37:A38"/>
    <mergeCell ref="B37:B38"/>
    <mergeCell ref="C37:C38"/>
    <mergeCell ref="A39:A48"/>
    <mergeCell ref="B52:C52"/>
    <mergeCell ref="E52:F52"/>
    <mergeCell ref="T33:U33"/>
    <mergeCell ref="A35:D35"/>
    <mergeCell ref="E35:H35"/>
    <mergeCell ref="J35:L35"/>
    <mergeCell ref="M35:N35"/>
    <mergeCell ref="T35:U35"/>
    <mergeCell ref="B33:C33"/>
    <mergeCell ref="E33:F33"/>
    <mergeCell ref="G33:H33"/>
    <mergeCell ref="M30:N30"/>
    <mergeCell ref="M49:N49"/>
    <mergeCell ref="M16:N16"/>
    <mergeCell ref="M182:N182"/>
    <mergeCell ref="M201:N201"/>
    <mergeCell ref="M220:N220"/>
    <mergeCell ref="A3:U3"/>
    <mergeCell ref="A8:U8"/>
    <mergeCell ref="P10:Q11"/>
    <mergeCell ref="A6:D6"/>
    <mergeCell ref="E6:J6"/>
    <mergeCell ref="J14:L14"/>
    <mergeCell ref="M14:N14"/>
    <mergeCell ref="B14:C14"/>
    <mergeCell ref="E14:F14"/>
    <mergeCell ref="G14:H14"/>
    <mergeCell ref="A10:D11"/>
    <mergeCell ref="E10:H11"/>
    <mergeCell ref="J10:O10"/>
    <mergeCell ref="J11:O11"/>
    <mergeCell ref="P6:U6"/>
    <mergeCell ref="S10:T11"/>
    <mergeCell ref="U10:U11"/>
    <mergeCell ref="T14:U14"/>
  </mergeCells>
  <dataValidations xWindow="104" yWindow="515" count="10">
    <dataValidation allowBlank="1" showInputMessage="1" showErrorMessage="1" prompt="Inserire il riferimento corretto da piano di investimento (es.m1,e.1. ecc.)_x000a_" sqref="A18:A19 A341:A342 A265:A266 A37:A38 A56:A57 A75:A76 A94:A95 A113:A114 A132:A133 A151:A152 A170:A171 A189:A190 A208:A209 A227:A228 A246:A247 A284:A285 A303:A304 A322:A323 A360:A361" xr:uid="{00000000-0002-0000-0500-000000000000}"/>
    <dataValidation type="list" allowBlank="1" showInputMessage="1" showErrorMessage="1" sqref="E20:E30 E343:E353 E39:E49 E58:E68 E77:E87 E96:E106 E115:E125 E134:E144 E153:E163 E172:E182 E191:E201 E210:E220 E229:E239 E267:E277 E248:E258 E286:E296 E305:E315 E324:E334 E362:E372" xr:uid="{00000000-0002-0000-0500-000001000000}">
      <formula1>"urbano,suburbano"</formula1>
    </dataValidation>
    <dataValidation type="list" allowBlank="1" showInputMessage="1" showErrorMessage="1" sqref="H20:H29 H191:H200 H39:H48 H58:H67 H77:H86 H96:H105 H115:H124 H134:H143 H153:H162 H172:H181 H210:H219 H229:H238 H267:H276 H248:H257 H286:H295 H305:H314 H324:H333 H343:H352 H362:H371" xr:uid="{00000000-0002-0000-0500-000002000000}">
      <formula1>"GNC,GNL, "</formula1>
    </dataValidation>
    <dataValidation type="list" allowBlank="1" showInputMessage="1" showErrorMessage="1" sqref="S343:T352 S39:T48 S58:T67 S77:T86 S96:T105 S115:T124 S134:T143 S153:T162 S172:T181 S191:T200 S20:T29 S210:T219 S229:T238 S267:T276 S248:T257 S286:T295 S305:T314 S324:T333 S362:T371" xr:uid="{00000000-0002-0000-0500-000003000000}">
      <formula1>"si,"</formula1>
    </dataValidation>
    <dataValidation type="list" allowBlank="1" showInputMessage="1" showErrorMessage="1" sqref="B186:C186 B338:C338 B34:C34 B53:C53 B72:C72 B91:C91 B110:C110 B129:C129 B148:C148 B167:C167 B15:C15 B205:C205 B224:C224 B262:C262 B243:C243 B281:C281 B300:C300 B319:C319 B357:C357" xr:uid="{00000000-0002-0000-0500-000004000000}">
      <formula1>$D$18:$D$37</formula1>
    </dataValidation>
    <dataValidation type="list" allowBlank="1" showInputMessage="1" showErrorMessage="1" sqref="I20:I30 I343:I353 I39:I49 I58:I68 I77:I87 I96:I106 I115:I125 I134:I144 I153:I163 I172:I182 I191:I201 I210:I220 I229:I239 I267:I277 I248:I258 I286:I296 I305:I315 I324:I334 I362:I372" xr:uid="{00000000-0002-0000-0500-000006000000}">
      <formula1>"classe I,classe A"</formula1>
    </dataValidation>
    <dataValidation type="date" operator="lessThanOrEqual" allowBlank="1" showInputMessage="1" showErrorMessage="1" errorTitle="Attenzione OGV non compatibie" error="OGV successiva al 31/12/2028 (art 2 c. 5 D.D. n° 152/2025" promptTitle="Attenzione:" prompt="OGV entro il 31/12/2028" sqref="Q185 Q337 Q33 Q52 Q71 Q90 Q109 Q128 Q147 Q166 Q204 Q223 Q261 Q242 Q280 Q299 Q318 Q14 Q356" xr:uid="{21CF1B44-3C89-491B-93C5-65D82D017A1C}">
      <formula1>47118</formula1>
    </dataValidation>
    <dataValidation type="list" allowBlank="1" showInputMessage="1" showErrorMessage="1" sqref="H30 H353 H49 H68 H87 H106 H125 H144 H163 H182 H201 H220 H239 H277 H258 H296 H315 H334 H372" xr:uid="{A26A1A52-8F79-49FE-9F6C-1995E959FE2A}">
      <mc:AlternateContent xmlns:x12ac="http://schemas.microsoft.com/office/spreadsheetml/2011/1/ac" xmlns:mc="http://schemas.openxmlformats.org/markup-compatibility/2006">
        <mc:Choice Requires="x12ac">
          <x12ac:list>GNC,"GNL, Ibrido (met/ele)"</x12ac:list>
        </mc:Choice>
        <mc:Fallback>
          <formula1>"GNC,GNL, Ibrido (met/ele)"</formula1>
        </mc:Fallback>
      </mc:AlternateContent>
    </dataValidation>
    <dataValidation allowBlank="1" showInputMessage="1" showErrorMessage="1" prompt="Scegliere la Città Metropolitana beneficiaria dal menù a tendina_x000a__x000a_" sqref="K6" xr:uid="{E4F93FDE-7534-4637-8D85-2D86E37209EB}"/>
    <dataValidation type="date" operator="greaterThanOrEqual" allowBlank="1" showInputMessage="1" showErrorMessage="1" errorTitle="Data non corretta" error="Immatricolazione non compatibile perchè precedente al 01/01/2024 (art 3 c.6 D.D. 152/2025)" sqref="K20:K29 K343:K352 K39:K48 K58:K67 K77:K86 K96:K105 K115:K124 K134:K143 K153:K162 K172:K181 K191:K200 K210:K219 K229:K238 K267:K276 K248:K257 K286:K295 K305:K314 K324:K333 K362:K371" xr:uid="{C6412977-95EB-4626-AB90-5267B6AD6750}">
      <formula1>45292</formula1>
    </dataValidation>
  </dataValidations>
  <pageMargins left="0.7" right="0.7" top="0.75" bottom="0.75" header="0.3" footer="0.3"/>
  <pageSetup paperSize="8" scale="5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04" yWindow="515" count="2">
        <x14:dataValidation type="list" allowBlank="1" showInputMessage="1" showErrorMessage="1" prompt="Inserire OGV corrispondente al Piano di investimento esecutivo" xr:uid="{00000000-0002-0000-0500-000007000000}">
          <x14:formula1>
            <xm:f>'Urbano.Piano inv. forn'!$D$23:$D$42</xm:f>
          </x14:formula1>
          <xm:sqref>B14:C14 B337:C337 B33:C33 B52:C52 B71:C71 B90:C90 B109:C109 B128:C128 B147:C147 B166:C166 B185:C185 B204:C204 B223:C223 B261:C261 B242:C242 B280:C280 B299:C299 B318:C318 B356:C356</xm:sqref>
        </x14:dataValidation>
        <x14:dataValidation type="list" allowBlank="1" showInputMessage="1" showErrorMessage="1" prompt="Scegliere la Città Metropolitana beneficiaria dal menù a tendina_x000a__x000a_" xr:uid="{00000000-0002-0000-0500-000012000000}">
          <x14:formula1>
            <xm:f>'DATI EROGAZIONI'!$A$2:$A$15</xm:f>
          </x14:formula1>
          <xm:sqref>E6:J6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7">
    <tabColor rgb="FFCCFFFF"/>
    <pageSetUpPr fitToPage="1"/>
  </sheetPr>
  <dimension ref="A1:Y392"/>
  <sheetViews>
    <sheetView topLeftCell="A342" zoomScale="77" zoomScaleNormal="77" workbookViewId="0">
      <selection activeCell="I351" sqref="I351"/>
    </sheetView>
  </sheetViews>
  <sheetFormatPr defaultColWidth="8.7109375" defaultRowHeight="15" x14ac:dyDescent="0.25"/>
  <cols>
    <col min="1" max="1" width="14.7109375" style="75" customWidth="1"/>
    <col min="2" max="2" width="8" style="503" customWidth="1"/>
    <col min="3" max="3" width="17.85546875" style="64" customWidth="1"/>
    <col min="4" max="4" width="11.42578125" style="64" customWidth="1"/>
    <col min="5" max="5" width="17.5703125" style="64" customWidth="1"/>
    <col min="6" max="6" width="9" style="503" bestFit="1" customWidth="1"/>
    <col min="7" max="7" width="22.42578125" style="64" customWidth="1"/>
    <col min="8" max="8" width="11.85546875" style="64" customWidth="1"/>
    <col min="9" max="9" width="13.140625" style="503" customWidth="1"/>
    <col min="10" max="11" width="24.140625" style="503" customWidth="1"/>
    <col min="12" max="12" width="12.28515625" style="64" customWidth="1"/>
    <col min="13" max="13" width="15.85546875" style="64" customWidth="1"/>
    <col min="14" max="14" width="16.28515625" style="64" customWidth="1"/>
    <col min="15" max="15" width="15.85546875" style="64" customWidth="1"/>
    <col min="16" max="16" width="24.5703125" style="64" customWidth="1"/>
    <col min="17" max="17" width="17.85546875" style="64" customWidth="1"/>
    <col min="18" max="18" width="21.140625" style="64" bestFit="1" customWidth="1"/>
    <col min="19" max="19" width="15.7109375" style="64" customWidth="1"/>
    <col min="20" max="20" width="13.42578125" style="550" customWidth="1"/>
    <col min="21" max="21" width="28.85546875" style="550" customWidth="1"/>
    <col min="22" max="22" width="8" style="64" customWidth="1"/>
    <col min="23" max="23" width="18.7109375" style="64" customWidth="1"/>
    <col min="24" max="24" width="12.85546875" style="64" bestFit="1" customWidth="1"/>
    <col min="25" max="25" width="15.140625" style="64" bestFit="1" customWidth="1"/>
    <col min="26" max="26" width="15.140625" style="64" customWidth="1"/>
    <col min="27" max="27" width="15.7109375" style="64" customWidth="1"/>
    <col min="28" max="16384" width="8.7109375" style="64"/>
  </cols>
  <sheetData>
    <row r="1" spans="1:25" ht="21" thickBot="1" x14ac:dyDescent="0.3">
      <c r="A1" s="1268" t="s">
        <v>0</v>
      </c>
      <c r="B1" s="1269"/>
      <c r="C1" s="1269"/>
      <c r="D1" s="1269"/>
      <c r="E1" s="1269"/>
      <c r="F1" s="1269"/>
      <c r="G1" s="1269"/>
      <c r="H1" s="1269"/>
      <c r="I1" s="1269"/>
      <c r="J1" s="1269"/>
      <c r="K1" s="1269"/>
      <c r="L1" s="1269"/>
      <c r="M1" s="1269"/>
      <c r="N1" s="1269"/>
      <c r="O1" s="1269"/>
      <c r="P1" s="1269"/>
      <c r="Q1" s="1269"/>
      <c r="R1" s="1269"/>
      <c r="S1" s="1269"/>
      <c r="T1" s="1269"/>
      <c r="U1" s="1270"/>
      <c r="V1" s="65"/>
      <c r="W1" s="65"/>
      <c r="X1" s="65"/>
      <c r="Y1" s="65"/>
    </row>
    <row r="2" spans="1:25" ht="13.5" customHeight="1" thickBot="1" x14ac:dyDescent="0.3">
      <c r="A2" s="407"/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548"/>
      <c r="U2" s="548"/>
      <c r="V2" s="407"/>
      <c r="W2" s="407"/>
      <c r="X2" s="407"/>
      <c r="Y2" s="407"/>
    </row>
    <row r="3" spans="1:25" ht="18.75" thickBot="1" x14ac:dyDescent="0.3">
      <c r="A3" s="1212" t="s">
        <v>261</v>
      </c>
      <c r="B3" s="1213"/>
      <c r="C3" s="1213"/>
      <c r="D3" s="1213"/>
      <c r="E3" s="1213"/>
      <c r="F3" s="1213"/>
      <c r="G3" s="1213"/>
      <c r="H3" s="1213"/>
      <c r="I3" s="1213"/>
      <c r="J3" s="1213"/>
      <c r="K3" s="1213"/>
      <c r="L3" s="1213"/>
      <c r="M3" s="1213"/>
      <c r="N3" s="1213"/>
      <c r="O3" s="1213"/>
      <c r="P3" s="1213"/>
      <c r="Q3" s="1213"/>
      <c r="R3" s="1213"/>
      <c r="S3" s="1213"/>
      <c r="T3" s="1213"/>
      <c r="U3" s="1214"/>
      <c r="V3" s="66"/>
      <c r="W3" s="66"/>
      <c r="X3" s="66"/>
      <c r="Y3" s="66"/>
    </row>
    <row r="4" spans="1:25" ht="10.5" customHeight="1" x14ac:dyDescent="0.25">
      <c r="A4" s="64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25"/>
      <c r="U4" s="25"/>
      <c r="V4" s="40"/>
      <c r="W4" s="40"/>
      <c r="X4" s="40"/>
      <c r="Y4" s="40"/>
    </row>
    <row r="5" spans="1:25" ht="6" customHeight="1" thickBot="1" x14ac:dyDescent="0.3">
      <c r="A5" s="64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549"/>
      <c r="U5" s="549"/>
      <c r="V5" s="26"/>
      <c r="W5" s="26"/>
      <c r="X5" s="26"/>
      <c r="Y5" s="26"/>
    </row>
    <row r="6" spans="1:25" ht="26.25" customHeight="1" thickBot="1" x14ac:dyDescent="0.3">
      <c r="A6" s="976" t="s">
        <v>262</v>
      </c>
      <c r="B6" s="977"/>
      <c r="C6" s="977"/>
      <c r="D6" s="978"/>
      <c r="E6" s="974" t="s">
        <v>394</v>
      </c>
      <c r="F6" s="975"/>
      <c r="G6" s="975"/>
      <c r="H6" s="975"/>
      <c r="I6" s="975"/>
      <c r="J6" s="1220"/>
      <c r="K6" s="686"/>
      <c r="M6" s="1266" t="s">
        <v>4</v>
      </c>
      <c r="N6" s="1267"/>
      <c r="O6" s="1267"/>
      <c r="P6" s="1244"/>
      <c r="Q6" s="1245"/>
      <c r="R6" s="1245"/>
      <c r="S6" s="1245"/>
      <c r="T6" s="1245"/>
      <c r="U6" s="1246"/>
      <c r="V6" s="285"/>
      <c r="W6" s="285"/>
      <c r="X6" s="285"/>
      <c r="Y6" s="285"/>
    </row>
    <row r="7" spans="1:25" ht="15.75" thickBot="1" x14ac:dyDescent="0.3"/>
    <row r="8" spans="1:25" ht="26.25" customHeight="1" thickBot="1" x14ac:dyDescent="0.3">
      <c r="A8" s="1030" t="s">
        <v>304</v>
      </c>
      <c r="B8" s="1031"/>
      <c r="C8" s="1031"/>
      <c r="D8" s="1031"/>
      <c r="E8" s="1031"/>
      <c r="F8" s="1031"/>
      <c r="G8" s="1031"/>
      <c r="H8" s="1031"/>
      <c r="I8" s="1031"/>
      <c r="J8" s="1031"/>
      <c r="K8" s="1031"/>
      <c r="L8" s="1031"/>
      <c r="M8" s="1031"/>
      <c r="N8" s="1031"/>
      <c r="O8" s="1031"/>
      <c r="P8" s="1031"/>
      <c r="Q8" s="1031"/>
      <c r="R8" s="1031"/>
      <c r="S8" s="1031"/>
      <c r="T8" s="1031"/>
      <c r="U8" s="1215"/>
      <c r="V8" s="241"/>
    </row>
    <row r="9" spans="1:25" ht="15.75" thickBot="1" x14ac:dyDescent="0.3"/>
    <row r="10" spans="1:25" x14ac:dyDescent="0.25">
      <c r="A10" s="1228" t="s">
        <v>264</v>
      </c>
      <c r="B10" s="1229"/>
      <c r="C10" s="1229"/>
      <c r="D10" s="1230"/>
      <c r="E10" s="1234">
        <f>O30+O49+O68+O87+O106+O125+O144+O163+O182+O201+O22+O220+O239+O258+O277+O296+O315+O334+O353+O372+O391</f>
        <v>0</v>
      </c>
      <c r="F10" s="1216"/>
      <c r="G10" s="1216"/>
      <c r="H10" s="1217"/>
      <c r="I10" s="64"/>
      <c r="J10" s="1236" t="s">
        <v>265</v>
      </c>
      <c r="K10" s="1237"/>
      <c r="L10" s="1238"/>
      <c r="M10" s="1238"/>
      <c r="N10" s="1238"/>
      <c r="O10" s="1239"/>
      <c r="P10" s="1216">
        <f>P30+P49+P68+P87+P106+P125+P144+P163+P182+P201+P220+P239+P258+P277+P296+P315+P334+P353+P372+P391</f>
        <v>0</v>
      </c>
      <c r="Q10" s="1217"/>
      <c r="S10" s="1247" t="s">
        <v>266</v>
      </c>
      <c r="T10" s="1248"/>
      <c r="U10" s="1251">
        <f>F30+F49+F68+F87+F106+F125+F144+F163+F182+F201+F220+F239+F258+F277+F296+F315+F334+F353+F372+F391</f>
        <v>0</v>
      </c>
      <c r="V10" s="75"/>
      <c r="W10" s="523"/>
    </row>
    <row r="11" spans="1:25" ht="15.75" thickBot="1" x14ac:dyDescent="0.3">
      <c r="A11" s="1231"/>
      <c r="B11" s="1232"/>
      <c r="C11" s="1232"/>
      <c r="D11" s="1233"/>
      <c r="E11" s="1235"/>
      <c r="F11" s="1218"/>
      <c r="G11" s="1218"/>
      <c r="H11" s="1219"/>
      <c r="I11" s="64"/>
      <c r="J11" s="1240" t="s">
        <v>629</v>
      </c>
      <c r="K11" s="1241"/>
      <c r="L11" s="1242"/>
      <c r="M11" s="1242"/>
      <c r="N11" s="1242"/>
      <c r="O11" s="1243"/>
      <c r="P11" s="1218"/>
      <c r="Q11" s="1219"/>
      <c r="S11" s="1249"/>
      <c r="T11" s="1250"/>
      <c r="U11" s="1252"/>
      <c r="V11" s="75"/>
      <c r="W11" s="523"/>
    </row>
    <row r="12" spans="1:25" ht="15.75" thickBot="1" x14ac:dyDescent="0.3"/>
    <row r="13" spans="1:25" ht="15.75" thickBot="1" x14ac:dyDescent="0.3">
      <c r="A13" s="524"/>
      <c r="B13" s="402"/>
      <c r="C13" s="280"/>
      <c r="D13" s="280"/>
      <c r="E13" s="280"/>
      <c r="F13" s="402"/>
      <c r="G13" s="280"/>
      <c r="H13" s="280"/>
      <c r="I13" s="402"/>
      <c r="J13" s="402"/>
      <c r="K13" s="402"/>
      <c r="L13" s="280"/>
      <c r="M13" s="280"/>
      <c r="N13" s="280"/>
      <c r="O13" s="280"/>
      <c r="P13" s="280"/>
      <c r="Q13" s="280"/>
      <c r="R13" s="280"/>
      <c r="S13" s="280"/>
      <c r="T13" s="551"/>
      <c r="U13" s="551"/>
      <c r="V13" s="404"/>
    </row>
    <row r="14" spans="1:25" ht="28.5" thickBot="1" x14ac:dyDescent="0.3">
      <c r="A14" s="136" t="s">
        <v>9</v>
      </c>
      <c r="B14" s="1226" t="s">
        <v>98</v>
      </c>
      <c r="C14" s="1227"/>
      <c r="E14" s="1221" t="s">
        <v>267</v>
      </c>
      <c r="F14" s="1223"/>
      <c r="G14" s="1224">
        <f>VLOOKUP(B14,'EXTRAUrbano.Piano inv. forn '!$D$23:$AB$42,3,FALSE)</f>
        <v>0</v>
      </c>
      <c r="H14" s="1225"/>
      <c r="I14" s="64"/>
      <c r="J14" s="1221" t="s">
        <v>268</v>
      </c>
      <c r="K14" s="1222"/>
      <c r="L14" s="1223"/>
      <c r="M14" s="1224">
        <f>VLOOKUP(B14,'EXTRAUrbano.Piano inv. forn '!$D$23:$AB$42,4,FALSE)</f>
        <v>0</v>
      </c>
      <c r="N14" s="1225"/>
      <c r="P14" s="143" t="s">
        <v>269</v>
      </c>
      <c r="Q14" s="525"/>
      <c r="S14" s="144" t="s">
        <v>270</v>
      </c>
      <c r="T14" s="1253"/>
      <c r="U14" s="1254"/>
      <c r="V14" s="406"/>
    </row>
    <row r="15" spans="1:25" ht="13.5" customHeight="1" thickBot="1" x14ac:dyDescent="0.3">
      <c r="A15" s="109"/>
      <c r="B15" s="76"/>
      <c r="C15" s="76"/>
      <c r="E15" s="77"/>
      <c r="F15" s="77"/>
      <c r="G15" s="78"/>
      <c r="H15" s="78"/>
      <c r="I15" s="64"/>
      <c r="J15" s="77"/>
      <c r="K15" s="77"/>
      <c r="L15" s="77"/>
      <c r="M15" s="78"/>
      <c r="N15" s="78"/>
      <c r="P15" s="79"/>
      <c r="S15" s="75"/>
      <c r="T15" s="552"/>
      <c r="V15" s="110"/>
      <c r="W15" s="523"/>
    </row>
    <row r="16" spans="1:25" ht="33.75" customHeight="1" thickBot="1" x14ac:dyDescent="0.3">
      <c r="A16" s="1255" t="s">
        <v>271</v>
      </c>
      <c r="B16" s="1256"/>
      <c r="C16" s="1256"/>
      <c r="D16" s="1257"/>
      <c r="E16" s="1210">
        <f>VLOOKUP(B14,'EXTRAUrbano.Piano inv. forn '!$D$23:$AB$42,17,FALSE)</f>
        <v>0</v>
      </c>
      <c r="F16" s="1258"/>
      <c r="G16" s="1258"/>
      <c r="H16" s="1211"/>
      <c r="I16" s="64"/>
      <c r="J16" s="1263" t="s">
        <v>52</v>
      </c>
      <c r="K16" s="1264"/>
      <c r="L16" s="1265"/>
      <c r="M16" s="1210">
        <f>VLOOKUP(B14,'EXTRAUrbano.Piano inv. forn '!$D$23:$AB$42,19,FALSE)</f>
        <v>0</v>
      </c>
      <c r="N16" s="1211"/>
      <c r="O16" s="98"/>
      <c r="P16" s="142" t="s">
        <v>272</v>
      </c>
      <c r="Q16" s="115">
        <f>M16+E16</f>
        <v>0</v>
      </c>
      <c r="S16" s="144" t="s">
        <v>273</v>
      </c>
      <c r="T16" s="1253"/>
      <c r="U16" s="1254"/>
      <c r="V16" s="110"/>
      <c r="W16" s="523"/>
    </row>
    <row r="17" spans="1:23" ht="33.75" customHeight="1" thickBot="1" x14ac:dyDescent="0.3">
      <c r="A17" s="116"/>
      <c r="B17" s="117"/>
      <c r="C17" s="563"/>
      <c r="D17" s="117"/>
      <c r="E17" s="118"/>
      <c r="F17" s="118"/>
      <c r="G17" s="118"/>
      <c r="H17" s="118"/>
      <c r="I17" s="64"/>
      <c r="J17" s="77"/>
      <c r="K17" s="77"/>
      <c r="L17" s="77"/>
      <c r="M17" s="118"/>
      <c r="N17" s="118"/>
      <c r="O17" s="98"/>
      <c r="P17" s="75"/>
      <c r="Q17" s="98"/>
      <c r="S17" s="75"/>
      <c r="T17" s="553"/>
      <c r="U17" s="553"/>
      <c r="V17" s="110"/>
      <c r="W17" s="523"/>
    </row>
    <row r="18" spans="1:23" s="147" customFormat="1" ht="72" customHeight="1" x14ac:dyDescent="0.25">
      <c r="A18" s="1236" t="s">
        <v>274</v>
      </c>
      <c r="B18" s="1238" t="s">
        <v>275</v>
      </c>
      <c r="C18" s="1271" t="s">
        <v>276</v>
      </c>
      <c r="D18" s="137" t="s">
        <v>277</v>
      </c>
      <c r="E18" s="138" t="s">
        <v>278</v>
      </c>
      <c r="F18" s="137" t="s">
        <v>279</v>
      </c>
      <c r="G18" s="137" t="s">
        <v>280</v>
      </c>
      <c r="H18" s="139" t="s">
        <v>241</v>
      </c>
      <c r="I18" s="139" t="s">
        <v>281</v>
      </c>
      <c r="J18" s="139" t="s">
        <v>282</v>
      </c>
      <c r="K18" s="139" t="s">
        <v>636</v>
      </c>
      <c r="L18" s="139" t="s">
        <v>283</v>
      </c>
      <c r="M18" s="139" t="s">
        <v>284</v>
      </c>
      <c r="N18" s="139" t="s">
        <v>285</v>
      </c>
      <c r="O18" s="139" t="s">
        <v>286</v>
      </c>
      <c r="P18" s="139" t="s">
        <v>287</v>
      </c>
      <c r="Q18" s="139" t="s">
        <v>288</v>
      </c>
      <c r="R18" s="139" t="s">
        <v>289</v>
      </c>
      <c r="S18" s="139" t="s">
        <v>290</v>
      </c>
      <c r="T18" s="139" t="s">
        <v>632</v>
      </c>
      <c r="U18" s="140" t="s">
        <v>291</v>
      </c>
      <c r="V18" s="526"/>
    </row>
    <row r="19" spans="1:23" s="147" customFormat="1" ht="28.5" customHeight="1" thickBot="1" x14ac:dyDescent="0.3">
      <c r="A19" s="1261"/>
      <c r="B19" s="1262"/>
      <c r="C19" s="1272"/>
      <c r="D19" s="141" t="s">
        <v>292</v>
      </c>
      <c r="E19" s="141" t="s">
        <v>305</v>
      </c>
      <c r="F19" s="141" t="s">
        <v>294</v>
      </c>
      <c r="G19" s="141" t="s">
        <v>294</v>
      </c>
      <c r="H19" s="141" t="s">
        <v>27</v>
      </c>
      <c r="I19" s="141" t="s">
        <v>674</v>
      </c>
      <c r="J19" s="141" t="s">
        <v>295</v>
      </c>
      <c r="K19" s="141" t="s">
        <v>296</v>
      </c>
      <c r="L19" s="141" t="s">
        <v>296</v>
      </c>
      <c r="M19" s="141" t="s">
        <v>297</v>
      </c>
      <c r="N19" s="141" t="s">
        <v>296</v>
      </c>
      <c r="O19" s="141" t="s">
        <v>298</v>
      </c>
      <c r="P19" s="141" t="s">
        <v>629</v>
      </c>
      <c r="Q19" s="141" t="s">
        <v>299</v>
      </c>
      <c r="R19" s="141" t="s">
        <v>300</v>
      </c>
      <c r="S19" s="141" t="s">
        <v>301</v>
      </c>
      <c r="T19" s="141" t="s">
        <v>301</v>
      </c>
      <c r="U19" s="527"/>
      <c r="V19" s="526"/>
    </row>
    <row r="20" spans="1:23" ht="15" customHeight="1" x14ac:dyDescent="0.25">
      <c r="A20" s="1259" t="str">
        <f>B14</f>
        <v>Extra-urb.m.1</v>
      </c>
      <c r="B20" s="125">
        <v>1</v>
      </c>
      <c r="C20" s="166"/>
      <c r="D20" s="87"/>
      <c r="E20" s="87"/>
      <c r="F20" s="166"/>
      <c r="G20" s="528"/>
      <c r="H20" s="89"/>
      <c r="I20" s="529"/>
      <c r="J20" s="530"/>
      <c r="K20" s="530"/>
      <c r="L20" s="531"/>
      <c r="M20" s="529"/>
      <c r="N20" s="531"/>
      <c r="O20" s="129"/>
      <c r="P20" s="129"/>
      <c r="Q20" s="529"/>
      <c r="R20" s="529"/>
      <c r="S20" s="529"/>
      <c r="T20" s="554"/>
      <c r="U20" s="555"/>
      <c r="V20" s="406"/>
    </row>
    <row r="21" spans="1:23" x14ac:dyDescent="0.25">
      <c r="A21" s="1259"/>
      <c r="B21" s="126">
        <v>2</v>
      </c>
      <c r="C21" s="84"/>
      <c r="D21" s="74"/>
      <c r="E21" s="74"/>
      <c r="F21" s="84"/>
      <c r="G21" s="533"/>
      <c r="H21" s="84"/>
      <c r="I21" s="534"/>
      <c r="J21" s="535"/>
      <c r="K21" s="535"/>
      <c r="L21" s="536"/>
      <c r="M21" s="534"/>
      <c r="N21" s="536"/>
      <c r="O21" s="120"/>
      <c r="P21" s="120"/>
      <c r="Q21" s="534"/>
      <c r="R21" s="534" t="s">
        <v>302</v>
      </c>
      <c r="S21" s="534"/>
      <c r="T21" s="556"/>
      <c r="U21" s="557"/>
      <c r="V21" s="406"/>
    </row>
    <row r="22" spans="1:23" x14ac:dyDescent="0.25">
      <c r="A22" s="1259"/>
      <c r="B22" s="126">
        <v>3</v>
      </c>
      <c r="C22" s="84"/>
      <c r="D22" s="74"/>
      <c r="E22" s="74"/>
      <c r="F22" s="84"/>
      <c r="G22" s="533"/>
      <c r="H22" s="84"/>
      <c r="I22" s="534"/>
      <c r="J22" s="535"/>
      <c r="K22" s="535"/>
      <c r="L22" s="536"/>
      <c r="M22" s="534"/>
      <c r="N22" s="536"/>
      <c r="O22" s="120"/>
      <c r="P22" s="120"/>
      <c r="Q22" s="534"/>
      <c r="R22" s="534"/>
      <c r="S22" s="534"/>
      <c r="T22" s="556"/>
      <c r="U22" s="557"/>
      <c r="V22" s="406"/>
    </row>
    <row r="23" spans="1:23" x14ac:dyDescent="0.25">
      <c r="A23" s="1259"/>
      <c r="B23" s="126">
        <v>4</v>
      </c>
      <c r="C23" s="84"/>
      <c r="D23" s="74"/>
      <c r="E23" s="74"/>
      <c r="F23" s="84"/>
      <c r="G23" s="533"/>
      <c r="H23" s="84"/>
      <c r="I23" s="534"/>
      <c r="J23" s="535"/>
      <c r="K23" s="535"/>
      <c r="L23" s="536"/>
      <c r="M23" s="534"/>
      <c r="N23" s="536"/>
      <c r="O23" s="120"/>
      <c r="P23" s="120"/>
      <c r="Q23" s="534"/>
      <c r="R23" s="534"/>
      <c r="S23" s="534"/>
      <c r="T23" s="556"/>
      <c r="U23" s="557"/>
      <c r="V23" s="406"/>
    </row>
    <row r="24" spans="1:23" x14ac:dyDescent="0.25">
      <c r="A24" s="1259"/>
      <c r="B24" s="126">
        <v>5</v>
      </c>
      <c r="C24" s="84"/>
      <c r="D24" s="74"/>
      <c r="E24" s="74"/>
      <c r="F24" s="84"/>
      <c r="G24" s="533"/>
      <c r="H24" s="84"/>
      <c r="I24" s="534"/>
      <c r="J24" s="535"/>
      <c r="K24" s="535"/>
      <c r="L24" s="536"/>
      <c r="M24" s="534"/>
      <c r="N24" s="536"/>
      <c r="O24" s="120"/>
      <c r="P24" s="120"/>
      <c r="Q24" s="534"/>
      <c r="R24" s="534"/>
      <c r="S24" s="534"/>
      <c r="T24" s="556"/>
      <c r="U24" s="557"/>
      <c r="V24" s="406"/>
    </row>
    <row r="25" spans="1:23" x14ac:dyDescent="0.25">
      <c r="A25" s="1259"/>
      <c r="B25" s="126">
        <v>6</v>
      </c>
      <c r="C25" s="84"/>
      <c r="D25" s="74"/>
      <c r="E25" s="74"/>
      <c r="F25" s="84"/>
      <c r="G25" s="533"/>
      <c r="H25" s="84"/>
      <c r="I25" s="534"/>
      <c r="J25" s="535"/>
      <c r="K25" s="535"/>
      <c r="L25" s="536"/>
      <c r="M25" s="534"/>
      <c r="N25" s="536"/>
      <c r="O25" s="120"/>
      <c r="P25" s="120"/>
      <c r="Q25" s="534"/>
      <c r="R25" s="534"/>
      <c r="S25" s="534"/>
      <c r="T25" s="556"/>
      <c r="U25" s="557"/>
      <c r="V25" s="406"/>
    </row>
    <row r="26" spans="1:23" x14ac:dyDescent="0.25">
      <c r="A26" s="1259"/>
      <c r="B26" s="126">
        <v>7</v>
      </c>
      <c r="C26" s="84"/>
      <c r="D26" s="74"/>
      <c r="E26" s="74"/>
      <c r="F26" s="84"/>
      <c r="G26" s="533"/>
      <c r="H26" s="84"/>
      <c r="I26" s="534"/>
      <c r="J26" s="535"/>
      <c r="K26" s="535"/>
      <c r="L26" s="536"/>
      <c r="M26" s="534"/>
      <c r="N26" s="536"/>
      <c r="O26" s="120"/>
      <c r="P26" s="120"/>
      <c r="Q26" s="534"/>
      <c r="R26" s="534"/>
      <c r="S26" s="534"/>
      <c r="T26" s="556"/>
      <c r="U26" s="557"/>
      <c r="V26" s="406"/>
    </row>
    <row r="27" spans="1:23" x14ac:dyDescent="0.25">
      <c r="A27" s="1259"/>
      <c r="B27" s="126">
        <v>8</v>
      </c>
      <c r="C27" s="84"/>
      <c r="D27" s="74"/>
      <c r="E27" s="74"/>
      <c r="F27" s="84"/>
      <c r="G27" s="533"/>
      <c r="H27" s="84"/>
      <c r="I27" s="534"/>
      <c r="J27" s="535"/>
      <c r="K27" s="535"/>
      <c r="L27" s="536"/>
      <c r="M27" s="534"/>
      <c r="N27" s="536"/>
      <c r="O27" s="120"/>
      <c r="P27" s="120"/>
      <c r="Q27" s="534"/>
      <c r="R27" s="534"/>
      <c r="S27" s="534"/>
      <c r="T27" s="556"/>
      <c r="U27" s="557"/>
      <c r="V27" s="406"/>
    </row>
    <row r="28" spans="1:23" x14ac:dyDescent="0.25">
      <c r="A28" s="1259"/>
      <c r="B28" s="126">
        <v>9</v>
      </c>
      <c r="C28" s="84"/>
      <c r="D28" s="74"/>
      <c r="E28" s="74"/>
      <c r="F28" s="84"/>
      <c r="G28" s="533"/>
      <c r="H28" s="84"/>
      <c r="I28" s="534"/>
      <c r="J28" s="535"/>
      <c r="K28" s="535"/>
      <c r="L28" s="536"/>
      <c r="M28" s="534"/>
      <c r="N28" s="536"/>
      <c r="O28" s="120"/>
      <c r="P28" s="120"/>
      <c r="Q28" s="534"/>
      <c r="R28" s="534"/>
      <c r="S28" s="534"/>
      <c r="T28" s="556"/>
      <c r="U28" s="557"/>
      <c r="V28" s="406"/>
    </row>
    <row r="29" spans="1:23" ht="15.75" thickBot="1" x14ac:dyDescent="0.3">
      <c r="A29" s="1260"/>
      <c r="B29" s="127">
        <v>10</v>
      </c>
      <c r="C29" s="104"/>
      <c r="D29" s="102"/>
      <c r="E29" s="102"/>
      <c r="F29" s="104"/>
      <c r="G29" s="538"/>
      <c r="H29" s="104"/>
      <c r="I29" s="539"/>
      <c r="J29" s="540"/>
      <c r="K29" s="540"/>
      <c r="L29" s="541"/>
      <c r="M29" s="539"/>
      <c r="N29" s="541"/>
      <c r="O29" s="121"/>
      <c r="P29" s="121"/>
      <c r="Q29" s="539"/>
      <c r="R29" s="539"/>
      <c r="S29" s="539"/>
      <c r="T29" s="558"/>
      <c r="U29" s="559"/>
      <c r="V29" s="406"/>
    </row>
    <row r="30" spans="1:23" ht="25.5" thickBot="1" x14ac:dyDescent="0.3">
      <c r="A30" s="612"/>
      <c r="C30" s="613"/>
      <c r="D30" s="614"/>
      <c r="E30" s="395" t="s">
        <v>303</v>
      </c>
      <c r="F30" s="396">
        <f>COUNTA(F20:F29)</f>
        <v>0</v>
      </c>
      <c r="G30" s="397">
        <f>COUNTA(G20:G29)</f>
        <v>0</v>
      </c>
      <c r="H30" s="613"/>
      <c r="I30" s="523"/>
      <c r="J30" s="615"/>
      <c r="K30" s="615"/>
      <c r="L30" s="616"/>
      <c r="M30" s="1273" t="s">
        <v>440</v>
      </c>
      <c r="N30" s="1274"/>
      <c r="O30" s="617">
        <f>SUM(O20:O29)</f>
        <v>0</v>
      </c>
      <c r="P30" s="618">
        <f>SUM(P20:P29)</f>
        <v>0</v>
      </c>
      <c r="Q30" s="523"/>
      <c r="S30" s="75"/>
      <c r="T30" s="79"/>
      <c r="U30" s="560"/>
      <c r="V30" s="545"/>
      <c r="W30" s="544"/>
    </row>
    <row r="31" spans="1:23" ht="15.75" thickBot="1" x14ac:dyDescent="0.3">
      <c r="A31" s="546"/>
      <c r="B31" s="521"/>
      <c r="C31" s="487"/>
      <c r="D31" s="487"/>
      <c r="E31" s="487"/>
      <c r="F31" s="521"/>
      <c r="G31" s="487"/>
      <c r="H31" s="487"/>
      <c r="I31" s="521"/>
      <c r="J31" s="521"/>
      <c r="K31" s="521"/>
      <c r="L31" s="487"/>
      <c r="M31" s="487"/>
      <c r="N31" s="487"/>
      <c r="O31" s="487"/>
      <c r="P31" s="487"/>
      <c r="Q31" s="487"/>
      <c r="R31" s="487"/>
      <c r="S31" s="487"/>
      <c r="T31" s="561"/>
      <c r="U31" s="562"/>
      <c r="V31" s="493"/>
    </row>
    <row r="32" spans="1:23" ht="15.75" thickBot="1" x14ac:dyDescent="0.3">
      <c r="A32" s="524"/>
      <c r="B32" s="402"/>
      <c r="C32" s="280"/>
      <c r="D32" s="280"/>
      <c r="E32" s="280"/>
      <c r="F32" s="402"/>
      <c r="G32" s="280"/>
      <c r="H32" s="280"/>
      <c r="I32" s="402"/>
      <c r="J32" s="402"/>
      <c r="K32" s="402"/>
      <c r="L32" s="280"/>
      <c r="M32" s="280"/>
      <c r="N32" s="280"/>
      <c r="O32" s="280"/>
      <c r="P32" s="280"/>
      <c r="Q32" s="280"/>
      <c r="R32" s="280"/>
      <c r="S32" s="280"/>
      <c r="T32" s="551"/>
      <c r="U32" s="551"/>
      <c r="V32" s="404"/>
    </row>
    <row r="33" spans="1:22" ht="28.5" thickBot="1" x14ac:dyDescent="0.3">
      <c r="A33" s="136" t="s">
        <v>9</v>
      </c>
      <c r="B33" s="1226" t="s">
        <v>98</v>
      </c>
      <c r="C33" s="1227"/>
      <c r="E33" s="1221" t="s">
        <v>267</v>
      </c>
      <c r="F33" s="1223"/>
      <c r="G33" s="1224">
        <f>VLOOKUP(B33,'EXTRAUrbano.Piano inv. forn '!$D$23:$AB$42,3,FALSE)</f>
        <v>0</v>
      </c>
      <c r="H33" s="1225"/>
      <c r="I33" s="64"/>
      <c r="J33" s="1221" t="s">
        <v>268</v>
      </c>
      <c r="K33" s="1222"/>
      <c r="L33" s="1223"/>
      <c r="M33" s="1224">
        <f>VLOOKUP(B33,'EXTRAUrbano.Piano inv. forn '!$D$23:$AB$42,4,FALSE)</f>
        <v>0</v>
      </c>
      <c r="N33" s="1225"/>
      <c r="P33" s="143" t="s">
        <v>269</v>
      </c>
      <c r="Q33" s="525"/>
      <c r="S33" s="144" t="s">
        <v>270</v>
      </c>
      <c r="T33" s="1253"/>
      <c r="U33" s="1254"/>
      <c r="V33" s="406"/>
    </row>
    <row r="34" spans="1:22" ht="15.75" thickBot="1" x14ac:dyDescent="0.3">
      <c r="A34" s="109"/>
      <c r="B34" s="76"/>
      <c r="C34" s="76"/>
      <c r="E34" s="77"/>
      <c r="F34" s="77"/>
      <c r="G34" s="78"/>
      <c r="H34" s="78"/>
      <c r="I34" s="64"/>
      <c r="J34" s="77"/>
      <c r="K34" s="77"/>
      <c r="L34" s="77"/>
      <c r="M34" s="78"/>
      <c r="N34" s="78"/>
      <c r="P34" s="79"/>
      <c r="S34" s="75"/>
      <c r="T34" s="552"/>
      <c r="V34" s="110"/>
    </row>
    <row r="35" spans="1:22" ht="28.5" customHeight="1" thickBot="1" x14ac:dyDescent="0.3">
      <c r="A35" s="1255" t="s">
        <v>271</v>
      </c>
      <c r="B35" s="1256"/>
      <c r="C35" s="1256"/>
      <c r="D35" s="1257"/>
      <c r="E35" s="1210">
        <f>VLOOKUP(B33,'EXTRAUrbano.Piano inv. forn '!$D$23:$AB$42,17,FALSE)</f>
        <v>0</v>
      </c>
      <c r="F35" s="1258"/>
      <c r="G35" s="1258"/>
      <c r="H35" s="1211"/>
      <c r="I35" s="64"/>
      <c r="J35" s="1263" t="s">
        <v>52</v>
      </c>
      <c r="K35" s="1264"/>
      <c r="L35" s="1265"/>
      <c r="M35" s="1210">
        <f>VLOOKUP(B33,'EXTRAUrbano.Piano inv. forn '!$D$23:$AB$42,19,FALSE)</f>
        <v>0</v>
      </c>
      <c r="N35" s="1211"/>
      <c r="O35" s="98"/>
      <c r="P35" s="142" t="s">
        <v>272</v>
      </c>
      <c r="Q35" s="115">
        <f>M35+E35</f>
        <v>0</v>
      </c>
      <c r="S35" s="144" t="s">
        <v>273</v>
      </c>
      <c r="T35" s="1253"/>
      <c r="U35" s="1254"/>
      <c r="V35" s="110"/>
    </row>
    <row r="36" spans="1:22" ht="15.75" thickBot="1" x14ac:dyDescent="0.3">
      <c r="A36" s="109"/>
      <c r="V36" s="406"/>
    </row>
    <row r="37" spans="1:22" ht="79.5" customHeight="1" x14ac:dyDescent="0.25">
      <c r="A37" s="1236" t="s">
        <v>274</v>
      </c>
      <c r="B37" s="1238" t="s">
        <v>275</v>
      </c>
      <c r="C37" s="1271" t="s">
        <v>276</v>
      </c>
      <c r="D37" s="137" t="s">
        <v>277</v>
      </c>
      <c r="E37" s="138" t="s">
        <v>278</v>
      </c>
      <c r="F37" s="137" t="s">
        <v>279</v>
      </c>
      <c r="G37" s="137" t="s">
        <v>280</v>
      </c>
      <c r="H37" s="139" t="s">
        <v>241</v>
      </c>
      <c r="I37" s="139" t="s">
        <v>281</v>
      </c>
      <c r="J37" s="139" t="s">
        <v>282</v>
      </c>
      <c r="K37" s="139" t="s">
        <v>636</v>
      </c>
      <c r="L37" s="139" t="s">
        <v>283</v>
      </c>
      <c r="M37" s="139" t="s">
        <v>284</v>
      </c>
      <c r="N37" s="139" t="s">
        <v>285</v>
      </c>
      <c r="O37" s="139" t="s">
        <v>286</v>
      </c>
      <c r="P37" s="139" t="s">
        <v>287</v>
      </c>
      <c r="Q37" s="139" t="s">
        <v>288</v>
      </c>
      <c r="R37" s="139" t="s">
        <v>289</v>
      </c>
      <c r="S37" s="139" t="s">
        <v>290</v>
      </c>
      <c r="T37" s="139" t="s">
        <v>632</v>
      </c>
      <c r="U37" s="1275" t="s">
        <v>291</v>
      </c>
      <c r="V37" s="526"/>
    </row>
    <row r="38" spans="1:22" ht="24.75" thickBot="1" x14ac:dyDescent="0.3">
      <c r="A38" s="1261"/>
      <c r="B38" s="1262"/>
      <c r="C38" s="1272"/>
      <c r="D38" s="141" t="s">
        <v>292</v>
      </c>
      <c r="E38" s="141" t="s">
        <v>305</v>
      </c>
      <c r="F38" s="141" t="s">
        <v>294</v>
      </c>
      <c r="G38" s="141" t="s">
        <v>294</v>
      </c>
      <c r="H38" s="141" t="s">
        <v>27</v>
      </c>
      <c r="I38" s="141" t="s">
        <v>674</v>
      </c>
      <c r="J38" s="141" t="s">
        <v>295</v>
      </c>
      <c r="K38" s="141" t="s">
        <v>296</v>
      </c>
      <c r="L38" s="141" t="s">
        <v>296</v>
      </c>
      <c r="M38" s="141" t="s">
        <v>297</v>
      </c>
      <c r="N38" s="141" t="s">
        <v>296</v>
      </c>
      <c r="O38" s="141" t="s">
        <v>298</v>
      </c>
      <c r="P38" s="141" t="s">
        <v>629</v>
      </c>
      <c r="Q38" s="141" t="s">
        <v>299</v>
      </c>
      <c r="R38" s="141" t="s">
        <v>300</v>
      </c>
      <c r="S38" s="141" t="s">
        <v>301</v>
      </c>
      <c r="T38" s="141" t="s">
        <v>301</v>
      </c>
      <c r="U38" s="1276"/>
      <c r="V38" s="526"/>
    </row>
    <row r="39" spans="1:22" x14ac:dyDescent="0.25">
      <c r="A39" s="1259" t="str">
        <f>B33</f>
        <v>Extra-urb.m.1</v>
      </c>
      <c r="B39" s="125">
        <v>1</v>
      </c>
      <c r="C39" s="166"/>
      <c r="D39" s="87"/>
      <c r="E39" s="87"/>
      <c r="F39" s="166"/>
      <c r="G39" s="528"/>
      <c r="H39" s="89"/>
      <c r="I39" s="529"/>
      <c r="J39" s="530"/>
      <c r="K39" s="530"/>
      <c r="L39" s="531"/>
      <c r="M39" s="529"/>
      <c r="N39" s="531"/>
      <c r="O39" s="129"/>
      <c r="P39" s="129"/>
      <c r="Q39" s="529"/>
      <c r="R39" s="529"/>
      <c r="S39" s="529"/>
      <c r="T39" s="554"/>
      <c r="U39" s="555"/>
      <c r="V39" s="406"/>
    </row>
    <row r="40" spans="1:22" x14ac:dyDescent="0.25">
      <c r="A40" s="1259"/>
      <c r="B40" s="126">
        <v>2</v>
      </c>
      <c r="C40" s="84"/>
      <c r="D40" s="74"/>
      <c r="E40" s="74"/>
      <c r="F40" s="84"/>
      <c r="G40" s="533"/>
      <c r="H40" s="84"/>
      <c r="I40" s="534"/>
      <c r="J40" s="535"/>
      <c r="K40" s="535"/>
      <c r="L40" s="536"/>
      <c r="M40" s="534"/>
      <c r="N40" s="536"/>
      <c r="O40" s="120"/>
      <c r="P40" s="120"/>
      <c r="Q40" s="534"/>
      <c r="R40" s="534" t="s">
        <v>302</v>
      </c>
      <c r="S40" s="534"/>
      <c r="T40" s="556"/>
      <c r="U40" s="557"/>
      <c r="V40" s="406"/>
    </row>
    <row r="41" spans="1:22" x14ac:dyDescent="0.25">
      <c r="A41" s="1259"/>
      <c r="B41" s="126">
        <v>3</v>
      </c>
      <c r="C41" s="84"/>
      <c r="D41" s="74"/>
      <c r="E41" s="74"/>
      <c r="F41" s="84"/>
      <c r="G41" s="533"/>
      <c r="H41" s="84"/>
      <c r="I41" s="534"/>
      <c r="J41" s="535"/>
      <c r="K41" s="535"/>
      <c r="L41" s="536"/>
      <c r="M41" s="534"/>
      <c r="N41" s="536"/>
      <c r="O41" s="120"/>
      <c r="P41" s="120"/>
      <c r="Q41" s="534"/>
      <c r="R41" s="534"/>
      <c r="S41" s="534"/>
      <c r="T41" s="556"/>
      <c r="U41" s="557"/>
      <c r="V41" s="406"/>
    </row>
    <row r="42" spans="1:22" x14ac:dyDescent="0.25">
      <c r="A42" s="1259"/>
      <c r="B42" s="126">
        <v>4</v>
      </c>
      <c r="C42" s="84"/>
      <c r="D42" s="74"/>
      <c r="E42" s="74"/>
      <c r="F42" s="84"/>
      <c r="G42" s="533"/>
      <c r="H42" s="84"/>
      <c r="I42" s="534"/>
      <c r="J42" s="535"/>
      <c r="K42" s="535"/>
      <c r="L42" s="536"/>
      <c r="M42" s="534"/>
      <c r="N42" s="536"/>
      <c r="O42" s="120"/>
      <c r="P42" s="120"/>
      <c r="Q42" s="534"/>
      <c r="R42" s="534"/>
      <c r="S42" s="534"/>
      <c r="T42" s="556"/>
      <c r="U42" s="557"/>
      <c r="V42" s="406"/>
    </row>
    <row r="43" spans="1:22" x14ac:dyDescent="0.25">
      <c r="A43" s="1259"/>
      <c r="B43" s="126">
        <v>5</v>
      </c>
      <c r="C43" s="84"/>
      <c r="D43" s="74"/>
      <c r="E43" s="74"/>
      <c r="F43" s="84"/>
      <c r="G43" s="533"/>
      <c r="H43" s="84"/>
      <c r="I43" s="534"/>
      <c r="J43" s="535"/>
      <c r="K43" s="535"/>
      <c r="L43" s="536"/>
      <c r="M43" s="534"/>
      <c r="N43" s="536"/>
      <c r="O43" s="120"/>
      <c r="P43" s="120"/>
      <c r="Q43" s="534"/>
      <c r="R43" s="534"/>
      <c r="S43" s="534"/>
      <c r="T43" s="556"/>
      <c r="U43" s="557"/>
      <c r="V43" s="406"/>
    </row>
    <row r="44" spans="1:22" x14ac:dyDescent="0.25">
      <c r="A44" s="1259"/>
      <c r="B44" s="126">
        <v>6</v>
      </c>
      <c r="C44" s="84"/>
      <c r="D44" s="74"/>
      <c r="E44" s="74"/>
      <c r="F44" s="84"/>
      <c r="G44" s="533"/>
      <c r="H44" s="84"/>
      <c r="I44" s="534"/>
      <c r="J44" s="535"/>
      <c r="K44" s="535"/>
      <c r="L44" s="536"/>
      <c r="M44" s="534"/>
      <c r="N44" s="536"/>
      <c r="O44" s="120"/>
      <c r="P44" s="120"/>
      <c r="Q44" s="534"/>
      <c r="R44" s="534"/>
      <c r="S44" s="534"/>
      <c r="T44" s="556"/>
      <c r="U44" s="557"/>
      <c r="V44" s="406"/>
    </row>
    <row r="45" spans="1:22" x14ac:dyDescent="0.25">
      <c r="A45" s="1259"/>
      <c r="B45" s="126">
        <v>7</v>
      </c>
      <c r="C45" s="84"/>
      <c r="D45" s="74"/>
      <c r="E45" s="74"/>
      <c r="F45" s="84"/>
      <c r="G45" s="533"/>
      <c r="H45" s="84"/>
      <c r="I45" s="534"/>
      <c r="J45" s="535"/>
      <c r="K45" s="535"/>
      <c r="L45" s="536"/>
      <c r="M45" s="534"/>
      <c r="N45" s="536"/>
      <c r="O45" s="120"/>
      <c r="P45" s="120"/>
      <c r="Q45" s="534"/>
      <c r="R45" s="534"/>
      <c r="S45" s="534"/>
      <c r="T45" s="556"/>
      <c r="U45" s="557"/>
      <c r="V45" s="406"/>
    </row>
    <row r="46" spans="1:22" x14ac:dyDescent="0.25">
      <c r="A46" s="1259"/>
      <c r="B46" s="126">
        <v>8</v>
      </c>
      <c r="C46" s="84"/>
      <c r="D46" s="74"/>
      <c r="E46" s="74"/>
      <c r="F46" s="84"/>
      <c r="G46" s="533"/>
      <c r="H46" s="84"/>
      <c r="I46" s="534"/>
      <c r="J46" s="535"/>
      <c r="K46" s="535"/>
      <c r="L46" s="536"/>
      <c r="M46" s="534"/>
      <c r="N46" s="536"/>
      <c r="O46" s="120"/>
      <c r="P46" s="120"/>
      <c r="Q46" s="534"/>
      <c r="R46" s="534"/>
      <c r="S46" s="534"/>
      <c r="T46" s="556"/>
      <c r="U46" s="557"/>
      <c r="V46" s="406"/>
    </row>
    <row r="47" spans="1:22" x14ac:dyDescent="0.25">
      <c r="A47" s="1259"/>
      <c r="B47" s="126">
        <v>9</v>
      </c>
      <c r="C47" s="84"/>
      <c r="D47" s="74"/>
      <c r="E47" s="74"/>
      <c r="F47" s="84"/>
      <c r="G47" s="533"/>
      <c r="H47" s="84"/>
      <c r="I47" s="534"/>
      <c r="J47" s="535"/>
      <c r="K47" s="535"/>
      <c r="L47" s="536"/>
      <c r="M47" s="534"/>
      <c r="N47" s="536"/>
      <c r="O47" s="120"/>
      <c r="P47" s="120"/>
      <c r="Q47" s="534"/>
      <c r="R47" s="534"/>
      <c r="S47" s="534"/>
      <c r="T47" s="556"/>
      <c r="U47" s="557"/>
      <c r="V47" s="406"/>
    </row>
    <row r="48" spans="1:22" ht="15.75" thickBot="1" x14ac:dyDescent="0.3">
      <c r="A48" s="1260"/>
      <c r="B48" s="127">
        <v>10</v>
      </c>
      <c r="C48" s="104"/>
      <c r="D48" s="102"/>
      <c r="E48" s="102"/>
      <c r="F48" s="104"/>
      <c r="G48" s="538"/>
      <c r="H48" s="104"/>
      <c r="I48" s="539"/>
      <c r="J48" s="540"/>
      <c r="K48" s="540"/>
      <c r="L48" s="541"/>
      <c r="M48" s="539"/>
      <c r="N48" s="541"/>
      <c r="O48" s="121"/>
      <c r="P48" s="121"/>
      <c r="Q48" s="539"/>
      <c r="R48" s="539"/>
      <c r="S48" s="539"/>
      <c r="T48" s="558"/>
      <c r="U48" s="559"/>
      <c r="V48" s="406"/>
    </row>
    <row r="49" spans="1:22" ht="25.5" thickBot="1" x14ac:dyDescent="0.3">
      <c r="A49" s="612"/>
      <c r="C49" s="613"/>
      <c r="D49" s="614"/>
      <c r="E49" s="395" t="s">
        <v>303</v>
      </c>
      <c r="F49" s="396">
        <f>COUNTA(F39:F48)</f>
        <v>0</v>
      </c>
      <c r="G49" s="397">
        <f>COUNTA(G39:G48)</f>
        <v>0</v>
      </c>
      <c r="H49" s="613"/>
      <c r="I49" s="523"/>
      <c r="J49" s="615"/>
      <c r="K49" s="615"/>
      <c r="L49" s="616"/>
      <c r="M49" s="1273" t="s">
        <v>440</v>
      </c>
      <c r="N49" s="1274"/>
      <c r="O49" s="617">
        <f>SUM(O39:O48)</f>
        <v>0</v>
      </c>
      <c r="P49" s="618">
        <f>SUM(P39:P48)</f>
        <v>0</v>
      </c>
      <c r="Q49" s="523"/>
      <c r="S49" s="75"/>
      <c r="T49" s="79"/>
      <c r="U49" s="560"/>
      <c r="V49" s="545"/>
    </row>
    <row r="50" spans="1:22" ht="15.75" thickBot="1" x14ac:dyDescent="0.3">
      <c r="A50" s="546"/>
      <c r="B50" s="521"/>
      <c r="C50" s="487"/>
      <c r="D50" s="487"/>
      <c r="E50" s="487"/>
      <c r="F50" s="521"/>
      <c r="G50" s="487"/>
      <c r="H50" s="487"/>
      <c r="I50" s="521"/>
      <c r="J50" s="521"/>
      <c r="K50" s="521"/>
      <c r="L50" s="487"/>
      <c r="M50" s="487"/>
      <c r="N50" s="487"/>
      <c r="O50" s="487"/>
      <c r="P50" s="487"/>
      <c r="Q50" s="487"/>
      <c r="R50" s="487"/>
      <c r="S50" s="487"/>
      <c r="T50" s="561"/>
      <c r="U50" s="562"/>
      <c r="V50" s="493"/>
    </row>
    <row r="51" spans="1:22" ht="15.75" thickBot="1" x14ac:dyDescent="0.3">
      <c r="A51" s="524"/>
      <c r="B51" s="402"/>
      <c r="C51" s="280"/>
      <c r="D51" s="280"/>
      <c r="E51" s="280"/>
      <c r="F51" s="402"/>
      <c r="G51" s="280"/>
      <c r="H51" s="280"/>
      <c r="I51" s="402"/>
      <c r="J51" s="402"/>
      <c r="K51" s="402"/>
      <c r="L51" s="280"/>
      <c r="M51" s="280"/>
      <c r="N51" s="280"/>
      <c r="O51" s="280"/>
      <c r="P51" s="280"/>
      <c r="Q51" s="280"/>
      <c r="R51" s="280"/>
      <c r="S51" s="280"/>
      <c r="T51" s="551"/>
      <c r="U51" s="551"/>
      <c r="V51" s="404"/>
    </row>
    <row r="52" spans="1:22" ht="28.5" thickBot="1" x14ac:dyDescent="0.3">
      <c r="A52" s="136" t="s">
        <v>9</v>
      </c>
      <c r="B52" s="1226" t="s">
        <v>98</v>
      </c>
      <c r="C52" s="1227"/>
      <c r="E52" s="1221" t="s">
        <v>267</v>
      </c>
      <c r="F52" s="1223"/>
      <c r="G52" s="1224">
        <f>VLOOKUP(B52,'EXTRAUrbano.Piano inv. forn '!$D$23:$AB$42,3,FALSE)</f>
        <v>0</v>
      </c>
      <c r="H52" s="1225"/>
      <c r="I52" s="64"/>
      <c r="J52" s="1221" t="s">
        <v>268</v>
      </c>
      <c r="K52" s="1222"/>
      <c r="L52" s="1223"/>
      <c r="M52" s="1224">
        <f>VLOOKUP(B52,'EXTRAUrbano.Piano inv. forn '!$D$23:$AB$42,4,FALSE)</f>
        <v>0</v>
      </c>
      <c r="N52" s="1225"/>
      <c r="P52" s="143" t="s">
        <v>269</v>
      </c>
      <c r="Q52" s="525"/>
      <c r="S52" s="144" t="s">
        <v>270</v>
      </c>
      <c r="T52" s="1253"/>
      <c r="U52" s="1254"/>
      <c r="V52" s="406"/>
    </row>
    <row r="53" spans="1:22" ht="15.75" thickBot="1" x14ac:dyDescent="0.3">
      <c r="A53" s="109"/>
      <c r="B53" s="76"/>
      <c r="C53" s="76"/>
      <c r="E53" s="77"/>
      <c r="F53" s="77"/>
      <c r="G53" s="78"/>
      <c r="H53" s="78"/>
      <c r="I53" s="64"/>
      <c r="J53" s="77"/>
      <c r="K53" s="77"/>
      <c r="L53" s="77"/>
      <c r="M53" s="78"/>
      <c r="N53" s="78"/>
      <c r="P53" s="79"/>
      <c r="S53" s="75"/>
      <c r="T53" s="552"/>
      <c r="V53" s="110"/>
    </row>
    <row r="54" spans="1:22" ht="28.5" customHeight="1" thickBot="1" x14ac:dyDescent="0.3">
      <c r="A54" s="1255" t="s">
        <v>271</v>
      </c>
      <c r="B54" s="1256"/>
      <c r="C54" s="1256"/>
      <c r="D54" s="1257"/>
      <c r="E54" s="1210">
        <f>VLOOKUP(B52,'EXTRAUrbano.Piano inv. forn '!$D$23:$AB$42,17,FALSE)</f>
        <v>0</v>
      </c>
      <c r="F54" s="1258"/>
      <c r="G54" s="1258"/>
      <c r="H54" s="1211"/>
      <c r="I54" s="64"/>
      <c r="J54" s="1263" t="s">
        <v>52</v>
      </c>
      <c r="K54" s="1264"/>
      <c r="L54" s="1265"/>
      <c r="M54" s="1210">
        <f>VLOOKUP(B52,'EXTRAUrbano.Piano inv. forn '!$D$23:$AB$42,19,FALSE)</f>
        <v>0</v>
      </c>
      <c r="N54" s="1211"/>
      <c r="O54" s="98"/>
      <c r="P54" s="142" t="s">
        <v>272</v>
      </c>
      <c r="Q54" s="115">
        <f>M54+E54</f>
        <v>0</v>
      </c>
      <c r="S54" s="144" t="s">
        <v>273</v>
      </c>
      <c r="T54" s="1253"/>
      <c r="U54" s="1254"/>
      <c r="V54" s="110"/>
    </row>
    <row r="55" spans="1:22" ht="15.75" thickBot="1" x14ac:dyDescent="0.3">
      <c r="A55" s="109"/>
      <c r="V55" s="406"/>
    </row>
    <row r="56" spans="1:22" ht="60.75" thickBot="1" x14ac:dyDescent="0.3">
      <c r="A56" s="1236" t="s">
        <v>274</v>
      </c>
      <c r="B56" s="1238" t="s">
        <v>275</v>
      </c>
      <c r="C56" s="1271" t="s">
        <v>276</v>
      </c>
      <c r="D56" s="137" t="s">
        <v>277</v>
      </c>
      <c r="E56" s="138" t="s">
        <v>278</v>
      </c>
      <c r="F56" s="137" t="s">
        <v>279</v>
      </c>
      <c r="G56" s="137" t="s">
        <v>280</v>
      </c>
      <c r="H56" s="139" t="s">
        <v>241</v>
      </c>
      <c r="I56" s="139" t="s">
        <v>281</v>
      </c>
      <c r="J56" s="139" t="s">
        <v>282</v>
      </c>
      <c r="K56" s="139" t="s">
        <v>636</v>
      </c>
      <c r="L56" s="139" t="s">
        <v>283</v>
      </c>
      <c r="M56" s="139" t="s">
        <v>284</v>
      </c>
      <c r="N56" s="139" t="s">
        <v>285</v>
      </c>
      <c r="O56" s="139" t="s">
        <v>286</v>
      </c>
      <c r="P56" s="139" t="s">
        <v>287</v>
      </c>
      <c r="Q56" s="139" t="s">
        <v>288</v>
      </c>
      <c r="R56" s="139" t="s">
        <v>289</v>
      </c>
      <c r="S56" s="139" t="s">
        <v>290</v>
      </c>
      <c r="T56" s="139" t="s">
        <v>632</v>
      </c>
      <c r="U56" s="1275" t="s">
        <v>291</v>
      </c>
      <c r="V56" s="526"/>
    </row>
    <row r="57" spans="1:22" ht="24.75" thickBot="1" x14ac:dyDescent="0.3">
      <c r="A57" s="1261"/>
      <c r="B57" s="1262"/>
      <c r="C57" s="1272"/>
      <c r="D57" s="141" t="s">
        <v>292</v>
      </c>
      <c r="E57" s="141" t="s">
        <v>305</v>
      </c>
      <c r="F57" s="141" t="s">
        <v>294</v>
      </c>
      <c r="G57" s="141" t="s">
        <v>294</v>
      </c>
      <c r="H57" s="141" t="s">
        <v>27</v>
      </c>
      <c r="I57" s="141" t="s">
        <v>674</v>
      </c>
      <c r="J57" s="141" t="s">
        <v>295</v>
      </c>
      <c r="K57" s="141" t="s">
        <v>296</v>
      </c>
      <c r="L57" s="141" t="s">
        <v>296</v>
      </c>
      <c r="M57" s="141" t="s">
        <v>297</v>
      </c>
      <c r="N57" s="141" t="s">
        <v>296</v>
      </c>
      <c r="O57" s="141" t="s">
        <v>298</v>
      </c>
      <c r="P57" s="141" t="s">
        <v>629</v>
      </c>
      <c r="Q57" s="141" t="s">
        <v>299</v>
      </c>
      <c r="R57" s="141" t="s">
        <v>300</v>
      </c>
      <c r="S57" s="141" t="s">
        <v>301</v>
      </c>
      <c r="T57" s="141" t="s">
        <v>301</v>
      </c>
      <c r="U57" s="1276"/>
      <c r="V57" s="526"/>
    </row>
    <row r="58" spans="1:22" x14ac:dyDescent="0.25">
      <c r="A58" s="1259" t="str">
        <f>B52</f>
        <v>Extra-urb.m.1</v>
      </c>
      <c r="B58" s="125">
        <v>1</v>
      </c>
      <c r="C58" s="166"/>
      <c r="D58" s="87"/>
      <c r="E58" s="87"/>
      <c r="F58" s="166"/>
      <c r="G58" s="528"/>
      <c r="H58" s="89"/>
      <c r="I58" s="529"/>
      <c r="J58" s="530"/>
      <c r="K58" s="530"/>
      <c r="L58" s="531"/>
      <c r="M58" s="529"/>
      <c r="N58" s="531"/>
      <c r="O58" s="129"/>
      <c r="P58" s="129"/>
      <c r="Q58" s="529"/>
      <c r="R58" s="529"/>
      <c r="S58" s="529"/>
      <c r="T58" s="554"/>
      <c r="U58" s="555"/>
      <c r="V58" s="406"/>
    </row>
    <row r="59" spans="1:22" x14ac:dyDescent="0.25">
      <c r="A59" s="1259"/>
      <c r="B59" s="126">
        <v>2</v>
      </c>
      <c r="C59" s="84"/>
      <c r="D59" s="74"/>
      <c r="E59" s="74"/>
      <c r="F59" s="84"/>
      <c r="G59" s="533"/>
      <c r="H59" s="84"/>
      <c r="I59" s="534"/>
      <c r="J59" s="535"/>
      <c r="K59" s="535"/>
      <c r="L59" s="536"/>
      <c r="M59" s="534"/>
      <c r="N59" s="536"/>
      <c r="O59" s="120"/>
      <c r="P59" s="120"/>
      <c r="Q59" s="534"/>
      <c r="R59" s="534" t="s">
        <v>302</v>
      </c>
      <c r="S59" s="534"/>
      <c r="T59" s="556"/>
      <c r="U59" s="557"/>
      <c r="V59" s="406"/>
    </row>
    <row r="60" spans="1:22" x14ac:dyDescent="0.25">
      <c r="A60" s="1259"/>
      <c r="B60" s="126">
        <v>3</v>
      </c>
      <c r="C60" s="84"/>
      <c r="D60" s="74"/>
      <c r="E60" s="74"/>
      <c r="F60" s="84"/>
      <c r="G60" s="533"/>
      <c r="H60" s="84"/>
      <c r="I60" s="534"/>
      <c r="J60" s="535"/>
      <c r="K60" s="535"/>
      <c r="L60" s="536"/>
      <c r="M60" s="534"/>
      <c r="N60" s="536"/>
      <c r="O60" s="120"/>
      <c r="P60" s="120"/>
      <c r="Q60" s="534"/>
      <c r="R60" s="534"/>
      <c r="S60" s="534"/>
      <c r="T60" s="556"/>
      <c r="U60" s="557"/>
      <c r="V60" s="406"/>
    </row>
    <row r="61" spans="1:22" x14ac:dyDescent="0.25">
      <c r="A61" s="1259"/>
      <c r="B61" s="126">
        <v>4</v>
      </c>
      <c r="C61" s="84"/>
      <c r="D61" s="74"/>
      <c r="E61" s="74"/>
      <c r="F61" s="84"/>
      <c r="G61" s="533"/>
      <c r="H61" s="84"/>
      <c r="I61" s="534"/>
      <c r="J61" s="535"/>
      <c r="K61" s="535"/>
      <c r="L61" s="536"/>
      <c r="M61" s="534"/>
      <c r="N61" s="536"/>
      <c r="O61" s="120"/>
      <c r="P61" s="120"/>
      <c r="Q61" s="534"/>
      <c r="R61" s="534"/>
      <c r="S61" s="534"/>
      <c r="T61" s="556"/>
      <c r="U61" s="557"/>
      <c r="V61" s="406"/>
    </row>
    <row r="62" spans="1:22" x14ac:dyDescent="0.25">
      <c r="A62" s="1259"/>
      <c r="B62" s="126">
        <v>5</v>
      </c>
      <c r="C62" s="84"/>
      <c r="D62" s="74"/>
      <c r="E62" s="74"/>
      <c r="F62" s="84"/>
      <c r="G62" s="533"/>
      <c r="H62" s="84"/>
      <c r="I62" s="534"/>
      <c r="J62" s="535"/>
      <c r="K62" s="535"/>
      <c r="L62" s="536"/>
      <c r="M62" s="534"/>
      <c r="N62" s="536"/>
      <c r="O62" s="120"/>
      <c r="P62" s="120"/>
      <c r="Q62" s="534"/>
      <c r="R62" s="534"/>
      <c r="S62" s="534"/>
      <c r="T62" s="556"/>
      <c r="U62" s="557"/>
      <c r="V62" s="406"/>
    </row>
    <row r="63" spans="1:22" x14ac:dyDescent="0.25">
      <c r="A63" s="1259"/>
      <c r="B63" s="126">
        <v>6</v>
      </c>
      <c r="C63" s="84"/>
      <c r="D63" s="74"/>
      <c r="E63" s="74"/>
      <c r="F63" s="84"/>
      <c r="G63" s="533"/>
      <c r="H63" s="84"/>
      <c r="I63" s="534"/>
      <c r="J63" s="535"/>
      <c r="K63" s="535"/>
      <c r="L63" s="536"/>
      <c r="M63" s="534"/>
      <c r="N63" s="536"/>
      <c r="O63" s="120"/>
      <c r="P63" s="120"/>
      <c r="Q63" s="534"/>
      <c r="R63" s="534"/>
      <c r="S63" s="534"/>
      <c r="T63" s="556"/>
      <c r="U63" s="557"/>
      <c r="V63" s="406"/>
    </row>
    <row r="64" spans="1:22" x14ac:dyDescent="0.25">
      <c r="A64" s="1259"/>
      <c r="B64" s="126">
        <v>7</v>
      </c>
      <c r="C64" s="84"/>
      <c r="D64" s="74"/>
      <c r="E64" s="74"/>
      <c r="F64" s="84"/>
      <c r="G64" s="533"/>
      <c r="H64" s="84"/>
      <c r="I64" s="534"/>
      <c r="J64" s="535"/>
      <c r="K64" s="535"/>
      <c r="L64" s="536"/>
      <c r="M64" s="534"/>
      <c r="N64" s="536"/>
      <c r="O64" s="120"/>
      <c r="P64" s="120"/>
      <c r="Q64" s="534"/>
      <c r="R64" s="534"/>
      <c r="S64" s="534"/>
      <c r="T64" s="556"/>
      <c r="U64" s="557"/>
      <c r="V64" s="406"/>
    </row>
    <row r="65" spans="1:22" x14ac:dyDescent="0.25">
      <c r="A65" s="1259"/>
      <c r="B65" s="126">
        <v>8</v>
      </c>
      <c r="C65" s="84"/>
      <c r="D65" s="74"/>
      <c r="E65" s="74"/>
      <c r="F65" s="84"/>
      <c r="G65" s="533"/>
      <c r="H65" s="84"/>
      <c r="I65" s="534"/>
      <c r="J65" s="535"/>
      <c r="K65" s="535"/>
      <c r="L65" s="536"/>
      <c r="M65" s="534"/>
      <c r="N65" s="536"/>
      <c r="O65" s="120"/>
      <c r="P65" s="120"/>
      <c r="Q65" s="534"/>
      <c r="R65" s="534"/>
      <c r="S65" s="534"/>
      <c r="T65" s="556"/>
      <c r="U65" s="557"/>
      <c r="V65" s="406"/>
    </row>
    <row r="66" spans="1:22" x14ac:dyDescent="0.25">
      <c r="A66" s="1259"/>
      <c r="B66" s="126">
        <v>9</v>
      </c>
      <c r="C66" s="84"/>
      <c r="D66" s="74"/>
      <c r="E66" s="74"/>
      <c r="F66" s="84"/>
      <c r="G66" s="533"/>
      <c r="H66" s="84"/>
      <c r="I66" s="534"/>
      <c r="J66" s="535"/>
      <c r="K66" s="535"/>
      <c r="L66" s="536"/>
      <c r="M66" s="534"/>
      <c r="N66" s="536"/>
      <c r="O66" s="120"/>
      <c r="P66" s="120"/>
      <c r="Q66" s="534"/>
      <c r="R66" s="534"/>
      <c r="S66" s="534"/>
      <c r="T66" s="556"/>
      <c r="U66" s="557"/>
      <c r="V66" s="406"/>
    </row>
    <row r="67" spans="1:22" ht="15.75" thickBot="1" x14ac:dyDescent="0.3">
      <c r="A67" s="1260"/>
      <c r="B67" s="127">
        <v>10</v>
      </c>
      <c r="C67" s="104"/>
      <c r="D67" s="102"/>
      <c r="E67" s="102"/>
      <c r="F67" s="104"/>
      <c r="G67" s="538"/>
      <c r="H67" s="104"/>
      <c r="I67" s="539"/>
      <c r="J67" s="540"/>
      <c r="K67" s="540"/>
      <c r="L67" s="541"/>
      <c r="M67" s="539"/>
      <c r="N67" s="541"/>
      <c r="O67" s="121"/>
      <c r="P67" s="121"/>
      <c r="Q67" s="539"/>
      <c r="R67" s="539"/>
      <c r="S67" s="539"/>
      <c r="T67" s="558"/>
      <c r="U67" s="559"/>
      <c r="V67" s="406"/>
    </row>
    <row r="68" spans="1:22" ht="25.5" thickBot="1" x14ac:dyDescent="0.3">
      <c r="A68" s="612"/>
      <c r="C68" s="613"/>
      <c r="D68" s="614"/>
      <c r="E68" s="395" t="s">
        <v>303</v>
      </c>
      <c r="F68" s="396">
        <f>COUNTA(F58:F67)</f>
        <v>0</v>
      </c>
      <c r="G68" s="397">
        <f>COUNTA(G58:G67)</f>
        <v>0</v>
      </c>
      <c r="H68" s="613"/>
      <c r="I68" s="523"/>
      <c r="J68" s="615"/>
      <c r="K68" s="615"/>
      <c r="L68" s="616"/>
      <c r="M68" s="1273" t="s">
        <v>440</v>
      </c>
      <c r="N68" s="1274"/>
      <c r="O68" s="617">
        <f>SUM(O58:O67)</f>
        <v>0</v>
      </c>
      <c r="P68" s="618">
        <f>SUM(P58:P67)</f>
        <v>0</v>
      </c>
      <c r="Q68" s="523"/>
      <c r="S68" s="75"/>
      <c r="T68" s="79"/>
      <c r="U68" s="560"/>
      <c r="V68" s="545"/>
    </row>
    <row r="69" spans="1:22" ht="15.75" thickBot="1" x14ac:dyDescent="0.3">
      <c r="A69" s="546"/>
      <c r="B69" s="521"/>
      <c r="C69" s="487"/>
      <c r="D69" s="487"/>
      <c r="E69" s="487"/>
      <c r="F69" s="521"/>
      <c r="G69" s="487"/>
      <c r="H69" s="487"/>
      <c r="I69" s="521"/>
      <c r="J69" s="521"/>
      <c r="K69" s="521"/>
      <c r="L69" s="487"/>
      <c r="M69" s="487"/>
      <c r="N69" s="487"/>
      <c r="O69" s="487"/>
      <c r="P69" s="487"/>
      <c r="Q69" s="487"/>
      <c r="R69" s="487"/>
      <c r="S69" s="487"/>
      <c r="T69" s="561"/>
      <c r="U69" s="562"/>
      <c r="V69" s="493"/>
    </row>
    <row r="70" spans="1:22" ht="15.75" thickBot="1" x14ac:dyDescent="0.3">
      <c r="A70" s="524"/>
      <c r="B70" s="402"/>
      <c r="C70" s="280"/>
      <c r="D70" s="280"/>
      <c r="E70" s="280"/>
      <c r="F70" s="402"/>
      <c r="G70" s="280"/>
      <c r="H70" s="280"/>
      <c r="I70" s="402"/>
      <c r="J70" s="402"/>
      <c r="K70" s="402"/>
      <c r="L70" s="280"/>
      <c r="M70" s="280"/>
      <c r="N70" s="280"/>
      <c r="O70" s="280"/>
      <c r="P70" s="280"/>
      <c r="Q70" s="280"/>
      <c r="R70" s="280"/>
      <c r="S70" s="280"/>
      <c r="T70" s="551"/>
      <c r="U70" s="551"/>
      <c r="V70" s="404"/>
    </row>
    <row r="71" spans="1:22" ht="28.5" thickBot="1" x14ac:dyDescent="0.3">
      <c r="A71" s="136" t="s">
        <v>9</v>
      </c>
      <c r="B71" s="1226" t="s">
        <v>98</v>
      </c>
      <c r="C71" s="1227"/>
      <c r="E71" s="1221" t="s">
        <v>267</v>
      </c>
      <c r="F71" s="1223"/>
      <c r="G71" s="1224">
        <f>VLOOKUP(B71,'EXTRAUrbano.Piano inv. forn '!$D$23:$AB$42,3,FALSE)</f>
        <v>0</v>
      </c>
      <c r="H71" s="1225"/>
      <c r="I71" s="64"/>
      <c r="J71" s="1221" t="s">
        <v>268</v>
      </c>
      <c r="K71" s="1222"/>
      <c r="L71" s="1223"/>
      <c r="M71" s="1224">
        <f>VLOOKUP(B71,'EXTRAUrbano.Piano inv. forn '!$D$23:$AB$42,4,FALSE)</f>
        <v>0</v>
      </c>
      <c r="N71" s="1225"/>
      <c r="P71" s="143" t="s">
        <v>269</v>
      </c>
      <c r="Q71" s="525"/>
      <c r="S71" s="144" t="s">
        <v>270</v>
      </c>
      <c r="T71" s="1253"/>
      <c r="U71" s="1254"/>
      <c r="V71" s="406"/>
    </row>
    <row r="72" spans="1:22" ht="15.75" thickBot="1" x14ac:dyDescent="0.3">
      <c r="A72" s="109"/>
      <c r="B72" s="76"/>
      <c r="C72" s="76"/>
      <c r="E72" s="77"/>
      <c r="F72" s="77"/>
      <c r="G72" s="78"/>
      <c r="H72" s="78"/>
      <c r="I72" s="64"/>
      <c r="J72" s="77"/>
      <c r="K72" s="77"/>
      <c r="L72" s="77"/>
      <c r="M72" s="78"/>
      <c r="N72" s="78"/>
      <c r="P72" s="79"/>
      <c r="S72" s="75"/>
      <c r="T72" s="552"/>
      <c r="V72" s="110"/>
    </row>
    <row r="73" spans="1:22" ht="28.5" customHeight="1" thickBot="1" x14ac:dyDescent="0.3">
      <c r="A73" s="1255" t="s">
        <v>271</v>
      </c>
      <c r="B73" s="1256"/>
      <c r="C73" s="1256"/>
      <c r="D73" s="1257"/>
      <c r="E73" s="1210">
        <f>VLOOKUP(B71,'EXTRAUrbano.Piano inv. forn '!$D$23:$AB$42,17,FALSE)</f>
        <v>0</v>
      </c>
      <c r="F73" s="1258"/>
      <c r="G73" s="1258"/>
      <c r="H73" s="1211"/>
      <c r="I73" s="64"/>
      <c r="J73" s="1263" t="s">
        <v>52</v>
      </c>
      <c r="K73" s="1264"/>
      <c r="L73" s="1265"/>
      <c r="M73" s="1210">
        <f>VLOOKUP(B71,'EXTRAUrbano.Piano inv. forn '!$D$23:$AB$42,19,FALSE)</f>
        <v>0</v>
      </c>
      <c r="N73" s="1211"/>
      <c r="O73" s="98"/>
      <c r="P73" s="142" t="s">
        <v>272</v>
      </c>
      <c r="Q73" s="115">
        <f>M73+E73</f>
        <v>0</v>
      </c>
      <c r="S73" s="144" t="s">
        <v>273</v>
      </c>
      <c r="T73" s="1253"/>
      <c r="U73" s="1254"/>
      <c r="V73" s="110"/>
    </row>
    <row r="74" spans="1:22" ht="15.75" thickBot="1" x14ac:dyDescent="0.3">
      <c r="A74" s="109"/>
      <c r="V74" s="406"/>
    </row>
    <row r="75" spans="1:22" ht="60.75" thickBot="1" x14ac:dyDescent="0.3">
      <c r="A75" s="1236" t="s">
        <v>274</v>
      </c>
      <c r="B75" s="1238" t="s">
        <v>275</v>
      </c>
      <c r="C75" s="1271" t="s">
        <v>276</v>
      </c>
      <c r="D75" s="137" t="s">
        <v>277</v>
      </c>
      <c r="E75" s="138" t="s">
        <v>278</v>
      </c>
      <c r="F75" s="137" t="s">
        <v>279</v>
      </c>
      <c r="G75" s="137" t="s">
        <v>280</v>
      </c>
      <c r="H75" s="139" t="s">
        <v>241</v>
      </c>
      <c r="I75" s="139" t="s">
        <v>281</v>
      </c>
      <c r="J75" s="139" t="s">
        <v>282</v>
      </c>
      <c r="K75" s="139" t="s">
        <v>636</v>
      </c>
      <c r="L75" s="139" t="s">
        <v>283</v>
      </c>
      <c r="M75" s="139" t="s">
        <v>284</v>
      </c>
      <c r="N75" s="139" t="s">
        <v>285</v>
      </c>
      <c r="O75" s="139" t="s">
        <v>286</v>
      </c>
      <c r="P75" s="139" t="s">
        <v>287</v>
      </c>
      <c r="Q75" s="139" t="s">
        <v>288</v>
      </c>
      <c r="R75" s="139" t="s">
        <v>289</v>
      </c>
      <c r="S75" s="139" t="s">
        <v>290</v>
      </c>
      <c r="T75" s="139" t="s">
        <v>632</v>
      </c>
      <c r="U75" s="1275" t="s">
        <v>291</v>
      </c>
      <c r="V75" s="526"/>
    </row>
    <row r="76" spans="1:22" ht="24.75" thickBot="1" x14ac:dyDescent="0.3">
      <c r="A76" s="1261"/>
      <c r="B76" s="1262"/>
      <c r="C76" s="1272"/>
      <c r="D76" s="141" t="s">
        <v>292</v>
      </c>
      <c r="E76" s="141" t="s">
        <v>305</v>
      </c>
      <c r="F76" s="141" t="s">
        <v>294</v>
      </c>
      <c r="G76" s="141" t="s">
        <v>294</v>
      </c>
      <c r="H76" s="141" t="s">
        <v>27</v>
      </c>
      <c r="I76" s="141" t="s">
        <v>674</v>
      </c>
      <c r="J76" s="141" t="s">
        <v>295</v>
      </c>
      <c r="K76" s="141" t="s">
        <v>296</v>
      </c>
      <c r="L76" s="141" t="s">
        <v>296</v>
      </c>
      <c r="M76" s="141" t="s">
        <v>297</v>
      </c>
      <c r="N76" s="141" t="s">
        <v>296</v>
      </c>
      <c r="O76" s="141" t="s">
        <v>298</v>
      </c>
      <c r="P76" s="141" t="s">
        <v>629</v>
      </c>
      <c r="Q76" s="141" t="s">
        <v>299</v>
      </c>
      <c r="R76" s="141" t="s">
        <v>300</v>
      </c>
      <c r="S76" s="141" t="s">
        <v>301</v>
      </c>
      <c r="T76" s="141" t="s">
        <v>301</v>
      </c>
      <c r="U76" s="1276"/>
      <c r="V76" s="526"/>
    </row>
    <row r="77" spans="1:22" x14ac:dyDescent="0.25">
      <c r="A77" s="1259" t="str">
        <f>B71</f>
        <v>Extra-urb.m.1</v>
      </c>
      <c r="B77" s="125">
        <v>1</v>
      </c>
      <c r="C77" s="166"/>
      <c r="D77" s="87"/>
      <c r="E77" s="87"/>
      <c r="F77" s="166"/>
      <c r="G77" s="528"/>
      <c r="H77" s="89"/>
      <c r="I77" s="529"/>
      <c r="J77" s="530"/>
      <c r="K77" s="530"/>
      <c r="L77" s="531"/>
      <c r="M77" s="529"/>
      <c r="N77" s="531"/>
      <c r="O77" s="129"/>
      <c r="P77" s="129"/>
      <c r="Q77" s="529"/>
      <c r="R77" s="529"/>
      <c r="S77" s="529"/>
      <c r="T77" s="554"/>
      <c r="U77" s="555"/>
      <c r="V77" s="406"/>
    </row>
    <row r="78" spans="1:22" x14ac:dyDescent="0.25">
      <c r="A78" s="1259"/>
      <c r="B78" s="126">
        <v>2</v>
      </c>
      <c r="C78" s="84"/>
      <c r="D78" s="74"/>
      <c r="E78" s="74"/>
      <c r="F78" s="84"/>
      <c r="G78" s="533"/>
      <c r="H78" s="84"/>
      <c r="I78" s="534"/>
      <c r="J78" s="535"/>
      <c r="K78" s="535"/>
      <c r="L78" s="536"/>
      <c r="M78" s="534"/>
      <c r="N78" s="536"/>
      <c r="O78" s="120"/>
      <c r="P78" s="120"/>
      <c r="Q78" s="534"/>
      <c r="R78" s="534" t="s">
        <v>302</v>
      </c>
      <c r="S78" s="534"/>
      <c r="T78" s="556"/>
      <c r="U78" s="557"/>
      <c r="V78" s="406"/>
    </row>
    <row r="79" spans="1:22" x14ac:dyDescent="0.25">
      <c r="A79" s="1259"/>
      <c r="B79" s="126">
        <v>3</v>
      </c>
      <c r="C79" s="84"/>
      <c r="D79" s="74"/>
      <c r="E79" s="74"/>
      <c r="F79" s="84"/>
      <c r="G79" s="533"/>
      <c r="H79" s="84"/>
      <c r="I79" s="534"/>
      <c r="J79" s="535"/>
      <c r="K79" s="535"/>
      <c r="L79" s="536"/>
      <c r="M79" s="534"/>
      <c r="N79" s="536"/>
      <c r="O79" s="120"/>
      <c r="P79" s="120"/>
      <c r="Q79" s="534"/>
      <c r="R79" s="534"/>
      <c r="S79" s="534"/>
      <c r="T79" s="556"/>
      <c r="U79" s="557"/>
      <c r="V79" s="406"/>
    </row>
    <row r="80" spans="1:22" x14ac:dyDescent="0.25">
      <c r="A80" s="1259"/>
      <c r="B80" s="126">
        <v>4</v>
      </c>
      <c r="C80" s="84"/>
      <c r="D80" s="74"/>
      <c r="E80" s="74"/>
      <c r="F80" s="84"/>
      <c r="G80" s="533"/>
      <c r="H80" s="84"/>
      <c r="I80" s="534"/>
      <c r="J80" s="535"/>
      <c r="K80" s="535"/>
      <c r="L80" s="536"/>
      <c r="M80" s="534"/>
      <c r="N80" s="536"/>
      <c r="O80" s="120"/>
      <c r="P80" s="120"/>
      <c r="Q80" s="534"/>
      <c r="R80" s="534"/>
      <c r="S80" s="534"/>
      <c r="T80" s="556"/>
      <c r="U80" s="557"/>
      <c r="V80" s="406"/>
    </row>
    <row r="81" spans="1:22" x14ac:dyDescent="0.25">
      <c r="A81" s="1259"/>
      <c r="B81" s="126">
        <v>5</v>
      </c>
      <c r="C81" s="84"/>
      <c r="D81" s="74"/>
      <c r="E81" s="74"/>
      <c r="F81" s="84"/>
      <c r="G81" s="533"/>
      <c r="H81" s="84"/>
      <c r="I81" s="534"/>
      <c r="J81" s="535"/>
      <c r="K81" s="535"/>
      <c r="L81" s="536"/>
      <c r="M81" s="534"/>
      <c r="N81" s="536"/>
      <c r="O81" s="120"/>
      <c r="P81" s="120"/>
      <c r="Q81" s="534"/>
      <c r="R81" s="534"/>
      <c r="S81" s="534"/>
      <c r="T81" s="556"/>
      <c r="U81" s="557"/>
      <c r="V81" s="406"/>
    </row>
    <row r="82" spans="1:22" x14ac:dyDescent="0.25">
      <c r="A82" s="1259"/>
      <c r="B82" s="126">
        <v>6</v>
      </c>
      <c r="C82" s="84"/>
      <c r="D82" s="74"/>
      <c r="E82" s="74"/>
      <c r="F82" s="84"/>
      <c r="G82" s="533"/>
      <c r="H82" s="84"/>
      <c r="I82" s="534"/>
      <c r="J82" s="535"/>
      <c r="K82" s="535"/>
      <c r="L82" s="536"/>
      <c r="M82" s="534"/>
      <c r="N82" s="536"/>
      <c r="O82" s="120"/>
      <c r="P82" s="120"/>
      <c r="Q82" s="534"/>
      <c r="R82" s="534"/>
      <c r="S82" s="534"/>
      <c r="T82" s="556"/>
      <c r="U82" s="557"/>
      <c r="V82" s="406"/>
    </row>
    <row r="83" spans="1:22" x14ac:dyDescent="0.25">
      <c r="A83" s="1259"/>
      <c r="B83" s="126">
        <v>7</v>
      </c>
      <c r="C83" s="84"/>
      <c r="D83" s="74"/>
      <c r="E83" s="74"/>
      <c r="F83" s="84"/>
      <c r="G83" s="533"/>
      <c r="H83" s="84"/>
      <c r="I83" s="534"/>
      <c r="J83" s="535"/>
      <c r="K83" s="535"/>
      <c r="L83" s="536"/>
      <c r="M83" s="534"/>
      <c r="N83" s="536"/>
      <c r="O83" s="120"/>
      <c r="P83" s="120"/>
      <c r="Q83" s="534"/>
      <c r="R83" s="534"/>
      <c r="S83" s="534"/>
      <c r="T83" s="556"/>
      <c r="U83" s="557"/>
      <c r="V83" s="406"/>
    </row>
    <row r="84" spans="1:22" x14ac:dyDescent="0.25">
      <c r="A84" s="1259"/>
      <c r="B84" s="126">
        <v>8</v>
      </c>
      <c r="C84" s="84"/>
      <c r="D84" s="74"/>
      <c r="E84" s="74"/>
      <c r="F84" s="84"/>
      <c r="G84" s="533"/>
      <c r="H84" s="84"/>
      <c r="I84" s="534"/>
      <c r="J84" s="535"/>
      <c r="K84" s="535"/>
      <c r="L84" s="536"/>
      <c r="M84" s="534"/>
      <c r="N84" s="536"/>
      <c r="O84" s="120"/>
      <c r="P84" s="120"/>
      <c r="Q84" s="534"/>
      <c r="R84" s="534"/>
      <c r="S84" s="534"/>
      <c r="T84" s="556"/>
      <c r="U84" s="557"/>
      <c r="V84" s="406"/>
    </row>
    <row r="85" spans="1:22" x14ac:dyDescent="0.25">
      <c r="A85" s="1259"/>
      <c r="B85" s="126">
        <v>9</v>
      </c>
      <c r="C85" s="84"/>
      <c r="D85" s="74"/>
      <c r="E85" s="74"/>
      <c r="F85" s="84"/>
      <c r="G85" s="533"/>
      <c r="H85" s="84"/>
      <c r="I85" s="534"/>
      <c r="J85" s="535"/>
      <c r="K85" s="535"/>
      <c r="L85" s="536"/>
      <c r="M85" s="534"/>
      <c r="N85" s="536"/>
      <c r="O85" s="120"/>
      <c r="P85" s="120"/>
      <c r="Q85" s="534"/>
      <c r="R85" s="534"/>
      <c r="S85" s="534"/>
      <c r="T85" s="556"/>
      <c r="U85" s="557"/>
      <c r="V85" s="406"/>
    </row>
    <row r="86" spans="1:22" x14ac:dyDescent="0.25">
      <c r="A86" s="1260"/>
      <c r="B86" s="127">
        <v>10</v>
      </c>
      <c r="C86" s="104"/>
      <c r="D86" s="102"/>
      <c r="E86" s="102"/>
      <c r="F86" s="104"/>
      <c r="G86" s="538"/>
      <c r="H86" s="104"/>
      <c r="I86" s="539"/>
      <c r="J86" s="540"/>
      <c r="K86" s="540"/>
      <c r="L86" s="541"/>
      <c r="M86" s="539"/>
      <c r="N86" s="541"/>
      <c r="O86" s="121"/>
      <c r="P86" s="121"/>
      <c r="Q86" s="539"/>
      <c r="R86" s="539"/>
      <c r="S86" s="539"/>
      <c r="T86" s="558"/>
      <c r="U86" s="559"/>
      <c r="V86" s="406"/>
    </row>
    <row r="87" spans="1:22" ht="25.5" thickBot="1" x14ac:dyDescent="0.3">
      <c r="A87" s="612"/>
      <c r="C87" s="613"/>
      <c r="D87" s="614"/>
      <c r="E87" s="395" t="s">
        <v>303</v>
      </c>
      <c r="F87" s="396">
        <f>COUNTA(F77:F86)</f>
        <v>0</v>
      </c>
      <c r="G87" s="397">
        <f>COUNTA(G77:G86)</f>
        <v>0</v>
      </c>
      <c r="H87" s="613"/>
      <c r="I87" s="523"/>
      <c r="J87" s="615"/>
      <c r="K87" s="615"/>
      <c r="L87" s="616"/>
      <c r="M87" s="1273" t="s">
        <v>440</v>
      </c>
      <c r="N87" s="1274"/>
      <c r="O87" s="617">
        <f>SUM(O77:O86)</f>
        <v>0</v>
      </c>
      <c r="P87" s="618">
        <f>SUM(P77:P86)</f>
        <v>0</v>
      </c>
      <c r="Q87" s="523"/>
      <c r="S87" s="75"/>
      <c r="T87" s="79"/>
      <c r="U87" s="560"/>
      <c r="V87" s="545"/>
    </row>
    <row r="88" spans="1:22" ht="15.75" thickBot="1" x14ac:dyDescent="0.3">
      <c r="A88" s="546"/>
      <c r="B88" s="521"/>
      <c r="C88" s="487"/>
      <c r="D88" s="487"/>
      <c r="E88" s="487"/>
      <c r="F88" s="521"/>
      <c r="G88" s="487"/>
      <c r="H88" s="487"/>
      <c r="I88" s="521"/>
      <c r="J88" s="521"/>
      <c r="K88" s="521"/>
      <c r="L88" s="487"/>
      <c r="M88" s="487"/>
      <c r="N88" s="487"/>
      <c r="O88" s="487"/>
      <c r="P88" s="487"/>
      <c r="Q88" s="487"/>
      <c r="R88" s="487"/>
      <c r="S88" s="487"/>
      <c r="T88" s="561"/>
      <c r="U88" s="562"/>
      <c r="V88" s="493"/>
    </row>
    <row r="89" spans="1:22" ht="15.75" thickBot="1" x14ac:dyDescent="0.3">
      <c r="A89" s="524"/>
      <c r="B89" s="402"/>
      <c r="C89" s="280"/>
      <c r="D89" s="280"/>
      <c r="E89" s="280"/>
      <c r="F89" s="402"/>
      <c r="G89" s="280"/>
      <c r="H89" s="280"/>
      <c r="I89" s="402"/>
      <c r="J89" s="402"/>
      <c r="K89" s="402"/>
      <c r="L89" s="280"/>
      <c r="M89" s="280"/>
      <c r="N89" s="280"/>
      <c r="O89" s="280"/>
      <c r="P89" s="280"/>
      <c r="Q89" s="280"/>
      <c r="R89" s="280"/>
      <c r="S89" s="280"/>
      <c r="T89" s="551"/>
      <c r="U89" s="551"/>
      <c r="V89" s="404"/>
    </row>
    <row r="90" spans="1:22" ht="28.5" thickBot="1" x14ac:dyDescent="0.3">
      <c r="A90" s="136" t="s">
        <v>9</v>
      </c>
      <c r="B90" s="1226" t="s">
        <v>98</v>
      </c>
      <c r="C90" s="1227"/>
      <c r="E90" s="1221" t="s">
        <v>267</v>
      </c>
      <c r="F90" s="1223"/>
      <c r="G90" s="1224">
        <f>VLOOKUP(B90,'EXTRAUrbano.Piano inv. forn '!$D$23:$AB$42,3,FALSE)</f>
        <v>0</v>
      </c>
      <c r="H90" s="1225"/>
      <c r="I90" s="64"/>
      <c r="J90" s="1221" t="s">
        <v>268</v>
      </c>
      <c r="K90" s="1222"/>
      <c r="L90" s="1223"/>
      <c r="M90" s="1224">
        <f>VLOOKUP(B90,'EXTRAUrbano.Piano inv. forn '!$D$23:$AB$42,4,FALSE)</f>
        <v>0</v>
      </c>
      <c r="N90" s="1225"/>
      <c r="P90" s="143" t="s">
        <v>269</v>
      </c>
      <c r="Q90" s="525"/>
      <c r="S90" s="144" t="s">
        <v>270</v>
      </c>
      <c r="T90" s="1253"/>
      <c r="U90" s="1254"/>
      <c r="V90" s="406"/>
    </row>
    <row r="91" spans="1:22" ht="15.75" thickBot="1" x14ac:dyDescent="0.3">
      <c r="A91" s="109"/>
      <c r="B91" s="76"/>
      <c r="C91" s="76"/>
      <c r="E91" s="77"/>
      <c r="F91" s="77"/>
      <c r="G91" s="78"/>
      <c r="H91" s="78"/>
      <c r="I91" s="64"/>
      <c r="J91" s="77"/>
      <c r="K91" s="77"/>
      <c r="L91" s="77"/>
      <c r="M91" s="78"/>
      <c r="N91" s="78"/>
      <c r="P91" s="79"/>
      <c r="S91" s="75"/>
      <c r="T91" s="552"/>
      <c r="V91" s="110"/>
    </row>
    <row r="92" spans="1:22" ht="28.5" customHeight="1" thickBot="1" x14ac:dyDescent="0.3">
      <c r="A92" s="1255" t="s">
        <v>271</v>
      </c>
      <c r="B92" s="1256"/>
      <c r="C92" s="1256"/>
      <c r="D92" s="1257"/>
      <c r="E92" s="1210">
        <f>VLOOKUP(B90,'EXTRAUrbano.Piano inv. forn '!$D$23:$AB$42,17,FALSE)</f>
        <v>0</v>
      </c>
      <c r="F92" s="1258"/>
      <c r="G92" s="1258"/>
      <c r="H92" s="1211"/>
      <c r="I92" s="64"/>
      <c r="J92" s="1263" t="s">
        <v>52</v>
      </c>
      <c r="K92" s="1264"/>
      <c r="L92" s="1265"/>
      <c r="M92" s="1210">
        <f>VLOOKUP(B90,'EXTRAUrbano.Piano inv. forn '!$D$23:$AB$42,19,FALSE)</f>
        <v>0</v>
      </c>
      <c r="N92" s="1211"/>
      <c r="O92" s="98"/>
      <c r="P92" s="142" t="s">
        <v>272</v>
      </c>
      <c r="Q92" s="115">
        <f>M92+E92</f>
        <v>0</v>
      </c>
      <c r="S92" s="144" t="s">
        <v>273</v>
      </c>
      <c r="T92" s="1253"/>
      <c r="U92" s="1254"/>
      <c r="V92" s="110"/>
    </row>
    <row r="93" spans="1:22" ht="15.75" thickBot="1" x14ac:dyDescent="0.3">
      <c r="A93" s="109"/>
      <c r="V93" s="406"/>
    </row>
    <row r="94" spans="1:22" ht="60.75" thickBot="1" x14ac:dyDescent="0.3">
      <c r="A94" s="1236" t="s">
        <v>274</v>
      </c>
      <c r="B94" s="1238" t="s">
        <v>275</v>
      </c>
      <c r="C94" s="1271" t="s">
        <v>276</v>
      </c>
      <c r="D94" s="137" t="s">
        <v>277</v>
      </c>
      <c r="E94" s="138" t="s">
        <v>278</v>
      </c>
      <c r="F94" s="137" t="s">
        <v>279</v>
      </c>
      <c r="G94" s="137" t="s">
        <v>280</v>
      </c>
      <c r="H94" s="139" t="s">
        <v>241</v>
      </c>
      <c r="I94" s="139" t="s">
        <v>281</v>
      </c>
      <c r="J94" s="139" t="s">
        <v>282</v>
      </c>
      <c r="K94" s="139" t="s">
        <v>636</v>
      </c>
      <c r="L94" s="139" t="s">
        <v>283</v>
      </c>
      <c r="M94" s="139" t="s">
        <v>284</v>
      </c>
      <c r="N94" s="139" t="s">
        <v>285</v>
      </c>
      <c r="O94" s="139" t="s">
        <v>286</v>
      </c>
      <c r="P94" s="139" t="s">
        <v>287</v>
      </c>
      <c r="Q94" s="139" t="s">
        <v>288</v>
      </c>
      <c r="R94" s="139" t="s">
        <v>289</v>
      </c>
      <c r="S94" s="139" t="s">
        <v>290</v>
      </c>
      <c r="T94" s="139" t="s">
        <v>632</v>
      </c>
      <c r="U94" s="1275" t="s">
        <v>291</v>
      </c>
      <c r="V94" s="526"/>
    </row>
    <row r="95" spans="1:22" ht="24.75" thickBot="1" x14ac:dyDescent="0.3">
      <c r="A95" s="1261"/>
      <c r="B95" s="1262"/>
      <c r="C95" s="1272"/>
      <c r="D95" s="141" t="s">
        <v>292</v>
      </c>
      <c r="E95" s="141" t="s">
        <v>305</v>
      </c>
      <c r="F95" s="141" t="s">
        <v>294</v>
      </c>
      <c r="G95" s="141" t="s">
        <v>294</v>
      </c>
      <c r="H95" s="141" t="s">
        <v>27</v>
      </c>
      <c r="I95" s="141" t="s">
        <v>674</v>
      </c>
      <c r="J95" s="141" t="s">
        <v>295</v>
      </c>
      <c r="K95" s="141" t="s">
        <v>296</v>
      </c>
      <c r="L95" s="141" t="s">
        <v>296</v>
      </c>
      <c r="M95" s="141" t="s">
        <v>297</v>
      </c>
      <c r="N95" s="141" t="s">
        <v>296</v>
      </c>
      <c r="O95" s="141" t="s">
        <v>298</v>
      </c>
      <c r="P95" s="141" t="s">
        <v>629</v>
      </c>
      <c r="Q95" s="141" t="s">
        <v>299</v>
      </c>
      <c r="R95" s="141" t="s">
        <v>300</v>
      </c>
      <c r="S95" s="141" t="s">
        <v>301</v>
      </c>
      <c r="T95" s="141" t="s">
        <v>301</v>
      </c>
      <c r="U95" s="1276"/>
      <c r="V95" s="526"/>
    </row>
    <row r="96" spans="1:22" x14ac:dyDescent="0.25">
      <c r="A96" s="1259" t="str">
        <f>B90</f>
        <v>Extra-urb.m.1</v>
      </c>
      <c r="B96" s="125">
        <v>1</v>
      </c>
      <c r="C96" s="166"/>
      <c r="D96" s="87"/>
      <c r="E96" s="87"/>
      <c r="F96" s="166"/>
      <c r="G96" s="528"/>
      <c r="H96" s="89"/>
      <c r="I96" s="529"/>
      <c r="J96" s="530"/>
      <c r="K96" s="530"/>
      <c r="L96" s="531"/>
      <c r="M96" s="529"/>
      <c r="N96" s="531"/>
      <c r="O96" s="129"/>
      <c r="P96" s="129"/>
      <c r="Q96" s="529"/>
      <c r="R96" s="529"/>
      <c r="S96" s="529"/>
      <c r="T96" s="554"/>
      <c r="U96" s="555"/>
      <c r="V96" s="406"/>
    </row>
    <row r="97" spans="1:22" x14ac:dyDescent="0.25">
      <c r="A97" s="1259"/>
      <c r="B97" s="126">
        <v>2</v>
      </c>
      <c r="C97" s="84"/>
      <c r="D97" s="74"/>
      <c r="E97" s="74"/>
      <c r="F97" s="84"/>
      <c r="G97" s="533"/>
      <c r="H97" s="84"/>
      <c r="I97" s="534"/>
      <c r="J97" s="535"/>
      <c r="K97" s="535"/>
      <c r="L97" s="536"/>
      <c r="M97" s="534"/>
      <c r="N97" s="536"/>
      <c r="O97" s="120"/>
      <c r="P97" s="120"/>
      <c r="Q97" s="534"/>
      <c r="R97" s="534" t="s">
        <v>302</v>
      </c>
      <c r="S97" s="534"/>
      <c r="T97" s="556"/>
      <c r="U97" s="557"/>
      <c r="V97" s="406"/>
    </row>
    <row r="98" spans="1:22" x14ac:dyDescent="0.25">
      <c r="A98" s="1259"/>
      <c r="B98" s="126">
        <v>3</v>
      </c>
      <c r="C98" s="84"/>
      <c r="D98" s="74"/>
      <c r="E98" s="74"/>
      <c r="F98" s="84"/>
      <c r="G98" s="533"/>
      <c r="H98" s="84"/>
      <c r="I98" s="534"/>
      <c r="J98" s="535"/>
      <c r="K98" s="535"/>
      <c r="L98" s="536"/>
      <c r="M98" s="534"/>
      <c r="N98" s="536"/>
      <c r="O98" s="120"/>
      <c r="P98" s="120"/>
      <c r="Q98" s="534"/>
      <c r="R98" s="534"/>
      <c r="S98" s="534"/>
      <c r="T98" s="556"/>
      <c r="U98" s="557"/>
      <c r="V98" s="406"/>
    </row>
    <row r="99" spans="1:22" x14ac:dyDescent="0.25">
      <c r="A99" s="1259"/>
      <c r="B99" s="126">
        <v>4</v>
      </c>
      <c r="C99" s="84"/>
      <c r="D99" s="74"/>
      <c r="E99" s="74"/>
      <c r="F99" s="84"/>
      <c r="G99" s="533"/>
      <c r="H99" s="84"/>
      <c r="I99" s="534"/>
      <c r="J99" s="535"/>
      <c r="K99" s="535"/>
      <c r="L99" s="536"/>
      <c r="M99" s="534"/>
      <c r="N99" s="536"/>
      <c r="O99" s="120"/>
      <c r="P99" s="120"/>
      <c r="Q99" s="534"/>
      <c r="R99" s="534"/>
      <c r="S99" s="534"/>
      <c r="T99" s="556"/>
      <c r="U99" s="557"/>
      <c r="V99" s="406"/>
    </row>
    <row r="100" spans="1:22" x14ac:dyDescent="0.25">
      <c r="A100" s="1259"/>
      <c r="B100" s="126">
        <v>5</v>
      </c>
      <c r="C100" s="84"/>
      <c r="D100" s="74"/>
      <c r="E100" s="74"/>
      <c r="F100" s="84"/>
      <c r="G100" s="533"/>
      <c r="H100" s="84"/>
      <c r="I100" s="534"/>
      <c r="J100" s="535"/>
      <c r="K100" s="535"/>
      <c r="L100" s="536"/>
      <c r="M100" s="534"/>
      <c r="N100" s="536"/>
      <c r="O100" s="120"/>
      <c r="P100" s="120"/>
      <c r="Q100" s="534"/>
      <c r="R100" s="534"/>
      <c r="S100" s="534"/>
      <c r="T100" s="556"/>
      <c r="U100" s="557"/>
      <c r="V100" s="406"/>
    </row>
    <row r="101" spans="1:22" x14ac:dyDescent="0.25">
      <c r="A101" s="1259"/>
      <c r="B101" s="126">
        <v>6</v>
      </c>
      <c r="C101" s="84"/>
      <c r="D101" s="74"/>
      <c r="E101" s="74"/>
      <c r="F101" s="84"/>
      <c r="G101" s="533"/>
      <c r="H101" s="84"/>
      <c r="I101" s="534"/>
      <c r="J101" s="535"/>
      <c r="K101" s="535"/>
      <c r="L101" s="536"/>
      <c r="M101" s="534"/>
      <c r="N101" s="536"/>
      <c r="O101" s="120"/>
      <c r="P101" s="120"/>
      <c r="Q101" s="534"/>
      <c r="R101" s="534"/>
      <c r="S101" s="534"/>
      <c r="T101" s="556"/>
      <c r="U101" s="557"/>
      <c r="V101" s="406"/>
    </row>
    <row r="102" spans="1:22" x14ac:dyDescent="0.25">
      <c r="A102" s="1259"/>
      <c r="B102" s="126">
        <v>7</v>
      </c>
      <c r="C102" s="84"/>
      <c r="D102" s="74"/>
      <c r="E102" s="74"/>
      <c r="F102" s="84"/>
      <c r="G102" s="533"/>
      <c r="H102" s="84"/>
      <c r="I102" s="534"/>
      <c r="J102" s="535"/>
      <c r="K102" s="535"/>
      <c r="L102" s="536"/>
      <c r="M102" s="534"/>
      <c r="N102" s="536"/>
      <c r="O102" s="120"/>
      <c r="P102" s="120"/>
      <c r="Q102" s="534"/>
      <c r="R102" s="534"/>
      <c r="S102" s="534"/>
      <c r="T102" s="556"/>
      <c r="U102" s="557"/>
      <c r="V102" s="406"/>
    </row>
    <row r="103" spans="1:22" x14ac:dyDescent="0.25">
      <c r="A103" s="1259"/>
      <c r="B103" s="126">
        <v>8</v>
      </c>
      <c r="C103" s="84"/>
      <c r="D103" s="74"/>
      <c r="E103" s="74"/>
      <c r="F103" s="84"/>
      <c r="G103" s="533"/>
      <c r="H103" s="84"/>
      <c r="I103" s="534"/>
      <c r="J103" s="535"/>
      <c r="K103" s="535"/>
      <c r="L103" s="536"/>
      <c r="M103" s="534"/>
      <c r="N103" s="536"/>
      <c r="O103" s="120"/>
      <c r="P103" s="120"/>
      <c r="Q103" s="534"/>
      <c r="R103" s="534"/>
      <c r="S103" s="534"/>
      <c r="T103" s="556"/>
      <c r="U103" s="557"/>
      <c r="V103" s="406"/>
    </row>
    <row r="104" spans="1:22" x14ac:dyDescent="0.25">
      <c r="A104" s="1259"/>
      <c r="B104" s="126">
        <v>9</v>
      </c>
      <c r="C104" s="84"/>
      <c r="D104" s="74"/>
      <c r="E104" s="74"/>
      <c r="F104" s="84"/>
      <c r="G104" s="533"/>
      <c r="H104" s="84"/>
      <c r="I104" s="534"/>
      <c r="J104" s="535"/>
      <c r="K104" s="535"/>
      <c r="L104" s="536"/>
      <c r="M104" s="534"/>
      <c r="N104" s="536"/>
      <c r="O104" s="120"/>
      <c r="P104" s="120"/>
      <c r="Q104" s="534"/>
      <c r="R104" s="534"/>
      <c r="S104" s="534"/>
      <c r="T104" s="556"/>
      <c r="U104" s="557"/>
      <c r="V104" s="406"/>
    </row>
    <row r="105" spans="1:22" x14ac:dyDescent="0.25">
      <c r="A105" s="1260"/>
      <c r="B105" s="127">
        <v>10</v>
      </c>
      <c r="C105" s="104"/>
      <c r="D105" s="102"/>
      <c r="E105" s="102"/>
      <c r="F105" s="104"/>
      <c r="G105" s="538"/>
      <c r="H105" s="104"/>
      <c r="I105" s="539"/>
      <c r="J105" s="540"/>
      <c r="K105" s="540"/>
      <c r="L105" s="541"/>
      <c r="M105" s="539"/>
      <c r="N105" s="541"/>
      <c r="O105" s="121"/>
      <c r="P105" s="121"/>
      <c r="Q105" s="539"/>
      <c r="R105" s="539"/>
      <c r="S105" s="539"/>
      <c r="T105" s="558"/>
      <c r="U105" s="559"/>
      <c r="V105" s="406"/>
    </row>
    <row r="106" spans="1:22" ht="25.5" thickBot="1" x14ac:dyDescent="0.3">
      <c r="A106" s="612"/>
      <c r="C106" s="613"/>
      <c r="D106" s="614"/>
      <c r="E106" s="395" t="s">
        <v>303</v>
      </c>
      <c r="F106" s="396">
        <f>COUNTA(F96:F105)</f>
        <v>0</v>
      </c>
      <c r="G106" s="397">
        <f>COUNTA(G96:G105)</f>
        <v>0</v>
      </c>
      <c r="H106" s="613"/>
      <c r="I106" s="523"/>
      <c r="J106" s="615"/>
      <c r="K106" s="615"/>
      <c r="L106" s="616"/>
      <c r="M106" s="1273" t="s">
        <v>440</v>
      </c>
      <c r="N106" s="1274"/>
      <c r="O106" s="617">
        <f>SUM(O96:O105)</f>
        <v>0</v>
      </c>
      <c r="P106" s="618">
        <f>SUM(P96:P105)</f>
        <v>0</v>
      </c>
      <c r="Q106" s="523"/>
      <c r="S106" s="75"/>
      <c r="T106" s="79"/>
      <c r="U106" s="560"/>
      <c r="V106" s="545"/>
    </row>
    <row r="107" spans="1:22" ht="15.75" thickBot="1" x14ac:dyDescent="0.3">
      <c r="A107" s="546"/>
      <c r="B107" s="521"/>
      <c r="C107" s="487"/>
      <c r="D107" s="487"/>
      <c r="E107" s="487"/>
      <c r="F107" s="521"/>
      <c r="G107" s="487"/>
      <c r="H107" s="487"/>
      <c r="I107" s="521"/>
      <c r="J107" s="521"/>
      <c r="K107" s="521"/>
      <c r="L107" s="487"/>
      <c r="M107" s="487"/>
      <c r="N107" s="487"/>
      <c r="O107" s="487"/>
      <c r="P107" s="487"/>
      <c r="Q107" s="487"/>
      <c r="R107" s="487"/>
      <c r="S107" s="487"/>
      <c r="T107" s="561"/>
      <c r="U107" s="562"/>
      <c r="V107" s="493"/>
    </row>
    <row r="108" spans="1:22" ht="15.75" thickBot="1" x14ac:dyDescent="0.3">
      <c r="A108" s="524"/>
      <c r="B108" s="402"/>
      <c r="C108" s="280"/>
      <c r="D108" s="280"/>
      <c r="E108" s="280"/>
      <c r="F108" s="402"/>
      <c r="G108" s="280"/>
      <c r="H108" s="280"/>
      <c r="I108" s="402"/>
      <c r="J108" s="402"/>
      <c r="K108" s="402"/>
      <c r="L108" s="280"/>
      <c r="M108" s="280"/>
      <c r="N108" s="280"/>
      <c r="O108" s="280"/>
      <c r="P108" s="280"/>
      <c r="Q108" s="280"/>
      <c r="R108" s="280"/>
      <c r="S108" s="280"/>
      <c r="T108" s="551"/>
      <c r="U108" s="551"/>
      <c r="V108" s="404"/>
    </row>
    <row r="109" spans="1:22" ht="28.5" thickBot="1" x14ac:dyDescent="0.3">
      <c r="A109" s="136" t="s">
        <v>9</v>
      </c>
      <c r="B109" s="1226" t="s">
        <v>98</v>
      </c>
      <c r="C109" s="1227"/>
      <c r="E109" s="1221" t="s">
        <v>267</v>
      </c>
      <c r="F109" s="1223"/>
      <c r="G109" s="1224">
        <f>VLOOKUP(B109,'EXTRAUrbano.Piano inv. forn '!$D$23:$AB$42,3,FALSE)</f>
        <v>0</v>
      </c>
      <c r="H109" s="1225"/>
      <c r="I109" s="64"/>
      <c r="J109" s="1221" t="s">
        <v>268</v>
      </c>
      <c r="K109" s="1222"/>
      <c r="L109" s="1223"/>
      <c r="M109" s="1224">
        <f>VLOOKUP(B109,'EXTRAUrbano.Piano inv. forn '!$D$23:$AB$42,4,FALSE)</f>
        <v>0</v>
      </c>
      <c r="N109" s="1225"/>
      <c r="P109" s="143" t="s">
        <v>269</v>
      </c>
      <c r="Q109" s="525"/>
      <c r="S109" s="144" t="s">
        <v>270</v>
      </c>
      <c r="T109" s="1253"/>
      <c r="U109" s="1254"/>
      <c r="V109" s="406"/>
    </row>
    <row r="110" spans="1:22" ht="15.75" thickBot="1" x14ac:dyDescent="0.3">
      <c r="A110" s="109"/>
      <c r="B110" s="76"/>
      <c r="C110" s="76"/>
      <c r="E110" s="77"/>
      <c r="F110" s="77"/>
      <c r="G110" s="78"/>
      <c r="H110" s="78"/>
      <c r="I110" s="64"/>
      <c r="J110" s="77"/>
      <c r="K110" s="77"/>
      <c r="L110" s="77"/>
      <c r="M110" s="78"/>
      <c r="N110" s="78"/>
      <c r="P110" s="79"/>
      <c r="S110" s="75"/>
      <c r="T110" s="552"/>
      <c r="V110" s="110"/>
    </row>
    <row r="111" spans="1:22" ht="28.5" customHeight="1" thickBot="1" x14ac:dyDescent="0.3">
      <c r="A111" s="1255" t="s">
        <v>271</v>
      </c>
      <c r="B111" s="1256"/>
      <c r="C111" s="1256"/>
      <c r="D111" s="1257"/>
      <c r="E111" s="1210">
        <f>VLOOKUP(B109,'EXTRAUrbano.Piano inv. forn '!$D$23:$AB$42,17,FALSE)</f>
        <v>0</v>
      </c>
      <c r="F111" s="1258"/>
      <c r="G111" s="1258"/>
      <c r="H111" s="1211"/>
      <c r="I111" s="64"/>
      <c r="J111" s="1263" t="s">
        <v>52</v>
      </c>
      <c r="K111" s="1264"/>
      <c r="L111" s="1265"/>
      <c r="M111" s="1210">
        <f>VLOOKUP(B109,'EXTRAUrbano.Piano inv. forn '!$D$23:$AB$42,19,FALSE)</f>
        <v>0</v>
      </c>
      <c r="N111" s="1211"/>
      <c r="O111" s="98"/>
      <c r="P111" s="142" t="s">
        <v>272</v>
      </c>
      <c r="Q111" s="115">
        <f>M111+E111</f>
        <v>0</v>
      </c>
      <c r="S111" s="144" t="s">
        <v>273</v>
      </c>
      <c r="T111" s="1253"/>
      <c r="U111" s="1254"/>
      <c r="V111" s="110"/>
    </row>
    <row r="112" spans="1:22" ht="15.75" thickBot="1" x14ac:dyDescent="0.3">
      <c r="A112" s="109"/>
      <c r="V112" s="406"/>
    </row>
    <row r="113" spans="1:22" ht="60.75" thickBot="1" x14ac:dyDescent="0.3">
      <c r="A113" s="1236" t="s">
        <v>274</v>
      </c>
      <c r="B113" s="1238" t="s">
        <v>275</v>
      </c>
      <c r="C113" s="1271" t="s">
        <v>276</v>
      </c>
      <c r="D113" s="137" t="s">
        <v>277</v>
      </c>
      <c r="E113" s="138" t="s">
        <v>278</v>
      </c>
      <c r="F113" s="137" t="s">
        <v>279</v>
      </c>
      <c r="G113" s="137" t="s">
        <v>280</v>
      </c>
      <c r="H113" s="139" t="s">
        <v>241</v>
      </c>
      <c r="I113" s="139" t="s">
        <v>281</v>
      </c>
      <c r="J113" s="139" t="s">
        <v>282</v>
      </c>
      <c r="K113" s="139" t="s">
        <v>636</v>
      </c>
      <c r="L113" s="139" t="s">
        <v>283</v>
      </c>
      <c r="M113" s="139" t="s">
        <v>284</v>
      </c>
      <c r="N113" s="139" t="s">
        <v>285</v>
      </c>
      <c r="O113" s="139" t="s">
        <v>286</v>
      </c>
      <c r="P113" s="139" t="s">
        <v>287</v>
      </c>
      <c r="Q113" s="139" t="s">
        <v>288</v>
      </c>
      <c r="R113" s="139" t="s">
        <v>289</v>
      </c>
      <c r="S113" s="139" t="s">
        <v>290</v>
      </c>
      <c r="T113" s="139" t="s">
        <v>632</v>
      </c>
      <c r="U113" s="1275" t="s">
        <v>291</v>
      </c>
      <c r="V113" s="526"/>
    </row>
    <row r="114" spans="1:22" ht="24.75" thickBot="1" x14ac:dyDescent="0.3">
      <c r="A114" s="1261"/>
      <c r="B114" s="1262"/>
      <c r="C114" s="1272"/>
      <c r="D114" s="141" t="s">
        <v>292</v>
      </c>
      <c r="E114" s="141" t="s">
        <v>305</v>
      </c>
      <c r="F114" s="141" t="s">
        <v>294</v>
      </c>
      <c r="G114" s="141" t="s">
        <v>294</v>
      </c>
      <c r="H114" s="141" t="s">
        <v>27</v>
      </c>
      <c r="I114" s="141" t="s">
        <v>674</v>
      </c>
      <c r="J114" s="141" t="s">
        <v>295</v>
      </c>
      <c r="K114" s="141" t="s">
        <v>296</v>
      </c>
      <c r="L114" s="141" t="s">
        <v>296</v>
      </c>
      <c r="M114" s="141" t="s">
        <v>297</v>
      </c>
      <c r="N114" s="141" t="s">
        <v>296</v>
      </c>
      <c r="O114" s="141" t="s">
        <v>298</v>
      </c>
      <c r="P114" s="141" t="s">
        <v>629</v>
      </c>
      <c r="Q114" s="141" t="s">
        <v>299</v>
      </c>
      <c r="R114" s="141" t="s">
        <v>300</v>
      </c>
      <c r="S114" s="141" t="s">
        <v>301</v>
      </c>
      <c r="T114" s="141" t="s">
        <v>301</v>
      </c>
      <c r="U114" s="1276"/>
      <c r="V114" s="526"/>
    </row>
    <row r="115" spans="1:22" x14ac:dyDescent="0.25">
      <c r="A115" s="1259" t="str">
        <f>B109</f>
        <v>Extra-urb.m.1</v>
      </c>
      <c r="B115" s="125">
        <v>1</v>
      </c>
      <c r="C115" s="166"/>
      <c r="D115" s="87"/>
      <c r="E115" s="87"/>
      <c r="F115" s="166"/>
      <c r="G115" s="528"/>
      <c r="H115" s="89"/>
      <c r="I115" s="529"/>
      <c r="J115" s="530"/>
      <c r="K115" s="530"/>
      <c r="L115" s="531"/>
      <c r="M115" s="529"/>
      <c r="N115" s="531"/>
      <c r="O115" s="129"/>
      <c r="P115" s="129"/>
      <c r="Q115" s="529"/>
      <c r="R115" s="529"/>
      <c r="S115" s="529"/>
      <c r="T115" s="554"/>
      <c r="U115" s="555"/>
      <c r="V115" s="406"/>
    </row>
    <row r="116" spans="1:22" x14ac:dyDescent="0.25">
      <c r="A116" s="1259"/>
      <c r="B116" s="126">
        <v>2</v>
      </c>
      <c r="C116" s="84"/>
      <c r="D116" s="74"/>
      <c r="E116" s="74"/>
      <c r="F116" s="84"/>
      <c r="G116" s="533"/>
      <c r="H116" s="84"/>
      <c r="I116" s="534"/>
      <c r="J116" s="535"/>
      <c r="K116" s="535"/>
      <c r="L116" s="536"/>
      <c r="M116" s="534"/>
      <c r="N116" s="536"/>
      <c r="O116" s="120"/>
      <c r="P116" s="120"/>
      <c r="Q116" s="534"/>
      <c r="R116" s="534" t="s">
        <v>302</v>
      </c>
      <c r="S116" s="534"/>
      <c r="T116" s="556"/>
      <c r="U116" s="557"/>
      <c r="V116" s="406"/>
    </row>
    <row r="117" spans="1:22" x14ac:dyDescent="0.25">
      <c r="A117" s="1259"/>
      <c r="B117" s="126">
        <v>3</v>
      </c>
      <c r="C117" s="84"/>
      <c r="D117" s="74"/>
      <c r="E117" s="74"/>
      <c r="F117" s="84"/>
      <c r="G117" s="533"/>
      <c r="H117" s="84"/>
      <c r="I117" s="534"/>
      <c r="J117" s="535"/>
      <c r="K117" s="535"/>
      <c r="L117" s="536"/>
      <c r="M117" s="534"/>
      <c r="N117" s="536"/>
      <c r="O117" s="120"/>
      <c r="P117" s="120"/>
      <c r="Q117" s="534"/>
      <c r="R117" s="534"/>
      <c r="S117" s="534"/>
      <c r="T117" s="556"/>
      <c r="U117" s="557"/>
      <c r="V117" s="406"/>
    </row>
    <row r="118" spans="1:22" x14ac:dyDescent="0.25">
      <c r="A118" s="1259"/>
      <c r="B118" s="126">
        <v>4</v>
      </c>
      <c r="C118" s="84"/>
      <c r="D118" s="74"/>
      <c r="E118" s="74"/>
      <c r="F118" s="84"/>
      <c r="G118" s="533"/>
      <c r="H118" s="84"/>
      <c r="I118" s="534"/>
      <c r="J118" s="535"/>
      <c r="K118" s="535"/>
      <c r="L118" s="536"/>
      <c r="M118" s="534"/>
      <c r="N118" s="536"/>
      <c r="O118" s="120"/>
      <c r="P118" s="120"/>
      <c r="Q118" s="534"/>
      <c r="R118" s="534"/>
      <c r="S118" s="534"/>
      <c r="T118" s="556"/>
      <c r="U118" s="557"/>
      <c r="V118" s="406"/>
    </row>
    <row r="119" spans="1:22" x14ac:dyDescent="0.25">
      <c r="A119" s="1259"/>
      <c r="B119" s="126">
        <v>5</v>
      </c>
      <c r="C119" s="84"/>
      <c r="D119" s="74"/>
      <c r="E119" s="74"/>
      <c r="F119" s="84"/>
      <c r="G119" s="533"/>
      <c r="H119" s="84"/>
      <c r="I119" s="534"/>
      <c r="J119" s="535"/>
      <c r="K119" s="535"/>
      <c r="L119" s="536"/>
      <c r="M119" s="534"/>
      <c r="N119" s="536"/>
      <c r="O119" s="120"/>
      <c r="P119" s="120"/>
      <c r="Q119" s="534"/>
      <c r="R119" s="534"/>
      <c r="S119" s="534"/>
      <c r="T119" s="556"/>
      <c r="U119" s="557"/>
      <c r="V119" s="406"/>
    </row>
    <row r="120" spans="1:22" x14ac:dyDescent="0.25">
      <c r="A120" s="1259"/>
      <c r="B120" s="126">
        <v>6</v>
      </c>
      <c r="C120" s="84"/>
      <c r="D120" s="74"/>
      <c r="E120" s="74"/>
      <c r="F120" s="84"/>
      <c r="G120" s="533"/>
      <c r="H120" s="84"/>
      <c r="I120" s="534"/>
      <c r="J120" s="535"/>
      <c r="K120" s="535"/>
      <c r="L120" s="536"/>
      <c r="M120" s="534"/>
      <c r="N120" s="536"/>
      <c r="O120" s="120"/>
      <c r="P120" s="120"/>
      <c r="Q120" s="534"/>
      <c r="R120" s="534"/>
      <c r="S120" s="534"/>
      <c r="T120" s="556"/>
      <c r="U120" s="557"/>
      <c r="V120" s="406"/>
    </row>
    <row r="121" spans="1:22" x14ac:dyDescent="0.25">
      <c r="A121" s="1259"/>
      <c r="B121" s="126">
        <v>7</v>
      </c>
      <c r="C121" s="84"/>
      <c r="D121" s="74"/>
      <c r="E121" s="74"/>
      <c r="F121" s="84"/>
      <c r="G121" s="533"/>
      <c r="H121" s="84"/>
      <c r="I121" s="534"/>
      <c r="J121" s="535"/>
      <c r="K121" s="535"/>
      <c r="L121" s="536"/>
      <c r="M121" s="534"/>
      <c r="N121" s="536"/>
      <c r="O121" s="120"/>
      <c r="P121" s="120"/>
      <c r="Q121" s="534"/>
      <c r="R121" s="534"/>
      <c r="S121" s="534"/>
      <c r="T121" s="556"/>
      <c r="U121" s="557"/>
      <c r="V121" s="406"/>
    </row>
    <row r="122" spans="1:22" x14ac:dyDescent="0.25">
      <c r="A122" s="1259"/>
      <c r="B122" s="126">
        <v>8</v>
      </c>
      <c r="C122" s="84"/>
      <c r="D122" s="74"/>
      <c r="E122" s="74"/>
      <c r="F122" s="84"/>
      <c r="G122" s="533"/>
      <c r="H122" s="84"/>
      <c r="I122" s="534"/>
      <c r="J122" s="535"/>
      <c r="K122" s="535"/>
      <c r="L122" s="536"/>
      <c r="M122" s="534"/>
      <c r="N122" s="536"/>
      <c r="O122" s="120"/>
      <c r="P122" s="120"/>
      <c r="Q122" s="534"/>
      <c r="R122" s="534"/>
      <c r="S122" s="534"/>
      <c r="T122" s="556"/>
      <c r="U122" s="557"/>
      <c r="V122" s="406"/>
    </row>
    <row r="123" spans="1:22" x14ac:dyDescent="0.25">
      <c r="A123" s="1259"/>
      <c r="B123" s="126">
        <v>9</v>
      </c>
      <c r="C123" s="84"/>
      <c r="D123" s="74"/>
      <c r="E123" s="74"/>
      <c r="F123" s="84"/>
      <c r="G123" s="533"/>
      <c r="H123" s="84"/>
      <c r="I123" s="534"/>
      <c r="J123" s="535"/>
      <c r="K123" s="535"/>
      <c r="L123" s="536"/>
      <c r="M123" s="534"/>
      <c r="N123" s="536"/>
      <c r="O123" s="120"/>
      <c r="P123" s="120"/>
      <c r="Q123" s="534"/>
      <c r="R123" s="534"/>
      <c r="S123" s="534"/>
      <c r="T123" s="556"/>
      <c r="U123" s="557"/>
      <c r="V123" s="406"/>
    </row>
    <row r="124" spans="1:22" x14ac:dyDescent="0.25">
      <c r="A124" s="1260"/>
      <c r="B124" s="127">
        <v>10</v>
      </c>
      <c r="C124" s="104"/>
      <c r="D124" s="102"/>
      <c r="E124" s="102"/>
      <c r="F124" s="104"/>
      <c r="G124" s="538"/>
      <c r="H124" s="104"/>
      <c r="I124" s="539"/>
      <c r="J124" s="540"/>
      <c r="K124" s="540"/>
      <c r="L124" s="541"/>
      <c r="M124" s="539"/>
      <c r="N124" s="541"/>
      <c r="O124" s="121"/>
      <c r="P124" s="121"/>
      <c r="Q124" s="539"/>
      <c r="R124" s="539"/>
      <c r="S124" s="539"/>
      <c r="T124" s="558"/>
      <c r="U124" s="559"/>
      <c r="V124" s="406"/>
    </row>
    <row r="125" spans="1:22" ht="25.5" thickBot="1" x14ac:dyDescent="0.3">
      <c r="A125" s="612"/>
      <c r="C125" s="613"/>
      <c r="D125" s="614"/>
      <c r="E125" s="395" t="s">
        <v>303</v>
      </c>
      <c r="F125" s="396">
        <f>COUNTA(F115:F124)</f>
        <v>0</v>
      </c>
      <c r="G125" s="397">
        <f>COUNTA(G115:G124)</f>
        <v>0</v>
      </c>
      <c r="H125" s="613"/>
      <c r="I125" s="523"/>
      <c r="J125" s="615"/>
      <c r="K125" s="615"/>
      <c r="L125" s="616"/>
      <c r="M125" s="1273" t="s">
        <v>440</v>
      </c>
      <c r="N125" s="1274"/>
      <c r="O125" s="617">
        <f>SUM(O115:O124)</f>
        <v>0</v>
      </c>
      <c r="P125" s="618">
        <f>SUM(P115:P124)</f>
        <v>0</v>
      </c>
      <c r="Q125" s="523"/>
      <c r="S125" s="75"/>
      <c r="T125" s="79"/>
      <c r="U125" s="560"/>
      <c r="V125" s="545"/>
    </row>
    <row r="126" spans="1:22" ht="15.75" thickBot="1" x14ac:dyDescent="0.3">
      <c r="A126" s="546"/>
      <c r="B126" s="521"/>
      <c r="C126" s="487"/>
      <c r="D126" s="487"/>
      <c r="E126" s="487"/>
      <c r="F126" s="521"/>
      <c r="G126" s="487"/>
      <c r="H126" s="487"/>
      <c r="I126" s="521"/>
      <c r="J126" s="521"/>
      <c r="K126" s="521"/>
      <c r="L126" s="487"/>
      <c r="M126" s="487"/>
      <c r="N126" s="487"/>
      <c r="O126" s="487"/>
      <c r="P126" s="487"/>
      <c r="Q126" s="487"/>
      <c r="R126" s="487"/>
      <c r="S126" s="487"/>
      <c r="T126" s="561"/>
      <c r="U126" s="562"/>
      <c r="V126" s="493"/>
    </row>
    <row r="127" spans="1:22" ht="15.75" thickBot="1" x14ac:dyDescent="0.3">
      <c r="A127" s="524"/>
      <c r="B127" s="402"/>
      <c r="C127" s="280"/>
      <c r="D127" s="280"/>
      <c r="E127" s="280"/>
      <c r="F127" s="402"/>
      <c r="G127" s="280"/>
      <c r="H127" s="280"/>
      <c r="I127" s="402"/>
      <c r="J127" s="402"/>
      <c r="K127" s="402"/>
      <c r="L127" s="280"/>
      <c r="M127" s="280"/>
      <c r="N127" s="280"/>
      <c r="O127" s="280"/>
      <c r="P127" s="280"/>
      <c r="Q127" s="280"/>
      <c r="R127" s="280"/>
      <c r="S127" s="280"/>
      <c r="T127" s="551"/>
      <c r="U127" s="551"/>
      <c r="V127" s="404"/>
    </row>
    <row r="128" spans="1:22" ht="28.5" thickBot="1" x14ac:dyDescent="0.3">
      <c r="A128" s="136" t="s">
        <v>9</v>
      </c>
      <c r="B128" s="1226" t="s">
        <v>98</v>
      </c>
      <c r="C128" s="1227"/>
      <c r="E128" s="1221" t="s">
        <v>267</v>
      </c>
      <c r="F128" s="1223"/>
      <c r="G128" s="1224">
        <f>VLOOKUP(B128,'EXTRAUrbano.Piano inv. forn '!$D$23:$AB$42,3,FALSE)</f>
        <v>0</v>
      </c>
      <c r="H128" s="1225"/>
      <c r="I128" s="64"/>
      <c r="J128" s="1221" t="s">
        <v>268</v>
      </c>
      <c r="K128" s="1222"/>
      <c r="L128" s="1223"/>
      <c r="M128" s="1224">
        <f>VLOOKUP(B128,'EXTRAUrbano.Piano inv. forn '!$D$23:$AB$42,4,FALSE)</f>
        <v>0</v>
      </c>
      <c r="N128" s="1225"/>
      <c r="P128" s="143" t="s">
        <v>269</v>
      </c>
      <c r="Q128" s="525"/>
      <c r="S128" s="144" t="s">
        <v>270</v>
      </c>
      <c r="T128" s="1253"/>
      <c r="U128" s="1254"/>
      <c r="V128" s="406"/>
    </row>
    <row r="129" spans="1:22" ht="15.75" thickBot="1" x14ac:dyDescent="0.3">
      <c r="A129" s="109"/>
      <c r="B129" s="76"/>
      <c r="C129" s="76"/>
      <c r="E129" s="77"/>
      <c r="F129" s="77"/>
      <c r="G129" s="78"/>
      <c r="H129" s="78"/>
      <c r="I129" s="64"/>
      <c r="J129" s="77"/>
      <c r="K129" s="77"/>
      <c r="L129" s="77"/>
      <c r="M129" s="78"/>
      <c r="N129" s="78"/>
      <c r="P129" s="79"/>
      <c r="S129" s="75"/>
      <c r="T129" s="552"/>
      <c r="V129" s="110"/>
    </row>
    <row r="130" spans="1:22" ht="28.5" customHeight="1" thickBot="1" x14ac:dyDescent="0.3">
      <c r="A130" s="1255" t="s">
        <v>271</v>
      </c>
      <c r="B130" s="1256"/>
      <c r="C130" s="1256"/>
      <c r="D130" s="1257"/>
      <c r="E130" s="1210">
        <f>VLOOKUP(B128,'EXTRAUrbano.Piano inv. forn '!$D$23:$AB$42,17,FALSE)</f>
        <v>0</v>
      </c>
      <c r="F130" s="1258"/>
      <c r="G130" s="1258"/>
      <c r="H130" s="1211"/>
      <c r="I130" s="64"/>
      <c r="J130" s="1263" t="s">
        <v>52</v>
      </c>
      <c r="K130" s="1264"/>
      <c r="L130" s="1265"/>
      <c r="M130" s="1210">
        <f>VLOOKUP(B128,'EXTRAUrbano.Piano inv. forn '!$D$23:$AB$42,19,FALSE)</f>
        <v>0</v>
      </c>
      <c r="N130" s="1211"/>
      <c r="O130" s="98"/>
      <c r="P130" s="142" t="s">
        <v>272</v>
      </c>
      <c r="Q130" s="115">
        <f>M130+E130</f>
        <v>0</v>
      </c>
      <c r="S130" s="144" t="s">
        <v>273</v>
      </c>
      <c r="T130" s="1253"/>
      <c r="U130" s="1254"/>
      <c r="V130" s="110"/>
    </row>
    <row r="131" spans="1:22" ht="15.75" thickBot="1" x14ac:dyDescent="0.3">
      <c r="A131" s="109"/>
      <c r="V131" s="406"/>
    </row>
    <row r="132" spans="1:22" ht="60.75" thickBot="1" x14ac:dyDescent="0.3">
      <c r="A132" s="1236" t="s">
        <v>274</v>
      </c>
      <c r="B132" s="1238" t="s">
        <v>275</v>
      </c>
      <c r="C132" s="1271" t="s">
        <v>276</v>
      </c>
      <c r="D132" s="137" t="s">
        <v>277</v>
      </c>
      <c r="E132" s="138" t="s">
        <v>278</v>
      </c>
      <c r="F132" s="137" t="s">
        <v>279</v>
      </c>
      <c r="G132" s="137" t="s">
        <v>280</v>
      </c>
      <c r="H132" s="139" t="s">
        <v>241</v>
      </c>
      <c r="I132" s="139" t="s">
        <v>281</v>
      </c>
      <c r="J132" s="139" t="s">
        <v>282</v>
      </c>
      <c r="K132" s="139" t="s">
        <v>636</v>
      </c>
      <c r="L132" s="139" t="s">
        <v>283</v>
      </c>
      <c r="M132" s="139" t="s">
        <v>284</v>
      </c>
      <c r="N132" s="139" t="s">
        <v>285</v>
      </c>
      <c r="O132" s="139" t="s">
        <v>286</v>
      </c>
      <c r="P132" s="139" t="s">
        <v>287</v>
      </c>
      <c r="Q132" s="139" t="s">
        <v>288</v>
      </c>
      <c r="R132" s="139" t="s">
        <v>289</v>
      </c>
      <c r="S132" s="139" t="s">
        <v>290</v>
      </c>
      <c r="T132" s="139" t="s">
        <v>632</v>
      </c>
      <c r="U132" s="1275" t="s">
        <v>291</v>
      </c>
      <c r="V132" s="526"/>
    </row>
    <row r="133" spans="1:22" ht="24.75" thickBot="1" x14ac:dyDescent="0.3">
      <c r="A133" s="1261"/>
      <c r="B133" s="1262"/>
      <c r="C133" s="1272"/>
      <c r="D133" s="141" t="s">
        <v>292</v>
      </c>
      <c r="E133" s="141" t="s">
        <v>305</v>
      </c>
      <c r="F133" s="141" t="s">
        <v>294</v>
      </c>
      <c r="G133" s="141" t="s">
        <v>294</v>
      </c>
      <c r="H133" s="141" t="s">
        <v>27</v>
      </c>
      <c r="I133" s="141" t="s">
        <v>674</v>
      </c>
      <c r="J133" s="141" t="s">
        <v>295</v>
      </c>
      <c r="K133" s="141" t="s">
        <v>296</v>
      </c>
      <c r="L133" s="141" t="s">
        <v>296</v>
      </c>
      <c r="M133" s="141" t="s">
        <v>297</v>
      </c>
      <c r="N133" s="141" t="s">
        <v>296</v>
      </c>
      <c r="O133" s="141" t="s">
        <v>298</v>
      </c>
      <c r="P133" s="141" t="s">
        <v>629</v>
      </c>
      <c r="Q133" s="141" t="s">
        <v>299</v>
      </c>
      <c r="R133" s="141" t="s">
        <v>300</v>
      </c>
      <c r="S133" s="141" t="s">
        <v>301</v>
      </c>
      <c r="T133" s="141" t="s">
        <v>301</v>
      </c>
      <c r="U133" s="1276"/>
      <c r="V133" s="526"/>
    </row>
    <row r="134" spans="1:22" x14ac:dyDescent="0.25">
      <c r="A134" s="1259" t="str">
        <f>B128</f>
        <v>Extra-urb.m.1</v>
      </c>
      <c r="B134" s="125">
        <v>1</v>
      </c>
      <c r="C134" s="166"/>
      <c r="D134" s="87"/>
      <c r="E134" s="87"/>
      <c r="F134" s="166"/>
      <c r="G134" s="528"/>
      <c r="H134" s="89"/>
      <c r="I134" s="529"/>
      <c r="J134" s="530"/>
      <c r="K134" s="530"/>
      <c r="L134" s="531"/>
      <c r="M134" s="529"/>
      <c r="N134" s="531"/>
      <c r="O134" s="129"/>
      <c r="P134" s="129"/>
      <c r="Q134" s="529"/>
      <c r="R134" s="529"/>
      <c r="S134" s="529"/>
      <c r="T134" s="554"/>
      <c r="U134" s="555"/>
      <c r="V134" s="406"/>
    </row>
    <row r="135" spans="1:22" x14ac:dyDescent="0.25">
      <c r="A135" s="1259"/>
      <c r="B135" s="126">
        <v>2</v>
      </c>
      <c r="C135" s="84"/>
      <c r="D135" s="74"/>
      <c r="E135" s="74"/>
      <c r="F135" s="84"/>
      <c r="G135" s="533"/>
      <c r="H135" s="84"/>
      <c r="I135" s="534"/>
      <c r="J135" s="535"/>
      <c r="K135" s="535"/>
      <c r="L135" s="536"/>
      <c r="M135" s="534"/>
      <c r="N135" s="536"/>
      <c r="O135" s="120"/>
      <c r="P135" s="120"/>
      <c r="Q135" s="534"/>
      <c r="R135" s="534" t="s">
        <v>302</v>
      </c>
      <c r="S135" s="534"/>
      <c r="T135" s="556"/>
      <c r="U135" s="557"/>
      <c r="V135" s="406"/>
    </row>
    <row r="136" spans="1:22" x14ac:dyDescent="0.25">
      <c r="A136" s="1259"/>
      <c r="B136" s="126">
        <v>3</v>
      </c>
      <c r="C136" s="84"/>
      <c r="D136" s="74"/>
      <c r="E136" s="74"/>
      <c r="F136" s="84"/>
      <c r="G136" s="533"/>
      <c r="H136" s="84"/>
      <c r="I136" s="534"/>
      <c r="J136" s="535"/>
      <c r="K136" s="535"/>
      <c r="L136" s="536"/>
      <c r="M136" s="534"/>
      <c r="N136" s="536"/>
      <c r="O136" s="120"/>
      <c r="P136" s="120"/>
      <c r="Q136" s="534"/>
      <c r="R136" s="534"/>
      <c r="S136" s="534"/>
      <c r="T136" s="556"/>
      <c r="U136" s="557"/>
      <c r="V136" s="406"/>
    </row>
    <row r="137" spans="1:22" x14ac:dyDescent="0.25">
      <c r="A137" s="1259"/>
      <c r="B137" s="126">
        <v>4</v>
      </c>
      <c r="C137" s="84"/>
      <c r="D137" s="74"/>
      <c r="E137" s="74"/>
      <c r="F137" s="84"/>
      <c r="G137" s="533"/>
      <c r="H137" s="84"/>
      <c r="I137" s="534"/>
      <c r="J137" s="535"/>
      <c r="K137" s="535"/>
      <c r="L137" s="536"/>
      <c r="M137" s="534"/>
      <c r="N137" s="536"/>
      <c r="O137" s="120"/>
      <c r="P137" s="120"/>
      <c r="Q137" s="534"/>
      <c r="R137" s="534"/>
      <c r="S137" s="534"/>
      <c r="T137" s="556"/>
      <c r="U137" s="557"/>
      <c r="V137" s="406"/>
    </row>
    <row r="138" spans="1:22" x14ac:dyDescent="0.25">
      <c r="A138" s="1259"/>
      <c r="B138" s="126">
        <v>5</v>
      </c>
      <c r="C138" s="84"/>
      <c r="D138" s="74"/>
      <c r="E138" s="74"/>
      <c r="F138" s="84"/>
      <c r="G138" s="533"/>
      <c r="H138" s="84"/>
      <c r="I138" s="534"/>
      <c r="J138" s="535"/>
      <c r="K138" s="535"/>
      <c r="L138" s="536"/>
      <c r="M138" s="534"/>
      <c r="N138" s="536"/>
      <c r="O138" s="120"/>
      <c r="P138" s="120"/>
      <c r="Q138" s="534"/>
      <c r="R138" s="534"/>
      <c r="S138" s="534"/>
      <c r="T138" s="556"/>
      <c r="U138" s="557"/>
      <c r="V138" s="406"/>
    </row>
    <row r="139" spans="1:22" x14ac:dyDescent="0.25">
      <c r="A139" s="1259"/>
      <c r="B139" s="126">
        <v>6</v>
      </c>
      <c r="C139" s="84"/>
      <c r="D139" s="74"/>
      <c r="E139" s="74"/>
      <c r="F139" s="84"/>
      <c r="G139" s="533"/>
      <c r="H139" s="84"/>
      <c r="I139" s="534"/>
      <c r="J139" s="535"/>
      <c r="K139" s="535"/>
      <c r="L139" s="536"/>
      <c r="M139" s="534"/>
      <c r="N139" s="536"/>
      <c r="O139" s="120"/>
      <c r="P139" s="120"/>
      <c r="Q139" s="534"/>
      <c r="R139" s="534"/>
      <c r="S139" s="534"/>
      <c r="T139" s="556"/>
      <c r="U139" s="557"/>
      <c r="V139" s="406"/>
    </row>
    <row r="140" spans="1:22" x14ac:dyDescent="0.25">
      <c r="A140" s="1259"/>
      <c r="B140" s="126">
        <v>7</v>
      </c>
      <c r="C140" s="84"/>
      <c r="D140" s="74"/>
      <c r="E140" s="74"/>
      <c r="F140" s="84"/>
      <c r="G140" s="533"/>
      <c r="H140" s="84"/>
      <c r="I140" s="534"/>
      <c r="J140" s="535"/>
      <c r="K140" s="535"/>
      <c r="L140" s="536"/>
      <c r="M140" s="534"/>
      <c r="N140" s="536"/>
      <c r="O140" s="120"/>
      <c r="P140" s="120"/>
      <c r="Q140" s="534"/>
      <c r="R140" s="534"/>
      <c r="S140" s="534"/>
      <c r="T140" s="556"/>
      <c r="U140" s="557"/>
      <c r="V140" s="406"/>
    </row>
    <row r="141" spans="1:22" x14ac:dyDescent="0.25">
      <c r="A141" s="1259"/>
      <c r="B141" s="126">
        <v>8</v>
      </c>
      <c r="C141" s="84"/>
      <c r="D141" s="74"/>
      <c r="E141" s="74"/>
      <c r="F141" s="84"/>
      <c r="G141" s="533"/>
      <c r="H141" s="84"/>
      <c r="I141" s="534"/>
      <c r="J141" s="535"/>
      <c r="K141" s="535"/>
      <c r="L141" s="536"/>
      <c r="M141" s="534"/>
      <c r="N141" s="536"/>
      <c r="O141" s="120"/>
      <c r="P141" s="120"/>
      <c r="Q141" s="534"/>
      <c r="R141" s="534"/>
      <c r="S141" s="534"/>
      <c r="T141" s="556"/>
      <c r="U141" s="557"/>
      <c r="V141" s="406"/>
    </row>
    <row r="142" spans="1:22" x14ac:dyDescent="0.25">
      <c r="A142" s="1259"/>
      <c r="B142" s="126">
        <v>9</v>
      </c>
      <c r="C142" s="84"/>
      <c r="D142" s="74"/>
      <c r="E142" s="74"/>
      <c r="F142" s="84"/>
      <c r="G142" s="533"/>
      <c r="H142" s="84"/>
      <c r="I142" s="534"/>
      <c r="J142" s="535"/>
      <c r="K142" s="535"/>
      <c r="L142" s="536"/>
      <c r="M142" s="534"/>
      <c r="N142" s="536"/>
      <c r="O142" s="120"/>
      <c r="P142" s="120"/>
      <c r="Q142" s="534"/>
      <c r="R142" s="534"/>
      <c r="S142" s="534"/>
      <c r="T142" s="556"/>
      <c r="U142" s="557"/>
      <c r="V142" s="406"/>
    </row>
    <row r="143" spans="1:22" x14ac:dyDescent="0.25">
      <c r="A143" s="1260"/>
      <c r="B143" s="127">
        <v>10</v>
      </c>
      <c r="C143" s="104"/>
      <c r="D143" s="102"/>
      <c r="E143" s="102"/>
      <c r="F143" s="104"/>
      <c r="G143" s="538"/>
      <c r="H143" s="104"/>
      <c r="I143" s="539"/>
      <c r="J143" s="540"/>
      <c r="K143" s="540"/>
      <c r="L143" s="541"/>
      <c r="M143" s="539"/>
      <c r="N143" s="541"/>
      <c r="O143" s="121"/>
      <c r="P143" s="121"/>
      <c r="Q143" s="539"/>
      <c r="R143" s="539"/>
      <c r="S143" s="539"/>
      <c r="T143" s="558"/>
      <c r="U143" s="559"/>
      <c r="V143" s="406"/>
    </row>
    <row r="144" spans="1:22" ht="25.5" thickBot="1" x14ac:dyDescent="0.3">
      <c r="A144" s="612"/>
      <c r="C144" s="613"/>
      <c r="D144" s="614"/>
      <c r="E144" s="395" t="s">
        <v>303</v>
      </c>
      <c r="F144" s="396">
        <f>COUNTA(F134:F143)</f>
        <v>0</v>
      </c>
      <c r="G144" s="397">
        <f>COUNTA(G134:G143)</f>
        <v>0</v>
      </c>
      <c r="H144" s="613"/>
      <c r="I144" s="523"/>
      <c r="J144" s="615"/>
      <c r="K144" s="615"/>
      <c r="L144" s="616"/>
      <c r="M144" s="1273" t="s">
        <v>440</v>
      </c>
      <c r="N144" s="1274"/>
      <c r="O144" s="617">
        <f>SUM(O134:O143)</f>
        <v>0</v>
      </c>
      <c r="P144" s="618">
        <f>SUM(P134:P143)</f>
        <v>0</v>
      </c>
      <c r="Q144" s="523"/>
      <c r="S144" s="75"/>
      <c r="T144" s="79"/>
      <c r="U144" s="560"/>
      <c r="V144" s="545"/>
    </row>
    <row r="145" spans="1:22" ht="15.75" thickBot="1" x14ac:dyDescent="0.3">
      <c r="A145" s="546"/>
      <c r="B145" s="521"/>
      <c r="C145" s="487"/>
      <c r="D145" s="487"/>
      <c r="E145" s="487"/>
      <c r="F145" s="521"/>
      <c r="G145" s="487"/>
      <c r="H145" s="487"/>
      <c r="I145" s="521"/>
      <c r="J145" s="521"/>
      <c r="K145" s="521"/>
      <c r="L145" s="487"/>
      <c r="M145" s="487"/>
      <c r="N145" s="487"/>
      <c r="O145" s="487"/>
      <c r="P145" s="487"/>
      <c r="Q145" s="487"/>
      <c r="R145" s="487"/>
      <c r="S145" s="487"/>
      <c r="T145" s="561"/>
      <c r="U145" s="562"/>
      <c r="V145" s="493"/>
    </row>
    <row r="146" spans="1:22" ht="15.75" thickBot="1" x14ac:dyDescent="0.3">
      <c r="A146" s="524"/>
      <c r="B146" s="402"/>
      <c r="C146" s="280"/>
      <c r="D146" s="280"/>
      <c r="E146" s="280"/>
      <c r="F146" s="402"/>
      <c r="G146" s="280"/>
      <c r="H146" s="280"/>
      <c r="I146" s="402"/>
      <c r="J146" s="402"/>
      <c r="K146" s="402"/>
      <c r="L146" s="280"/>
      <c r="M146" s="280"/>
      <c r="N146" s="280"/>
      <c r="O146" s="280"/>
      <c r="P146" s="280"/>
      <c r="Q146" s="280"/>
      <c r="R146" s="280"/>
      <c r="S146" s="280"/>
      <c r="T146" s="551"/>
      <c r="U146" s="551"/>
      <c r="V146" s="404"/>
    </row>
    <row r="147" spans="1:22" ht="28.5" thickBot="1" x14ac:dyDescent="0.3">
      <c r="A147" s="136" t="s">
        <v>9</v>
      </c>
      <c r="B147" s="1226" t="s">
        <v>98</v>
      </c>
      <c r="C147" s="1227"/>
      <c r="E147" s="1221" t="s">
        <v>267</v>
      </c>
      <c r="F147" s="1223"/>
      <c r="G147" s="1224">
        <f>VLOOKUP(B147,'EXTRAUrbano.Piano inv. forn '!$D$23:$AB$42,3,FALSE)</f>
        <v>0</v>
      </c>
      <c r="H147" s="1225"/>
      <c r="I147" s="64"/>
      <c r="J147" s="1221" t="s">
        <v>268</v>
      </c>
      <c r="K147" s="1222"/>
      <c r="L147" s="1223"/>
      <c r="M147" s="1224">
        <f>VLOOKUP(B147,'EXTRAUrbano.Piano inv. forn '!$D$23:$AB$42,4,FALSE)</f>
        <v>0</v>
      </c>
      <c r="N147" s="1225"/>
      <c r="P147" s="143" t="s">
        <v>269</v>
      </c>
      <c r="Q147" s="525"/>
      <c r="S147" s="144" t="s">
        <v>270</v>
      </c>
      <c r="T147" s="1253"/>
      <c r="U147" s="1254"/>
      <c r="V147" s="406"/>
    </row>
    <row r="148" spans="1:22" ht="15.75" thickBot="1" x14ac:dyDescent="0.3">
      <c r="A148" s="109"/>
      <c r="B148" s="76"/>
      <c r="C148" s="76"/>
      <c r="E148" s="77"/>
      <c r="F148" s="77"/>
      <c r="G148" s="78"/>
      <c r="H148" s="78"/>
      <c r="I148" s="64"/>
      <c r="J148" s="77"/>
      <c r="K148" s="77"/>
      <c r="L148" s="77"/>
      <c r="M148" s="78"/>
      <c r="N148" s="78"/>
      <c r="P148" s="79"/>
      <c r="S148" s="75"/>
      <c r="T148" s="552"/>
      <c r="V148" s="110"/>
    </row>
    <row r="149" spans="1:22" ht="28.5" customHeight="1" thickBot="1" x14ac:dyDescent="0.3">
      <c r="A149" s="1255" t="s">
        <v>271</v>
      </c>
      <c r="B149" s="1256"/>
      <c r="C149" s="1256"/>
      <c r="D149" s="1257"/>
      <c r="E149" s="1210">
        <f>VLOOKUP(B147,'EXTRAUrbano.Piano inv. forn '!$D$23:$AB$42,17,FALSE)</f>
        <v>0</v>
      </c>
      <c r="F149" s="1258"/>
      <c r="G149" s="1258"/>
      <c r="H149" s="1211"/>
      <c r="I149" s="64"/>
      <c r="J149" s="1263" t="s">
        <v>52</v>
      </c>
      <c r="K149" s="1264"/>
      <c r="L149" s="1265"/>
      <c r="M149" s="1210">
        <f>VLOOKUP(B147,'EXTRAUrbano.Piano inv. forn '!$D$23:$AB$42,19,FALSE)</f>
        <v>0</v>
      </c>
      <c r="N149" s="1211"/>
      <c r="O149" s="98"/>
      <c r="P149" s="142" t="s">
        <v>272</v>
      </c>
      <c r="Q149" s="115">
        <f>M149+E149</f>
        <v>0</v>
      </c>
      <c r="S149" s="144" t="s">
        <v>273</v>
      </c>
      <c r="T149" s="1253"/>
      <c r="U149" s="1254"/>
      <c r="V149" s="110"/>
    </row>
    <row r="150" spans="1:22" ht="15.75" thickBot="1" x14ac:dyDescent="0.3">
      <c r="A150" s="109"/>
      <c r="V150" s="406"/>
    </row>
    <row r="151" spans="1:22" ht="60.75" thickBot="1" x14ac:dyDescent="0.3">
      <c r="A151" s="1236" t="s">
        <v>274</v>
      </c>
      <c r="B151" s="1238" t="s">
        <v>275</v>
      </c>
      <c r="C151" s="1271" t="s">
        <v>276</v>
      </c>
      <c r="D151" s="137" t="s">
        <v>277</v>
      </c>
      <c r="E151" s="138" t="s">
        <v>278</v>
      </c>
      <c r="F151" s="137" t="s">
        <v>279</v>
      </c>
      <c r="G151" s="137" t="s">
        <v>280</v>
      </c>
      <c r="H151" s="139" t="s">
        <v>241</v>
      </c>
      <c r="I151" s="139" t="s">
        <v>281</v>
      </c>
      <c r="J151" s="139" t="s">
        <v>282</v>
      </c>
      <c r="K151" s="139" t="s">
        <v>636</v>
      </c>
      <c r="L151" s="139" t="s">
        <v>283</v>
      </c>
      <c r="M151" s="139" t="s">
        <v>284</v>
      </c>
      <c r="N151" s="139" t="s">
        <v>285</v>
      </c>
      <c r="O151" s="139" t="s">
        <v>286</v>
      </c>
      <c r="P151" s="139" t="s">
        <v>287</v>
      </c>
      <c r="Q151" s="139" t="s">
        <v>288</v>
      </c>
      <c r="R151" s="139" t="s">
        <v>289</v>
      </c>
      <c r="S151" s="139" t="s">
        <v>290</v>
      </c>
      <c r="T151" s="139" t="s">
        <v>632</v>
      </c>
      <c r="U151" s="1275" t="s">
        <v>291</v>
      </c>
      <c r="V151" s="526"/>
    </row>
    <row r="152" spans="1:22" ht="24.75" thickBot="1" x14ac:dyDescent="0.3">
      <c r="A152" s="1261"/>
      <c r="B152" s="1262"/>
      <c r="C152" s="1272"/>
      <c r="D152" s="141" t="s">
        <v>292</v>
      </c>
      <c r="E152" s="141" t="s">
        <v>305</v>
      </c>
      <c r="F152" s="141" t="s">
        <v>294</v>
      </c>
      <c r="G152" s="141" t="s">
        <v>294</v>
      </c>
      <c r="H152" s="141" t="s">
        <v>27</v>
      </c>
      <c r="I152" s="141" t="s">
        <v>674</v>
      </c>
      <c r="J152" s="141" t="s">
        <v>295</v>
      </c>
      <c r="K152" s="141" t="s">
        <v>296</v>
      </c>
      <c r="L152" s="141" t="s">
        <v>296</v>
      </c>
      <c r="M152" s="141" t="s">
        <v>297</v>
      </c>
      <c r="N152" s="141" t="s">
        <v>296</v>
      </c>
      <c r="O152" s="141" t="s">
        <v>298</v>
      </c>
      <c r="P152" s="141" t="s">
        <v>629</v>
      </c>
      <c r="Q152" s="141" t="s">
        <v>299</v>
      </c>
      <c r="R152" s="141" t="s">
        <v>300</v>
      </c>
      <c r="S152" s="141" t="s">
        <v>301</v>
      </c>
      <c r="T152" s="141" t="s">
        <v>301</v>
      </c>
      <c r="U152" s="1276"/>
      <c r="V152" s="526"/>
    </row>
    <row r="153" spans="1:22" x14ac:dyDescent="0.25">
      <c r="A153" s="1259" t="str">
        <f>B147</f>
        <v>Extra-urb.m.1</v>
      </c>
      <c r="B153" s="125">
        <v>1</v>
      </c>
      <c r="C153" s="166"/>
      <c r="D153" s="87"/>
      <c r="E153" s="87"/>
      <c r="F153" s="166"/>
      <c r="G153" s="528"/>
      <c r="H153" s="89"/>
      <c r="I153" s="529"/>
      <c r="J153" s="530"/>
      <c r="K153" s="530"/>
      <c r="L153" s="531"/>
      <c r="M153" s="529"/>
      <c r="N153" s="531"/>
      <c r="O153" s="129"/>
      <c r="P153" s="129"/>
      <c r="Q153" s="529"/>
      <c r="R153" s="529"/>
      <c r="S153" s="529"/>
      <c r="T153" s="554"/>
      <c r="U153" s="555"/>
      <c r="V153" s="406"/>
    </row>
    <row r="154" spans="1:22" x14ac:dyDescent="0.25">
      <c r="A154" s="1259"/>
      <c r="B154" s="126">
        <v>2</v>
      </c>
      <c r="C154" s="84"/>
      <c r="D154" s="74"/>
      <c r="E154" s="74"/>
      <c r="F154" s="84"/>
      <c r="G154" s="533"/>
      <c r="H154" s="84"/>
      <c r="I154" s="534"/>
      <c r="J154" s="535"/>
      <c r="K154" s="535"/>
      <c r="L154" s="536"/>
      <c r="M154" s="534"/>
      <c r="N154" s="536"/>
      <c r="O154" s="120"/>
      <c r="P154" s="120"/>
      <c r="Q154" s="534"/>
      <c r="R154" s="534" t="s">
        <v>302</v>
      </c>
      <c r="S154" s="534"/>
      <c r="T154" s="556"/>
      <c r="U154" s="557"/>
      <c r="V154" s="406"/>
    </row>
    <row r="155" spans="1:22" x14ac:dyDescent="0.25">
      <c r="A155" s="1259"/>
      <c r="B155" s="126">
        <v>3</v>
      </c>
      <c r="C155" s="84"/>
      <c r="D155" s="74"/>
      <c r="E155" s="74"/>
      <c r="F155" s="84"/>
      <c r="G155" s="533"/>
      <c r="H155" s="84"/>
      <c r="I155" s="534"/>
      <c r="J155" s="535"/>
      <c r="K155" s="535"/>
      <c r="L155" s="536"/>
      <c r="M155" s="534"/>
      <c r="N155" s="536"/>
      <c r="O155" s="120"/>
      <c r="P155" s="120"/>
      <c r="Q155" s="534"/>
      <c r="R155" s="534"/>
      <c r="S155" s="534"/>
      <c r="T155" s="556"/>
      <c r="U155" s="557"/>
      <c r="V155" s="406"/>
    </row>
    <row r="156" spans="1:22" x14ac:dyDescent="0.25">
      <c r="A156" s="1259"/>
      <c r="B156" s="126">
        <v>4</v>
      </c>
      <c r="C156" s="84"/>
      <c r="D156" s="74"/>
      <c r="E156" s="74"/>
      <c r="F156" s="84"/>
      <c r="G156" s="533"/>
      <c r="H156" s="84"/>
      <c r="I156" s="534"/>
      <c r="J156" s="535"/>
      <c r="K156" s="535"/>
      <c r="L156" s="536"/>
      <c r="M156" s="534"/>
      <c r="N156" s="536"/>
      <c r="O156" s="120"/>
      <c r="P156" s="120"/>
      <c r="Q156" s="534"/>
      <c r="R156" s="534"/>
      <c r="S156" s="534"/>
      <c r="T156" s="556"/>
      <c r="U156" s="557"/>
      <c r="V156" s="406"/>
    </row>
    <row r="157" spans="1:22" x14ac:dyDescent="0.25">
      <c r="A157" s="1259"/>
      <c r="B157" s="126">
        <v>5</v>
      </c>
      <c r="C157" s="84"/>
      <c r="D157" s="74"/>
      <c r="E157" s="74"/>
      <c r="F157" s="84"/>
      <c r="G157" s="533"/>
      <c r="H157" s="84"/>
      <c r="I157" s="534"/>
      <c r="J157" s="535"/>
      <c r="K157" s="535"/>
      <c r="L157" s="536"/>
      <c r="M157" s="534"/>
      <c r="N157" s="536"/>
      <c r="O157" s="120"/>
      <c r="P157" s="120"/>
      <c r="Q157" s="534"/>
      <c r="R157" s="534"/>
      <c r="S157" s="534"/>
      <c r="T157" s="556"/>
      <c r="U157" s="557"/>
      <c r="V157" s="406"/>
    </row>
    <row r="158" spans="1:22" x14ac:dyDescent="0.25">
      <c r="A158" s="1259"/>
      <c r="B158" s="126">
        <v>6</v>
      </c>
      <c r="C158" s="84"/>
      <c r="D158" s="74"/>
      <c r="E158" s="74"/>
      <c r="F158" s="84"/>
      <c r="G158" s="533"/>
      <c r="H158" s="84"/>
      <c r="I158" s="534"/>
      <c r="J158" s="535"/>
      <c r="K158" s="535"/>
      <c r="L158" s="536"/>
      <c r="M158" s="534"/>
      <c r="N158" s="536"/>
      <c r="O158" s="120"/>
      <c r="P158" s="120"/>
      <c r="Q158" s="534"/>
      <c r="R158" s="534"/>
      <c r="S158" s="534"/>
      <c r="T158" s="556"/>
      <c r="U158" s="557"/>
      <c r="V158" s="406"/>
    </row>
    <row r="159" spans="1:22" x14ac:dyDescent="0.25">
      <c r="A159" s="1259"/>
      <c r="B159" s="126">
        <v>7</v>
      </c>
      <c r="C159" s="84"/>
      <c r="D159" s="74"/>
      <c r="E159" s="74"/>
      <c r="F159" s="84"/>
      <c r="G159" s="533"/>
      <c r="H159" s="84"/>
      <c r="I159" s="534"/>
      <c r="J159" s="535"/>
      <c r="K159" s="535"/>
      <c r="L159" s="536"/>
      <c r="M159" s="534"/>
      <c r="N159" s="536"/>
      <c r="O159" s="120"/>
      <c r="P159" s="120"/>
      <c r="Q159" s="534"/>
      <c r="R159" s="534"/>
      <c r="S159" s="534"/>
      <c r="T159" s="556"/>
      <c r="U159" s="557"/>
      <c r="V159" s="406"/>
    </row>
    <row r="160" spans="1:22" x14ac:dyDescent="0.25">
      <c r="A160" s="1259"/>
      <c r="B160" s="126">
        <v>8</v>
      </c>
      <c r="C160" s="84"/>
      <c r="D160" s="74"/>
      <c r="E160" s="74"/>
      <c r="F160" s="84"/>
      <c r="G160" s="533"/>
      <c r="H160" s="84"/>
      <c r="I160" s="534"/>
      <c r="J160" s="535"/>
      <c r="K160" s="535"/>
      <c r="L160" s="536"/>
      <c r="M160" s="534"/>
      <c r="N160" s="536"/>
      <c r="O160" s="120"/>
      <c r="P160" s="120"/>
      <c r="Q160" s="534"/>
      <c r="R160" s="534"/>
      <c r="S160" s="534"/>
      <c r="T160" s="556"/>
      <c r="U160" s="557"/>
      <c r="V160" s="406"/>
    </row>
    <row r="161" spans="1:22" x14ac:dyDescent="0.25">
      <c r="A161" s="1259"/>
      <c r="B161" s="126">
        <v>9</v>
      </c>
      <c r="C161" s="84"/>
      <c r="D161" s="74"/>
      <c r="E161" s="74"/>
      <c r="F161" s="84"/>
      <c r="G161" s="533"/>
      <c r="H161" s="84"/>
      <c r="I161" s="534"/>
      <c r="J161" s="535"/>
      <c r="K161" s="535"/>
      <c r="L161" s="536"/>
      <c r="M161" s="534"/>
      <c r="N161" s="536"/>
      <c r="O161" s="120"/>
      <c r="P161" s="120"/>
      <c r="Q161" s="534"/>
      <c r="R161" s="534"/>
      <c r="S161" s="534"/>
      <c r="T161" s="556"/>
      <c r="U161" s="557"/>
      <c r="V161" s="406"/>
    </row>
    <row r="162" spans="1:22" x14ac:dyDescent="0.25">
      <c r="A162" s="1260"/>
      <c r="B162" s="127">
        <v>10</v>
      </c>
      <c r="C162" s="104"/>
      <c r="D162" s="102"/>
      <c r="E162" s="102"/>
      <c r="F162" s="104"/>
      <c r="G162" s="538"/>
      <c r="H162" s="104"/>
      <c r="I162" s="539"/>
      <c r="J162" s="540"/>
      <c r="K162" s="540"/>
      <c r="L162" s="541"/>
      <c r="M162" s="539"/>
      <c r="N162" s="541"/>
      <c r="O162" s="121"/>
      <c r="P162" s="121"/>
      <c r="Q162" s="539"/>
      <c r="R162" s="539"/>
      <c r="S162" s="539"/>
      <c r="T162" s="558"/>
      <c r="U162" s="559"/>
      <c r="V162" s="406"/>
    </row>
    <row r="163" spans="1:22" ht="25.5" thickBot="1" x14ac:dyDescent="0.3">
      <c r="A163" s="612"/>
      <c r="C163" s="613"/>
      <c r="D163" s="614"/>
      <c r="E163" s="395" t="s">
        <v>303</v>
      </c>
      <c r="F163" s="396">
        <f>COUNTA(F153:F162)</f>
        <v>0</v>
      </c>
      <c r="G163" s="397">
        <f>COUNTA(G153:G162)</f>
        <v>0</v>
      </c>
      <c r="H163" s="613"/>
      <c r="I163" s="523"/>
      <c r="J163" s="615"/>
      <c r="K163" s="615"/>
      <c r="L163" s="616"/>
      <c r="M163" s="1273" t="s">
        <v>440</v>
      </c>
      <c r="N163" s="1274"/>
      <c r="O163" s="617">
        <f>SUM(O153:O162)</f>
        <v>0</v>
      </c>
      <c r="P163" s="618">
        <f>SUM(P153:P162)</f>
        <v>0</v>
      </c>
      <c r="Q163" s="523"/>
      <c r="S163" s="75"/>
      <c r="T163" s="79"/>
      <c r="U163" s="560"/>
      <c r="V163" s="545"/>
    </row>
    <row r="164" spans="1:22" ht="15.75" thickBot="1" x14ac:dyDescent="0.3">
      <c r="A164" s="546"/>
      <c r="B164" s="521"/>
      <c r="C164" s="487"/>
      <c r="D164" s="487"/>
      <c r="E164" s="487"/>
      <c r="F164" s="521"/>
      <c r="G164" s="487"/>
      <c r="H164" s="487"/>
      <c r="I164" s="521"/>
      <c r="J164" s="521"/>
      <c r="K164" s="521"/>
      <c r="L164" s="487"/>
      <c r="M164" s="487"/>
      <c r="N164" s="487"/>
      <c r="O164" s="487"/>
      <c r="P164" s="487"/>
      <c r="Q164" s="487"/>
      <c r="R164" s="487"/>
      <c r="S164" s="487"/>
      <c r="T164" s="561"/>
      <c r="U164" s="562"/>
      <c r="V164" s="493"/>
    </row>
    <row r="165" spans="1:22" ht="15.75" thickBot="1" x14ac:dyDescent="0.3">
      <c r="A165" s="524"/>
      <c r="B165" s="402"/>
      <c r="C165" s="280"/>
      <c r="D165" s="280"/>
      <c r="E165" s="280"/>
      <c r="F165" s="402"/>
      <c r="G165" s="280"/>
      <c r="H165" s="280"/>
      <c r="I165" s="402"/>
      <c r="J165" s="402"/>
      <c r="K165" s="402"/>
      <c r="L165" s="280"/>
      <c r="M165" s="280"/>
      <c r="N165" s="280"/>
      <c r="O165" s="280"/>
      <c r="P165" s="280"/>
      <c r="Q165" s="280"/>
      <c r="R165" s="280"/>
      <c r="S165" s="280"/>
      <c r="T165" s="551"/>
      <c r="U165" s="551"/>
      <c r="V165" s="404"/>
    </row>
    <row r="166" spans="1:22" ht="28.5" thickBot="1" x14ac:dyDescent="0.3">
      <c r="A166" s="136" t="s">
        <v>9</v>
      </c>
      <c r="B166" s="1226" t="s">
        <v>98</v>
      </c>
      <c r="C166" s="1227"/>
      <c r="E166" s="1221" t="s">
        <v>267</v>
      </c>
      <c r="F166" s="1223"/>
      <c r="G166" s="1224">
        <f>VLOOKUP(B166,'EXTRAUrbano.Piano inv. forn '!$D$23:$AB$42,3,FALSE)</f>
        <v>0</v>
      </c>
      <c r="H166" s="1225"/>
      <c r="I166" s="64"/>
      <c r="J166" s="1221" t="s">
        <v>268</v>
      </c>
      <c r="K166" s="1222"/>
      <c r="L166" s="1223"/>
      <c r="M166" s="1224">
        <f>VLOOKUP(B166,'EXTRAUrbano.Piano inv. forn '!$D$23:$AB$42,4,FALSE)</f>
        <v>0</v>
      </c>
      <c r="N166" s="1225"/>
      <c r="P166" s="143" t="s">
        <v>269</v>
      </c>
      <c r="Q166" s="525"/>
      <c r="S166" s="144" t="s">
        <v>270</v>
      </c>
      <c r="T166" s="1253"/>
      <c r="U166" s="1254"/>
      <c r="V166" s="406"/>
    </row>
    <row r="167" spans="1:22" ht="15.75" thickBot="1" x14ac:dyDescent="0.3">
      <c r="A167" s="109"/>
      <c r="B167" s="76"/>
      <c r="C167" s="76"/>
      <c r="E167" s="77"/>
      <c r="F167" s="77"/>
      <c r="G167" s="78"/>
      <c r="H167" s="78"/>
      <c r="I167" s="64"/>
      <c r="J167" s="77"/>
      <c r="K167" s="77"/>
      <c r="L167" s="77"/>
      <c r="M167" s="78"/>
      <c r="N167" s="78"/>
      <c r="P167" s="79"/>
      <c r="S167" s="75"/>
      <c r="T167" s="552"/>
      <c r="V167" s="110"/>
    </row>
    <row r="168" spans="1:22" ht="28.5" customHeight="1" thickBot="1" x14ac:dyDescent="0.3">
      <c r="A168" s="1255" t="s">
        <v>271</v>
      </c>
      <c r="B168" s="1256"/>
      <c r="C168" s="1256"/>
      <c r="D168" s="1257"/>
      <c r="E168" s="1210">
        <f>VLOOKUP(B166,'EXTRAUrbano.Piano inv. forn '!$D$23:$AB$42,17,FALSE)</f>
        <v>0</v>
      </c>
      <c r="F168" s="1258"/>
      <c r="G168" s="1258"/>
      <c r="H168" s="1211"/>
      <c r="I168" s="64"/>
      <c r="J168" s="1263" t="s">
        <v>52</v>
      </c>
      <c r="K168" s="1264"/>
      <c r="L168" s="1265"/>
      <c r="M168" s="1210">
        <f>VLOOKUP(B166,'EXTRAUrbano.Piano inv. forn '!$D$23:$AB$42,19,FALSE)</f>
        <v>0</v>
      </c>
      <c r="N168" s="1211"/>
      <c r="O168" s="98"/>
      <c r="P168" s="142" t="s">
        <v>272</v>
      </c>
      <c r="Q168" s="115">
        <f>M168+E168</f>
        <v>0</v>
      </c>
      <c r="S168" s="144" t="s">
        <v>273</v>
      </c>
      <c r="T168" s="1253"/>
      <c r="U168" s="1254"/>
      <c r="V168" s="110"/>
    </row>
    <row r="169" spans="1:22" ht="15.75" thickBot="1" x14ac:dyDescent="0.3">
      <c r="A169" s="109"/>
      <c r="V169" s="406"/>
    </row>
    <row r="170" spans="1:22" ht="60.75" thickBot="1" x14ac:dyDescent="0.3">
      <c r="A170" s="1236" t="s">
        <v>274</v>
      </c>
      <c r="B170" s="1238" t="s">
        <v>275</v>
      </c>
      <c r="C170" s="1271" t="s">
        <v>276</v>
      </c>
      <c r="D170" s="137" t="s">
        <v>277</v>
      </c>
      <c r="E170" s="138" t="s">
        <v>278</v>
      </c>
      <c r="F170" s="137" t="s">
        <v>279</v>
      </c>
      <c r="G170" s="137" t="s">
        <v>280</v>
      </c>
      <c r="H170" s="139" t="s">
        <v>241</v>
      </c>
      <c r="I170" s="139" t="s">
        <v>281</v>
      </c>
      <c r="J170" s="139" t="s">
        <v>282</v>
      </c>
      <c r="K170" s="139" t="s">
        <v>636</v>
      </c>
      <c r="L170" s="139" t="s">
        <v>283</v>
      </c>
      <c r="M170" s="139" t="s">
        <v>284</v>
      </c>
      <c r="N170" s="139" t="s">
        <v>285</v>
      </c>
      <c r="O170" s="139" t="s">
        <v>286</v>
      </c>
      <c r="P170" s="139" t="s">
        <v>287</v>
      </c>
      <c r="Q170" s="139" t="s">
        <v>288</v>
      </c>
      <c r="R170" s="139" t="s">
        <v>289</v>
      </c>
      <c r="S170" s="139" t="s">
        <v>290</v>
      </c>
      <c r="T170" s="139" t="s">
        <v>632</v>
      </c>
      <c r="U170" s="1275" t="s">
        <v>291</v>
      </c>
      <c r="V170" s="526"/>
    </row>
    <row r="171" spans="1:22" ht="24.75" thickBot="1" x14ac:dyDescent="0.3">
      <c r="A171" s="1261"/>
      <c r="B171" s="1262"/>
      <c r="C171" s="1272"/>
      <c r="D171" s="141" t="s">
        <v>292</v>
      </c>
      <c r="E171" s="141" t="s">
        <v>305</v>
      </c>
      <c r="F171" s="141" t="s">
        <v>294</v>
      </c>
      <c r="G171" s="141" t="s">
        <v>294</v>
      </c>
      <c r="H171" s="141" t="s">
        <v>27</v>
      </c>
      <c r="I171" s="141" t="s">
        <v>674</v>
      </c>
      <c r="J171" s="141" t="s">
        <v>295</v>
      </c>
      <c r="K171" s="141" t="s">
        <v>296</v>
      </c>
      <c r="L171" s="141" t="s">
        <v>296</v>
      </c>
      <c r="M171" s="141" t="s">
        <v>297</v>
      </c>
      <c r="N171" s="141" t="s">
        <v>296</v>
      </c>
      <c r="O171" s="141" t="s">
        <v>298</v>
      </c>
      <c r="P171" s="141" t="s">
        <v>629</v>
      </c>
      <c r="Q171" s="141" t="s">
        <v>299</v>
      </c>
      <c r="R171" s="141" t="s">
        <v>300</v>
      </c>
      <c r="S171" s="141" t="s">
        <v>301</v>
      </c>
      <c r="T171" s="141" t="s">
        <v>301</v>
      </c>
      <c r="U171" s="1276"/>
      <c r="V171" s="526"/>
    </row>
    <row r="172" spans="1:22" x14ac:dyDescent="0.25">
      <c r="A172" s="1259" t="str">
        <f>B166</f>
        <v>Extra-urb.m.1</v>
      </c>
      <c r="B172" s="125">
        <v>1</v>
      </c>
      <c r="C172" s="166"/>
      <c r="D172" s="87"/>
      <c r="E172" s="87"/>
      <c r="F172" s="166"/>
      <c r="G172" s="528"/>
      <c r="H172" s="89"/>
      <c r="I172" s="529"/>
      <c r="J172" s="530"/>
      <c r="K172" s="530"/>
      <c r="L172" s="531"/>
      <c r="M172" s="529"/>
      <c r="N172" s="531"/>
      <c r="O172" s="129"/>
      <c r="P172" s="129"/>
      <c r="Q172" s="529"/>
      <c r="R172" s="529"/>
      <c r="S172" s="529"/>
      <c r="T172" s="554"/>
      <c r="U172" s="555"/>
      <c r="V172" s="406"/>
    </row>
    <row r="173" spans="1:22" x14ac:dyDescent="0.25">
      <c r="A173" s="1259"/>
      <c r="B173" s="126">
        <v>2</v>
      </c>
      <c r="C173" s="84"/>
      <c r="D173" s="74"/>
      <c r="E173" s="74"/>
      <c r="F173" s="84"/>
      <c r="G173" s="533"/>
      <c r="H173" s="84"/>
      <c r="I173" s="534"/>
      <c r="J173" s="535"/>
      <c r="K173" s="535"/>
      <c r="L173" s="536"/>
      <c r="M173" s="534"/>
      <c r="N173" s="536"/>
      <c r="O173" s="120"/>
      <c r="P173" s="120"/>
      <c r="Q173" s="534"/>
      <c r="R173" s="534" t="s">
        <v>302</v>
      </c>
      <c r="S173" s="534"/>
      <c r="T173" s="556"/>
      <c r="U173" s="557"/>
      <c r="V173" s="406"/>
    </row>
    <row r="174" spans="1:22" x14ac:dyDescent="0.25">
      <c r="A174" s="1259"/>
      <c r="B174" s="126">
        <v>3</v>
      </c>
      <c r="C174" s="84"/>
      <c r="D174" s="74"/>
      <c r="E174" s="74"/>
      <c r="F174" s="84"/>
      <c r="G174" s="533"/>
      <c r="H174" s="84"/>
      <c r="I174" s="534"/>
      <c r="J174" s="535"/>
      <c r="K174" s="535"/>
      <c r="L174" s="536"/>
      <c r="M174" s="534"/>
      <c r="N174" s="536"/>
      <c r="O174" s="120"/>
      <c r="P174" s="120"/>
      <c r="Q174" s="534"/>
      <c r="R174" s="534"/>
      <c r="S174" s="534"/>
      <c r="T174" s="556"/>
      <c r="U174" s="557"/>
      <c r="V174" s="406"/>
    </row>
    <row r="175" spans="1:22" x14ac:dyDescent="0.25">
      <c r="A175" s="1259"/>
      <c r="B175" s="126">
        <v>4</v>
      </c>
      <c r="C175" s="84"/>
      <c r="D175" s="74"/>
      <c r="E175" s="74"/>
      <c r="F175" s="84"/>
      <c r="G175" s="533"/>
      <c r="H175" s="84"/>
      <c r="I175" s="534"/>
      <c r="J175" s="535"/>
      <c r="K175" s="535"/>
      <c r="L175" s="536"/>
      <c r="M175" s="534"/>
      <c r="N175" s="536"/>
      <c r="O175" s="120"/>
      <c r="P175" s="120"/>
      <c r="Q175" s="534"/>
      <c r="R175" s="534"/>
      <c r="S175" s="534"/>
      <c r="T175" s="556"/>
      <c r="U175" s="557"/>
      <c r="V175" s="406"/>
    </row>
    <row r="176" spans="1:22" x14ac:dyDescent="0.25">
      <c r="A176" s="1259"/>
      <c r="B176" s="126">
        <v>5</v>
      </c>
      <c r="C176" s="84"/>
      <c r="D176" s="74"/>
      <c r="E176" s="74"/>
      <c r="F176" s="84"/>
      <c r="G176" s="533"/>
      <c r="H176" s="84"/>
      <c r="I176" s="534"/>
      <c r="J176" s="535"/>
      <c r="K176" s="535"/>
      <c r="L176" s="536"/>
      <c r="M176" s="534"/>
      <c r="N176" s="536"/>
      <c r="O176" s="120"/>
      <c r="P176" s="120"/>
      <c r="Q176" s="534"/>
      <c r="R176" s="534"/>
      <c r="S176" s="534"/>
      <c r="T176" s="556"/>
      <c r="U176" s="557"/>
      <c r="V176" s="406"/>
    </row>
    <row r="177" spans="1:22" x14ac:dyDescent="0.25">
      <c r="A177" s="1259"/>
      <c r="B177" s="126">
        <v>6</v>
      </c>
      <c r="C177" s="84"/>
      <c r="D177" s="74"/>
      <c r="E177" s="74"/>
      <c r="F177" s="84"/>
      <c r="G177" s="533"/>
      <c r="H177" s="84"/>
      <c r="I177" s="534"/>
      <c r="J177" s="535"/>
      <c r="K177" s="535"/>
      <c r="L177" s="536"/>
      <c r="M177" s="534"/>
      <c r="N177" s="536"/>
      <c r="O177" s="120"/>
      <c r="P177" s="120"/>
      <c r="Q177" s="534"/>
      <c r="R177" s="534"/>
      <c r="S177" s="534"/>
      <c r="T177" s="556"/>
      <c r="U177" s="557"/>
      <c r="V177" s="406"/>
    </row>
    <row r="178" spans="1:22" x14ac:dyDescent="0.25">
      <c r="A178" s="1259"/>
      <c r="B178" s="126">
        <v>7</v>
      </c>
      <c r="C178" s="84"/>
      <c r="D178" s="74"/>
      <c r="E178" s="74"/>
      <c r="F178" s="84"/>
      <c r="G178" s="533"/>
      <c r="H178" s="84"/>
      <c r="I178" s="534"/>
      <c r="J178" s="535"/>
      <c r="K178" s="535"/>
      <c r="L178" s="536"/>
      <c r="M178" s="534"/>
      <c r="N178" s="536"/>
      <c r="O178" s="120"/>
      <c r="P178" s="120"/>
      <c r="Q178" s="534"/>
      <c r="R178" s="534"/>
      <c r="S178" s="534"/>
      <c r="T178" s="556"/>
      <c r="U178" s="557"/>
      <c r="V178" s="406"/>
    </row>
    <row r="179" spans="1:22" x14ac:dyDescent="0.25">
      <c r="A179" s="1259"/>
      <c r="B179" s="126">
        <v>8</v>
      </c>
      <c r="C179" s="84"/>
      <c r="D179" s="74"/>
      <c r="E179" s="74"/>
      <c r="F179" s="84"/>
      <c r="G179" s="533"/>
      <c r="H179" s="84"/>
      <c r="I179" s="534"/>
      <c r="J179" s="535"/>
      <c r="K179" s="535"/>
      <c r="L179" s="536"/>
      <c r="M179" s="534"/>
      <c r="N179" s="536"/>
      <c r="O179" s="120"/>
      <c r="P179" s="120"/>
      <c r="Q179" s="534"/>
      <c r="R179" s="534"/>
      <c r="S179" s="534"/>
      <c r="T179" s="556"/>
      <c r="U179" s="557"/>
      <c r="V179" s="406"/>
    </row>
    <row r="180" spans="1:22" x14ac:dyDescent="0.25">
      <c r="A180" s="1259"/>
      <c r="B180" s="126">
        <v>9</v>
      </c>
      <c r="C180" s="84"/>
      <c r="D180" s="74"/>
      <c r="E180" s="74"/>
      <c r="F180" s="84"/>
      <c r="G180" s="533"/>
      <c r="H180" s="84"/>
      <c r="I180" s="534"/>
      <c r="J180" s="535"/>
      <c r="K180" s="535"/>
      <c r="L180" s="536"/>
      <c r="M180" s="534"/>
      <c r="N180" s="536"/>
      <c r="O180" s="120"/>
      <c r="P180" s="120"/>
      <c r="Q180" s="534"/>
      <c r="R180" s="534"/>
      <c r="S180" s="534"/>
      <c r="T180" s="556"/>
      <c r="U180" s="557"/>
      <c r="V180" s="406"/>
    </row>
    <row r="181" spans="1:22" x14ac:dyDescent="0.25">
      <c r="A181" s="1260"/>
      <c r="B181" s="127">
        <v>10</v>
      </c>
      <c r="C181" s="104"/>
      <c r="D181" s="102"/>
      <c r="E181" s="102"/>
      <c r="F181" s="104"/>
      <c r="G181" s="538"/>
      <c r="H181" s="104"/>
      <c r="I181" s="539"/>
      <c r="J181" s="540"/>
      <c r="K181" s="540"/>
      <c r="L181" s="541"/>
      <c r="M181" s="539"/>
      <c r="N181" s="541"/>
      <c r="O181" s="121"/>
      <c r="P181" s="121"/>
      <c r="Q181" s="539"/>
      <c r="R181" s="539"/>
      <c r="S181" s="539"/>
      <c r="T181" s="558"/>
      <c r="U181" s="559"/>
      <c r="V181" s="406"/>
    </row>
    <row r="182" spans="1:22" ht="25.5" thickBot="1" x14ac:dyDescent="0.3">
      <c r="A182" s="612"/>
      <c r="C182" s="613"/>
      <c r="D182" s="614"/>
      <c r="E182" s="395" t="s">
        <v>303</v>
      </c>
      <c r="F182" s="396">
        <f>COUNTA(F172:F181)</f>
        <v>0</v>
      </c>
      <c r="G182" s="397">
        <f>COUNTA(G172:G181)</f>
        <v>0</v>
      </c>
      <c r="H182" s="613"/>
      <c r="I182" s="523"/>
      <c r="J182" s="615"/>
      <c r="K182" s="615"/>
      <c r="L182" s="616"/>
      <c r="M182" s="1273" t="s">
        <v>440</v>
      </c>
      <c r="N182" s="1274"/>
      <c r="O182" s="617">
        <f>SUM(O172:O181)</f>
        <v>0</v>
      </c>
      <c r="P182" s="618">
        <f>SUM(P172:P181)</f>
        <v>0</v>
      </c>
      <c r="Q182" s="523"/>
      <c r="S182" s="75"/>
      <c r="T182" s="79"/>
      <c r="U182" s="560"/>
      <c r="V182" s="545"/>
    </row>
    <row r="183" spans="1:22" ht="15.75" thickBot="1" x14ac:dyDescent="0.3">
      <c r="A183" s="546"/>
      <c r="B183" s="521"/>
      <c r="C183" s="487"/>
      <c r="D183" s="487"/>
      <c r="E183" s="487"/>
      <c r="F183" s="521"/>
      <c r="G183" s="487"/>
      <c r="H183" s="487"/>
      <c r="I183" s="521"/>
      <c r="J183" s="521"/>
      <c r="K183" s="521"/>
      <c r="L183" s="487"/>
      <c r="M183" s="487"/>
      <c r="N183" s="487"/>
      <c r="O183" s="487"/>
      <c r="P183" s="487"/>
      <c r="Q183" s="487"/>
      <c r="R183" s="487"/>
      <c r="S183" s="487"/>
      <c r="T183" s="561"/>
      <c r="U183" s="562"/>
      <c r="V183" s="493"/>
    </row>
    <row r="184" spans="1:22" ht="15.75" thickBot="1" x14ac:dyDescent="0.3">
      <c r="A184" s="524"/>
      <c r="B184" s="402"/>
      <c r="C184" s="280"/>
      <c r="D184" s="280"/>
      <c r="E184" s="280"/>
      <c r="F184" s="402"/>
      <c r="G184" s="280"/>
      <c r="H184" s="280"/>
      <c r="I184" s="402"/>
      <c r="J184" s="402"/>
      <c r="K184" s="402"/>
      <c r="L184" s="280"/>
      <c r="M184" s="280"/>
      <c r="N184" s="280"/>
      <c r="O184" s="280"/>
      <c r="P184" s="280"/>
      <c r="Q184" s="280"/>
      <c r="R184" s="280"/>
      <c r="S184" s="280"/>
      <c r="T184" s="551"/>
      <c r="U184" s="551"/>
      <c r="V184" s="404"/>
    </row>
    <row r="185" spans="1:22" ht="28.5" thickBot="1" x14ac:dyDescent="0.3">
      <c r="A185" s="136" t="s">
        <v>9</v>
      </c>
      <c r="B185" s="1226" t="s">
        <v>98</v>
      </c>
      <c r="C185" s="1227"/>
      <c r="E185" s="1221" t="s">
        <v>267</v>
      </c>
      <c r="F185" s="1223"/>
      <c r="G185" s="1224">
        <f>VLOOKUP(B185,'EXTRAUrbano.Piano inv. forn '!$D$23:$AB$42,3,FALSE)</f>
        <v>0</v>
      </c>
      <c r="H185" s="1225"/>
      <c r="I185" s="64"/>
      <c r="J185" s="1221" t="s">
        <v>268</v>
      </c>
      <c r="K185" s="1222"/>
      <c r="L185" s="1223"/>
      <c r="M185" s="1224">
        <f>VLOOKUP(B185,'EXTRAUrbano.Piano inv. forn '!$D$23:$AB$42,4,FALSE)</f>
        <v>0</v>
      </c>
      <c r="N185" s="1225"/>
      <c r="P185" s="143" t="s">
        <v>269</v>
      </c>
      <c r="Q185" s="525"/>
      <c r="S185" s="144" t="s">
        <v>270</v>
      </c>
      <c r="T185" s="1253"/>
      <c r="U185" s="1254"/>
      <c r="V185" s="406"/>
    </row>
    <row r="186" spans="1:22" ht="15.75" thickBot="1" x14ac:dyDescent="0.3">
      <c r="A186" s="109"/>
      <c r="B186" s="76"/>
      <c r="C186" s="76"/>
      <c r="E186" s="77"/>
      <c r="F186" s="77"/>
      <c r="G186" s="78"/>
      <c r="H186" s="78"/>
      <c r="I186" s="64"/>
      <c r="J186" s="77"/>
      <c r="K186" s="77"/>
      <c r="L186" s="77"/>
      <c r="M186" s="78"/>
      <c r="N186" s="78"/>
      <c r="P186" s="79"/>
      <c r="S186" s="75"/>
      <c r="T186" s="552"/>
      <c r="V186" s="110"/>
    </row>
    <row r="187" spans="1:22" ht="28.5" customHeight="1" thickBot="1" x14ac:dyDescent="0.3">
      <c r="A187" s="1255" t="s">
        <v>271</v>
      </c>
      <c r="B187" s="1256"/>
      <c r="C187" s="1256"/>
      <c r="D187" s="1257"/>
      <c r="E187" s="1210">
        <f>VLOOKUP(B185,'EXTRAUrbano.Piano inv. forn '!$D$23:$AB$42,17,FALSE)</f>
        <v>0</v>
      </c>
      <c r="F187" s="1258"/>
      <c r="G187" s="1258"/>
      <c r="H187" s="1211"/>
      <c r="I187" s="64"/>
      <c r="J187" s="1263" t="s">
        <v>52</v>
      </c>
      <c r="K187" s="1264"/>
      <c r="L187" s="1265"/>
      <c r="M187" s="1210">
        <f>VLOOKUP(B185,'EXTRAUrbano.Piano inv. forn '!$D$23:$AB$42,19,FALSE)</f>
        <v>0</v>
      </c>
      <c r="N187" s="1211"/>
      <c r="O187" s="98"/>
      <c r="P187" s="142" t="s">
        <v>272</v>
      </c>
      <c r="Q187" s="115">
        <f>M187+E187</f>
        <v>0</v>
      </c>
      <c r="S187" s="144" t="s">
        <v>273</v>
      </c>
      <c r="T187" s="1253"/>
      <c r="U187" s="1254"/>
      <c r="V187" s="110"/>
    </row>
    <row r="188" spans="1:22" ht="15.75" thickBot="1" x14ac:dyDescent="0.3">
      <c r="A188" s="109"/>
      <c r="V188" s="406"/>
    </row>
    <row r="189" spans="1:22" ht="60.75" thickBot="1" x14ac:dyDescent="0.3">
      <c r="A189" s="1236" t="s">
        <v>274</v>
      </c>
      <c r="B189" s="1238" t="s">
        <v>275</v>
      </c>
      <c r="C189" s="1271" t="s">
        <v>276</v>
      </c>
      <c r="D189" s="137" t="s">
        <v>277</v>
      </c>
      <c r="E189" s="138" t="s">
        <v>278</v>
      </c>
      <c r="F189" s="137" t="s">
        <v>279</v>
      </c>
      <c r="G189" s="137" t="s">
        <v>280</v>
      </c>
      <c r="H189" s="139" t="s">
        <v>241</v>
      </c>
      <c r="I189" s="139" t="s">
        <v>281</v>
      </c>
      <c r="J189" s="139" t="s">
        <v>282</v>
      </c>
      <c r="K189" s="139" t="s">
        <v>636</v>
      </c>
      <c r="L189" s="139" t="s">
        <v>283</v>
      </c>
      <c r="M189" s="139" t="s">
        <v>284</v>
      </c>
      <c r="N189" s="139" t="s">
        <v>285</v>
      </c>
      <c r="O189" s="139" t="s">
        <v>286</v>
      </c>
      <c r="P189" s="139" t="s">
        <v>287</v>
      </c>
      <c r="Q189" s="139" t="s">
        <v>288</v>
      </c>
      <c r="R189" s="139" t="s">
        <v>289</v>
      </c>
      <c r="S189" s="139" t="s">
        <v>290</v>
      </c>
      <c r="T189" s="139" t="s">
        <v>632</v>
      </c>
      <c r="U189" s="1275" t="s">
        <v>291</v>
      </c>
      <c r="V189" s="526"/>
    </row>
    <row r="190" spans="1:22" ht="24.75" thickBot="1" x14ac:dyDescent="0.3">
      <c r="A190" s="1261"/>
      <c r="B190" s="1262"/>
      <c r="C190" s="1272"/>
      <c r="D190" s="141" t="s">
        <v>292</v>
      </c>
      <c r="E190" s="141" t="s">
        <v>305</v>
      </c>
      <c r="F190" s="141" t="s">
        <v>294</v>
      </c>
      <c r="G190" s="141" t="s">
        <v>294</v>
      </c>
      <c r="H190" s="141" t="s">
        <v>27</v>
      </c>
      <c r="I190" s="141" t="s">
        <v>674</v>
      </c>
      <c r="J190" s="141" t="s">
        <v>295</v>
      </c>
      <c r="K190" s="141" t="s">
        <v>296</v>
      </c>
      <c r="L190" s="141" t="s">
        <v>296</v>
      </c>
      <c r="M190" s="141" t="s">
        <v>297</v>
      </c>
      <c r="N190" s="141" t="s">
        <v>296</v>
      </c>
      <c r="O190" s="141" t="s">
        <v>298</v>
      </c>
      <c r="P190" s="141" t="s">
        <v>629</v>
      </c>
      <c r="Q190" s="141" t="s">
        <v>299</v>
      </c>
      <c r="R190" s="141" t="s">
        <v>300</v>
      </c>
      <c r="S190" s="141" t="s">
        <v>301</v>
      </c>
      <c r="T190" s="141" t="s">
        <v>301</v>
      </c>
      <c r="U190" s="1276"/>
      <c r="V190" s="526"/>
    </row>
    <row r="191" spans="1:22" x14ac:dyDescent="0.25">
      <c r="A191" s="1259" t="str">
        <f>B185</f>
        <v>Extra-urb.m.1</v>
      </c>
      <c r="B191" s="125">
        <v>1</v>
      </c>
      <c r="C191" s="166"/>
      <c r="D191" s="87"/>
      <c r="E191" s="87"/>
      <c r="F191" s="166"/>
      <c r="G191" s="528"/>
      <c r="H191" s="89"/>
      <c r="I191" s="529"/>
      <c r="J191" s="530"/>
      <c r="K191" s="530"/>
      <c r="L191" s="531"/>
      <c r="M191" s="529"/>
      <c r="N191" s="531"/>
      <c r="O191" s="129"/>
      <c r="P191" s="129"/>
      <c r="Q191" s="529"/>
      <c r="R191" s="529"/>
      <c r="S191" s="529"/>
      <c r="T191" s="554"/>
      <c r="U191" s="555"/>
      <c r="V191" s="406"/>
    </row>
    <row r="192" spans="1:22" x14ac:dyDescent="0.25">
      <c r="A192" s="1259"/>
      <c r="B192" s="126">
        <v>2</v>
      </c>
      <c r="C192" s="84"/>
      <c r="D192" s="74"/>
      <c r="E192" s="74"/>
      <c r="F192" s="84"/>
      <c r="G192" s="533"/>
      <c r="H192" s="84"/>
      <c r="I192" s="534"/>
      <c r="J192" s="535"/>
      <c r="K192" s="535"/>
      <c r="L192" s="536"/>
      <c r="M192" s="534"/>
      <c r="N192" s="536"/>
      <c r="O192" s="120"/>
      <c r="P192" s="120"/>
      <c r="Q192" s="534"/>
      <c r="R192" s="534" t="s">
        <v>302</v>
      </c>
      <c r="S192" s="534"/>
      <c r="T192" s="556"/>
      <c r="U192" s="557"/>
      <c r="V192" s="406"/>
    </row>
    <row r="193" spans="1:22" x14ac:dyDescent="0.25">
      <c r="A193" s="1259"/>
      <c r="B193" s="126">
        <v>3</v>
      </c>
      <c r="C193" s="84"/>
      <c r="D193" s="74"/>
      <c r="E193" s="74"/>
      <c r="F193" s="84"/>
      <c r="G193" s="533"/>
      <c r="H193" s="84"/>
      <c r="I193" s="534"/>
      <c r="J193" s="535"/>
      <c r="K193" s="535"/>
      <c r="L193" s="536"/>
      <c r="M193" s="534"/>
      <c r="N193" s="536"/>
      <c r="O193" s="120"/>
      <c r="P193" s="120"/>
      <c r="Q193" s="534"/>
      <c r="R193" s="534"/>
      <c r="S193" s="534"/>
      <c r="T193" s="556"/>
      <c r="U193" s="557"/>
      <c r="V193" s="406"/>
    </row>
    <row r="194" spans="1:22" x14ac:dyDescent="0.25">
      <c r="A194" s="1259"/>
      <c r="B194" s="126">
        <v>4</v>
      </c>
      <c r="C194" s="84"/>
      <c r="D194" s="74"/>
      <c r="E194" s="74"/>
      <c r="F194" s="84"/>
      <c r="G194" s="533"/>
      <c r="H194" s="84"/>
      <c r="I194" s="534"/>
      <c r="J194" s="535"/>
      <c r="K194" s="535"/>
      <c r="L194" s="536"/>
      <c r="M194" s="534"/>
      <c r="N194" s="536"/>
      <c r="O194" s="120"/>
      <c r="P194" s="120"/>
      <c r="Q194" s="534"/>
      <c r="R194" s="534"/>
      <c r="S194" s="534"/>
      <c r="T194" s="556"/>
      <c r="U194" s="557"/>
      <c r="V194" s="406"/>
    </row>
    <row r="195" spans="1:22" x14ac:dyDescent="0.25">
      <c r="A195" s="1259"/>
      <c r="B195" s="126">
        <v>5</v>
      </c>
      <c r="C195" s="84"/>
      <c r="D195" s="74"/>
      <c r="E195" s="74"/>
      <c r="F195" s="84"/>
      <c r="G195" s="533"/>
      <c r="H195" s="84"/>
      <c r="I195" s="534"/>
      <c r="J195" s="535"/>
      <c r="K195" s="535"/>
      <c r="L195" s="536"/>
      <c r="M195" s="534"/>
      <c r="N195" s="536"/>
      <c r="O195" s="120"/>
      <c r="P195" s="120"/>
      <c r="Q195" s="534"/>
      <c r="R195" s="534"/>
      <c r="S195" s="534"/>
      <c r="T195" s="556"/>
      <c r="U195" s="557"/>
      <c r="V195" s="406"/>
    </row>
    <row r="196" spans="1:22" x14ac:dyDescent="0.25">
      <c r="A196" s="1259"/>
      <c r="B196" s="126">
        <v>6</v>
      </c>
      <c r="C196" s="84"/>
      <c r="D196" s="74"/>
      <c r="E196" s="74"/>
      <c r="F196" s="84"/>
      <c r="G196" s="533"/>
      <c r="H196" s="84"/>
      <c r="I196" s="534"/>
      <c r="J196" s="535"/>
      <c r="K196" s="535"/>
      <c r="L196" s="536"/>
      <c r="M196" s="534"/>
      <c r="N196" s="536"/>
      <c r="O196" s="120"/>
      <c r="P196" s="120"/>
      <c r="Q196" s="534"/>
      <c r="R196" s="534"/>
      <c r="S196" s="534"/>
      <c r="T196" s="556"/>
      <c r="U196" s="557"/>
      <c r="V196" s="406"/>
    </row>
    <row r="197" spans="1:22" x14ac:dyDescent="0.25">
      <c r="A197" s="1259"/>
      <c r="B197" s="126">
        <v>7</v>
      </c>
      <c r="C197" s="84"/>
      <c r="D197" s="74"/>
      <c r="E197" s="74"/>
      <c r="F197" s="84"/>
      <c r="G197" s="533"/>
      <c r="H197" s="84"/>
      <c r="I197" s="534"/>
      <c r="J197" s="535"/>
      <c r="K197" s="535"/>
      <c r="L197" s="536"/>
      <c r="M197" s="534"/>
      <c r="N197" s="536"/>
      <c r="O197" s="120"/>
      <c r="P197" s="120"/>
      <c r="Q197" s="534"/>
      <c r="R197" s="534"/>
      <c r="S197" s="534"/>
      <c r="T197" s="556"/>
      <c r="U197" s="557"/>
      <c r="V197" s="406"/>
    </row>
    <row r="198" spans="1:22" x14ac:dyDescent="0.25">
      <c r="A198" s="1259"/>
      <c r="B198" s="126">
        <v>8</v>
      </c>
      <c r="C198" s="84"/>
      <c r="D198" s="74"/>
      <c r="E198" s="74"/>
      <c r="F198" s="84"/>
      <c r="G198" s="533"/>
      <c r="H198" s="84"/>
      <c r="I198" s="534"/>
      <c r="J198" s="535"/>
      <c r="K198" s="535"/>
      <c r="L198" s="536"/>
      <c r="M198" s="534"/>
      <c r="N198" s="536"/>
      <c r="O198" s="120"/>
      <c r="P198" s="120"/>
      <c r="Q198" s="534"/>
      <c r="R198" s="534"/>
      <c r="S198" s="534"/>
      <c r="T198" s="556"/>
      <c r="U198" s="557"/>
      <c r="V198" s="406"/>
    </row>
    <row r="199" spans="1:22" x14ac:dyDescent="0.25">
      <c r="A199" s="1259"/>
      <c r="B199" s="126">
        <v>9</v>
      </c>
      <c r="C199" s="84"/>
      <c r="D199" s="74"/>
      <c r="E199" s="74"/>
      <c r="F199" s="84"/>
      <c r="G199" s="533"/>
      <c r="H199" s="84"/>
      <c r="I199" s="534"/>
      <c r="J199" s="535"/>
      <c r="K199" s="535"/>
      <c r="L199" s="536"/>
      <c r="M199" s="534"/>
      <c r="N199" s="536"/>
      <c r="O199" s="120"/>
      <c r="P199" s="120"/>
      <c r="Q199" s="534"/>
      <c r="R199" s="534"/>
      <c r="S199" s="534"/>
      <c r="T199" s="556"/>
      <c r="U199" s="557"/>
      <c r="V199" s="406"/>
    </row>
    <row r="200" spans="1:22" x14ac:dyDescent="0.25">
      <c r="A200" s="1260"/>
      <c r="B200" s="127">
        <v>10</v>
      </c>
      <c r="C200" s="104"/>
      <c r="D200" s="102"/>
      <c r="E200" s="102"/>
      <c r="F200" s="104"/>
      <c r="G200" s="538"/>
      <c r="H200" s="104"/>
      <c r="I200" s="539"/>
      <c r="J200" s="540"/>
      <c r="K200" s="540"/>
      <c r="L200" s="541"/>
      <c r="M200" s="539"/>
      <c r="N200" s="541"/>
      <c r="O200" s="121"/>
      <c r="P200" s="121"/>
      <c r="Q200" s="539"/>
      <c r="R200" s="539"/>
      <c r="S200" s="539"/>
      <c r="T200" s="558"/>
      <c r="U200" s="559"/>
      <c r="V200" s="406"/>
    </row>
    <row r="201" spans="1:22" ht="25.5" thickBot="1" x14ac:dyDescent="0.3">
      <c r="A201" s="612"/>
      <c r="C201" s="613"/>
      <c r="D201" s="614"/>
      <c r="E201" s="395" t="s">
        <v>303</v>
      </c>
      <c r="F201" s="396">
        <f>COUNTA(F191:F200)</f>
        <v>0</v>
      </c>
      <c r="G201" s="397">
        <f>COUNTA(G191:G200)</f>
        <v>0</v>
      </c>
      <c r="H201" s="613"/>
      <c r="I201" s="523"/>
      <c r="J201" s="615"/>
      <c r="K201" s="615"/>
      <c r="L201" s="616"/>
      <c r="M201" s="1273" t="s">
        <v>440</v>
      </c>
      <c r="N201" s="1274"/>
      <c r="O201" s="617">
        <f>SUM(O191:O200)</f>
        <v>0</v>
      </c>
      <c r="P201" s="618">
        <f>SUM(P191:P200)</f>
        <v>0</v>
      </c>
      <c r="Q201" s="523"/>
      <c r="S201" s="75"/>
      <c r="T201" s="79"/>
      <c r="U201" s="560"/>
      <c r="V201" s="545"/>
    </row>
    <row r="202" spans="1:22" ht="15.75" thickBot="1" x14ac:dyDescent="0.3">
      <c r="A202" s="546"/>
      <c r="B202" s="521"/>
      <c r="C202" s="487"/>
      <c r="D202" s="487"/>
      <c r="E202" s="487"/>
      <c r="F202" s="521"/>
      <c r="G202" s="487"/>
      <c r="H202" s="487"/>
      <c r="I202" s="521"/>
      <c r="J202" s="521"/>
      <c r="K202" s="521"/>
      <c r="L202" s="487"/>
      <c r="M202" s="487"/>
      <c r="N202" s="487"/>
      <c r="O202" s="487"/>
      <c r="P202" s="487"/>
      <c r="Q202" s="487"/>
      <c r="R202" s="487"/>
      <c r="S202" s="487"/>
      <c r="T202" s="561"/>
      <c r="U202" s="562"/>
      <c r="V202" s="493"/>
    </row>
    <row r="203" spans="1:22" ht="15.75" thickBot="1" x14ac:dyDescent="0.3">
      <c r="A203" s="524"/>
      <c r="B203" s="402"/>
      <c r="C203" s="280"/>
      <c r="D203" s="280"/>
      <c r="E203" s="280"/>
      <c r="F203" s="402"/>
      <c r="G203" s="280"/>
      <c r="H203" s="280"/>
      <c r="I203" s="402"/>
      <c r="J203" s="402"/>
      <c r="K203" s="402"/>
      <c r="L203" s="280"/>
      <c r="M203" s="280"/>
      <c r="N203" s="280"/>
      <c r="O203" s="280"/>
      <c r="P203" s="280"/>
      <c r="Q203" s="280"/>
      <c r="R203" s="280"/>
      <c r="S203" s="280"/>
      <c r="T203" s="551"/>
      <c r="U203" s="551"/>
      <c r="V203" s="404"/>
    </row>
    <row r="204" spans="1:22" ht="28.5" thickBot="1" x14ac:dyDescent="0.3">
      <c r="A204" s="136" t="s">
        <v>9</v>
      </c>
      <c r="B204" s="1226" t="s">
        <v>98</v>
      </c>
      <c r="C204" s="1227"/>
      <c r="E204" s="1221" t="s">
        <v>267</v>
      </c>
      <c r="F204" s="1223"/>
      <c r="G204" s="1224">
        <f>VLOOKUP(B204,'EXTRAUrbano.Piano inv. forn '!$D$23:$AB$42,3,FALSE)</f>
        <v>0</v>
      </c>
      <c r="H204" s="1225"/>
      <c r="I204" s="64"/>
      <c r="J204" s="1221" t="s">
        <v>268</v>
      </c>
      <c r="K204" s="1222"/>
      <c r="L204" s="1223"/>
      <c r="M204" s="1224">
        <f>VLOOKUP(B204,'EXTRAUrbano.Piano inv. forn '!$D$23:$AB$42,4,FALSE)</f>
        <v>0</v>
      </c>
      <c r="N204" s="1225"/>
      <c r="P204" s="143" t="s">
        <v>269</v>
      </c>
      <c r="Q204" s="525"/>
      <c r="S204" s="144" t="s">
        <v>270</v>
      </c>
      <c r="T204" s="1253"/>
      <c r="U204" s="1254"/>
      <c r="V204" s="406"/>
    </row>
    <row r="205" spans="1:22" ht="15.75" thickBot="1" x14ac:dyDescent="0.3">
      <c r="A205" s="109"/>
      <c r="B205" s="76"/>
      <c r="C205" s="76"/>
      <c r="E205" s="77"/>
      <c r="F205" s="77"/>
      <c r="G205" s="78"/>
      <c r="H205" s="78"/>
      <c r="I205" s="64"/>
      <c r="J205" s="77"/>
      <c r="K205" s="77"/>
      <c r="L205" s="77"/>
      <c r="M205" s="78"/>
      <c r="N205" s="78"/>
      <c r="P205" s="79"/>
      <c r="S205" s="75"/>
      <c r="T205" s="552"/>
      <c r="V205" s="110"/>
    </row>
    <row r="206" spans="1:22" ht="28.5" customHeight="1" thickBot="1" x14ac:dyDescent="0.3">
      <c r="A206" s="1255" t="s">
        <v>271</v>
      </c>
      <c r="B206" s="1256"/>
      <c r="C206" s="1256"/>
      <c r="D206" s="1257"/>
      <c r="E206" s="1210">
        <f>VLOOKUP(B204,'EXTRAUrbano.Piano inv. forn '!$D$23:$AB$42,17,FALSE)</f>
        <v>0</v>
      </c>
      <c r="F206" s="1258"/>
      <c r="G206" s="1258"/>
      <c r="H206" s="1211"/>
      <c r="I206" s="64"/>
      <c r="J206" s="1263" t="s">
        <v>52</v>
      </c>
      <c r="K206" s="1264"/>
      <c r="L206" s="1265"/>
      <c r="M206" s="1210">
        <f>VLOOKUP(B204,'EXTRAUrbano.Piano inv. forn '!$D$23:$AB$42,19,FALSE)</f>
        <v>0</v>
      </c>
      <c r="N206" s="1211"/>
      <c r="O206" s="98"/>
      <c r="P206" s="142" t="s">
        <v>272</v>
      </c>
      <c r="Q206" s="115">
        <f>M206+E206</f>
        <v>0</v>
      </c>
      <c r="S206" s="144" t="s">
        <v>273</v>
      </c>
      <c r="T206" s="1253"/>
      <c r="U206" s="1254"/>
      <c r="V206" s="110"/>
    </row>
    <row r="207" spans="1:22" ht="15.75" thickBot="1" x14ac:dyDescent="0.3">
      <c r="A207" s="109"/>
      <c r="V207" s="406"/>
    </row>
    <row r="208" spans="1:22" ht="60.75" thickBot="1" x14ac:dyDescent="0.3">
      <c r="A208" s="1236" t="s">
        <v>274</v>
      </c>
      <c r="B208" s="1238" t="s">
        <v>275</v>
      </c>
      <c r="C208" s="1271" t="s">
        <v>276</v>
      </c>
      <c r="D208" s="137" t="s">
        <v>277</v>
      </c>
      <c r="E208" s="138" t="s">
        <v>278</v>
      </c>
      <c r="F208" s="137" t="s">
        <v>279</v>
      </c>
      <c r="G208" s="137" t="s">
        <v>280</v>
      </c>
      <c r="H208" s="139" t="s">
        <v>241</v>
      </c>
      <c r="I208" s="139" t="s">
        <v>281</v>
      </c>
      <c r="J208" s="139" t="s">
        <v>282</v>
      </c>
      <c r="K208" s="139" t="s">
        <v>636</v>
      </c>
      <c r="L208" s="139" t="s">
        <v>283</v>
      </c>
      <c r="M208" s="139" t="s">
        <v>284</v>
      </c>
      <c r="N208" s="139" t="s">
        <v>285</v>
      </c>
      <c r="O208" s="139" t="s">
        <v>286</v>
      </c>
      <c r="P208" s="139" t="s">
        <v>287</v>
      </c>
      <c r="Q208" s="139" t="s">
        <v>288</v>
      </c>
      <c r="R208" s="139" t="s">
        <v>289</v>
      </c>
      <c r="S208" s="139" t="s">
        <v>290</v>
      </c>
      <c r="T208" s="139" t="s">
        <v>632</v>
      </c>
      <c r="U208" s="1275" t="s">
        <v>291</v>
      </c>
      <c r="V208" s="526"/>
    </row>
    <row r="209" spans="1:22" ht="24.75" thickBot="1" x14ac:dyDescent="0.3">
      <c r="A209" s="1261"/>
      <c r="B209" s="1262"/>
      <c r="C209" s="1272"/>
      <c r="D209" s="141" t="s">
        <v>292</v>
      </c>
      <c r="E209" s="141" t="s">
        <v>305</v>
      </c>
      <c r="F209" s="141" t="s">
        <v>294</v>
      </c>
      <c r="G209" s="141" t="s">
        <v>294</v>
      </c>
      <c r="H209" s="141" t="s">
        <v>27</v>
      </c>
      <c r="I209" s="141" t="s">
        <v>674</v>
      </c>
      <c r="J209" s="141" t="s">
        <v>295</v>
      </c>
      <c r="K209" s="141" t="s">
        <v>296</v>
      </c>
      <c r="L209" s="141" t="s">
        <v>296</v>
      </c>
      <c r="M209" s="141" t="s">
        <v>297</v>
      </c>
      <c r="N209" s="141" t="s">
        <v>296</v>
      </c>
      <c r="O209" s="141" t="s">
        <v>298</v>
      </c>
      <c r="P209" s="141" t="s">
        <v>629</v>
      </c>
      <c r="Q209" s="141" t="s">
        <v>299</v>
      </c>
      <c r="R209" s="141" t="s">
        <v>300</v>
      </c>
      <c r="S209" s="141" t="s">
        <v>301</v>
      </c>
      <c r="T209" s="141" t="s">
        <v>301</v>
      </c>
      <c r="U209" s="1276"/>
      <c r="V209" s="526"/>
    </row>
    <row r="210" spans="1:22" x14ac:dyDescent="0.25">
      <c r="A210" s="1259" t="str">
        <f>B204</f>
        <v>Extra-urb.m.1</v>
      </c>
      <c r="B210" s="125">
        <v>1</v>
      </c>
      <c r="C210" s="166"/>
      <c r="D210" s="87"/>
      <c r="E210" s="87"/>
      <c r="F210" s="166"/>
      <c r="G210" s="528"/>
      <c r="H210" s="89"/>
      <c r="I210" s="529"/>
      <c r="J210" s="530"/>
      <c r="K210" s="530"/>
      <c r="L210" s="531"/>
      <c r="M210" s="529"/>
      <c r="N210" s="531"/>
      <c r="O210" s="129"/>
      <c r="P210" s="129"/>
      <c r="Q210" s="529"/>
      <c r="R210" s="529"/>
      <c r="S210" s="529"/>
      <c r="T210" s="554"/>
      <c r="U210" s="555"/>
      <c r="V210" s="406"/>
    </row>
    <row r="211" spans="1:22" x14ac:dyDescent="0.25">
      <c r="A211" s="1259"/>
      <c r="B211" s="126">
        <v>2</v>
      </c>
      <c r="C211" s="84"/>
      <c r="D211" s="74"/>
      <c r="E211" s="74"/>
      <c r="F211" s="84"/>
      <c r="G211" s="533"/>
      <c r="H211" s="84"/>
      <c r="I211" s="534"/>
      <c r="J211" s="535"/>
      <c r="K211" s="535"/>
      <c r="L211" s="536"/>
      <c r="M211" s="534"/>
      <c r="N211" s="536"/>
      <c r="O211" s="120"/>
      <c r="P211" s="120"/>
      <c r="Q211" s="534"/>
      <c r="R211" s="534" t="s">
        <v>302</v>
      </c>
      <c r="S211" s="534"/>
      <c r="T211" s="556"/>
      <c r="U211" s="557"/>
      <c r="V211" s="406"/>
    </row>
    <row r="212" spans="1:22" x14ac:dyDescent="0.25">
      <c r="A212" s="1259"/>
      <c r="B212" s="126">
        <v>3</v>
      </c>
      <c r="C212" s="84"/>
      <c r="D212" s="74"/>
      <c r="E212" s="74"/>
      <c r="F212" s="84"/>
      <c r="G212" s="533"/>
      <c r="H212" s="84"/>
      <c r="I212" s="534"/>
      <c r="J212" s="535"/>
      <c r="K212" s="535"/>
      <c r="L212" s="536"/>
      <c r="M212" s="534"/>
      <c r="N212" s="536"/>
      <c r="O212" s="120"/>
      <c r="P212" s="120"/>
      <c r="Q212" s="534"/>
      <c r="R212" s="534"/>
      <c r="S212" s="534"/>
      <c r="T212" s="556"/>
      <c r="U212" s="557"/>
      <c r="V212" s="406"/>
    </row>
    <row r="213" spans="1:22" x14ac:dyDescent="0.25">
      <c r="A213" s="1259"/>
      <c r="B213" s="126">
        <v>4</v>
      </c>
      <c r="C213" s="84"/>
      <c r="D213" s="74"/>
      <c r="E213" s="74"/>
      <c r="F213" s="84"/>
      <c r="G213" s="533"/>
      <c r="H213" s="84"/>
      <c r="I213" s="534"/>
      <c r="J213" s="535"/>
      <c r="K213" s="535"/>
      <c r="L213" s="536"/>
      <c r="M213" s="534"/>
      <c r="N213" s="536"/>
      <c r="O213" s="120"/>
      <c r="P213" s="120"/>
      <c r="Q213" s="534"/>
      <c r="R213" s="534"/>
      <c r="S213" s="534"/>
      <c r="T213" s="556"/>
      <c r="U213" s="557"/>
      <c r="V213" s="406"/>
    </row>
    <row r="214" spans="1:22" x14ac:dyDescent="0.25">
      <c r="A214" s="1259"/>
      <c r="B214" s="126">
        <v>5</v>
      </c>
      <c r="C214" s="84"/>
      <c r="D214" s="74"/>
      <c r="E214" s="74"/>
      <c r="F214" s="84"/>
      <c r="G214" s="533"/>
      <c r="H214" s="84"/>
      <c r="I214" s="534"/>
      <c r="J214" s="535"/>
      <c r="K214" s="535"/>
      <c r="L214" s="536"/>
      <c r="M214" s="534"/>
      <c r="N214" s="536"/>
      <c r="O214" s="120"/>
      <c r="P214" s="120"/>
      <c r="Q214" s="534"/>
      <c r="R214" s="534"/>
      <c r="S214" s="534"/>
      <c r="T214" s="556"/>
      <c r="U214" s="557"/>
      <c r="V214" s="406"/>
    </row>
    <row r="215" spans="1:22" x14ac:dyDescent="0.25">
      <c r="A215" s="1259"/>
      <c r="B215" s="126">
        <v>6</v>
      </c>
      <c r="C215" s="84"/>
      <c r="D215" s="74"/>
      <c r="E215" s="74"/>
      <c r="F215" s="84"/>
      <c r="G215" s="533"/>
      <c r="H215" s="84"/>
      <c r="I215" s="534"/>
      <c r="J215" s="535"/>
      <c r="K215" s="535"/>
      <c r="L215" s="536"/>
      <c r="M215" s="534"/>
      <c r="N215" s="536"/>
      <c r="O215" s="120"/>
      <c r="P215" s="120"/>
      <c r="Q215" s="534"/>
      <c r="R215" s="534"/>
      <c r="S215" s="534"/>
      <c r="T215" s="556"/>
      <c r="U215" s="557"/>
      <c r="V215" s="406"/>
    </row>
    <row r="216" spans="1:22" x14ac:dyDescent="0.25">
      <c r="A216" s="1259"/>
      <c r="B216" s="126">
        <v>7</v>
      </c>
      <c r="C216" s="84"/>
      <c r="D216" s="74"/>
      <c r="E216" s="74"/>
      <c r="F216" s="84"/>
      <c r="G216" s="533"/>
      <c r="H216" s="84"/>
      <c r="I216" s="534"/>
      <c r="J216" s="535"/>
      <c r="K216" s="535"/>
      <c r="L216" s="536"/>
      <c r="M216" s="534"/>
      <c r="N216" s="536"/>
      <c r="O216" s="120"/>
      <c r="P216" s="120"/>
      <c r="Q216" s="534"/>
      <c r="R216" s="534"/>
      <c r="S216" s="534"/>
      <c r="T216" s="556"/>
      <c r="U216" s="557"/>
      <c r="V216" s="406"/>
    </row>
    <row r="217" spans="1:22" x14ac:dyDescent="0.25">
      <c r="A217" s="1259"/>
      <c r="B217" s="126">
        <v>8</v>
      </c>
      <c r="C217" s="84"/>
      <c r="D217" s="74"/>
      <c r="E217" s="74"/>
      <c r="F217" s="84"/>
      <c r="G217" s="533"/>
      <c r="H217" s="84"/>
      <c r="I217" s="534"/>
      <c r="J217" s="535"/>
      <c r="K217" s="535"/>
      <c r="L217" s="536"/>
      <c r="M217" s="534"/>
      <c r="N217" s="536"/>
      <c r="O217" s="120"/>
      <c r="P217" s="120"/>
      <c r="Q217" s="534"/>
      <c r="R217" s="534"/>
      <c r="S217" s="534"/>
      <c r="T217" s="556"/>
      <c r="U217" s="557"/>
      <c r="V217" s="406"/>
    </row>
    <row r="218" spans="1:22" x14ac:dyDescent="0.25">
      <c r="A218" s="1259"/>
      <c r="B218" s="126">
        <v>9</v>
      </c>
      <c r="C218" s="84"/>
      <c r="D218" s="74"/>
      <c r="E218" s="74"/>
      <c r="F218" s="84"/>
      <c r="G218" s="533"/>
      <c r="H218" s="84"/>
      <c r="I218" s="534"/>
      <c r="J218" s="535"/>
      <c r="K218" s="535"/>
      <c r="L218" s="536"/>
      <c r="M218" s="534"/>
      <c r="N218" s="536"/>
      <c r="O218" s="120"/>
      <c r="P218" s="120"/>
      <c r="Q218" s="534"/>
      <c r="R218" s="534"/>
      <c r="S218" s="534"/>
      <c r="T218" s="556"/>
      <c r="U218" s="557"/>
      <c r="V218" s="406"/>
    </row>
    <row r="219" spans="1:22" ht="15.75" thickBot="1" x14ac:dyDescent="0.3">
      <c r="A219" s="1260"/>
      <c r="B219" s="127">
        <v>10</v>
      </c>
      <c r="C219" s="104"/>
      <c r="D219" s="102"/>
      <c r="E219" s="102"/>
      <c r="F219" s="104"/>
      <c r="G219" s="538"/>
      <c r="H219" s="104"/>
      <c r="I219" s="539"/>
      <c r="J219" s="540"/>
      <c r="K219" s="540"/>
      <c r="L219" s="541"/>
      <c r="M219" s="539"/>
      <c r="N219" s="541"/>
      <c r="O219" s="121"/>
      <c r="P219" s="121"/>
      <c r="Q219" s="539"/>
      <c r="R219" s="539"/>
      <c r="S219" s="539"/>
      <c r="T219" s="558"/>
      <c r="U219" s="559"/>
      <c r="V219" s="406"/>
    </row>
    <row r="220" spans="1:22" ht="25.5" thickBot="1" x14ac:dyDescent="0.3">
      <c r="A220" s="612"/>
      <c r="C220" s="613"/>
      <c r="D220" s="614"/>
      <c r="E220" s="395" t="s">
        <v>303</v>
      </c>
      <c r="F220" s="396">
        <f>COUNTA(F210:F219)</f>
        <v>0</v>
      </c>
      <c r="G220" s="397">
        <f>COUNTA(G210:G219)</f>
        <v>0</v>
      </c>
      <c r="H220" s="613"/>
      <c r="I220" s="523"/>
      <c r="J220" s="615"/>
      <c r="K220" s="615"/>
      <c r="L220" s="616"/>
      <c r="M220" s="1208" t="s">
        <v>440</v>
      </c>
      <c r="N220" s="1209"/>
      <c r="O220" s="654">
        <f>SUM(O210:O219)</f>
        <v>0</v>
      </c>
      <c r="P220" s="655">
        <f>SUM(P210:P219)</f>
        <v>0</v>
      </c>
      <c r="Q220" s="523"/>
      <c r="S220" s="75"/>
      <c r="T220" s="79"/>
      <c r="U220" s="560"/>
      <c r="V220" s="545"/>
    </row>
    <row r="221" spans="1:22" ht="15.75" thickBot="1" x14ac:dyDescent="0.3">
      <c r="A221" s="546"/>
      <c r="B221" s="521"/>
      <c r="C221" s="487"/>
      <c r="D221" s="487"/>
      <c r="E221" s="487"/>
      <c r="F221" s="521"/>
      <c r="G221" s="487"/>
      <c r="H221" s="487"/>
      <c r="I221" s="521"/>
      <c r="J221" s="521"/>
      <c r="K221" s="521"/>
      <c r="L221" s="487"/>
      <c r="M221" s="487"/>
      <c r="N221" s="487"/>
      <c r="O221" s="487"/>
      <c r="P221" s="487"/>
      <c r="Q221" s="487"/>
      <c r="R221" s="487"/>
      <c r="S221" s="487"/>
      <c r="T221" s="561"/>
      <c r="U221" s="562"/>
      <c r="V221" s="493"/>
    </row>
    <row r="222" spans="1:22" ht="15.75" thickBot="1" x14ac:dyDescent="0.3">
      <c r="A222" s="524"/>
      <c r="B222" s="402"/>
      <c r="C222" s="280"/>
      <c r="D222" s="280"/>
      <c r="E222" s="280"/>
      <c r="F222" s="402"/>
      <c r="G222" s="280"/>
      <c r="H222" s="280"/>
      <c r="I222" s="402"/>
      <c r="J222" s="402"/>
      <c r="K222" s="402"/>
      <c r="L222" s="280"/>
      <c r="M222" s="280"/>
      <c r="N222" s="280"/>
      <c r="O222" s="280"/>
      <c r="P222" s="280"/>
      <c r="Q222" s="280"/>
      <c r="R222" s="280"/>
      <c r="S222" s="280"/>
      <c r="T222" s="551"/>
      <c r="U222" s="551"/>
      <c r="V222" s="404"/>
    </row>
    <row r="223" spans="1:22" ht="28.5" thickBot="1" x14ac:dyDescent="0.3">
      <c r="A223" s="136" t="s">
        <v>9</v>
      </c>
      <c r="B223" s="1226" t="s">
        <v>98</v>
      </c>
      <c r="C223" s="1227"/>
      <c r="E223" s="1221" t="s">
        <v>267</v>
      </c>
      <c r="F223" s="1223"/>
      <c r="G223" s="1224">
        <f>VLOOKUP(B223,'EXTRAUrbano.Piano inv. forn '!$D$23:$AB$42,3,FALSE)</f>
        <v>0</v>
      </c>
      <c r="H223" s="1225"/>
      <c r="I223" s="64"/>
      <c r="J223" s="1221" t="s">
        <v>268</v>
      </c>
      <c r="K223" s="1222"/>
      <c r="L223" s="1223"/>
      <c r="M223" s="1224">
        <f>VLOOKUP(B223,'EXTRAUrbano.Piano inv. forn '!$D$23:$AB$42,4,FALSE)</f>
        <v>0</v>
      </c>
      <c r="N223" s="1225"/>
      <c r="P223" s="143" t="s">
        <v>269</v>
      </c>
      <c r="Q223" s="525"/>
      <c r="S223" s="144" t="s">
        <v>270</v>
      </c>
      <c r="T223" s="1253"/>
      <c r="U223" s="1254"/>
      <c r="V223" s="406"/>
    </row>
    <row r="224" spans="1:22" ht="15.75" thickBot="1" x14ac:dyDescent="0.3">
      <c r="A224" s="109"/>
      <c r="B224" s="76"/>
      <c r="C224" s="76"/>
      <c r="E224" s="77"/>
      <c r="F224" s="77"/>
      <c r="G224" s="78"/>
      <c r="H224" s="78"/>
      <c r="I224" s="64"/>
      <c r="J224" s="77"/>
      <c r="K224" s="77"/>
      <c r="L224" s="77"/>
      <c r="M224" s="78"/>
      <c r="N224" s="78"/>
      <c r="P224" s="79"/>
      <c r="S224" s="75"/>
      <c r="T224" s="552"/>
      <c r="V224" s="110"/>
    </row>
    <row r="225" spans="1:22" ht="15.75" thickBot="1" x14ac:dyDescent="0.3">
      <c r="A225" s="1255" t="s">
        <v>271</v>
      </c>
      <c r="B225" s="1256"/>
      <c r="C225" s="1256"/>
      <c r="D225" s="1257"/>
      <c r="E225" s="1210">
        <f>VLOOKUP(B223,'EXTRAUrbano.Piano inv. forn '!$D$23:$AB$42,17,FALSE)</f>
        <v>0</v>
      </c>
      <c r="F225" s="1258"/>
      <c r="G225" s="1258"/>
      <c r="H225" s="1211"/>
      <c r="I225" s="64"/>
      <c r="J225" s="1263" t="s">
        <v>52</v>
      </c>
      <c r="K225" s="1264"/>
      <c r="L225" s="1265"/>
      <c r="M225" s="1210">
        <f>VLOOKUP(B223,'EXTRAUrbano.Piano inv. forn '!$D$23:$AB$42,19,FALSE)</f>
        <v>0</v>
      </c>
      <c r="N225" s="1211"/>
      <c r="O225" s="98"/>
      <c r="P225" s="142" t="s">
        <v>272</v>
      </c>
      <c r="Q225" s="115">
        <f>M225+E225</f>
        <v>0</v>
      </c>
      <c r="S225" s="144" t="s">
        <v>273</v>
      </c>
      <c r="T225" s="1253"/>
      <c r="U225" s="1254"/>
      <c r="V225" s="110"/>
    </row>
    <row r="226" spans="1:22" ht="15.75" thickBot="1" x14ac:dyDescent="0.3">
      <c r="A226" s="109"/>
      <c r="V226" s="406"/>
    </row>
    <row r="227" spans="1:22" ht="60" x14ac:dyDescent="0.25">
      <c r="A227" s="1236" t="s">
        <v>274</v>
      </c>
      <c r="B227" s="1238" t="s">
        <v>275</v>
      </c>
      <c r="C227" s="1271" t="s">
        <v>276</v>
      </c>
      <c r="D227" s="137" t="s">
        <v>277</v>
      </c>
      <c r="E227" s="138" t="s">
        <v>278</v>
      </c>
      <c r="F227" s="137" t="s">
        <v>279</v>
      </c>
      <c r="G227" s="137" t="s">
        <v>280</v>
      </c>
      <c r="H227" s="139" t="s">
        <v>241</v>
      </c>
      <c r="I227" s="139" t="s">
        <v>281</v>
      </c>
      <c r="J227" s="139" t="s">
        <v>282</v>
      </c>
      <c r="K227" s="139" t="s">
        <v>636</v>
      </c>
      <c r="L227" s="139" t="s">
        <v>283</v>
      </c>
      <c r="M227" s="139" t="s">
        <v>284</v>
      </c>
      <c r="N227" s="139" t="s">
        <v>285</v>
      </c>
      <c r="O227" s="139" t="s">
        <v>286</v>
      </c>
      <c r="P227" s="139" t="s">
        <v>287</v>
      </c>
      <c r="Q227" s="139" t="s">
        <v>288</v>
      </c>
      <c r="R227" s="139" t="s">
        <v>289</v>
      </c>
      <c r="S227" s="139" t="s">
        <v>290</v>
      </c>
      <c r="T227" s="139" t="s">
        <v>632</v>
      </c>
      <c r="U227" s="1275" t="s">
        <v>291</v>
      </c>
      <c r="V227" s="526"/>
    </row>
    <row r="228" spans="1:22" ht="24.75" thickBot="1" x14ac:dyDescent="0.3">
      <c r="A228" s="1261"/>
      <c r="B228" s="1262"/>
      <c r="C228" s="1272"/>
      <c r="D228" s="141" t="s">
        <v>292</v>
      </c>
      <c r="E228" s="141" t="s">
        <v>305</v>
      </c>
      <c r="F228" s="141" t="s">
        <v>294</v>
      </c>
      <c r="G228" s="141" t="s">
        <v>294</v>
      </c>
      <c r="H228" s="141" t="s">
        <v>27</v>
      </c>
      <c r="I228" s="141" t="s">
        <v>674</v>
      </c>
      <c r="J228" s="141" t="s">
        <v>295</v>
      </c>
      <c r="K228" s="141" t="s">
        <v>296</v>
      </c>
      <c r="L228" s="141" t="s">
        <v>296</v>
      </c>
      <c r="M228" s="141" t="s">
        <v>297</v>
      </c>
      <c r="N228" s="141" t="s">
        <v>296</v>
      </c>
      <c r="O228" s="141" t="s">
        <v>298</v>
      </c>
      <c r="P228" s="141" t="s">
        <v>629</v>
      </c>
      <c r="Q228" s="141" t="s">
        <v>299</v>
      </c>
      <c r="R228" s="141" t="s">
        <v>300</v>
      </c>
      <c r="S228" s="141" t="s">
        <v>301</v>
      </c>
      <c r="T228" s="141" t="s">
        <v>301</v>
      </c>
      <c r="U228" s="1276"/>
      <c r="V228" s="526"/>
    </row>
    <row r="229" spans="1:22" x14ac:dyDescent="0.25">
      <c r="A229" s="1259" t="str">
        <f>B223</f>
        <v>Extra-urb.m.1</v>
      </c>
      <c r="B229" s="125">
        <v>1</v>
      </c>
      <c r="C229" s="166"/>
      <c r="D229" s="87"/>
      <c r="E229" s="87"/>
      <c r="F229" s="166"/>
      <c r="G229" s="528"/>
      <c r="H229" s="89"/>
      <c r="I229" s="529"/>
      <c r="J229" s="530"/>
      <c r="K229" s="530"/>
      <c r="L229" s="531"/>
      <c r="M229" s="529"/>
      <c r="N229" s="531"/>
      <c r="O229" s="129"/>
      <c r="P229" s="129"/>
      <c r="Q229" s="529"/>
      <c r="R229" s="529"/>
      <c r="S229" s="529"/>
      <c r="T229" s="554"/>
      <c r="U229" s="555"/>
      <c r="V229" s="406"/>
    </row>
    <row r="230" spans="1:22" x14ac:dyDescent="0.25">
      <c r="A230" s="1259"/>
      <c r="B230" s="126">
        <v>2</v>
      </c>
      <c r="C230" s="84"/>
      <c r="D230" s="74"/>
      <c r="E230" s="74"/>
      <c r="F230" s="84"/>
      <c r="G230" s="533"/>
      <c r="H230" s="84"/>
      <c r="I230" s="534"/>
      <c r="J230" s="535"/>
      <c r="K230" s="535"/>
      <c r="L230" s="536"/>
      <c r="M230" s="534"/>
      <c r="N230" s="536"/>
      <c r="O230" s="120"/>
      <c r="P230" s="120"/>
      <c r="Q230" s="534"/>
      <c r="R230" s="534" t="s">
        <v>302</v>
      </c>
      <c r="S230" s="534"/>
      <c r="T230" s="556"/>
      <c r="U230" s="557"/>
      <c r="V230" s="406"/>
    </row>
    <row r="231" spans="1:22" x14ac:dyDescent="0.25">
      <c r="A231" s="1259"/>
      <c r="B231" s="126">
        <v>3</v>
      </c>
      <c r="C231" s="84"/>
      <c r="D231" s="74"/>
      <c r="E231" s="74"/>
      <c r="F231" s="84"/>
      <c r="G231" s="533"/>
      <c r="H231" s="84"/>
      <c r="I231" s="534"/>
      <c r="J231" s="535"/>
      <c r="K231" s="535"/>
      <c r="L231" s="536"/>
      <c r="M231" s="534"/>
      <c r="N231" s="536"/>
      <c r="O231" s="120"/>
      <c r="P231" s="120"/>
      <c r="Q231" s="534"/>
      <c r="R231" s="534"/>
      <c r="S231" s="534"/>
      <c r="T231" s="556"/>
      <c r="U231" s="557"/>
      <c r="V231" s="406"/>
    </row>
    <row r="232" spans="1:22" x14ac:dyDescent="0.25">
      <c r="A232" s="1259"/>
      <c r="B232" s="126">
        <v>4</v>
      </c>
      <c r="C232" s="84"/>
      <c r="D232" s="74"/>
      <c r="E232" s="74"/>
      <c r="F232" s="84"/>
      <c r="G232" s="533"/>
      <c r="H232" s="84"/>
      <c r="I232" s="534"/>
      <c r="J232" s="535"/>
      <c r="K232" s="535"/>
      <c r="L232" s="536"/>
      <c r="M232" s="534"/>
      <c r="N232" s="536"/>
      <c r="O232" s="120"/>
      <c r="P232" s="120"/>
      <c r="Q232" s="534"/>
      <c r="R232" s="534"/>
      <c r="S232" s="534"/>
      <c r="T232" s="556"/>
      <c r="U232" s="557"/>
      <c r="V232" s="406"/>
    </row>
    <row r="233" spans="1:22" x14ac:dyDescent="0.25">
      <c r="A233" s="1259"/>
      <c r="B233" s="126">
        <v>5</v>
      </c>
      <c r="C233" s="84"/>
      <c r="D233" s="74"/>
      <c r="E233" s="74"/>
      <c r="F233" s="84"/>
      <c r="G233" s="533"/>
      <c r="H233" s="84"/>
      <c r="I233" s="534"/>
      <c r="J233" s="535"/>
      <c r="K233" s="535"/>
      <c r="L233" s="536"/>
      <c r="M233" s="534"/>
      <c r="N233" s="536"/>
      <c r="O233" s="120"/>
      <c r="P233" s="120"/>
      <c r="Q233" s="534"/>
      <c r="R233" s="534"/>
      <c r="S233" s="534"/>
      <c r="T233" s="556"/>
      <c r="U233" s="557"/>
      <c r="V233" s="406"/>
    </row>
    <row r="234" spans="1:22" x14ac:dyDescent="0.25">
      <c r="A234" s="1259"/>
      <c r="B234" s="126">
        <v>6</v>
      </c>
      <c r="C234" s="84"/>
      <c r="D234" s="74"/>
      <c r="E234" s="74"/>
      <c r="F234" s="84"/>
      <c r="G234" s="533"/>
      <c r="H234" s="84"/>
      <c r="I234" s="534"/>
      <c r="J234" s="535"/>
      <c r="K234" s="535"/>
      <c r="L234" s="536"/>
      <c r="M234" s="534"/>
      <c r="N234" s="536"/>
      <c r="O234" s="120"/>
      <c r="P234" s="120"/>
      <c r="Q234" s="534"/>
      <c r="R234" s="534"/>
      <c r="S234" s="534"/>
      <c r="T234" s="556"/>
      <c r="U234" s="557"/>
      <c r="V234" s="406"/>
    </row>
    <row r="235" spans="1:22" x14ac:dyDescent="0.25">
      <c r="A235" s="1259"/>
      <c r="B235" s="126">
        <v>7</v>
      </c>
      <c r="C235" s="84"/>
      <c r="D235" s="74"/>
      <c r="E235" s="74"/>
      <c r="F235" s="84"/>
      <c r="G235" s="533"/>
      <c r="H235" s="84"/>
      <c r="I235" s="534"/>
      <c r="J235" s="535"/>
      <c r="K235" s="535"/>
      <c r="L235" s="536"/>
      <c r="M235" s="534"/>
      <c r="N235" s="536"/>
      <c r="O235" s="120"/>
      <c r="P235" s="120"/>
      <c r="Q235" s="534"/>
      <c r="R235" s="534"/>
      <c r="S235" s="534"/>
      <c r="T235" s="556"/>
      <c r="U235" s="557"/>
      <c r="V235" s="406"/>
    </row>
    <row r="236" spans="1:22" x14ac:dyDescent="0.25">
      <c r="A236" s="1259"/>
      <c r="B236" s="126">
        <v>8</v>
      </c>
      <c r="C236" s="84"/>
      <c r="D236" s="74"/>
      <c r="E236" s="74"/>
      <c r="F236" s="84"/>
      <c r="G236" s="533"/>
      <c r="H236" s="84"/>
      <c r="I236" s="534"/>
      <c r="J236" s="535"/>
      <c r="K236" s="535"/>
      <c r="L236" s="536"/>
      <c r="M236" s="534"/>
      <c r="N236" s="536"/>
      <c r="O236" s="120"/>
      <c r="P236" s="120"/>
      <c r="Q236" s="534"/>
      <c r="R236" s="534"/>
      <c r="S236" s="534"/>
      <c r="T236" s="556"/>
      <c r="U236" s="557"/>
      <c r="V236" s="406"/>
    </row>
    <row r="237" spans="1:22" x14ac:dyDescent="0.25">
      <c r="A237" s="1259"/>
      <c r="B237" s="126">
        <v>9</v>
      </c>
      <c r="C237" s="84"/>
      <c r="D237" s="74"/>
      <c r="E237" s="74"/>
      <c r="F237" s="84"/>
      <c r="G237" s="533"/>
      <c r="H237" s="84"/>
      <c r="I237" s="534"/>
      <c r="J237" s="535"/>
      <c r="K237" s="535"/>
      <c r="L237" s="536"/>
      <c r="M237" s="534"/>
      <c r="N237" s="536"/>
      <c r="O237" s="120"/>
      <c r="P237" s="120"/>
      <c r="Q237" s="534"/>
      <c r="R237" s="534"/>
      <c r="S237" s="534"/>
      <c r="T237" s="556"/>
      <c r="U237" s="557"/>
      <c r="V237" s="406"/>
    </row>
    <row r="238" spans="1:22" ht="15.75" thickBot="1" x14ac:dyDescent="0.3">
      <c r="A238" s="1260"/>
      <c r="B238" s="127">
        <v>10</v>
      </c>
      <c r="C238" s="104"/>
      <c r="D238" s="102"/>
      <c r="E238" s="102"/>
      <c r="F238" s="104"/>
      <c r="G238" s="538"/>
      <c r="H238" s="104"/>
      <c r="I238" s="539"/>
      <c r="J238" s="540"/>
      <c r="K238" s="540"/>
      <c r="L238" s="541"/>
      <c r="M238" s="539"/>
      <c r="N238" s="541"/>
      <c r="O238" s="121"/>
      <c r="P238" s="121"/>
      <c r="Q238" s="539"/>
      <c r="R238" s="539"/>
      <c r="S238" s="539"/>
      <c r="T238" s="558"/>
      <c r="U238" s="559"/>
      <c r="V238" s="406"/>
    </row>
    <row r="239" spans="1:22" ht="25.5" thickBot="1" x14ac:dyDescent="0.3">
      <c r="A239" s="612"/>
      <c r="C239" s="613"/>
      <c r="D239" s="614"/>
      <c r="E239" s="395" t="s">
        <v>303</v>
      </c>
      <c r="F239" s="396">
        <f>COUNTA(F229:F238)</f>
        <v>0</v>
      </c>
      <c r="G239" s="397">
        <f>COUNTA(G229:G238)</f>
        <v>0</v>
      </c>
      <c r="H239" s="613"/>
      <c r="I239" s="523"/>
      <c r="J239" s="615"/>
      <c r="K239" s="615"/>
      <c r="L239" s="616"/>
      <c r="M239" s="1208" t="s">
        <v>440</v>
      </c>
      <c r="N239" s="1209"/>
      <c r="O239" s="654">
        <f>SUM(O229:O238)</f>
        <v>0</v>
      </c>
      <c r="P239" s="655">
        <f>SUM(P229:P238)</f>
        <v>0</v>
      </c>
      <c r="Q239" s="523"/>
      <c r="S239" s="75"/>
      <c r="T239" s="79"/>
      <c r="U239" s="560"/>
      <c r="V239" s="545"/>
    </row>
    <row r="240" spans="1:22" ht="15.75" thickBot="1" x14ac:dyDescent="0.3">
      <c r="A240" s="546"/>
      <c r="B240" s="521"/>
      <c r="C240" s="487"/>
      <c r="D240" s="487"/>
      <c r="E240" s="487"/>
      <c r="F240" s="521"/>
      <c r="G240" s="487"/>
      <c r="H240" s="487"/>
      <c r="I240" s="521"/>
      <c r="J240" s="521"/>
      <c r="K240" s="521"/>
      <c r="L240" s="487"/>
      <c r="M240" s="487"/>
      <c r="N240" s="487"/>
      <c r="O240" s="487"/>
      <c r="P240" s="487"/>
      <c r="Q240" s="487"/>
      <c r="R240" s="487"/>
      <c r="S240" s="487"/>
      <c r="T240" s="561"/>
      <c r="U240" s="562"/>
      <c r="V240" s="493"/>
    </row>
    <row r="241" spans="1:22" ht="15.75" thickBot="1" x14ac:dyDescent="0.3">
      <c r="A241" s="524"/>
      <c r="B241" s="402"/>
      <c r="C241" s="280"/>
      <c r="D241" s="280"/>
      <c r="E241" s="280"/>
      <c r="F241" s="402"/>
      <c r="G241" s="280"/>
      <c r="H241" s="280"/>
      <c r="I241" s="402"/>
      <c r="J241" s="402"/>
      <c r="K241" s="402"/>
      <c r="L241" s="280"/>
      <c r="M241" s="280"/>
      <c r="N241" s="280"/>
      <c r="O241" s="280"/>
      <c r="P241" s="280"/>
      <c r="Q241" s="280"/>
      <c r="R241" s="280"/>
      <c r="S241" s="280"/>
      <c r="T241" s="551"/>
      <c r="U241" s="551"/>
      <c r="V241" s="404"/>
    </row>
    <row r="242" spans="1:22" ht="28.5" thickBot="1" x14ac:dyDescent="0.3">
      <c r="A242" s="136" t="s">
        <v>9</v>
      </c>
      <c r="B242" s="1226" t="s">
        <v>98</v>
      </c>
      <c r="C242" s="1227"/>
      <c r="E242" s="1221" t="s">
        <v>267</v>
      </c>
      <c r="F242" s="1223"/>
      <c r="G242" s="1224">
        <f>VLOOKUP(B242,'EXTRAUrbano.Piano inv. forn '!$D$23:$AB$42,3,FALSE)</f>
        <v>0</v>
      </c>
      <c r="H242" s="1225"/>
      <c r="I242" s="64"/>
      <c r="J242" s="1221" t="s">
        <v>268</v>
      </c>
      <c r="K242" s="1222"/>
      <c r="L242" s="1223"/>
      <c r="M242" s="1224">
        <f>VLOOKUP(B242,'EXTRAUrbano.Piano inv. forn '!$D$23:$AB$42,4,FALSE)</f>
        <v>0</v>
      </c>
      <c r="N242" s="1225"/>
      <c r="P242" s="143" t="s">
        <v>269</v>
      </c>
      <c r="Q242" s="525"/>
      <c r="S242" s="144" t="s">
        <v>270</v>
      </c>
      <c r="T242" s="1253"/>
      <c r="U242" s="1254"/>
      <c r="V242" s="406"/>
    </row>
    <row r="243" spans="1:22" ht="15.75" thickBot="1" x14ac:dyDescent="0.3">
      <c r="A243" s="109"/>
      <c r="B243" s="76"/>
      <c r="C243" s="76"/>
      <c r="E243" s="77"/>
      <c r="F243" s="77"/>
      <c r="G243" s="78"/>
      <c r="H243" s="78"/>
      <c r="I243" s="64"/>
      <c r="J243" s="77"/>
      <c r="K243" s="77"/>
      <c r="L243" s="77"/>
      <c r="M243" s="78"/>
      <c r="N243" s="78"/>
      <c r="P243" s="79"/>
      <c r="S243" s="75"/>
      <c r="T243" s="552"/>
      <c r="V243" s="110"/>
    </row>
    <row r="244" spans="1:22" ht="15.75" thickBot="1" x14ac:dyDescent="0.3">
      <c r="A244" s="1255" t="s">
        <v>271</v>
      </c>
      <c r="B244" s="1256"/>
      <c r="C244" s="1256"/>
      <c r="D244" s="1257"/>
      <c r="E244" s="1210">
        <f>VLOOKUP(B242,'EXTRAUrbano.Piano inv. forn '!$D$23:$AB$42,17,FALSE)</f>
        <v>0</v>
      </c>
      <c r="F244" s="1258"/>
      <c r="G244" s="1258"/>
      <c r="H244" s="1211"/>
      <c r="I244" s="64"/>
      <c r="J244" s="1263" t="s">
        <v>52</v>
      </c>
      <c r="K244" s="1264"/>
      <c r="L244" s="1265"/>
      <c r="M244" s="1210">
        <f>VLOOKUP(B242,'EXTRAUrbano.Piano inv. forn '!$D$23:$AB$42,19,FALSE)</f>
        <v>0</v>
      </c>
      <c r="N244" s="1211"/>
      <c r="O244" s="98"/>
      <c r="P244" s="142" t="s">
        <v>272</v>
      </c>
      <c r="Q244" s="115">
        <f>M244+E244</f>
        <v>0</v>
      </c>
      <c r="S244" s="144" t="s">
        <v>273</v>
      </c>
      <c r="T244" s="1253"/>
      <c r="U244" s="1254"/>
      <c r="V244" s="110"/>
    </row>
    <row r="245" spans="1:22" ht="15.75" thickBot="1" x14ac:dyDescent="0.3">
      <c r="A245" s="109"/>
      <c r="V245" s="406"/>
    </row>
    <row r="246" spans="1:22" ht="60" x14ac:dyDescent="0.25">
      <c r="A246" s="1236" t="s">
        <v>274</v>
      </c>
      <c r="B246" s="1238" t="s">
        <v>275</v>
      </c>
      <c r="C246" s="1271" t="s">
        <v>276</v>
      </c>
      <c r="D246" s="137" t="s">
        <v>277</v>
      </c>
      <c r="E246" s="138" t="s">
        <v>278</v>
      </c>
      <c r="F246" s="137" t="s">
        <v>279</v>
      </c>
      <c r="G246" s="137" t="s">
        <v>280</v>
      </c>
      <c r="H246" s="139" t="s">
        <v>241</v>
      </c>
      <c r="I246" s="139" t="s">
        <v>281</v>
      </c>
      <c r="J246" s="139" t="s">
        <v>282</v>
      </c>
      <c r="K246" s="139" t="s">
        <v>636</v>
      </c>
      <c r="L246" s="139" t="s">
        <v>283</v>
      </c>
      <c r="M246" s="139" t="s">
        <v>284</v>
      </c>
      <c r="N246" s="139" t="s">
        <v>285</v>
      </c>
      <c r="O246" s="139" t="s">
        <v>286</v>
      </c>
      <c r="P246" s="139" t="s">
        <v>287</v>
      </c>
      <c r="Q246" s="139" t="s">
        <v>288</v>
      </c>
      <c r="R246" s="139" t="s">
        <v>289</v>
      </c>
      <c r="S246" s="139" t="s">
        <v>290</v>
      </c>
      <c r="T246" s="139" t="s">
        <v>632</v>
      </c>
      <c r="U246" s="1275" t="s">
        <v>291</v>
      </c>
      <c r="V246" s="526"/>
    </row>
    <row r="247" spans="1:22" ht="24.75" thickBot="1" x14ac:dyDescent="0.3">
      <c r="A247" s="1261"/>
      <c r="B247" s="1262"/>
      <c r="C247" s="1272"/>
      <c r="D247" s="141" t="s">
        <v>292</v>
      </c>
      <c r="E247" s="141" t="s">
        <v>305</v>
      </c>
      <c r="F247" s="141" t="s">
        <v>294</v>
      </c>
      <c r="G247" s="141" t="s">
        <v>294</v>
      </c>
      <c r="H247" s="141" t="s">
        <v>27</v>
      </c>
      <c r="I247" s="141" t="s">
        <v>674</v>
      </c>
      <c r="J247" s="141" t="s">
        <v>295</v>
      </c>
      <c r="K247" s="141" t="s">
        <v>296</v>
      </c>
      <c r="L247" s="141" t="s">
        <v>296</v>
      </c>
      <c r="M247" s="141" t="s">
        <v>297</v>
      </c>
      <c r="N247" s="141" t="s">
        <v>296</v>
      </c>
      <c r="O247" s="141" t="s">
        <v>298</v>
      </c>
      <c r="P247" s="141" t="s">
        <v>629</v>
      </c>
      <c r="Q247" s="141" t="s">
        <v>299</v>
      </c>
      <c r="R247" s="141" t="s">
        <v>300</v>
      </c>
      <c r="S247" s="141" t="s">
        <v>301</v>
      </c>
      <c r="T247" s="141" t="s">
        <v>301</v>
      </c>
      <c r="U247" s="1276"/>
      <c r="V247" s="526"/>
    </row>
    <row r="248" spans="1:22" x14ac:dyDescent="0.25">
      <c r="A248" s="1259" t="str">
        <f>B242</f>
        <v>Extra-urb.m.1</v>
      </c>
      <c r="B248" s="125">
        <v>1</v>
      </c>
      <c r="C248" s="166"/>
      <c r="D248" s="87"/>
      <c r="E248" s="87"/>
      <c r="F248" s="166"/>
      <c r="G248" s="528"/>
      <c r="H248" s="89"/>
      <c r="I248" s="529"/>
      <c r="J248" s="530"/>
      <c r="K248" s="530"/>
      <c r="L248" s="531"/>
      <c r="M248" s="529"/>
      <c r="N248" s="531"/>
      <c r="O248" s="129"/>
      <c r="P248" s="129"/>
      <c r="Q248" s="529"/>
      <c r="R248" s="529"/>
      <c r="S248" s="529"/>
      <c r="T248" s="554"/>
      <c r="U248" s="555"/>
      <c r="V248" s="406"/>
    </row>
    <row r="249" spans="1:22" x14ac:dyDescent="0.25">
      <c r="A249" s="1259"/>
      <c r="B249" s="126">
        <v>2</v>
      </c>
      <c r="C249" s="84"/>
      <c r="D249" s="74"/>
      <c r="E249" s="74"/>
      <c r="F249" s="84"/>
      <c r="G249" s="533"/>
      <c r="H249" s="84"/>
      <c r="I249" s="534"/>
      <c r="J249" s="535"/>
      <c r="K249" s="535"/>
      <c r="L249" s="536"/>
      <c r="M249" s="534"/>
      <c r="N249" s="536"/>
      <c r="O249" s="120"/>
      <c r="P249" s="120"/>
      <c r="Q249" s="534"/>
      <c r="R249" s="534" t="s">
        <v>302</v>
      </c>
      <c r="S249" s="534"/>
      <c r="T249" s="556"/>
      <c r="U249" s="557"/>
      <c r="V249" s="406"/>
    </row>
    <row r="250" spans="1:22" x14ac:dyDescent="0.25">
      <c r="A250" s="1259"/>
      <c r="B250" s="126">
        <v>3</v>
      </c>
      <c r="C250" s="84"/>
      <c r="D250" s="74"/>
      <c r="E250" s="74"/>
      <c r="F250" s="84"/>
      <c r="G250" s="533"/>
      <c r="H250" s="84"/>
      <c r="I250" s="534"/>
      <c r="J250" s="535"/>
      <c r="K250" s="535"/>
      <c r="L250" s="536"/>
      <c r="M250" s="534"/>
      <c r="N250" s="536"/>
      <c r="O250" s="120"/>
      <c r="P250" s="120"/>
      <c r="Q250" s="534"/>
      <c r="R250" s="534"/>
      <c r="S250" s="534"/>
      <c r="T250" s="556"/>
      <c r="U250" s="557"/>
      <c r="V250" s="406"/>
    </row>
    <row r="251" spans="1:22" x14ac:dyDescent="0.25">
      <c r="A251" s="1259"/>
      <c r="B251" s="126">
        <v>4</v>
      </c>
      <c r="C251" s="84"/>
      <c r="D251" s="74"/>
      <c r="E251" s="74"/>
      <c r="F251" s="84"/>
      <c r="G251" s="533"/>
      <c r="H251" s="84"/>
      <c r="I251" s="534"/>
      <c r="J251" s="535"/>
      <c r="K251" s="535"/>
      <c r="L251" s="536"/>
      <c r="M251" s="534"/>
      <c r="N251" s="536"/>
      <c r="O251" s="120"/>
      <c r="P251" s="120"/>
      <c r="Q251" s="534"/>
      <c r="R251" s="534"/>
      <c r="S251" s="534"/>
      <c r="T251" s="556"/>
      <c r="U251" s="557"/>
      <c r="V251" s="406"/>
    </row>
    <row r="252" spans="1:22" x14ac:dyDescent="0.25">
      <c r="A252" s="1259"/>
      <c r="B252" s="126">
        <v>5</v>
      </c>
      <c r="C252" s="84"/>
      <c r="D252" s="74"/>
      <c r="E252" s="74"/>
      <c r="F252" s="84"/>
      <c r="G252" s="533"/>
      <c r="H252" s="84"/>
      <c r="I252" s="534"/>
      <c r="J252" s="535"/>
      <c r="K252" s="535"/>
      <c r="L252" s="536"/>
      <c r="M252" s="534"/>
      <c r="N252" s="536"/>
      <c r="O252" s="120"/>
      <c r="P252" s="120"/>
      <c r="Q252" s="534"/>
      <c r="R252" s="534"/>
      <c r="S252" s="534"/>
      <c r="T252" s="556"/>
      <c r="U252" s="557"/>
      <c r="V252" s="406"/>
    </row>
    <row r="253" spans="1:22" x14ac:dyDescent="0.25">
      <c r="A253" s="1259"/>
      <c r="B253" s="126">
        <v>6</v>
      </c>
      <c r="C253" s="84"/>
      <c r="D253" s="74"/>
      <c r="E253" s="74"/>
      <c r="F253" s="84"/>
      <c r="G253" s="533"/>
      <c r="H253" s="84"/>
      <c r="I253" s="534"/>
      <c r="J253" s="535"/>
      <c r="K253" s="535"/>
      <c r="L253" s="536"/>
      <c r="M253" s="534"/>
      <c r="N253" s="536"/>
      <c r="O253" s="120"/>
      <c r="P253" s="120"/>
      <c r="Q253" s="534"/>
      <c r="R253" s="534"/>
      <c r="S253" s="534"/>
      <c r="T253" s="556"/>
      <c r="U253" s="557"/>
      <c r="V253" s="406"/>
    </row>
    <row r="254" spans="1:22" x14ac:dyDescent="0.25">
      <c r="A254" s="1259"/>
      <c r="B254" s="126">
        <v>7</v>
      </c>
      <c r="C254" s="84"/>
      <c r="D254" s="74"/>
      <c r="E254" s="74"/>
      <c r="F254" s="84"/>
      <c r="G254" s="533"/>
      <c r="H254" s="84"/>
      <c r="I254" s="534"/>
      <c r="J254" s="535"/>
      <c r="K254" s="535"/>
      <c r="L254" s="536"/>
      <c r="M254" s="534"/>
      <c r="N254" s="536"/>
      <c r="O254" s="120"/>
      <c r="P254" s="120"/>
      <c r="Q254" s="534"/>
      <c r="R254" s="534"/>
      <c r="S254" s="534"/>
      <c r="T254" s="556"/>
      <c r="U254" s="557"/>
      <c r="V254" s="406"/>
    </row>
    <row r="255" spans="1:22" x14ac:dyDescent="0.25">
      <c r="A255" s="1259"/>
      <c r="B255" s="126">
        <v>8</v>
      </c>
      <c r="C255" s="84"/>
      <c r="D255" s="74"/>
      <c r="E255" s="74"/>
      <c r="F255" s="84"/>
      <c r="G255" s="533"/>
      <c r="H255" s="84"/>
      <c r="I255" s="534"/>
      <c r="J255" s="535"/>
      <c r="K255" s="535"/>
      <c r="L255" s="536"/>
      <c r="M255" s="534"/>
      <c r="N255" s="536"/>
      <c r="O255" s="120"/>
      <c r="P255" s="120"/>
      <c r="Q255" s="534"/>
      <c r="R255" s="534"/>
      <c r="S255" s="534"/>
      <c r="T255" s="556"/>
      <c r="U255" s="557"/>
      <c r="V255" s="406"/>
    </row>
    <row r="256" spans="1:22" x14ac:dyDescent="0.25">
      <c r="A256" s="1259"/>
      <c r="B256" s="126">
        <v>9</v>
      </c>
      <c r="C256" s="84"/>
      <c r="D256" s="74"/>
      <c r="E256" s="74"/>
      <c r="F256" s="84"/>
      <c r="G256" s="533"/>
      <c r="H256" s="84"/>
      <c r="I256" s="534"/>
      <c r="J256" s="535"/>
      <c r="K256" s="535"/>
      <c r="L256" s="536"/>
      <c r="M256" s="534"/>
      <c r="N256" s="536"/>
      <c r="O256" s="120"/>
      <c r="P256" s="120"/>
      <c r="Q256" s="534"/>
      <c r="R256" s="534"/>
      <c r="S256" s="534"/>
      <c r="T256" s="556"/>
      <c r="U256" s="557"/>
      <c r="V256" s="406"/>
    </row>
    <row r="257" spans="1:22" ht="15.75" thickBot="1" x14ac:dyDescent="0.3">
      <c r="A257" s="1260"/>
      <c r="B257" s="127">
        <v>10</v>
      </c>
      <c r="C257" s="104"/>
      <c r="D257" s="102"/>
      <c r="E257" s="102"/>
      <c r="F257" s="104"/>
      <c r="G257" s="538"/>
      <c r="H257" s="104"/>
      <c r="I257" s="539"/>
      <c r="J257" s="540"/>
      <c r="K257" s="540"/>
      <c r="L257" s="541"/>
      <c r="M257" s="539"/>
      <c r="N257" s="541"/>
      <c r="O257" s="121"/>
      <c r="P257" s="121"/>
      <c r="Q257" s="539"/>
      <c r="R257" s="539"/>
      <c r="S257" s="539"/>
      <c r="T257" s="558"/>
      <c r="U257" s="559"/>
      <c r="V257" s="406"/>
    </row>
    <row r="258" spans="1:22" ht="25.5" thickBot="1" x14ac:dyDescent="0.3">
      <c r="A258" s="612"/>
      <c r="C258" s="613"/>
      <c r="D258" s="614"/>
      <c r="E258" s="395" t="s">
        <v>303</v>
      </c>
      <c r="F258" s="396">
        <f>COUNTA(F248:F257)</f>
        <v>0</v>
      </c>
      <c r="G258" s="397">
        <f>COUNTA(G248:G257)</f>
        <v>0</v>
      </c>
      <c r="H258" s="613"/>
      <c r="I258" s="523"/>
      <c r="J258" s="615"/>
      <c r="K258" s="615"/>
      <c r="L258" s="616"/>
      <c r="M258" s="1208" t="s">
        <v>440</v>
      </c>
      <c r="N258" s="1209"/>
      <c r="O258" s="654">
        <f>SUM(O248:O257)</f>
        <v>0</v>
      </c>
      <c r="P258" s="655">
        <f>SUM(P248:P257)</f>
        <v>0</v>
      </c>
      <c r="Q258" s="523"/>
      <c r="S258" s="75"/>
      <c r="T258" s="79"/>
      <c r="U258" s="560"/>
      <c r="V258" s="545"/>
    </row>
    <row r="259" spans="1:22" ht="15.75" thickBot="1" x14ac:dyDescent="0.3">
      <c r="A259" s="546"/>
      <c r="B259" s="521"/>
      <c r="C259" s="487"/>
      <c r="D259" s="487"/>
      <c r="E259" s="487"/>
      <c r="F259" s="521"/>
      <c r="G259" s="487"/>
      <c r="H259" s="487"/>
      <c r="I259" s="521"/>
      <c r="J259" s="521"/>
      <c r="K259" s="521"/>
      <c r="L259" s="487"/>
      <c r="M259" s="487"/>
      <c r="N259" s="487"/>
      <c r="O259" s="487"/>
      <c r="P259" s="487"/>
      <c r="Q259" s="487"/>
      <c r="R259" s="487"/>
      <c r="S259" s="487"/>
      <c r="T259" s="561"/>
      <c r="U259" s="562"/>
      <c r="V259" s="493"/>
    </row>
    <row r="260" spans="1:22" ht="15.75" thickBot="1" x14ac:dyDescent="0.3">
      <c r="A260" s="524"/>
      <c r="B260" s="402"/>
      <c r="C260" s="280"/>
      <c r="D260" s="280"/>
      <c r="E260" s="280"/>
      <c r="F260" s="402"/>
      <c r="G260" s="280"/>
      <c r="H260" s="280"/>
      <c r="I260" s="402"/>
      <c r="J260" s="402"/>
      <c r="K260" s="402"/>
      <c r="L260" s="280"/>
      <c r="M260" s="280"/>
      <c r="N260" s="280"/>
      <c r="O260" s="280"/>
      <c r="P260" s="280"/>
      <c r="Q260" s="280"/>
      <c r="R260" s="280"/>
      <c r="S260" s="280"/>
      <c r="T260" s="551"/>
      <c r="U260" s="551"/>
      <c r="V260" s="404"/>
    </row>
    <row r="261" spans="1:22" ht="28.5" thickBot="1" x14ac:dyDescent="0.3">
      <c r="A261" s="136" t="s">
        <v>9</v>
      </c>
      <c r="B261" s="1226" t="s">
        <v>98</v>
      </c>
      <c r="C261" s="1227"/>
      <c r="E261" s="1221" t="s">
        <v>267</v>
      </c>
      <c r="F261" s="1223"/>
      <c r="G261" s="1224">
        <f>VLOOKUP(B261,'EXTRAUrbano.Piano inv. forn '!$D$23:$AB$42,3,FALSE)</f>
        <v>0</v>
      </c>
      <c r="H261" s="1225"/>
      <c r="I261" s="64"/>
      <c r="J261" s="1221" t="s">
        <v>268</v>
      </c>
      <c r="K261" s="1222"/>
      <c r="L261" s="1223"/>
      <c r="M261" s="1224">
        <f>VLOOKUP(B261,'EXTRAUrbano.Piano inv. forn '!$D$23:$AB$42,4,FALSE)</f>
        <v>0</v>
      </c>
      <c r="N261" s="1225"/>
      <c r="P261" s="143" t="s">
        <v>269</v>
      </c>
      <c r="Q261" s="525"/>
      <c r="S261" s="144" t="s">
        <v>270</v>
      </c>
      <c r="T261" s="1253"/>
      <c r="U261" s="1254"/>
      <c r="V261" s="406"/>
    </row>
    <row r="262" spans="1:22" ht="15.75" thickBot="1" x14ac:dyDescent="0.3">
      <c r="A262" s="109"/>
      <c r="B262" s="76"/>
      <c r="C262" s="76"/>
      <c r="E262" s="77"/>
      <c r="F262" s="77"/>
      <c r="G262" s="78"/>
      <c r="H262" s="78"/>
      <c r="I262" s="64"/>
      <c r="J262" s="77"/>
      <c r="K262" s="77"/>
      <c r="L262" s="77"/>
      <c r="M262" s="78"/>
      <c r="N262" s="78"/>
      <c r="P262" s="79"/>
      <c r="S262" s="75"/>
      <c r="T262" s="552"/>
      <c r="V262" s="110"/>
    </row>
    <row r="263" spans="1:22" ht="15.75" thickBot="1" x14ac:dyDescent="0.3">
      <c r="A263" s="1255" t="s">
        <v>271</v>
      </c>
      <c r="B263" s="1256"/>
      <c r="C263" s="1256"/>
      <c r="D263" s="1257"/>
      <c r="E263" s="1210">
        <f>VLOOKUP(B261,'EXTRAUrbano.Piano inv. forn '!$D$23:$AB$42,17,FALSE)</f>
        <v>0</v>
      </c>
      <c r="F263" s="1258"/>
      <c r="G263" s="1258"/>
      <c r="H263" s="1211"/>
      <c r="I263" s="64"/>
      <c r="J263" s="1263" t="s">
        <v>52</v>
      </c>
      <c r="K263" s="1264"/>
      <c r="L263" s="1265"/>
      <c r="M263" s="1210">
        <f>VLOOKUP(B261,'EXTRAUrbano.Piano inv. forn '!$D$23:$AB$42,19,FALSE)</f>
        <v>0</v>
      </c>
      <c r="N263" s="1211"/>
      <c r="O263" s="98"/>
      <c r="P263" s="142" t="s">
        <v>272</v>
      </c>
      <c r="Q263" s="115">
        <f>M263+E263</f>
        <v>0</v>
      </c>
      <c r="S263" s="144" t="s">
        <v>273</v>
      </c>
      <c r="T263" s="1253"/>
      <c r="U263" s="1254"/>
      <c r="V263" s="110"/>
    </row>
    <row r="264" spans="1:22" ht="15.75" thickBot="1" x14ac:dyDescent="0.3">
      <c r="A264" s="109"/>
      <c r="V264" s="406"/>
    </row>
    <row r="265" spans="1:22" ht="60" x14ac:dyDescent="0.25">
      <c r="A265" s="1236" t="s">
        <v>274</v>
      </c>
      <c r="B265" s="1238" t="s">
        <v>275</v>
      </c>
      <c r="C265" s="1271" t="s">
        <v>276</v>
      </c>
      <c r="D265" s="137" t="s">
        <v>277</v>
      </c>
      <c r="E265" s="138" t="s">
        <v>278</v>
      </c>
      <c r="F265" s="137" t="s">
        <v>279</v>
      </c>
      <c r="G265" s="137" t="s">
        <v>280</v>
      </c>
      <c r="H265" s="139" t="s">
        <v>241</v>
      </c>
      <c r="I265" s="139" t="s">
        <v>281</v>
      </c>
      <c r="J265" s="139" t="s">
        <v>282</v>
      </c>
      <c r="K265" s="139" t="s">
        <v>636</v>
      </c>
      <c r="L265" s="139" t="s">
        <v>283</v>
      </c>
      <c r="M265" s="139" t="s">
        <v>284</v>
      </c>
      <c r="N265" s="139" t="s">
        <v>285</v>
      </c>
      <c r="O265" s="139" t="s">
        <v>286</v>
      </c>
      <c r="P265" s="139" t="s">
        <v>287</v>
      </c>
      <c r="Q265" s="139" t="s">
        <v>288</v>
      </c>
      <c r="R265" s="139" t="s">
        <v>289</v>
      </c>
      <c r="S265" s="139" t="s">
        <v>290</v>
      </c>
      <c r="T265" s="139" t="s">
        <v>632</v>
      </c>
      <c r="U265" s="1275" t="s">
        <v>291</v>
      </c>
      <c r="V265" s="526"/>
    </row>
    <row r="266" spans="1:22" ht="24.75" thickBot="1" x14ac:dyDescent="0.3">
      <c r="A266" s="1261"/>
      <c r="B266" s="1262"/>
      <c r="C266" s="1272"/>
      <c r="D266" s="141" t="s">
        <v>292</v>
      </c>
      <c r="E266" s="141" t="s">
        <v>305</v>
      </c>
      <c r="F266" s="141" t="s">
        <v>294</v>
      </c>
      <c r="G266" s="141" t="s">
        <v>294</v>
      </c>
      <c r="H266" s="141" t="s">
        <v>27</v>
      </c>
      <c r="I266" s="141" t="s">
        <v>674</v>
      </c>
      <c r="J266" s="141" t="s">
        <v>295</v>
      </c>
      <c r="K266" s="141" t="s">
        <v>296</v>
      </c>
      <c r="L266" s="141" t="s">
        <v>296</v>
      </c>
      <c r="M266" s="141" t="s">
        <v>297</v>
      </c>
      <c r="N266" s="141" t="s">
        <v>296</v>
      </c>
      <c r="O266" s="141" t="s">
        <v>298</v>
      </c>
      <c r="P266" s="141" t="s">
        <v>629</v>
      </c>
      <c r="Q266" s="141" t="s">
        <v>299</v>
      </c>
      <c r="R266" s="141" t="s">
        <v>300</v>
      </c>
      <c r="S266" s="141" t="s">
        <v>301</v>
      </c>
      <c r="T266" s="141" t="s">
        <v>301</v>
      </c>
      <c r="U266" s="1276"/>
      <c r="V266" s="526"/>
    </row>
    <row r="267" spans="1:22" x14ac:dyDescent="0.25">
      <c r="A267" s="1259" t="str">
        <f>B261</f>
        <v>Extra-urb.m.1</v>
      </c>
      <c r="B267" s="125">
        <v>1</v>
      </c>
      <c r="C267" s="166"/>
      <c r="D267" s="87"/>
      <c r="E267" s="87"/>
      <c r="F267" s="166"/>
      <c r="G267" s="528"/>
      <c r="H267" s="89"/>
      <c r="I267" s="529"/>
      <c r="J267" s="530"/>
      <c r="K267" s="530"/>
      <c r="L267" s="531"/>
      <c r="M267" s="529"/>
      <c r="N267" s="531"/>
      <c r="O267" s="129"/>
      <c r="P267" s="129"/>
      <c r="Q267" s="529"/>
      <c r="R267" s="529"/>
      <c r="S267" s="529"/>
      <c r="T267" s="554"/>
      <c r="U267" s="555"/>
      <c r="V267" s="406"/>
    </row>
    <row r="268" spans="1:22" x14ac:dyDescent="0.25">
      <c r="A268" s="1259"/>
      <c r="B268" s="126">
        <v>2</v>
      </c>
      <c r="C268" s="84"/>
      <c r="D268" s="74"/>
      <c r="E268" s="74"/>
      <c r="F268" s="84"/>
      <c r="G268" s="533"/>
      <c r="H268" s="84"/>
      <c r="I268" s="534"/>
      <c r="J268" s="535"/>
      <c r="K268" s="535"/>
      <c r="L268" s="536"/>
      <c r="M268" s="534"/>
      <c r="N268" s="536"/>
      <c r="O268" s="120"/>
      <c r="P268" s="120"/>
      <c r="Q268" s="534"/>
      <c r="R268" s="534" t="s">
        <v>302</v>
      </c>
      <c r="S268" s="534"/>
      <c r="T268" s="556"/>
      <c r="U268" s="557"/>
      <c r="V268" s="406"/>
    </row>
    <row r="269" spans="1:22" x14ac:dyDescent="0.25">
      <c r="A269" s="1259"/>
      <c r="B269" s="126">
        <v>3</v>
      </c>
      <c r="C269" s="84"/>
      <c r="D269" s="74"/>
      <c r="E269" s="74"/>
      <c r="F269" s="84"/>
      <c r="G269" s="533"/>
      <c r="H269" s="84"/>
      <c r="I269" s="534"/>
      <c r="J269" s="535"/>
      <c r="K269" s="535"/>
      <c r="L269" s="536"/>
      <c r="M269" s="534"/>
      <c r="N269" s="536"/>
      <c r="O269" s="120"/>
      <c r="P269" s="120"/>
      <c r="Q269" s="534"/>
      <c r="R269" s="534"/>
      <c r="S269" s="534"/>
      <c r="T269" s="556"/>
      <c r="U269" s="557"/>
      <c r="V269" s="406"/>
    </row>
    <row r="270" spans="1:22" x14ac:dyDescent="0.25">
      <c r="A270" s="1259"/>
      <c r="B270" s="126">
        <v>4</v>
      </c>
      <c r="C270" s="84"/>
      <c r="D270" s="74"/>
      <c r="E270" s="74"/>
      <c r="F270" s="84"/>
      <c r="G270" s="533"/>
      <c r="H270" s="84"/>
      <c r="I270" s="534"/>
      <c r="J270" s="535"/>
      <c r="K270" s="535"/>
      <c r="L270" s="536"/>
      <c r="M270" s="534"/>
      <c r="N270" s="536"/>
      <c r="O270" s="120"/>
      <c r="P270" s="120"/>
      <c r="Q270" s="534"/>
      <c r="R270" s="534"/>
      <c r="S270" s="534"/>
      <c r="T270" s="556"/>
      <c r="U270" s="557"/>
      <c r="V270" s="406"/>
    </row>
    <row r="271" spans="1:22" x14ac:dyDescent="0.25">
      <c r="A271" s="1259"/>
      <c r="B271" s="126">
        <v>5</v>
      </c>
      <c r="C271" s="84"/>
      <c r="D271" s="74"/>
      <c r="E271" s="74"/>
      <c r="F271" s="84"/>
      <c r="G271" s="533"/>
      <c r="H271" s="84"/>
      <c r="I271" s="534"/>
      <c r="J271" s="535"/>
      <c r="K271" s="535"/>
      <c r="L271" s="536"/>
      <c r="M271" s="534"/>
      <c r="N271" s="536"/>
      <c r="O271" s="120"/>
      <c r="P271" s="120"/>
      <c r="Q271" s="534"/>
      <c r="R271" s="534"/>
      <c r="S271" s="534"/>
      <c r="T271" s="556"/>
      <c r="U271" s="557"/>
      <c r="V271" s="406"/>
    </row>
    <row r="272" spans="1:22" x14ac:dyDescent="0.25">
      <c r="A272" s="1259"/>
      <c r="B272" s="126">
        <v>6</v>
      </c>
      <c r="C272" s="84"/>
      <c r="D272" s="74"/>
      <c r="E272" s="74"/>
      <c r="F272" s="84"/>
      <c r="G272" s="533"/>
      <c r="H272" s="84"/>
      <c r="I272" s="534"/>
      <c r="J272" s="535"/>
      <c r="K272" s="535"/>
      <c r="L272" s="536"/>
      <c r="M272" s="534"/>
      <c r="N272" s="536"/>
      <c r="O272" s="120"/>
      <c r="P272" s="120"/>
      <c r="Q272" s="534"/>
      <c r="R272" s="534"/>
      <c r="S272" s="534"/>
      <c r="T272" s="556"/>
      <c r="U272" s="557"/>
      <c r="V272" s="406"/>
    </row>
    <row r="273" spans="1:22" x14ac:dyDescent="0.25">
      <c r="A273" s="1259"/>
      <c r="B273" s="126">
        <v>7</v>
      </c>
      <c r="C273" s="84"/>
      <c r="D273" s="74"/>
      <c r="E273" s="74"/>
      <c r="F273" s="84"/>
      <c r="G273" s="533"/>
      <c r="H273" s="84"/>
      <c r="I273" s="534"/>
      <c r="J273" s="535"/>
      <c r="K273" s="535"/>
      <c r="L273" s="536"/>
      <c r="M273" s="534"/>
      <c r="N273" s="536"/>
      <c r="O273" s="120"/>
      <c r="P273" s="120"/>
      <c r="Q273" s="534"/>
      <c r="R273" s="534"/>
      <c r="S273" s="534"/>
      <c r="T273" s="556"/>
      <c r="U273" s="557"/>
      <c r="V273" s="406"/>
    </row>
    <row r="274" spans="1:22" x14ac:dyDescent="0.25">
      <c r="A274" s="1259"/>
      <c r="B274" s="126">
        <v>8</v>
      </c>
      <c r="C274" s="84"/>
      <c r="D274" s="74"/>
      <c r="E274" s="74"/>
      <c r="F274" s="84"/>
      <c r="G274" s="533"/>
      <c r="H274" s="84"/>
      <c r="I274" s="534"/>
      <c r="J274" s="535"/>
      <c r="K274" s="535"/>
      <c r="L274" s="536"/>
      <c r="M274" s="534"/>
      <c r="N274" s="536"/>
      <c r="O274" s="120"/>
      <c r="P274" s="120"/>
      <c r="Q274" s="534"/>
      <c r="R274" s="534"/>
      <c r="S274" s="534"/>
      <c r="T274" s="556"/>
      <c r="U274" s="557"/>
      <c r="V274" s="406"/>
    </row>
    <row r="275" spans="1:22" x14ac:dyDescent="0.25">
      <c r="A275" s="1259"/>
      <c r="B275" s="126">
        <v>9</v>
      </c>
      <c r="C275" s="84"/>
      <c r="D275" s="74"/>
      <c r="E275" s="74"/>
      <c r="F275" s="84"/>
      <c r="G275" s="533"/>
      <c r="H275" s="84"/>
      <c r="I275" s="534"/>
      <c r="J275" s="535"/>
      <c r="K275" s="535"/>
      <c r="L275" s="536"/>
      <c r="M275" s="534"/>
      <c r="N275" s="536"/>
      <c r="O275" s="120"/>
      <c r="P275" s="120"/>
      <c r="Q275" s="534"/>
      <c r="R275" s="534"/>
      <c r="S275" s="534"/>
      <c r="T275" s="556"/>
      <c r="U275" s="557"/>
      <c r="V275" s="406"/>
    </row>
    <row r="276" spans="1:22" ht="15.75" thickBot="1" x14ac:dyDescent="0.3">
      <c r="A276" s="1260"/>
      <c r="B276" s="127">
        <v>10</v>
      </c>
      <c r="C276" s="104"/>
      <c r="D276" s="102"/>
      <c r="E276" s="102"/>
      <c r="F276" s="104"/>
      <c r="G276" s="538"/>
      <c r="H276" s="104"/>
      <c r="I276" s="539"/>
      <c r="J276" s="540"/>
      <c r="K276" s="540"/>
      <c r="L276" s="541"/>
      <c r="M276" s="539"/>
      <c r="N276" s="541"/>
      <c r="O276" s="121"/>
      <c r="P276" s="121"/>
      <c r="Q276" s="539"/>
      <c r="R276" s="539"/>
      <c r="S276" s="539"/>
      <c r="T276" s="558"/>
      <c r="U276" s="559"/>
      <c r="V276" s="406"/>
    </row>
    <row r="277" spans="1:22" ht="25.5" thickBot="1" x14ac:dyDescent="0.3">
      <c r="A277" s="612"/>
      <c r="C277" s="613"/>
      <c r="D277" s="614"/>
      <c r="E277" s="395" t="s">
        <v>303</v>
      </c>
      <c r="F277" s="396">
        <f>COUNTA(F267:F276)</f>
        <v>0</v>
      </c>
      <c r="G277" s="397">
        <f>COUNTA(G267:G276)</f>
        <v>0</v>
      </c>
      <c r="H277" s="613"/>
      <c r="I277" s="523"/>
      <c r="J277" s="615"/>
      <c r="K277" s="615"/>
      <c r="L277" s="616"/>
      <c r="M277" s="1208" t="s">
        <v>440</v>
      </c>
      <c r="N277" s="1209"/>
      <c r="O277" s="654">
        <f>SUM(O267:O276)</f>
        <v>0</v>
      </c>
      <c r="P277" s="655">
        <f>SUM(P267:P276)</f>
        <v>0</v>
      </c>
      <c r="Q277" s="523"/>
      <c r="S277" s="75"/>
      <c r="T277" s="79"/>
      <c r="U277" s="560"/>
      <c r="V277" s="545"/>
    </row>
    <row r="278" spans="1:22" ht="15.75" thickBot="1" x14ac:dyDescent="0.3">
      <c r="A278" s="546"/>
      <c r="B278" s="521"/>
      <c r="C278" s="487"/>
      <c r="D278" s="487"/>
      <c r="E278" s="487"/>
      <c r="F278" s="521"/>
      <c r="G278" s="487"/>
      <c r="H278" s="487"/>
      <c r="I278" s="521"/>
      <c r="J278" s="521"/>
      <c r="K278" s="521"/>
      <c r="L278" s="487"/>
      <c r="M278" s="487"/>
      <c r="N278" s="487"/>
      <c r="O278" s="487"/>
      <c r="P278" s="487"/>
      <c r="Q278" s="487"/>
      <c r="R278" s="487"/>
      <c r="S278" s="487"/>
      <c r="T278" s="561"/>
      <c r="U278" s="562"/>
      <c r="V278" s="493"/>
    </row>
    <row r="279" spans="1:22" ht="15.75" thickBot="1" x14ac:dyDescent="0.3">
      <c r="A279" s="524"/>
      <c r="B279" s="402"/>
      <c r="C279" s="280"/>
      <c r="D279" s="280"/>
      <c r="E279" s="280"/>
      <c r="F279" s="402"/>
      <c r="G279" s="280"/>
      <c r="H279" s="280"/>
      <c r="I279" s="402"/>
      <c r="J279" s="402"/>
      <c r="K279" s="402"/>
      <c r="L279" s="280"/>
      <c r="M279" s="280"/>
      <c r="N279" s="280"/>
      <c r="O279" s="280"/>
      <c r="P279" s="280"/>
      <c r="Q279" s="280"/>
      <c r="R279" s="280"/>
      <c r="S279" s="280"/>
      <c r="T279" s="551"/>
      <c r="U279" s="551"/>
      <c r="V279" s="404"/>
    </row>
    <row r="280" spans="1:22" ht="28.5" thickBot="1" x14ac:dyDescent="0.3">
      <c r="A280" s="136" t="s">
        <v>9</v>
      </c>
      <c r="B280" s="1226" t="s">
        <v>98</v>
      </c>
      <c r="C280" s="1227"/>
      <c r="E280" s="1221" t="s">
        <v>267</v>
      </c>
      <c r="F280" s="1223"/>
      <c r="G280" s="1224">
        <f>VLOOKUP(B280,'EXTRAUrbano.Piano inv. forn '!$D$23:$AB$42,3,FALSE)</f>
        <v>0</v>
      </c>
      <c r="H280" s="1225"/>
      <c r="I280" s="64"/>
      <c r="J280" s="1221" t="s">
        <v>268</v>
      </c>
      <c r="K280" s="1222"/>
      <c r="L280" s="1223"/>
      <c r="M280" s="1224">
        <f>VLOOKUP(B280,'EXTRAUrbano.Piano inv. forn '!$D$23:$AB$42,4,FALSE)</f>
        <v>0</v>
      </c>
      <c r="N280" s="1225"/>
      <c r="P280" s="143" t="s">
        <v>269</v>
      </c>
      <c r="Q280" s="525"/>
      <c r="S280" s="144" t="s">
        <v>270</v>
      </c>
      <c r="T280" s="1253"/>
      <c r="U280" s="1254"/>
      <c r="V280" s="406"/>
    </row>
    <row r="281" spans="1:22" ht="15.75" thickBot="1" x14ac:dyDescent="0.3">
      <c r="A281" s="109"/>
      <c r="B281" s="76"/>
      <c r="C281" s="76"/>
      <c r="E281" s="77"/>
      <c r="F281" s="77"/>
      <c r="G281" s="78"/>
      <c r="H281" s="78"/>
      <c r="I281" s="64"/>
      <c r="J281" s="77"/>
      <c r="K281" s="77"/>
      <c r="L281" s="77"/>
      <c r="M281" s="78"/>
      <c r="N281" s="78"/>
      <c r="P281" s="79"/>
      <c r="S281" s="75"/>
      <c r="T281" s="552"/>
      <c r="V281" s="110"/>
    </row>
    <row r="282" spans="1:22" ht="15.75" thickBot="1" x14ac:dyDescent="0.3">
      <c r="A282" s="1255" t="s">
        <v>271</v>
      </c>
      <c r="B282" s="1256"/>
      <c r="C282" s="1256"/>
      <c r="D282" s="1257"/>
      <c r="E282" s="1210">
        <f>VLOOKUP(B280,'EXTRAUrbano.Piano inv. forn '!$D$23:$AB$42,17,FALSE)</f>
        <v>0</v>
      </c>
      <c r="F282" s="1258"/>
      <c r="G282" s="1258"/>
      <c r="H282" s="1211"/>
      <c r="I282" s="64"/>
      <c r="J282" s="1263" t="s">
        <v>52</v>
      </c>
      <c r="K282" s="1264"/>
      <c r="L282" s="1265"/>
      <c r="M282" s="1210">
        <f>VLOOKUP(B280,'EXTRAUrbano.Piano inv. forn '!$D$23:$AB$42,19,FALSE)</f>
        <v>0</v>
      </c>
      <c r="N282" s="1211"/>
      <c r="O282" s="98"/>
      <c r="P282" s="142" t="s">
        <v>272</v>
      </c>
      <c r="Q282" s="115">
        <f>M282+E282</f>
        <v>0</v>
      </c>
      <c r="S282" s="144" t="s">
        <v>273</v>
      </c>
      <c r="T282" s="1253"/>
      <c r="U282" s="1254"/>
      <c r="V282" s="110"/>
    </row>
    <row r="283" spans="1:22" ht="15.75" thickBot="1" x14ac:dyDescent="0.3">
      <c r="A283" s="109"/>
      <c r="V283" s="406"/>
    </row>
    <row r="284" spans="1:22" ht="60" x14ac:dyDescent="0.25">
      <c r="A284" s="1236" t="s">
        <v>274</v>
      </c>
      <c r="B284" s="1238" t="s">
        <v>275</v>
      </c>
      <c r="C284" s="1271" t="s">
        <v>276</v>
      </c>
      <c r="D284" s="137" t="s">
        <v>277</v>
      </c>
      <c r="E284" s="138" t="s">
        <v>278</v>
      </c>
      <c r="F284" s="137" t="s">
        <v>279</v>
      </c>
      <c r="G284" s="137" t="s">
        <v>280</v>
      </c>
      <c r="H284" s="139" t="s">
        <v>241</v>
      </c>
      <c r="I284" s="139" t="s">
        <v>281</v>
      </c>
      <c r="J284" s="139" t="s">
        <v>282</v>
      </c>
      <c r="K284" s="139" t="s">
        <v>636</v>
      </c>
      <c r="L284" s="139" t="s">
        <v>283</v>
      </c>
      <c r="M284" s="139" t="s">
        <v>284</v>
      </c>
      <c r="N284" s="139" t="s">
        <v>285</v>
      </c>
      <c r="O284" s="139" t="s">
        <v>286</v>
      </c>
      <c r="P284" s="139" t="s">
        <v>287</v>
      </c>
      <c r="Q284" s="139" t="s">
        <v>288</v>
      </c>
      <c r="R284" s="139" t="s">
        <v>289</v>
      </c>
      <c r="S284" s="139" t="s">
        <v>290</v>
      </c>
      <c r="T284" s="139" t="s">
        <v>632</v>
      </c>
      <c r="U284" s="1275" t="s">
        <v>291</v>
      </c>
      <c r="V284" s="526"/>
    </row>
    <row r="285" spans="1:22" ht="24.75" thickBot="1" x14ac:dyDescent="0.3">
      <c r="A285" s="1261"/>
      <c r="B285" s="1262"/>
      <c r="C285" s="1272"/>
      <c r="D285" s="141" t="s">
        <v>292</v>
      </c>
      <c r="E285" s="141" t="s">
        <v>305</v>
      </c>
      <c r="F285" s="141" t="s">
        <v>294</v>
      </c>
      <c r="G285" s="141" t="s">
        <v>294</v>
      </c>
      <c r="H285" s="141" t="s">
        <v>27</v>
      </c>
      <c r="I285" s="141" t="s">
        <v>674</v>
      </c>
      <c r="J285" s="141" t="s">
        <v>295</v>
      </c>
      <c r="K285" s="141" t="s">
        <v>296</v>
      </c>
      <c r="L285" s="141" t="s">
        <v>296</v>
      </c>
      <c r="M285" s="141" t="s">
        <v>297</v>
      </c>
      <c r="N285" s="141" t="s">
        <v>296</v>
      </c>
      <c r="O285" s="141" t="s">
        <v>298</v>
      </c>
      <c r="P285" s="141" t="s">
        <v>629</v>
      </c>
      <c r="Q285" s="141" t="s">
        <v>299</v>
      </c>
      <c r="R285" s="141" t="s">
        <v>300</v>
      </c>
      <c r="S285" s="141" t="s">
        <v>301</v>
      </c>
      <c r="T285" s="141" t="s">
        <v>301</v>
      </c>
      <c r="U285" s="1276"/>
      <c r="V285" s="526"/>
    </row>
    <row r="286" spans="1:22" x14ac:dyDescent="0.25">
      <c r="A286" s="1259" t="str">
        <f>B280</f>
        <v>Extra-urb.m.1</v>
      </c>
      <c r="B286" s="125">
        <v>1</v>
      </c>
      <c r="C286" s="166"/>
      <c r="D286" s="87"/>
      <c r="E286" s="87"/>
      <c r="F286" s="166"/>
      <c r="G286" s="528"/>
      <c r="H286" s="89"/>
      <c r="I286" s="529"/>
      <c r="J286" s="530"/>
      <c r="K286" s="530"/>
      <c r="L286" s="531"/>
      <c r="M286" s="529"/>
      <c r="N286" s="531"/>
      <c r="O286" s="129"/>
      <c r="P286" s="129"/>
      <c r="Q286" s="529"/>
      <c r="R286" s="529"/>
      <c r="S286" s="529"/>
      <c r="T286" s="554"/>
      <c r="U286" s="555"/>
      <c r="V286" s="406"/>
    </row>
    <row r="287" spans="1:22" x14ac:dyDescent="0.25">
      <c r="A287" s="1259"/>
      <c r="B287" s="126">
        <v>2</v>
      </c>
      <c r="C287" s="84"/>
      <c r="D287" s="74"/>
      <c r="E287" s="74"/>
      <c r="F287" s="84"/>
      <c r="G287" s="533"/>
      <c r="H287" s="84"/>
      <c r="I287" s="534"/>
      <c r="J287" s="535"/>
      <c r="K287" s="535"/>
      <c r="L287" s="536"/>
      <c r="M287" s="534"/>
      <c r="N287" s="536"/>
      <c r="O287" s="120"/>
      <c r="P287" s="120"/>
      <c r="Q287" s="534"/>
      <c r="R287" s="534" t="s">
        <v>302</v>
      </c>
      <c r="S287" s="534"/>
      <c r="T287" s="556"/>
      <c r="U287" s="557"/>
      <c r="V287" s="406"/>
    </row>
    <row r="288" spans="1:22" x14ac:dyDescent="0.25">
      <c r="A288" s="1259"/>
      <c r="B288" s="126">
        <v>3</v>
      </c>
      <c r="C288" s="84"/>
      <c r="D288" s="74"/>
      <c r="E288" s="74"/>
      <c r="F288" s="84"/>
      <c r="G288" s="533"/>
      <c r="H288" s="84"/>
      <c r="I288" s="534"/>
      <c r="J288" s="535"/>
      <c r="K288" s="535"/>
      <c r="L288" s="536"/>
      <c r="M288" s="534"/>
      <c r="N288" s="536"/>
      <c r="O288" s="120"/>
      <c r="P288" s="120"/>
      <c r="Q288" s="534"/>
      <c r="R288" s="534"/>
      <c r="S288" s="534"/>
      <c r="T288" s="556"/>
      <c r="U288" s="557"/>
      <c r="V288" s="406"/>
    </row>
    <row r="289" spans="1:22" x14ac:dyDescent="0.25">
      <c r="A289" s="1259"/>
      <c r="B289" s="126">
        <v>4</v>
      </c>
      <c r="C289" s="84"/>
      <c r="D289" s="74"/>
      <c r="E289" s="74"/>
      <c r="F289" s="84"/>
      <c r="G289" s="533"/>
      <c r="H289" s="84"/>
      <c r="I289" s="534"/>
      <c r="J289" s="535"/>
      <c r="K289" s="535"/>
      <c r="L289" s="536"/>
      <c r="M289" s="534"/>
      <c r="N289" s="536"/>
      <c r="O289" s="120"/>
      <c r="P289" s="120"/>
      <c r="Q289" s="534"/>
      <c r="R289" s="534"/>
      <c r="S289" s="534"/>
      <c r="T289" s="556"/>
      <c r="U289" s="557"/>
      <c r="V289" s="406"/>
    </row>
    <row r="290" spans="1:22" x14ac:dyDescent="0.25">
      <c r="A290" s="1259"/>
      <c r="B290" s="126">
        <v>5</v>
      </c>
      <c r="C290" s="84"/>
      <c r="D290" s="74"/>
      <c r="E290" s="74"/>
      <c r="F290" s="84"/>
      <c r="G290" s="533"/>
      <c r="H290" s="84"/>
      <c r="I290" s="534"/>
      <c r="J290" s="535"/>
      <c r="K290" s="535"/>
      <c r="L290" s="536"/>
      <c r="M290" s="534"/>
      <c r="N290" s="536"/>
      <c r="O290" s="120"/>
      <c r="P290" s="120"/>
      <c r="Q290" s="534"/>
      <c r="R290" s="534"/>
      <c r="S290" s="534"/>
      <c r="T290" s="556"/>
      <c r="U290" s="557"/>
      <c r="V290" s="406"/>
    </row>
    <row r="291" spans="1:22" x14ac:dyDescent="0.25">
      <c r="A291" s="1259"/>
      <c r="B291" s="126">
        <v>6</v>
      </c>
      <c r="C291" s="84"/>
      <c r="D291" s="74"/>
      <c r="E291" s="74"/>
      <c r="F291" s="84"/>
      <c r="G291" s="533"/>
      <c r="H291" s="84"/>
      <c r="I291" s="534"/>
      <c r="J291" s="535"/>
      <c r="K291" s="535"/>
      <c r="L291" s="536"/>
      <c r="M291" s="534"/>
      <c r="N291" s="536"/>
      <c r="O291" s="120"/>
      <c r="P291" s="120"/>
      <c r="Q291" s="534"/>
      <c r="R291" s="534"/>
      <c r="S291" s="534"/>
      <c r="T291" s="556"/>
      <c r="U291" s="557"/>
      <c r="V291" s="406"/>
    </row>
    <row r="292" spans="1:22" x14ac:dyDescent="0.25">
      <c r="A292" s="1259"/>
      <c r="B292" s="126">
        <v>7</v>
      </c>
      <c r="C292" s="84"/>
      <c r="D292" s="74"/>
      <c r="E292" s="74"/>
      <c r="F292" s="84"/>
      <c r="G292" s="533"/>
      <c r="H292" s="84"/>
      <c r="I292" s="534"/>
      <c r="J292" s="535"/>
      <c r="K292" s="535"/>
      <c r="L292" s="536"/>
      <c r="M292" s="534"/>
      <c r="N292" s="536"/>
      <c r="O292" s="120"/>
      <c r="P292" s="120"/>
      <c r="Q292" s="534"/>
      <c r="R292" s="534"/>
      <c r="S292" s="534"/>
      <c r="T292" s="556"/>
      <c r="U292" s="557"/>
      <c r="V292" s="406"/>
    </row>
    <row r="293" spans="1:22" x14ac:dyDescent="0.25">
      <c r="A293" s="1259"/>
      <c r="B293" s="126">
        <v>8</v>
      </c>
      <c r="C293" s="84"/>
      <c r="D293" s="74"/>
      <c r="E293" s="74"/>
      <c r="F293" s="84"/>
      <c r="G293" s="533"/>
      <c r="H293" s="84"/>
      <c r="I293" s="534"/>
      <c r="J293" s="535"/>
      <c r="K293" s="535"/>
      <c r="L293" s="536"/>
      <c r="M293" s="534"/>
      <c r="N293" s="536"/>
      <c r="O293" s="120"/>
      <c r="P293" s="120"/>
      <c r="Q293" s="534"/>
      <c r="R293" s="534"/>
      <c r="S293" s="534"/>
      <c r="T293" s="556"/>
      <c r="U293" s="557"/>
      <c r="V293" s="406"/>
    </row>
    <row r="294" spans="1:22" x14ac:dyDescent="0.25">
      <c r="A294" s="1259"/>
      <c r="B294" s="126">
        <v>9</v>
      </c>
      <c r="C294" s="84"/>
      <c r="D294" s="74"/>
      <c r="E294" s="74"/>
      <c r="F294" s="84"/>
      <c r="G294" s="533"/>
      <c r="H294" s="84"/>
      <c r="I294" s="534"/>
      <c r="J294" s="535"/>
      <c r="K294" s="535"/>
      <c r="L294" s="536"/>
      <c r="M294" s="534"/>
      <c r="N294" s="536"/>
      <c r="O294" s="120"/>
      <c r="P294" s="120"/>
      <c r="Q294" s="534"/>
      <c r="R294" s="534"/>
      <c r="S294" s="534"/>
      <c r="T294" s="556"/>
      <c r="U294" s="557"/>
      <c r="V294" s="406"/>
    </row>
    <row r="295" spans="1:22" ht="15.75" thickBot="1" x14ac:dyDescent="0.3">
      <c r="A295" s="1260"/>
      <c r="B295" s="127">
        <v>10</v>
      </c>
      <c r="C295" s="104"/>
      <c r="D295" s="102"/>
      <c r="E295" s="102"/>
      <c r="F295" s="104"/>
      <c r="G295" s="538"/>
      <c r="H295" s="104"/>
      <c r="I295" s="539"/>
      <c r="J295" s="540"/>
      <c r="K295" s="540"/>
      <c r="L295" s="541"/>
      <c r="M295" s="539"/>
      <c r="N295" s="541"/>
      <c r="O295" s="121"/>
      <c r="P295" s="121"/>
      <c r="Q295" s="539"/>
      <c r="R295" s="539"/>
      <c r="S295" s="539"/>
      <c r="T295" s="558"/>
      <c r="U295" s="559"/>
      <c r="V295" s="406"/>
    </row>
    <row r="296" spans="1:22" ht="25.5" thickBot="1" x14ac:dyDescent="0.3">
      <c r="A296" s="612"/>
      <c r="C296" s="613"/>
      <c r="D296" s="614"/>
      <c r="E296" s="395" t="s">
        <v>303</v>
      </c>
      <c r="F296" s="396">
        <f>COUNTA(F286:F295)</f>
        <v>0</v>
      </c>
      <c r="G296" s="397">
        <f>COUNTA(G286:G295)</f>
        <v>0</v>
      </c>
      <c r="H296" s="613"/>
      <c r="I296" s="523"/>
      <c r="J296" s="615"/>
      <c r="K296" s="615"/>
      <c r="L296" s="616"/>
      <c r="M296" s="1208" t="s">
        <v>440</v>
      </c>
      <c r="N296" s="1209"/>
      <c r="O296" s="654">
        <f>SUM(O286:O295)</f>
        <v>0</v>
      </c>
      <c r="P296" s="655">
        <f>SUM(P286:P295)</f>
        <v>0</v>
      </c>
      <c r="Q296" s="523"/>
      <c r="S296" s="75"/>
      <c r="T296" s="79"/>
      <c r="U296" s="560"/>
      <c r="V296" s="545"/>
    </row>
    <row r="297" spans="1:22" ht="15.75" thickBot="1" x14ac:dyDescent="0.3">
      <c r="A297" s="546"/>
      <c r="B297" s="521"/>
      <c r="C297" s="487"/>
      <c r="D297" s="487"/>
      <c r="E297" s="487"/>
      <c r="F297" s="521"/>
      <c r="G297" s="487"/>
      <c r="H297" s="487"/>
      <c r="I297" s="521"/>
      <c r="J297" s="521"/>
      <c r="K297" s="521"/>
      <c r="L297" s="487"/>
      <c r="M297" s="487"/>
      <c r="N297" s="487"/>
      <c r="O297" s="487"/>
      <c r="P297" s="487"/>
      <c r="Q297" s="487"/>
      <c r="R297" s="487"/>
      <c r="S297" s="487"/>
      <c r="T297" s="561"/>
      <c r="U297" s="562"/>
      <c r="V297" s="493"/>
    </row>
    <row r="298" spans="1:22" ht="15.75" thickBot="1" x14ac:dyDescent="0.3">
      <c r="A298" s="524"/>
      <c r="B298" s="402"/>
      <c r="C298" s="280"/>
      <c r="D298" s="280"/>
      <c r="E298" s="280"/>
      <c r="F298" s="402"/>
      <c r="G298" s="280"/>
      <c r="H298" s="280"/>
      <c r="I298" s="402"/>
      <c r="J298" s="402"/>
      <c r="K298" s="402"/>
      <c r="L298" s="280"/>
      <c r="M298" s="280"/>
      <c r="N298" s="280"/>
      <c r="O298" s="280"/>
      <c r="P298" s="280"/>
      <c r="Q298" s="280"/>
      <c r="R298" s="280"/>
      <c r="S298" s="280"/>
      <c r="T298" s="551"/>
      <c r="U298" s="551"/>
      <c r="V298" s="404"/>
    </row>
    <row r="299" spans="1:22" ht="28.5" thickBot="1" x14ac:dyDescent="0.3">
      <c r="A299" s="136" t="s">
        <v>9</v>
      </c>
      <c r="B299" s="1226" t="s">
        <v>98</v>
      </c>
      <c r="C299" s="1227"/>
      <c r="E299" s="1221" t="s">
        <v>267</v>
      </c>
      <c r="F299" s="1223"/>
      <c r="G299" s="1224">
        <f>VLOOKUP(B299,'EXTRAUrbano.Piano inv. forn '!$D$23:$AB$42,3,FALSE)</f>
        <v>0</v>
      </c>
      <c r="H299" s="1225"/>
      <c r="I299" s="64"/>
      <c r="J299" s="1221" t="s">
        <v>268</v>
      </c>
      <c r="K299" s="1222"/>
      <c r="L299" s="1223"/>
      <c r="M299" s="1224">
        <f>VLOOKUP(B299,'EXTRAUrbano.Piano inv. forn '!$D$23:$AB$42,4,FALSE)</f>
        <v>0</v>
      </c>
      <c r="N299" s="1225"/>
      <c r="P299" s="143" t="s">
        <v>269</v>
      </c>
      <c r="Q299" s="525"/>
      <c r="S299" s="144" t="s">
        <v>270</v>
      </c>
      <c r="T299" s="1253"/>
      <c r="U299" s="1254"/>
      <c r="V299" s="406"/>
    </row>
    <row r="300" spans="1:22" ht="15.75" thickBot="1" x14ac:dyDescent="0.3">
      <c r="A300" s="109"/>
      <c r="B300" s="76"/>
      <c r="C300" s="76"/>
      <c r="E300" s="77"/>
      <c r="F300" s="77"/>
      <c r="G300" s="78"/>
      <c r="H300" s="78"/>
      <c r="I300" s="64"/>
      <c r="J300" s="77"/>
      <c r="K300" s="77"/>
      <c r="L300" s="77"/>
      <c r="M300" s="78"/>
      <c r="N300" s="78"/>
      <c r="P300" s="79"/>
      <c r="S300" s="75"/>
      <c r="T300" s="552"/>
      <c r="V300" s="110"/>
    </row>
    <row r="301" spans="1:22" ht="15.75" thickBot="1" x14ac:dyDescent="0.3">
      <c r="A301" s="1255" t="s">
        <v>271</v>
      </c>
      <c r="B301" s="1256"/>
      <c r="C301" s="1256"/>
      <c r="D301" s="1257"/>
      <c r="E301" s="1210">
        <f>VLOOKUP(B299,'EXTRAUrbano.Piano inv. forn '!$D$23:$AB$42,17,FALSE)</f>
        <v>0</v>
      </c>
      <c r="F301" s="1258"/>
      <c r="G301" s="1258"/>
      <c r="H301" s="1211"/>
      <c r="I301" s="64"/>
      <c r="J301" s="1263" t="s">
        <v>52</v>
      </c>
      <c r="K301" s="1264"/>
      <c r="L301" s="1265"/>
      <c r="M301" s="1210">
        <f>VLOOKUP(B299,'EXTRAUrbano.Piano inv. forn '!$D$23:$AB$42,19,FALSE)</f>
        <v>0</v>
      </c>
      <c r="N301" s="1211"/>
      <c r="O301" s="98"/>
      <c r="P301" s="142" t="s">
        <v>272</v>
      </c>
      <c r="Q301" s="115">
        <f>M301+E301</f>
        <v>0</v>
      </c>
      <c r="S301" s="144" t="s">
        <v>273</v>
      </c>
      <c r="T301" s="1253"/>
      <c r="U301" s="1254"/>
      <c r="V301" s="110"/>
    </row>
    <row r="302" spans="1:22" ht="15.75" thickBot="1" x14ac:dyDescent="0.3">
      <c r="A302" s="109"/>
      <c r="V302" s="406"/>
    </row>
    <row r="303" spans="1:22" ht="60" x14ac:dyDescent="0.25">
      <c r="A303" s="1236" t="s">
        <v>274</v>
      </c>
      <c r="B303" s="1238" t="s">
        <v>275</v>
      </c>
      <c r="C303" s="1271" t="s">
        <v>276</v>
      </c>
      <c r="D303" s="137" t="s">
        <v>277</v>
      </c>
      <c r="E303" s="138" t="s">
        <v>278</v>
      </c>
      <c r="F303" s="137" t="s">
        <v>279</v>
      </c>
      <c r="G303" s="137" t="s">
        <v>280</v>
      </c>
      <c r="H303" s="139" t="s">
        <v>241</v>
      </c>
      <c r="I303" s="139" t="s">
        <v>281</v>
      </c>
      <c r="J303" s="139" t="s">
        <v>282</v>
      </c>
      <c r="K303" s="139" t="s">
        <v>636</v>
      </c>
      <c r="L303" s="139" t="s">
        <v>283</v>
      </c>
      <c r="M303" s="139" t="s">
        <v>284</v>
      </c>
      <c r="N303" s="139" t="s">
        <v>285</v>
      </c>
      <c r="O303" s="139" t="s">
        <v>286</v>
      </c>
      <c r="P303" s="139" t="s">
        <v>287</v>
      </c>
      <c r="Q303" s="139" t="s">
        <v>288</v>
      </c>
      <c r="R303" s="139" t="s">
        <v>289</v>
      </c>
      <c r="S303" s="139" t="s">
        <v>290</v>
      </c>
      <c r="T303" s="139" t="s">
        <v>632</v>
      </c>
      <c r="U303" s="1275" t="s">
        <v>291</v>
      </c>
      <c r="V303" s="526"/>
    </row>
    <row r="304" spans="1:22" ht="24.75" thickBot="1" x14ac:dyDescent="0.3">
      <c r="A304" s="1261"/>
      <c r="B304" s="1262"/>
      <c r="C304" s="1272"/>
      <c r="D304" s="141" t="s">
        <v>292</v>
      </c>
      <c r="E304" s="141" t="s">
        <v>305</v>
      </c>
      <c r="F304" s="141" t="s">
        <v>294</v>
      </c>
      <c r="G304" s="141" t="s">
        <v>294</v>
      </c>
      <c r="H304" s="141" t="s">
        <v>27</v>
      </c>
      <c r="I304" s="141" t="s">
        <v>674</v>
      </c>
      <c r="J304" s="141" t="s">
        <v>295</v>
      </c>
      <c r="K304" s="141" t="s">
        <v>296</v>
      </c>
      <c r="L304" s="141" t="s">
        <v>296</v>
      </c>
      <c r="M304" s="141" t="s">
        <v>297</v>
      </c>
      <c r="N304" s="141" t="s">
        <v>296</v>
      </c>
      <c r="O304" s="141" t="s">
        <v>298</v>
      </c>
      <c r="P304" s="141" t="s">
        <v>629</v>
      </c>
      <c r="Q304" s="141" t="s">
        <v>299</v>
      </c>
      <c r="R304" s="141" t="s">
        <v>300</v>
      </c>
      <c r="S304" s="141" t="s">
        <v>301</v>
      </c>
      <c r="T304" s="141" t="s">
        <v>301</v>
      </c>
      <c r="U304" s="1276"/>
      <c r="V304" s="526"/>
    </row>
    <row r="305" spans="1:22" x14ac:dyDescent="0.25">
      <c r="A305" s="1259" t="str">
        <f>B299</f>
        <v>Extra-urb.m.1</v>
      </c>
      <c r="B305" s="125">
        <v>1</v>
      </c>
      <c r="C305" s="166"/>
      <c r="D305" s="87"/>
      <c r="E305" s="87"/>
      <c r="F305" s="166"/>
      <c r="G305" s="528"/>
      <c r="H305" s="89"/>
      <c r="I305" s="529"/>
      <c r="J305" s="530"/>
      <c r="K305" s="530"/>
      <c r="L305" s="531"/>
      <c r="M305" s="529"/>
      <c r="N305" s="531"/>
      <c r="O305" s="129"/>
      <c r="P305" s="129"/>
      <c r="Q305" s="529"/>
      <c r="R305" s="529"/>
      <c r="S305" s="529"/>
      <c r="T305" s="554"/>
      <c r="U305" s="555"/>
      <c r="V305" s="406"/>
    </row>
    <row r="306" spans="1:22" x14ac:dyDescent="0.25">
      <c r="A306" s="1259"/>
      <c r="B306" s="126">
        <v>2</v>
      </c>
      <c r="C306" s="84"/>
      <c r="D306" s="74"/>
      <c r="E306" s="74"/>
      <c r="F306" s="84"/>
      <c r="G306" s="533"/>
      <c r="H306" s="84"/>
      <c r="I306" s="534"/>
      <c r="J306" s="535"/>
      <c r="K306" s="535"/>
      <c r="L306" s="536"/>
      <c r="M306" s="534"/>
      <c r="N306" s="536"/>
      <c r="O306" s="120"/>
      <c r="P306" s="120"/>
      <c r="Q306" s="534"/>
      <c r="R306" s="534" t="s">
        <v>302</v>
      </c>
      <c r="S306" s="534"/>
      <c r="T306" s="556"/>
      <c r="U306" s="557"/>
      <c r="V306" s="406"/>
    </row>
    <row r="307" spans="1:22" x14ac:dyDescent="0.25">
      <c r="A307" s="1259"/>
      <c r="B307" s="126">
        <v>3</v>
      </c>
      <c r="C307" s="84"/>
      <c r="D307" s="74"/>
      <c r="E307" s="74"/>
      <c r="F307" s="84"/>
      <c r="G307" s="533"/>
      <c r="H307" s="84"/>
      <c r="I307" s="534"/>
      <c r="J307" s="535"/>
      <c r="K307" s="535"/>
      <c r="L307" s="536"/>
      <c r="M307" s="534"/>
      <c r="N307" s="536"/>
      <c r="O307" s="120"/>
      <c r="P307" s="120"/>
      <c r="Q307" s="534"/>
      <c r="R307" s="534"/>
      <c r="S307" s="534"/>
      <c r="T307" s="556"/>
      <c r="U307" s="557"/>
      <c r="V307" s="406"/>
    </row>
    <row r="308" spans="1:22" x14ac:dyDescent="0.25">
      <c r="A308" s="1259"/>
      <c r="B308" s="126">
        <v>4</v>
      </c>
      <c r="C308" s="84"/>
      <c r="D308" s="74"/>
      <c r="E308" s="74"/>
      <c r="F308" s="84"/>
      <c r="G308" s="533"/>
      <c r="H308" s="84"/>
      <c r="I308" s="534"/>
      <c r="J308" s="535"/>
      <c r="K308" s="535"/>
      <c r="L308" s="536"/>
      <c r="M308" s="534"/>
      <c r="N308" s="536"/>
      <c r="O308" s="120"/>
      <c r="P308" s="120"/>
      <c r="Q308" s="534"/>
      <c r="R308" s="534"/>
      <c r="S308" s="534"/>
      <c r="T308" s="556"/>
      <c r="U308" s="557"/>
      <c r="V308" s="406"/>
    </row>
    <row r="309" spans="1:22" x14ac:dyDescent="0.25">
      <c r="A309" s="1259"/>
      <c r="B309" s="126">
        <v>5</v>
      </c>
      <c r="C309" s="84"/>
      <c r="D309" s="74"/>
      <c r="E309" s="74"/>
      <c r="F309" s="84"/>
      <c r="G309" s="533"/>
      <c r="H309" s="84"/>
      <c r="I309" s="534"/>
      <c r="J309" s="535"/>
      <c r="K309" s="535"/>
      <c r="L309" s="536"/>
      <c r="M309" s="534"/>
      <c r="N309" s="536"/>
      <c r="O309" s="120"/>
      <c r="P309" s="120"/>
      <c r="Q309" s="534"/>
      <c r="R309" s="534"/>
      <c r="S309" s="534"/>
      <c r="T309" s="556"/>
      <c r="U309" s="557"/>
      <c r="V309" s="406"/>
    </row>
    <row r="310" spans="1:22" x14ac:dyDescent="0.25">
      <c r="A310" s="1259"/>
      <c r="B310" s="126">
        <v>6</v>
      </c>
      <c r="C310" s="84"/>
      <c r="D310" s="74"/>
      <c r="E310" s="74"/>
      <c r="F310" s="84"/>
      <c r="G310" s="533"/>
      <c r="H310" s="84"/>
      <c r="I310" s="534"/>
      <c r="J310" s="535"/>
      <c r="K310" s="535"/>
      <c r="L310" s="536"/>
      <c r="M310" s="534"/>
      <c r="N310" s="536"/>
      <c r="O310" s="120"/>
      <c r="P310" s="120"/>
      <c r="Q310" s="534"/>
      <c r="R310" s="534"/>
      <c r="S310" s="534"/>
      <c r="T310" s="556"/>
      <c r="U310" s="557"/>
      <c r="V310" s="406"/>
    </row>
    <row r="311" spans="1:22" x14ac:dyDescent="0.25">
      <c r="A311" s="1259"/>
      <c r="B311" s="126">
        <v>7</v>
      </c>
      <c r="C311" s="84"/>
      <c r="D311" s="74"/>
      <c r="E311" s="74"/>
      <c r="F311" s="84"/>
      <c r="G311" s="533"/>
      <c r="H311" s="84"/>
      <c r="I311" s="534"/>
      <c r="J311" s="535"/>
      <c r="K311" s="535"/>
      <c r="L311" s="536"/>
      <c r="M311" s="534"/>
      <c r="N311" s="536"/>
      <c r="O311" s="120"/>
      <c r="P311" s="120"/>
      <c r="Q311" s="534"/>
      <c r="R311" s="534"/>
      <c r="S311" s="534"/>
      <c r="T311" s="556"/>
      <c r="U311" s="557"/>
      <c r="V311" s="406"/>
    </row>
    <row r="312" spans="1:22" x14ac:dyDescent="0.25">
      <c r="A312" s="1259"/>
      <c r="B312" s="126">
        <v>8</v>
      </c>
      <c r="C312" s="84"/>
      <c r="D312" s="74"/>
      <c r="E312" s="74"/>
      <c r="F312" s="84"/>
      <c r="G312" s="533"/>
      <c r="H312" s="84"/>
      <c r="I312" s="534"/>
      <c r="J312" s="535"/>
      <c r="K312" s="535"/>
      <c r="L312" s="536"/>
      <c r="M312" s="534"/>
      <c r="N312" s="536"/>
      <c r="O312" s="120"/>
      <c r="P312" s="120"/>
      <c r="Q312" s="534"/>
      <c r="R312" s="534"/>
      <c r="S312" s="534"/>
      <c r="T312" s="556"/>
      <c r="U312" s="557"/>
      <c r="V312" s="406"/>
    </row>
    <row r="313" spans="1:22" x14ac:dyDescent="0.25">
      <c r="A313" s="1259"/>
      <c r="B313" s="126">
        <v>9</v>
      </c>
      <c r="C313" s="84"/>
      <c r="D313" s="74"/>
      <c r="E313" s="74"/>
      <c r="F313" s="84"/>
      <c r="G313" s="533"/>
      <c r="H313" s="84"/>
      <c r="I313" s="534"/>
      <c r="J313" s="535"/>
      <c r="K313" s="535"/>
      <c r="L313" s="536"/>
      <c r="M313" s="534"/>
      <c r="N313" s="536"/>
      <c r="O313" s="120"/>
      <c r="P313" s="120"/>
      <c r="Q313" s="534"/>
      <c r="R313" s="534"/>
      <c r="S313" s="534"/>
      <c r="T313" s="556"/>
      <c r="U313" s="557"/>
      <c r="V313" s="406"/>
    </row>
    <row r="314" spans="1:22" ht="15.75" thickBot="1" x14ac:dyDescent="0.3">
      <c r="A314" s="1260"/>
      <c r="B314" s="127">
        <v>10</v>
      </c>
      <c r="C314" s="104"/>
      <c r="D314" s="102"/>
      <c r="E314" s="102"/>
      <c r="F314" s="104"/>
      <c r="G314" s="538"/>
      <c r="H314" s="104"/>
      <c r="I314" s="539"/>
      <c r="J314" s="540"/>
      <c r="K314" s="540"/>
      <c r="L314" s="541"/>
      <c r="M314" s="539"/>
      <c r="N314" s="541"/>
      <c r="O314" s="121"/>
      <c r="P314" s="121"/>
      <c r="Q314" s="539"/>
      <c r="R314" s="539"/>
      <c r="S314" s="539"/>
      <c r="T314" s="558"/>
      <c r="U314" s="559"/>
      <c r="V314" s="406"/>
    </row>
    <row r="315" spans="1:22" ht="25.5" thickBot="1" x14ac:dyDescent="0.3">
      <c r="A315" s="612"/>
      <c r="C315" s="613"/>
      <c r="D315" s="614"/>
      <c r="E315" s="395" t="s">
        <v>303</v>
      </c>
      <c r="F315" s="396">
        <f>COUNTA(F305:F314)</f>
        <v>0</v>
      </c>
      <c r="G315" s="397">
        <f>COUNTA(G305:G314)</f>
        <v>0</v>
      </c>
      <c r="H315" s="613"/>
      <c r="I315" s="523"/>
      <c r="J315" s="615"/>
      <c r="K315" s="615"/>
      <c r="L315" s="616"/>
      <c r="M315" s="1208" t="s">
        <v>440</v>
      </c>
      <c r="N315" s="1209"/>
      <c r="O315" s="654">
        <f>SUM(O305:O314)</f>
        <v>0</v>
      </c>
      <c r="P315" s="655">
        <f>SUM(P305:P314)</f>
        <v>0</v>
      </c>
      <c r="Q315" s="523"/>
      <c r="S315" s="75"/>
      <c r="T315" s="79"/>
      <c r="U315" s="560"/>
      <c r="V315" s="545"/>
    </row>
    <row r="316" spans="1:22" ht="15.75" thickBot="1" x14ac:dyDescent="0.3">
      <c r="A316" s="546"/>
      <c r="B316" s="521"/>
      <c r="C316" s="487"/>
      <c r="D316" s="487"/>
      <c r="E316" s="487"/>
      <c r="F316" s="521"/>
      <c r="G316" s="487"/>
      <c r="H316" s="487"/>
      <c r="I316" s="521"/>
      <c r="J316" s="521"/>
      <c r="K316" s="521"/>
      <c r="L316" s="487"/>
      <c r="M316" s="487"/>
      <c r="N316" s="487"/>
      <c r="O316" s="487"/>
      <c r="P316" s="487"/>
      <c r="Q316" s="487"/>
      <c r="R316" s="487"/>
      <c r="S316" s="487"/>
      <c r="T316" s="561"/>
      <c r="U316" s="562"/>
      <c r="V316" s="493"/>
    </row>
    <row r="317" spans="1:22" ht="15.75" thickBot="1" x14ac:dyDescent="0.3">
      <c r="A317" s="524"/>
      <c r="B317" s="402"/>
      <c r="C317" s="280"/>
      <c r="D317" s="280"/>
      <c r="E317" s="280"/>
      <c r="F317" s="402"/>
      <c r="G317" s="280"/>
      <c r="H317" s="280"/>
      <c r="I317" s="402"/>
      <c r="J317" s="402"/>
      <c r="K317" s="402"/>
      <c r="L317" s="280"/>
      <c r="M317" s="280"/>
      <c r="N317" s="280"/>
      <c r="O317" s="280"/>
      <c r="P317" s="280"/>
      <c r="Q317" s="280"/>
      <c r="R317" s="280"/>
      <c r="S317" s="280"/>
      <c r="T317" s="551"/>
      <c r="U317" s="551"/>
      <c r="V317" s="404"/>
    </row>
    <row r="318" spans="1:22" ht="28.5" thickBot="1" x14ac:dyDescent="0.3">
      <c r="A318" s="136" t="s">
        <v>9</v>
      </c>
      <c r="B318" s="1226" t="s">
        <v>98</v>
      </c>
      <c r="C318" s="1227"/>
      <c r="E318" s="1221" t="s">
        <v>267</v>
      </c>
      <c r="F318" s="1223"/>
      <c r="G318" s="1224">
        <f>VLOOKUP(B318,'EXTRAUrbano.Piano inv. forn '!$D$23:$AB$42,3,FALSE)</f>
        <v>0</v>
      </c>
      <c r="H318" s="1225"/>
      <c r="I318" s="64"/>
      <c r="J318" s="1221" t="s">
        <v>268</v>
      </c>
      <c r="K318" s="1222"/>
      <c r="L318" s="1223"/>
      <c r="M318" s="1224">
        <f>VLOOKUP(B318,'EXTRAUrbano.Piano inv. forn '!$D$23:$AB$42,4,FALSE)</f>
        <v>0</v>
      </c>
      <c r="N318" s="1225"/>
      <c r="P318" s="143" t="s">
        <v>269</v>
      </c>
      <c r="Q318" s="525"/>
      <c r="S318" s="144" t="s">
        <v>270</v>
      </c>
      <c r="T318" s="1253"/>
      <c r="U318" s="1254"/>
      <c r="V318" s="406"/>
    </row>
    <row r="319" spans="1:22" ht="15.75" thickBot="1" x14ac:dyDescent="0.3">
      <c r="A319" s="109"/>
      <c r="B319" s="76"/>
      <c r="C319" s="76"/>
      <c r="E319" s="77"/>
      <c r="F319" s="77"/>
      <c r="G319" s="78"/>
      <c r="H319" s="78"/>
      <c r="I319" s="64"/>
      <c r="J319" s="77"/>
      <c r="K319" s="77"/>
      <c r="L319" s="77"/>
      <c r="M319" s="78"/>
      <c r="N319" s="78"/>
      <c r="P319" s="79"/>
      <c r="S319" s="75"/>
      <c r="T319" s="552"/>
      <c r="V319" s="110"/>
    </row>
    <row r="320" spans="1:22" ht="15.75" thickBot="1" x14ac:dyDescent="0.3">
      <c r="A320" s="1255" t="s">
        <v>271</v>
      </c>
      <c r="B320" s="1256"/>
      <c r="C320" s="1256"/>
      <c r="D320" s="1257"/>
      <c r="E320" s="1210">
        <f>VLOOKUP(B318,'EXTRAUrbano.Piano inv. forn '!$D$23:$AB$42,17,FALSE)</f>
        <v>0</v>
      </c>
      <c r="F320" s="1258"/>
      <c r="G320" s="1258"/>
      <c r="H320" s="1211"/>
      <c r="I320" s="64"/>
      <c r="J320" s="1263" t="s">
        <v>52</v>
      </c>
      <c r="K320" s="1264"/>
      <c r="L320" s="1265"/>
      <c r="M320" s="1210">
        <f>VLOOKUP(B318,'EXTRAUrbano.Piano inv. forn '!$D$23:$AB$42,19,FALSE)</f>
        <v>0</v>
      </c>
      <c r="N320" s="1211"/>
      <c r="O320" s="98"/>
      <c r="P320" s="142" t="s">
        <v>272</v>
      </c>
      <c r="Q320" s="115">
        <f>M320+E320</f>
        <v>0</v>
      </c>
      <c r="S320" s="144" t="s">
        <v>273</v>
      </c>
      <c r="T320" s="1253"/>
      <c r="U320" s="1254"/>
      <c r="V320" s="110"/>
    </row>
    <row r="321" spans="1:22" ht="15.75" thickBot="1" x14ac:dyDescent="0.3">
      <c r="A321" s="109"/>
      <c r="V321" s="406"/>
    </row>
    <row r="322" spans="1:22" ht="60" x14ac:dyDescent="0.25">
      <c r="A322" s="1236" t="s">
        <v>274</v>
      </c>
      <c r="B322" s="1238" t="s">
        <v>275</v>
      </c>
      <c r="C322" s="1271" t="s">
        <v>276</v>
      </c>
      <c r="D322" s="137" t="s">
        <v>277</v>
      </c>
      <c r="E322" s="138" t="s">
        <v>278</v>
      </c>
      <c r="F322" s="137" t="s">
        <v>279</v>
      </c>
      <c r="G322" s="137" t="s">
        <v>280</v>
      </c>
      <c r="H322" s="139" t="s">
        <v>241</v>
      </c>
      <c r="I322" s="139" t="s">
        <v>281</v>
      </c>
      <c r="J322" s="139" t="s">
        <v>282</v>
      </c>
      <c r="K322" s="139" t="s">
        <v>636</v>
      </c>
      <c r="L322" s="139" t="s">
        <v>283</v>
      </c>
      <c r="M322" s="139" t="s">
        <v>284</v>
      </c>
      <c r="N322" s="139" t="s">
        <v>285</v>
      </c>
      <c r="O322" s="139" t="s">
        <v>286</v>
      </c>
      <c r="P322" s="139" t="s">
        <v>287</v>
      </c>
      <c r="Q322" s="139" t="s">
        <v>288</v>
      </c>
      <c r="R322" s="139" t="s">
        <v>289</v>
      </c>
      <c r="S322" s="139" t="s">
        <v>290</v>
      </c>
      <c r="T322" s="139" t="s">
        <v>632</v>
      </c>
      <c r="U322" s="1275" t="s">
        <v>291</v>
      </c>
      <c r="V322" s="526"/>
    </row>
    <row r="323" spans="1:22" ht="24.75" thickBot="1" x14ac:dyDescent="0.3">
      <c r="A323" s="1261"/>
      <c r="B323" s="1262"/>
      <c r="C323" s="1272"/>
      <c r="D323" s="141" t="s">
        <v>292</v>
      </c>
      <c r="E323" s="141" t="s">
        <v>305</v>
      </c>
      <c r="F323" s="141" t="s">
        <v>294</v>
      </c>
      <c r="G323" s="141" t="s">
        <v>294</v>
      </c>
      <c r="H323" s="141" t="s">
        <v>27</v>
      </c>
      <c r="I323" s="141" t="s">
        <v>674</v>
      </c>
      <c r="J323" s="141" t="s">
        <v>295</v>
      </c>
      <c r="K323" s="141" t="s">
        <v>296</v>
      </c>
      <c r="L323" s="141" t="s">
        <v>296</v>
      </c>
      <c r="M323" s="141" t="s">
        <v>297</v>
      </c>
      <c r="N323" s="141" t="s">
        <v>296</v>
      </c>
      <c r="O323" s="141" t="s">
        <v>298</v>
      </c>
      <c r="P323" s="141" t="s">
        <v>629</v>
      </c>
      <c r="Q323" s="141" t="s">
        <v>299</v>
      </c>
      <c r="R323" s="141" t="s">
        <v>300</v>
      </c>
      <c r="S323" s="141" t="s">
        <v>301</v>
      </c>
      <c r="T323" s="141" t="s">
        <v>301</v>
      </c>
      <c r="U323" s="1276"/>
      <c r="V323" s="526"/>
    </row>
    <row r="324" spans="1:22" x14ac:dyDescent="0.25">
      <c r="A324" s="1259" t="str">
        <f>B318</f>
        <v>Extra-urb.m.1</v>
      </c>
      <c r="B324" s="125">
        <v>1</v>
      </c>
      <c r="C324" s="166"/>
      <c r="D324" s="87"/>
      <c r="E324" s="87"/>
      <c r="F324" s="166"/>
      <c r="G324" s="528"/>
      <c r="H324" s="89"/>
      <c r="I324" s="529"/>
      <c r="J324" s="530"/>
      <c r="K324" s="530"/>
      <c r="L324" s="531"/>
      <c r="M324" s="529"/>
      <c r="N324" s="531"/>
      <c r="O324" s="129"/>
      <c r="P324" s="129"/>
      <c r="Q324" s="529"/>
      <c r="R324" s="529"/>
      <c r="S324" s="529"/>
      <c r="T324" s="554"/>
      <c r="U324" s="555"/>
      <c r="V324" s="406"/>
    </row>
    <row r="325" spans="1:22" x14ac:dyDescent="0.25">
      <c r="A325" s="1259"/>
      <c r="B325" s="126">
        <v>2</v>
      </c>
      <c r="C325" s="84"/>
      <c r="D325" s="74"/>
      <c r="E325" s="74"/>
      <c r="F325" s="84"/>
      <c r="G325" s="533"/>
      <c r="H325" s="84"/>
      <c r="I325" s="534"/>
      <c r="J325" s="535"/>
      <c r="K325" s="535"/>
      <c r="L325" s="536"/>
      <c r="M325" s="534"/>
      <c r="N325" s="536"/>
      <c r="O325" s="120"/>
      <c r="P325" s="120"/>
      <c r="Q325" s="534"/>
      <c r="R325" s="534" t="s">
        <v>302</v>
      </c>
      <c r="S325" s="534"/>
      <c r="T325" s="556"/>
      <c r="U325" s="557"/>
      <c r="V325" s="406"/>
    </row>
    <row r="326" spans="1:22" x14ac:dyDescent="0.25">
      <c r="A326" s="1259"/>
      <c r="B326" s="126">
        <v>3</v>
      </c>
      <c r="C326" s="84"/>
      <c r="D326" s="74"/>
      <c r="E326" s="74"/>
      <c r="F326" s="84"/>
      <c r="G326" s="533"/>
      <c r="H326" s="84"/>
      <c r="I326" s="534"/>
      <c r="J326" s="535"/>
      <c r="K326" s="535"/>
      <c r="L326" s="536"/>
      <c r="M326" s="534"/>
      <c r="N326" s="536"/>
      <c r="O326" s="120"/>
      <c r="P326" s="120"/>
      <c r="Q326" s="534"/>
      <c r="R326" s="534"/>
      <c r="S326" s="534"/>
      <c r="T326" s="556"/>
      <c r="U326" s="557"/>
      <c r="V326" s="406"/>
    </row>
    <row r="327" spans="1:22" x14ac:dyDescent="0.25">
      <c r="A327" s="1259"/>
      <c r="B327" s="126">
        <v>4</v>
      </c>
      <c r="C327" s="84"/>
      <c r="D327" s="74"/>
      <c r="E327" s="74"/>
      <c r="F327" s="84"/>
      <c r="G327" s="533"/>
      <c r="H327" s="84"/>
      <c r="I327" s="534"/>
      <c r="J327" s="535"/>
      <c r="K327" s="535"/>
      <c r="L327" s="536"/>
      <c r="M327" s="534"/>
      <c r="N327" s="536"/>
      <c r="O327" s="120"/>
      <c r="P327" s="120"/>
      <c r="Q327" s="534"/>
      <c r="R327" s="534"/>
      <c r="S327" s="534"/>
      <c r="T327" s="556"/>
      <c r="U327" s="557"/>
      <c r="V327" s="406"/>
    </row>
    <row r="328" spans="1:22" x14ac:dyDescent="0.25">
      <c r="A328" s="1259"/>
      <c r="B328" s="126">
        <v>5</v>
      </c>
      <c r="C328" s="84"/>
      <c r="D328" s="74"/>
      <c r="E328" s="74"/>
      <c r="F328" s="84"/>
      <c r="G328" s="533"/>
      <c r="H328" s="84"/>
      <c r="I328" s="534"/>
      <c r="J328" s="535"/>
      <c r="K328" s="535"/>
      <c r="L328" s="536"/>
      <c r="M328" s="534"/>
      <c r="N328" s="536"/>
      <c r="O328" s="120"/>
      <c r="P328" s="120"/>
      <c r="Q328" s="534"/>
      <c r="R328" s="534"/>
      <c r="S328" s="534"/>
      <c r="T328" s="556"/>
      <c r="U328" s="557"/>
      <c r="V328" s="406"/>
    </row>
    <row r="329" spans="1:22" x14ac:dyDescent="0.25">
      <c r="A329" s="1259"/>
      <c r="B329" s="126">
        <v>6</v>
      </c>
      <c r="C329" s="84"/>
      <c r="D329" s="74"/>
      <c r="E329" s="74"/>
      <c r="F329" s="84"/>
      <c r="G329" s="533"/>
      <c r="H329" s="84"/>
      <c r="I329" s="534"/>
      <c r="J329" s="535"/>
      <c r="K329" s="535"/>
      <c r="L329" s="536"/>
      <c r="M329" s="534"/>
      <c r="N329" s="536"/>
      <c r="O329" s="120"/>
      <c r="P329" s="120"/>
      <c r="Q329" s="534"/>
      <c r="R329" s="534"/>
      <c r="S329" s="534"/>
      <c r="T329" s="556"/>
      <c r="U329" s="557"/>
      <c r="V329" s="406"/>
    </row>
    <row r="330" spans="1:22" x14ac:dyDescent="0.25">
      <c r="A330" s="1259"/>
      <c r="B330" s="126">
        <v>7</v>
      </c>
      <c r="C330" s="84"/>
      <c r="D330" s="74"/>
      <c r="E330" s="74"/>
      <c r="F330" s="84"/>
      <c r="G330" s="533"/>
      <c r="H330" s="84"/>
      <c r="I330" s="534"/>
      <c r="J330" s="535"/>
      <c r="K330" s="535"/>
      <c r="L330" s="536"/>
      <c r="M330" s="534"/>
      <c r="N330" s="536"/>
      <c r="O330" s="120"/>
      <c r="P330" s="120"/>
      <c r="Q330" s="534"/>
      <c r="R330" s="534"/>
      <c r="S330" s="534"/>
      <c r="T330" s="556"/>
      <c r="U330" s="557"/>
      <c r="V330" s="406"/>
    </row>
    <row r="331" spans="1:22" x14ac:dyDescent="0.25">
      <c r="A331" s="1259"/>
      <c r="B331" s="126">
        <v>8</v>
      </c>
      <c r="C331" s="84"/>
      <c r="D331" s="74"/>
      <c r="E331" s="74"/>
      <c r="F331" s="84"/>
      <c r="G331" s="533"/>
      <c r="H331" s="84"/>
      <c r="I331" s="534"/>
      <c r="J331" s="535"/>
      <c r="K331" s="535"/>
      <c r="L331" s="536"/>
      <c r="M331" s="534"/>
      <c r="N331" s="536"/>
      <c r="O331" s="120"/>
      <c r="P331" s="120"/>
      <c r="Q331" s="534"/>
      <c r="R331" s="534"/>
      <c r="S331" s="534"/>
      <c r="T331" s="556"/>
      <c r="U331" s="557"/>
      <c r="V331" s="406"/>
    </row>
    <row r="332" spans="1:22" x14ac:dyDescent="0.25">
      <c r="A332" s="1259"/>
      <c r="B332" s="126">
        <v>9</v>
      </c>
      <c r="C332" s="84"/>
      <c r="D332" s="74"/>
      <c r="E332" s="74"/>
      <c r="F332" s="84"/>
      <c r="G332" s="533"/>
      <c r="H332" s="84"/>
      <c r="I332" s="534"/>
      <c r="J332" s="535"/>
      <c r="K332" s="535"/>
      <c r="L332" s="536"/>
      <c r="M332" s="534"/>
      <c r="N332" s="536"/>
      <c r="O332" s="120"/>
      <c r="P332" s="120"/>
      <c r="Q332" s="534"/>
      <c r="R332" s="534"/>
      <c r="S332" s="534"/>
      <c r="T332" s="556"/>
      <c r="U332" s="557"/>
      <c r="V332" s="406"/>
    </row>
    <row r="333" spans="1:22" ht="15.75" thickBot="1" x14ac:dyDescent="0.3">
      <c r="A333" s="1260"/>
      <c r="B333" s="127">
        <v>10</v>
      </c>
      <c r="C333" s="104"/>
      <c r="D333" s="102"/>
      <c r="E333" s="102"/>
      <c r="F333" s="104"/>
      <c r="G333" s="538"/>
      <c r="H333" s="104"/>
      <c r="I333" s="539"/>
      <c r="J333" s="540"/>
      <c r="K333" s="540"/>
      <c r="L333" s="541"/>
      <c r="M333" s="539"/>
      <c r="N333" s="541"/>
      <c r="O333" s="121"/>
      <c r="P333" s="121"/>
      <c r="Q333" s="539"/>
      <c r="R333" s="539"/>
      <c r="S333" s="539"/>
      <c r="T333" s="558"/>
      <c r="U333" s="559"/>
      <c r="V333" s="406"/>
    </row>
    <row r="334" spans="1:22" ht="25.5" thickBot="1" x14ac:dyDescent="0.3">
      <c r="A334" s="612"/>
      <c r="C334" s="613"/>
      <c r="D334" s="614"/>
      <c r="E334" s="395" t="s">
        <v>303</v>
      </c>
      <c r="F334" s="396">
        <f>COUNTA(F324:F333)</f>
        <v>0</v>
      </c>
      <c r="G334" s="397">
        <f>COUNTA(G324:G333)</f>
        <v>0</v>
      </c>
      <c r="H334" s="613"/>
      <c r="I334" s="523"/>
      <c r="J334" s="615"/>
      <c r="K334" s="615"/>
      <c r="L334" s="616"/>
      <c r="M334" s="1208" t="s">
        <v>440</v>
      </c>
      <c r="N334" s="1209"/>
      <c r="O334" s="654">
        <f>SUM(O324:O333)</f>
        <v>0</v>
      </c>
      <c r="P334" s="655">
        <f>SUM(P324:P333)</f>
        <v>0</v>
      </c>
      <c r="Q334" s="523"/>
      <c r="S334" s="75"/>
      <c r="T334" s="79"/>
      <c r="U334" s="560"/>
      <c r="V334" s="545"/>
    </row>
    <row r="335" spans="1:22" ht="15.75" thickBot="1" x14ac:dyDescent="0.3">
      <c r="A335" s="546"/>
      <c r="B335" s="521"/>
      <c r="C335" s="487"/>
      <c r="D335" s="487"/>
      <c r="E335" s="487"/>
      <c r="F335" s="521"/>
      <c r="G335" s="487"/>
      <c r="H335" s="487"/>
      <c r="I335" s="521"/>
      <c r="J335" s="521"/>
      <c r="K335" s="521"/>
      <c r="L335" s="487"/>
      <c r="M335" s="487"/>
      <c r="N335" s="487"/>
      <c r="O335" s="487"/>
      <c r="P335" s="487"/>
      <c r="Q335" s="487"/>
      <c r="R335" s="487"/>
      <c r="S335" s="487"/>
      <c r="T335" s="561"/>
      <c r="U335" s="562"/>
      <c r="V335" s="493"/>
    </row>
    <row r="336" spans="1:22" ht="15.75" thickBot="1" x14ac:dyDescent="0.3">
      <c r="A336" s="524"/>
      <c r="B336" s="402"/>
      <c r="C336" s="280"/>
      <c r="D336" s="280"/>
      <c r="E336" s="280"/>
      <c r="F336" s="402"/>
      <c r="G336" s="280"/>
      <c r="H336" s="280"/>
      <c r="I336" s="402"/>
      <c r="J336" s="402"/>
      <c r="K336" s="402"/>
      <c r="L336" s="280"/>
      <c r="M336" s="280"/>
      <c r="N336" s="280"/>
      <c r="O336" s="280"/>
      <c r="P336" s="280"/>
      <c r="Q336" s="280"/>
      <c r="R336" s="280"/>
      <c r="S336" s="280"/>
      <c r="T336" s="551"/>
      <c r="U336" s="551"/>
      <c r="V336" s="404"/>
    </row>
    <row r="337" spans="1:22" ht="28.5" thickBot="1" x14ac:dyDescent="0.3">
      <c r="A337" s="136" t="s">
        <v>9</v>
      </c>
      <c r="B337" s="1226" t="s">
        <v>98</v>
      </c>
      <c r="C337" s="1227"/>
      <c r="E337" s="1221" t="s">
        <v>267</v>
      </c>
      <c r="F337" s="1223"/>
      <c r="G337" s="1224">
        <f>VLOOKUP(B337,'EXTRAUrbano.Piano inv. forn '!$D$23:$AB$42,3,FALSE)</f>
        <v>0</v>
      </c>
      <c r="H337" s="1225"/>
      <c r="I337" s="64"/>
      <c r="J337" s="1221" t="s">
        <v>268</v>
      </c>
      <c r="K337" s="1222"/>
      <c r="L337" s="1223"/>
      <c r="M337" s="1224">
        <f>VLOOKUP(B337,'EXTRAUrbano.Piano inv. forn '!$D$23:$AB$42,4,FALSE)</f>
        <v>0</v>
      </c>
      <c r="N337" s="1225"/>
      <c r="P337" s="143" t="s">
        <v>269</v>
      </c>
      <c r="Q337" s="525"/>
      <c r="S337" s="144" t="s">
        <v>270</v>
      </c>
      <c r="T337" s="1253"/>
      <c r="U337" s="1254"/>
      <c r="V337" s="406"/>
    </row>
    <row r="338" spans="1:22" ht="15.75" thickBot="1" x14ac:dyDescent="0.3">
      <c r="A338" s="109"/>
      <c r="B338" s="76"/>
      <c r="C338" s="76"/>
      <c r="E338" s="77"/>
      <c r="F338" s="77"/>
      <c r="G338" s="78"/>
      <c r="H338" s="78"/>
      <c r="I338" s="64"/>
      <c r="J338" s="77"/>
      <c r="K338" s="77"/>
      <c r="L338" s="77"/>
      <c r="M338" s="78"/>
      <c r="N338" s="78"/>
      <c r="P338" s="79"/>
      <c r="S338" s="75"/>
      <c r="T338" s="552"/>
      <c r="V338" s="110"/>
    </row>
    <row r="339" spans="1:22" ht="15.75" thickBot="1" x14ac:dyDescent="0.3">
      <c r="A339" s="1255" t="s">
        <v>271</v>
      </c>
      <c r="B339" s="1256"/>
      <c r="C339" s="1256"/>
      <c r="D339" s="1257"/>
      <c r="E339" s="1210">
        <f>VLOOKUP(B337,'EXTRAUrbano.Piano inv. forn '!$D$23:$AB$42,17,FALSE)</f>
        <v>0</v>
      </c>
      <c r="F339" s="1258"/>
      <c r="G339" s="1258"/>
      <c r="H339" s="1211"/>
      <c r="I339" s="64"/>
      <c r="J339" s="1263" t="s">
        <v>52</v>
      </c>
      <c r="K339" s="1264"/>
      <c r="L339" s="1265"/>
      <c r="M339" s="1210">
        <f>VLOOKUP(B337,'EXTRAUrbano.Piano inv. forn '!$D$23:$AB$42,19,FALSE)</f>
        <v>0</v>
      </c>
      <c r="N339" s="1211"/>
      <c r="O339" s="98"/>
      <c r="P339" s="142" t="s">
        <v>272</v>
      </c>
      <c r="Q339" s="115">
        <f>M339+E339</f>
        <v>0</v>
      </c>
      <c r="S339" s="144" t="s">
        <v>273</v>
      </c>
      <c r="T339" s="1253"/>
      <c r="U339" s="1254"/>
      <c r="V339" s="110"/>
    </row>
    <row r="340" spans="1:22" ht="15.75" thickBot="1" x14ac:dyDescent="0.3">
      <c r="A340" s="109"/>
      <c r="V340" s="406"/>
    </row>
    <row r="341" spans="1:22" ht="60" x14ac:dyDescent="0.25">
      <c r="A341" s="1236" t="s">
        <v>274</v>
      </c>
      <c r="B341" s="1238" t="s">
        <v>275</v>
      </c>
      <c r="C341" s="1271" t="s">
        <v>276</v>
      </c>
      <c r="D341" s="137" t="s">
        <v>277</v>
      </c>
      <c r="E341" s="138" t="s">
        <v>278</v>
      </c>
      <c r="F341" s="137" t="s">
        <v>279</v>
      </c>
      <c r="G341" s="137" t="s">
        <v>280</v>
      </c>
      <c r="H341" s="139" t="s">
        <v>241</v>
      </c>
      <c r="I341" s="139" t="s">
        <v>281</v>
      </c>
      <c r="J341" s="139" t="s">
        <v>282</v>
      </c>
      <c r="K341" s="139" t="s">
        <v>636</v>
      </c>
      <c r="L341" s="139" t="s">
        <v>283</v>
      </c>
      <c r="M341" s="139" t="s">
        <v>284</v>
      </c>
      <c r="N341" s="139" t="s">
        <v>285</v>
      </c>
      <c r="O341" s="139" t="s">
        <v>286</v>
      </c>
      <c r="P341" s="139" t="s">
        <v>287</v>
      </c>
      <c r="Q341" s="139" t="s">
        <v>288</v>
      </c>
      <c r="R341" s="139" t="s">
        <v>289</v>
      </c>
      <c r="S341" s="139" t="s">
        <v>290</v>
      </c>
      <c r="T341" s="139" t="s">
        <v>632</v>
      </c>
      <c r="U341" s="1275" t="s">
        <v>291</v>
      </c>
      <c r="V341" s="526"/>
    </row>
    <row r="342" spans="1:22" ht="24.75" thickBot="1" x14ac:dyDescent="0.3">
      <c r="A342" s="1261"/>
      <c r="B342" s="1262"/>
      <c r="C342" s="1272"/>
      <c r="D342" s="141" t="s">
        <v>292</v>
      </c>
      <c r="E342" s="141" t="s">
        <v>305</v>
      </c>
      <c r="F342" s="141" t="s">
        <v>294</v>
      </c>
      <c r="G342" s="141" t="s">
        <v>294</v>
      </c>
      <c r="H342" s="141" t="s">
        <v>27</v>
      </c>
      <c r="I342" s="141" t="s">
        <v>674</v>
      </c>
      <c r="J342" s="141" t="s">
        <v>295</v>
      </c>
      <c r="K342" s="141" t="s">
        <v>296</v>
      </c>
      <c r="L342" s="141" t="s">
        <v>296</v>
      </c>
      <c r="M342" s="141" t="s">
        <v>297</v>
      </c>
      <c r="N342" s="141" t="s">
        <v>296</v>
      </c>
      <c r="O342" s="141" t="s">
        <v>298</v>
      </c>
      <c r="P342" s="141" t="s">
        <v>629</v>
      </c>
      <c r="Q342" s="141" t="s">
        <v>299</v>
      </c>
      <c r="R342" s="141" t="s">
        <v>300</v>
      </c>
      <c r="S342" s="141" t="s">
        <v>301</v>
      </c>
      <c r="T342" s="141" t="s">
        <v>301</v>
      </c>
      <c r="U342" s="1276"/>
      <c r="V342" s="526"/>
    </row>
    <row r="343" spans="1:22" x14ac:dyDescent="0.25">
      <c r="A343" s="1259" t="str">
        <f>B337</f>
        <v>Extra-urb.m.1</v>
      </c>
      <c r="B343" s="125">
        <v>1</v>
      </c>
      <c r="C343" s="166"/>
      <c r="D343" s="87"/>
      <c r="E343" s="87"/>
      <c r="F343" s="166"/>
      <c r="G343" s="528"/>
      <c r="H343" s="89"/>
      <c r="I343" s="529"/>
      <c r="J343" s="530"/>
      <c r="K343" s="530"/>
      <c r="L343" s="531"/>
      <c r="M343" s="529"/>
      <c r="N343" s="531"/>
      <c r="O343" s="129"/>
      <c r="P343" s="129"/>
      <c r="Q343" s="529"/>
      <c r="R343" s="529"/>
      <c r="S343" s="529"/>
      <c r="T343" s="554"/>
      <c r="U343" s="555"/>
      <c r="V343" s="406"/>
    </row>
    <row r="344" spans="1:22" x14ac:dyDescent="0.25">
      <c r="A344" s="1259"/>
      <c r="B344" s="126">
        <v>2</v>
      </c>
      <c r="C344" s="84"/>
      <c r="D344" s="74"/>
      <c r="E344" s="74"/>
      <c r="F344" s="84"/>
      <c r="G344" s="533"/>
      <c r="H344" s="84"/>
      <c r="I344" s="534"/>
      <c r="J344" s="535"/>
      <c r="K344" s="535"/>
      <c r="L344" s="536"/>
      <c r="M344" s="534"/>
      <c r="N344" s="536"/>
      <c r="O344" s="120"/>
      <c r="P344" s="120"/>
      <c r="Q344" s="534"/>
      <c r="R344" s="534" t="s">
        <v>302</v>
      </c>
      <c r="S344" s="534"/>
      <c r="T344" s="556"/>
      <c r="U344" s="557"/>
      <c r="V344" s="406"/>
    </row>
    <row r="345" spans="1:22" x14ac:dyDescent="0.25">
      <c r="A345" s="1259"/>
      <c r="B345" s="126">
        <v>3</v>
      </c>
      <c r="C345" s="84"/>
      <c r="D345" s="74"/>
      <c r="E345" s="74"/>
      <c r="F345" s="84"/>
      <c r="G345" s="533"/>
      <c r="H345" s="84"/>
      <c r="I345" s="534"/>
      <c r="J345" s="535"/>
      <c r="K345" s="535"/>
      <c r="L345" s="536"/>
      <c r="M345" s="534"/>
      <c r="N345" s="536"/>
      <c r="O345" s="120"/>
      <c r="P345" s="120"/>
      <c r="Q345" s="534"/>
      <c r="R345" s="534"/>
      <c r="S345" s="534"/>
      <c r="T345" s="556"/>
      <c r="U345" s="557"/>
      <c r="V345" s="406"/>
    </row>
    <row r="346" spans="1:22" x14ac:dyDescent="0.25">
      <c r="A346" s="1259"/>
      <c r="B346" s="126">
        <v>4</v>
      </c>
      <c r="C346" s="84"/>
      <c r="D346" s="74"/>
      <c r="E346" s="74"/>
      <c r="F346" s="84"/>
      <c r="G346" s="533"/>
      <c r="H346" s="84"/>
      <c r="I346" s="534"/>
      <c r="J346" s="535"/>
      <c r="K346" s="535"/>
      <c r="L346" s="536"/>
      <c r="M346" s="534"/>
      <c r="N346" s="536"/>
      <c r="O346" s="120"/>
      <c r="P346" s="120"/>
      <c r="Q346" s="534"/>
      <c r="R346" s="534"/>
      <c r="S346" s="534"/>
      <c r="T346" s="556"/>
      <c r="U346" s="557"/>
      <c r="V346" s="406"/>
    </row>
    <row r="347" spans="1:22" x14ac:dyDescent="0.25">
      <c r="A347" s="1259"/>
      <c r="B347" s="126">
        <v>5</v>
      </c>
      <c r="C347" s="84"/>
      <c r="D347" s="74"/>
      <c r="E347" s="74"/>
      <c r="F347" s="84"/>
      <c r="G347" s="533"/>
      <c r="H347" s="84"/>
      <c r="I347" s="534"/>
      <c r="J347" s="535"/>
      <c r="K347" s="535"/>
      <c r="L347" s="536"/>
      <c r="M347" s="534"/>
      <c r="N347" s="536"/>
      <c r="O347" s="120"/>
      <c r="P347" s="120"/>
      <c r="Q347" s="534"/>
      <c r="R347" s="534"/>
      <c r="S347" s="534"/>
      <c r="T347" s="556"/>
      <c r="U347" s="557"/>
      <c r="V347" s="406"/>
    </row>
    <row r="348" spans="1:22" x14ac:dyDescent="0.25">
      <c r="A348" s="1259"/>
      <c r="B348" s="126">
        <v>6</v>
      </c>
      <c r="C348" s="84"/>
      <c r="D348" s="74"/>
      <c r="E348" s="74"/>
      <c r="F348" s="84"/>
      <c r="G348" s="533"/>
      <c r="H348" s="84"/>
      <c r="I348" s="534"/>
      <c r="J348" s="535"/>
      <c r="K348" s="535"/>
      <c r="L348" s="536"/>
      <c r="M348" s="534"/>
      <c r="N348" s="536"/>
      <c r="O348" s="120"/>
      <c r="P348" s="120"/>
      <c r="Q348" s="534"/>
      <c r="R348" s="534"/>
      <c r="S348" s="534"/>
      <c r="T348" s="556"/>
      <c r="U348" s="557"/>
      <c r="V348" s="406"/>
    </row>
    <row r="349" spans="1:22" x14ac:dyDescent="0.25">
      <c r="A349" s="1259"/>
      <c r="B349" s="126">
        <v>7</v>
      </c>
      <c r="C349" s="84"/>
      <c r="D349" s="74"/>
      <c r="E349" s="74"/>
      <c r="F349" s="84"/>
      <c r="G349" s="533"/>
      <c r="H349" s="84"/>
      <c r="I349" s="534"/>
      <c r="J349" s="535"/>
      <c r="K349" s="535"/>
      <c r="L349" s="536"/>
      <c r="M349" s="534"/>
      <c r="N349" s="536"/>
      <c r="O349" s="120"/>
      <c r="P349" s="120"/>
      <c r="Q349" s="534"/>
      <c r="R349" s="534"/>
      <c r="S349" s="534"/>
      <c r="T349" s="556"/>
      <c r="U349" s="557"/>
      <c r="V349" s="406"/>
    </row>
    <row r="350" spans="1:22" x14ac:dyDescent="0.25">
      <c r="A350" s="1259"/>
      <c r="B350" s="126">
        <v>8</v>
      </c>
      <c r="C350" s="84"/>
      <c r="D350" s="74"/>
      <c r="E350" s="74"/>
      <c r="F350" s="84"/>
      <c r="G350" s="533"/>
      <c r="H350" s="84"/>
      <c r="I350" s="534"/>
      <c r="J350" s="535"/>
      <c r="K350" s="535"/>
      <c r="L350" s="536"/>
      <c r="M350" s="534"/>
      <c r="N350" s="536"/>
      <c r="O350" s="120"/>
      <c r="P350" s="120"/>
      <c r="Q350" s="534"/>
      <c r="R350" s="534"/>
      <c r="S350" s="534"/>
      <c r="T350" s="556"/>
      <c r="U350" s="557"/>
      <c r="V350" s="406"/>
    </row>
    <row r="351" spans="1:22" x14ac:dyDescent="0.25">
      <c r="A351" s="1259"/>
      <c r="B351" s="126">
        <v>9</v>
      </c>
      <c r="C351" s="84"/>
      <c r="D351" s="74"/>
      <c r="E351" s="74"/>
      <c r="F351" s="84"/>
      <c r="G351" s="533"/>
      <c r="H351" s="84"/>
      <c r="I351" s="534"/>
      <c r="J351" s="535"/>
      <c r="K351" s="535"/>
      <c r="L351" s="536"/>
      <c r="M351" s="534"/>
      <c r="N351" s="536"/>
      <c r="O351" s="120"/>
      <c r="P351" s="120"/>
      <c r="Q351" s="534"/>
      <c r="R351" s="534"/>
      <c r="S351" s="534"/>
      <c r="T351" s="556"/>
      <c r="U351" s="557"/>
      <c r="V351" s="406"/>
    </row>
    <row r="352" spans="1:22" ht="15.75" thickBot="1" x14ac:dyDescent="0.3">
      <c r="A352" s="1260"/>
      <c r="B352" s="127">
        <v>10</v>
      </c>
      <c r="C352" s="104"/>
      <c r="D352" s="102"/>
      <c r="E352" s="102"/>
      <c r="F352" s="104"/>
      <c r="G352" s="538"/>
      <c r="H352" s="104"/>
      <c r="I352" s="539"/>
      <c r="J352" s="540"/>
      <c r="K352" s="540"/>
      <c r="L352" s="541"/>
      <c r="M352" s="539"/>
      <c r="N352" s="541"/>
      <c r="O352" s="121"/>
      <c r="P352" s="121"/>
      <c r="Q352" s="539"/>
      <c r="R352" s="539"/>
      <c r="S352" s="539"/>
      <c r="T352" s="558"/>
      <c r="U352" s="559"/>
      <c r="V352" s="406"/>
    </row>
    <row r="353" spans="1:22" ht="25.5" thickBot="1" x14ac:dyDescent="0.3">
      <c r="A353" s="612"/>
      <c r="C353" s="613"/>
      <c r="D353" s="614"/>
      <c r="E353" s="395" t="s">
        <v>303</v>
      </c>
      <c r="F353" s="396">
        <f>COUNTA(F343:F352)</f>
        <v>0</v>
      </c>
      <c r="G353" s="397">
        <f>COUNTA(G343:G352)</f>
        <v>0</v>
      </c>
      <c r="H353" s="613"/>
      <c r="I353" s="523"/>
      <c r="J353" s="615"/>
      <c r="K353" s="615"/>
      <c r="L353" s="616"/>
      <c r="M353" s="1208" t="s">
        <v>440</v>
      </c>
      <c r="N353" s="1209"/>
      <c r="O353" s="654">
        <f>SUM(O343:O352)</f>
        <v>0</v>
      </c>
      <c r="P353" s="655">
        <f>SUM(P343:P352)</f>
        <v>0</v>
      </c>
      <c r="Q353" s="523"/>
      <c r="S353" s="75"/>
      <c r="T353" s="79"/>
      <c r="U353" s="560"/>
      <c r="V353" s="545"/>
    </row>
    <row r="354" spans="1:22" ht="15.75" thickBot="1" x14ac:dyDescent="0.3">
      <c r="A354" s="546"/>
      <c r="B354" s="521"/>
      <c r="C354" s="487"/>
      <c r="D354" s="487"/>
      <c r="E354" s="487"/>
      <c r="F354" s="521"/>
      <c r="G354" s="487"/>
      <c r="H354" s="487"/>
      <c r="I354" s="521"/>
      <c r="J354" s="521"/>
      <c r="K354" s="521"/>
      <c r="L354" s="487"/>
      <c r="M354" s="487"/>
      <c r="N354" s="487"/>
      <c r="O354" s="487"/>
      <c r="P354" s="487"/>
      <c r="Q354" s="487"/>
      <c r="R354" s="487"/>
      <c r="S354" s="487"/>
      <c r="T354" s="561"/>
      <c r="U354" s="562"/>
      <c r="V354" s="493"/>
    </row>
    <row r="355" spans="1:22" ht="15.75" thickBot="1" x14ac:dyDescent="0.3">
      <c r="A355" s="524"/>
      <c r="B355" s="402"/>
      <c r="C355" s="280"/>
      <c r="D355" s="280"/>
      <c r="E355" s="280"/>
      <c r="F355" s="402"/>
      <c r="G355" s="280"/>
      <c r="H355" s="280"/>
      <c r="I355" s="402"/>
      <c r="J355" s="402"/>
      <c r="K355" s="402"/>
      <c r="L355" s="280"/>
      <c r="M355" s="280"/>
      <c r="N355" s="280"/>
      <c r="O355" s="280"/>
      <c r="P355" s="280"/>
      <c r="Q355" s="280"/>
      <c r="R355" s="280"/>
      <c r="S355" s="280"/>
      <c r="T355" s="551"/>
      <c r="U355" s="551"/>
      <c r="V355" s="404"/>
    </row>
    <row r="356" spans="1:22" ht="28.5" thickBot="1" x14ac:dyDescent="0.3">
      <c r="A356" s="136" t="s">
        <v>9</v>
      </c>
      <c r="B356" s="1226" t="s">
        <v>98</v>
      </c>
      <c r="C356" s="1227"/>
      <c r="E356" s="1221" t="s">
        <v>267</v>
      </c>
      <c r="F356" s="1223"/>
      <c r="G356" s="1224">
        <f>VLOOKUP(B356,'EXTRAUrbano.Piano inv. forn '!$D$23:$AB$42,3,FALSE)</f>
        <v>0</v>
      </c>
      <c r="H356" s="1225"/>
      <c r="I356" s="64"/>
      <c r="J356" s="1221" t="s">
        <v>268</v>
      </c>
      <c r="K356" s="1222"/>
      <c r="L356" s="1223"/>
      <c r="M356" s="1224">
        <f>VLOOKUP(B356,'EXTRAUrbano.Piano inv. forn '!$D$23:$AB$42,4,FALSE)</f>
        <v>0</v>
      </c>
      <c r="N356" s="1225"/>
      <c r="P356" s="143" t="s">
        <v>269</v>
      </c>
      <c r="Q356" s="525"/>
      <c r="S356" s="144" t="s">
        <v>270</v>
      </c>
      <c r="T356" s="1253"/>
      <c r="U356" s="1254"/>
      <c r="V356" s="406"/>
    </row>
    <row r="357" spans="1:22" ht="15.75" thickBot="1" x14ac:dyDescent="0.3">
      <c r="A357" s="109"/>
      <c r="B357" s="76"/>
      <c r="C357" s="76"/>
      <c r="E357" s="77"/>
      <c r="F357" s="77"/>
      <c r="G357" s="78"/>
      <c r="H357" s="78"/>
      <c r="I357" s="64"/>
      <c r="J357" s="77"/>
      <c r="K357" s="77"/>
      <c r="L357" s="77"/>
      <c r="M357" s="78"/>
      <c r="N357" s="78"/>
      <c r="P357" s="79"/>
      <c r="S357" s="75"/>
      <c r="T357" s="552"/>
      <c r="V357" s="110"/>
    </row>
    <row r="358" spans="1:22" ht="15.75" thickBot="1" x14ac:dyDescent="0.3">
      <c r="A358" s="1255" t="s">
        <v>271</v>
      </c>
      <c r="B358" s="1256"/>
      <c r="C358" s="1256"/>
      <c r="D358" s="1257"/>
      <c r="E358" s="1210">
        <f>VLOOKUP(B356,'EXTRAUrbano.Piano inv. forn '!$D$23:$AB$42,17,FALSE)</f>
        <v>0</v>
      </c>
      <c r="F358" s="1258"/>
      <c r="G358" s="1258"/>
      <c r="H358" s="1211"/>
      <c r="I358" s="64"/>
      <c r="J358" s="1263" t="s">
        <v>52</v>
      </c>
      <c r="K358" s="1264"/>
      <c r="L358" s="1265"/>
      <c r="M358" s="1210">
        <f>VLOOKUP(B356,'EXTRAUrbano.Piano inv. forn '!$D$23:$AB$42,19,FALSE)</f>
        <v>0</v>
      </c>
      <c r="N358" s="1211"/>
      <c r="O358" s="98"/>
      <c r="P358" s="142" t="s">
        <v>272</v>
      </c>
      <c r="Q358" s="115">
        <f>M358+E358</f>
        <v>0</v>
      </c>
      <c r="S358" s="144" t="s">
        <v>273</v>
      </c>
      <c r="T358" s="1253"/>
      <c r="U358" s="1254"/>
      <c r="V358" s="110"/>
    </row>
    <row r="359" spans="1:22" ht="15.75" thickBot="1" x14ac:dyDescent="0.3">
      <c r="A359" s="109"/>
      <c r="V359" s="406"/>
    </row>
    <row r="360" spans="1:22" ht="60" x14ac:dyDescent="0.25">
      <c r="A360" s="1236" t="s">
        <v>274</v>
      </c>
      <c r="B360" s="1238" t="s">
        <v>275</v>
      </c>
      <c r="C360" s="1271" t="s">
        <v>276</v>
      </c>
      <c r="D360" s="137" t="s">
        <v>277</v>
      </c>
      <c r="E360" s="138" t="s">
        <v>278</v>
      </c>
      <c r="F360" s="137" t="s">
        <v>279</v>
      </c>
      <c r="G360" s="137" t="s">
        <v>280</v>
      </c>
      <c r="H360" s="139" t="s">
        <v>241</v>
      </c>
      <c r="I360" s="139" t="s">
        <v>281</v>
      </c>
      <c r="J360" s="139" t="s">
        <v>282</v>
      </c>
      <c r="K360" s="139" t="s">
        <v>636</v>
      </c>
      <c r="L360" s="139" t="s">
        <v>283</v>
      </c>
      <c r="M360" s="139" t="s">
        <v>284</v>
      </c>
      <c r="N360" s="139" t="s">
        <v>285</v>
      </c>
      <c r="O360" s="139" t="s">
        <v>286</v>
      </c>
      <c r="P360" s="139" t="s">
        <v>287</v>
      </c>
      <c r="Q360" s="139" t="s">
        <v>288</v>
      </c>
      <c r="R360" s="139" t="s">
        <v>289</v>
      </c>
      <c r="S360" s="139" t="s">
        <v>290</v>
      </c>
      <c r="T360" s="139" t="s">
        <v>632</v>
      </c>
      <c r="U360" s="1275" t="s">
        <v>291</v>
      </c>
      <c r="V360" s="526"/>
    </row>
    <row r="361" spans="1:22" ht="24.75" thickBot="1" x14ac:dyDescent="0.3">
      <c r="A361" s="1261"/>
      <c r="B361" s="1262"/>
      <c r="C361" s="1272"/>
      <c r="D361" s="141" t="s">
        <v>292</v>
      </c>
      <c r="E361" s="141" t="s">
        <v>305</v>
      </c>
      <c r="F361" s="141" t="s">
        <v>294</v>
      </c>
      <c r="G361" s="141" t="s">
        <v>294</v>
      </c>
      <c r="H361" s="141" t="s">
        <v>27</v>
      </c>
      <c r="I361" s="141" t="s">
        <v>674</v>
      </c>
      <c r="J361" s="141" t="s">
        <v>295</v>
      </c>
      <c r="K361" s="141" t="s">
        <v>296</v>
      </c>
      <c r="L361" s="141" t="s">
        <v>296</v>
      </c>
      <c r="M361" s="141" t="s">
        <v>297</v>
      </c>
      <c r="N361" s="141" t="s">
        <v>296</v>
      </c>
      <c r="O361" s="141" t="s">
        <v>298</v>
      </c>
      <c r="P361" s="141" t="s">
        <v>629</v>
      </c>
      <c r="Q361" s="141" t="s">
        <v>299</v>
      </c>
      <c r="R361" s="141" t="s">
        <v>300</v>
      </c>
      <c r="S361" s="141" t="s">
        <v>301</v>
      </c>
      <c r="T361" s="141" t="s">
        <v>301</v>
      </c>
      <c r="U361" s="1276"/>
      <c r="V361" s="526"/>
    </row>
    <row r="362" spans="1:22" x14ac:dyDescent="0.25">
      <c r="A362" s="1259" t="str">
        <f>B356</f>
        <v>Extra-urb.m.1</v>
      </c>
      <c r="B362" s="125">
        <v>1</v>
      </c>
      <c r="C362" s="166"/>
      <c r="D362" s="87"/>
      <c r="E362" s="87"/>
      <c r="F362" s="166"/>
      <c r="G362" s="528"/>
      <c r="H362" s="89"/>
      <c r="I362" s="529"/>
      <c r="J362" s="530"/>
      <c r="K362" s="530"/>
      <c r="L362" s="531"/>
      <c r="M362" s="529"/>
      <c r="N362" s="531"/>
      <c r="O362" s="129"/>
      <c r="P362" s="129"/>
      <c r="Q362" s="529"/>
      <c r="R362" s="529"/>
      <c r="S362" s="529"/>
      <c r="T362" s="554"/>
      <c r="U362" s="555"/>
      <c r="V362" s="406"/>
    </row>
    <row r="363" spans="1:22" x14ac:dyDescent="0.25">
      <c r="A363" s="1259"/>
      <c r="B363" s="126">
        <v>2</v>
      </c>
      <c r="C363" s="84"/>
      <c r="D363" s="74"/>
      <c r="E363" s="74"/>
      <c r="F363" s="84"/>
      <c r="G363" s="533"/>
      <c r="H363" s="84"/>
      <c r="I363" s="534"/>
      <c r="J363" s="535"/>
      <c r="K363" s="535"/>
      <c r="L363" s="536"/>
      <c r="M363" s="534"/>
      <c r="N363" s="536"/>
      <c r="O363" s="120"/>
      <c r="P363" s="120"/>
      <c r="Q363" s="534"/>
      <c r="R363" s="534" t="s">
        <v>302</v>
      </c>
      <c r="S363" s="534"/>
      <c r="T363" s="556"/>
      <c r="U363" s="557"/>
      <c r="V363" s="406"/>
    </row>
    <row r="364" spans="1:22" x14ac:dyDescent="0.25">
      <c r="A364" s="1259"/>
      <c r="B364" s="126">
        <v>3</v>
      </c>
      <c r="C364" s="84"/>
      <c r="D364" s="74"/>
      <c r="E364" s="74"/>
      <c r="F364" s="84"/>
      <c r="G364" s="533"/>
      <c r="H364" s="84"/>
      <c r="I364" s="534"/>
      <c r="J364" s="535"/>
      <c r="K364" s="535"/>
      <c r="L364" s="536"/>
      <c r="M364" s="534"/>
      <c r="N364" s="536"/>
      <c r="O364" s="120"/>
      <c r="P364" s="120"/>
      <c r="Q364" s="534"/>
      <c r="R364" s="534"/>
      <c r="S364" s="534"/>
      <c r="T364" s="556"/>
      <c r="U364" s="557"/>
      <c r="V364" s="406"/>
    </row>
    <row r="365" spans="1:22" x14ac:dyDescent="0.25">
      <c r="A365" s="1259"/>
      <c r="B365" s="126">
        <v>4</v>
      </c>
      <c r="C365" s="84"/>
      <c r="D365" s="74"/>
      <c r="E365" s="74"/>
      <c r="F365" s="84"/>
      <c r="G365" s="533"/>
      <c r="H365" s="84"/>
      <c r="I365" s="534"/>
      <c r="J365" s="535"/>
      <c r="K365" s="535"/>
      <c r="L365" s="536"/>
      <c r="M365" s="534"/>
      <c r="N365" s="536"/>
      <c r="O365" s="120"/>
      <c r="P365" s="120"/>
      <c r="Q365" s="534"/>
      <c r="R365" s="534"/>
      <c r="S365" s="534"/>
      <c r="T365" s="556"/>
      <c r="U365" s="557"/>
      <c r="V365" s="406"/>
    </row>
    <row r="366" spans="1:22" x14ac:dyDescent="0.25">
      <c r="A366" s="1259"/>
      <c r="B366" s="126">
        <v>5</v>
      </c>
      <c r="C366" s="84"/>
      <c r="D366" s="74"/>
      <c r="E366" s="74"/>
      <c r="F366" s="84"/>
      <c r="G366" s="533"/>
      <c r="H366" s="84"/>
      <c r="I366" s="534"/>
      <c r="J366" s="535"/>
      <c r="K366" s="535"/>
      <c r="L366" s="536"/>
      <c r="M366" s="534"/>
      <c r="N366" s="536"/>
      <c r="O366" s="120"/>
      <c r="P366" s="120"/>
      <c r="Q366" s="534"/>
      <c r="R366" s="534"/>
      <c r="S366" s="534"/>
      <c r="T366" s="556"/>
      <c r="U366" s="557"/>
      <c r="V366" s="406"/>
    </row>
    <row r="367" spans="1:22" x14ac:dyDescent="0.25">
      <c r="A367" s="1259"/>
      <c r="B367" s="126">
        <v>6</v>
      </c>
      <c r="C367" s="84"/>
      <c r="D367" s="74"/>
      <c r="E367" s="74"/>
      <c r="F367" s="84"/>
      <c r="G367" s="533"/>
      <c r="H367" s="84"/>
      <c r="I367" s="534"/>
      <c r="J367" s="535"/>
      <c r="K367" s="535"/>
      <c r="L367" s="536"/>
      <c r="M367" s="534"/>
      <c r="N367" s="536"/>
      <c r="O367" s="120"/>
      <c r="P367" s="120"/>
      <c r="Q367" s="534"/>
      <c r="R367" s="534"/>
      <c r="S367" s="534"/>
      <c r="T367" s="556"/>
      <c r="U367" s="557"/>
      <c r="V367" s="406"/>
    </row>
    <row r="368" spans="1:22" x14ac:dyDescent="0.25">
      <c r="A368" s="1259"/>
      <c r="B368" s="126">
        <v>7</v>
      </c>
      <c r="C368" s="84"/>
      <c r="D368" s="74"/>
      <c r="E368" s="74"/>
      <c r="F368" s="84"/>
      <c r="G368" s="533"/>
      <c r="H368" s="84"/>
      <c r="I368" s="534"/>
      <c r="J368" s="535"/>
      <c r="K368" s="535"/>
      <c r="L368" s="536"/>
      <c r="M368" s="534"/>
      <c r="N368" s="536"/>
      <c r="O368" s="120"/>
      <c r="P368" s="120"/>
      <c r="Q368" s="534"/>
      <c r="R368" s="534"/>
      <c r="S368" s="534"/>
      <c r="T368" s="556"/>
      <c r="U368" s="557"/>
      <c r="V368" s="406"/>
    </row>
    <row r="369" spans="1:22" x14ac:dyDescent="0.25">
      <c r="A369" s="1259"/>
      <c r="B369" s="126">
        <v>8</v>
      </c>
      <c r="C369" s="84"/>
      <c r="D369" s="74"/>
      <c r="E369" s="74"/>
      <c r="F369" s="84"/>
      <c r="G369" s="533"/>
      <c r="H369" s="84"/>
      <c r="I369" s="534"/>
      <c r="J369" s="535"/>
      <c r="K369" s="535"/>
      <c r="L369" s="536"/>
      <c r="M369" s="534"/>
      <c r="N369" s="536"/>
      <c r="O369" s="120"/>
      <c r="P369" s="120"/>
      <c r="Q369" s="534"/>
      <c r="R369" s="534"/>
      <c r="S369" s="534"/>
      <c r="T369" s="556"/>
      <c r="U369" s="557"/>
      <c r="V369" s="406"/>
    </row>
    <row r="370" spans="1:22" x14ac:dyDescent="0.25">
      <c r="A370" s="1259"/>
      <c r="B370" s="126">
        <v>9</v>
      </c>
      <c r="C370" s="84"/>
      <c r="D370" s="74"/>
      <c r="E370" s="74"/>
      <c r="F370" s="84"/>
      <c r="G370" s="533"/>
      <c r="H370" s="84"/>
      <c r="I370" s="534"/>
      <c r="J370" s="535"/>
      <c r="K370" s="535"/>
      <c r="L370" s="536"/>
      <c r="M370" s="534"/>
      <c r="N370" s="536"/>
      <c r="O370" s="120"/>
      <c r="P370" s="120"/>
      <c r="Q370" s="534"/>
      <c r="R370" s="534"/>
      <c r="S370" s="534"/>
      <c r="T370" s="556"/>
      <c r="U370" s="557"/>
      <c r="V370" s="406"/>
    </row>
    <row r="371" spans="1:22" ht="15.75" thickBot="1" x14ac:dyDescent="0.3">
      <c r="A371" s="1260"/>
      <c r="B371" s="127">
        <v>10</v>
      </c>
      <c r="C371" s="104"/>
      <c r="D371" s="102"/>
      <c r="E371" s="102"/>
      <c r="F371" s="104"/>
      <c r="G371" s="538"/>
      <c r="H371" s="104"/>
      <c r="I371" s="539"/>
      <c r="J371" s="540"/>
      <c r="K371" s="540"/>
      <c r="L371" s="541"/>
      <c r="M371" s="539"/>
      <c r="N371" s="541"/>
      <c r="O371" s="121"/>
      <c r="P371" s="121"/>
      <c r="Q371" s="539"/>
      <c r="R371" s="539"/>
      <c r="S371" s="539"/>
      <c r="T371" s="558"/>
      <c r="U371" s="559"/>
      <c r="V371" s="406"/>
    </row>
    <row r="372" spans="1:22" ht="25.5" thickBot="1" x14ac:dyDescent="0.3">
      <c r="A372" s="612"/>
      <c r="C372" s="613"/>
      <c r="D372" s="614"/>
      <c r="E372" s="395" t="s">
        <v>303</v>
      </c>
      <c r="F372" s="396">
        <f>COUNTA(F362:F371)</f>
        <v>0</v>
      </c>
      <c r="G372" s="397">
        <f>COUNTA(G362:G371)</f>
        <v>0</v>
      </c>
      <c r="H372" s="613"/>
      <c r="I372" s="523"/>
      <c r="J372" s="615"/>
      <c r="K372" s="615"/>
      <c r="L372" s="616"/>
      <c r="M372" s="1208" t="s">
        <v>440</v>
      </c>
      <c r="N372" s="1209"/>
      <c r="O372" s="654">
        <f>SUM(O362:O371)</f>
        <v>0</v>
      </c>
      <c r="P372" s="655">
        <f>SUM(P362:P371)</f>
        <v>0</v>
      </c>
      <c r="Q372" s="523"/>
      <c r="S372" s="75"/>
      <c r="T372" s="79"/>
      <c r="U372" s="560"/>
      <c r="V372" s="545"/>
    </row>
    <row r="373" spans="1:22" ht="15.75" thickBot="1" x14ac:dyDescent="0.3">
      <c r="A373" s="546"/>
      <c r="B373" s="521"/>
      <c r="C373" s="487"/>
      <c r="D373" s="487"/>
      <c r="E373" s="487"/>
      <c r="F373" s="521"/>
      <c r="G373" s="487"/>
      <c r="H373" s="487"/>
      <c r="I373" s="521"/>
      <c r="J373" s="521"/>
      <c r="K373" s="521"/>
      <c r="L373" s="487"/>
      <c r="M373" s="487"/>
      <c r="N373" s="487"/>
      <c r="O373" s="487"/>
      <c r="P373" s="487"/>
      <c r="Q373" s="487"/>
      <c r="R373" s="487"/>
      <c r="S373" s="487"/>
      <c r="T373" s="561"/>
      <c r="U373" s="562"/>
      <c r="V373" s="493"/>
    </row>
    <row r="374" spans="1:22" ht="15.75" thickBot="1" x14ac:dyDescent="0.3">
      <c r="A374" s="524"/>
      <c r="B374" s="402"/>
      <c r="C374" s="280"/>
      <c r="D374" s="280"/>
      <c r="E374" s="280"/>
      <c r="F374" s="402"/>
      <c r="G374" s="280"/>
      <c r="H374" s="280"/>
      <c r="I374" s="402"/>
      <c r="J374" s="402"/>
      <c r="K374" s="402"/>
      <c r="L374" s="280"/>
      <c r="M374" s="280"/>
      <c r="N374" s="280"/>
      <c r="O374" s="280"/>
      <c r="P374" s="280"/>
      <c r="Q374" s="280"/>
      <c r="R374" s="280"/>
      <c r="S374" s="280"/>
      <c r="T374" s="551"/>
      <c r="U374" s="551"/>
      <c r="V374" s="404"/>
    </row>
    <row r="375" spans="1:22" ht="28.5" thickBot="1" x14ac:dyDescent="0.3">
      <c r="A375" s="136" t="s">
        <v>9</v>
      </c>
      <c r="B375" s="1226" t="s">
        <v>98</v>
      </c>
      <c r="C375" s="1227"/>
      <c r="E375" s="1221" t="s">
        <v>267</v>
      </c>
      <c r="F375" s="1223"/>
      <c r="G375" s="1224">
        <f>VLOOKUP(B375,'EXTRAUrbano.Piano inv. forn '!$D$23:$AB$42,3,FALSE)</f>
        <v>0</v>
      </c>
      <c r="H375" s="1225"/>
      <c r="I375" s="64"/>
      <c r="J375" s="1221" t="s">
        <v>268</v>
      </c>
      <c r="K375" s="1222"/>
      <c r="L375" s="1223"/>
      <c r="M375" s="1224">
        <f>VLOOKUP(B375,'EXTRAUrbano.Piano inv. forn '!$D$23:$AB$42,4,FALSE)</f>
        <v>0</v>
      </c>
      <c r="N375" s="1225"/>
      <c r="P375" s="143" t="s">
        <v>269</v>
      </c>
      <c r="Q375" s="525"/>
      <c r="S375" s="144" t="s">
        <v>270</v>
      </c>
      <c r="T375" s="1253"/>
      <c r="U375" s="1254"/>
      <c r="V375" s="406"/>
    </row>
    <row r="376" spans="1:22" ht="15.75" thickBot="1" x14ac:dyDescent="0.3">
      <c r="A376" s="109"/>
      <c r="B376" s="76"/>
      <c r="C376" s="76"/>
      <c r="E376" s="77"/>
      <c r="F376" s="77"/>
      <c r="G376" s="78"/>
      <c r="H376" s="78"/>
      <c r="I376" s="64"/>
      <c r="J376" s="77"/>
      <c r="K376" s="77"/>
      <c r="L376" s="77"/>
      <c r="M376" s="78"/>
      <c r="N376" s="78"/>
      <c r="P376" s="79"/>
      <c r="S376" s="75"/>
      <c r="T376" s="552"/>
      <c r="V376" s="110"/>
    </row>
    <row r="377" spans="1:22" ht="15.75" thickBot="1" x14ac:dyDescent="0.3">
      <c r="A377" s="1255" t="s">
        <v>271</v>
      </c>
      <c r="B377" s="1256"/>
      <c r="C377" s="1256"/>
      <c r="D377" s="1257"/>
      <c r="E377" s="1210">
        <f>VLOOKUP(B375,'EXTRAUrbano.Piano inv. forn '!$D$23:$AB$42,17,FALSE)</f>
        <v>0</v>
      </c>
      <c r="F377" s="1258"/>
      <c r="G377" s="1258"/>
      <c r="H377" s="1211"/>
      <c r="I377" s="64"/>
      <c r="J377" s="1263" t="s">
        <v>52</v>
      </c>
      <c r="K377" s="1264"/>
      <c r="L377" s="1265"/>
      <c r="M377" s="1210">
        <f>VLOOKUP(B375,'EXTRAUrbano.Piano inv. forn '!$D$23:$AB$42,19,FALSE)</f>
        <v>0</v>
      </c>
      <c r="N377" s="1211"/>
      <c r="O377" s="98"/>
      <c r="P377" s="142" t="s">
        <v>272</v>
      </c>
      <c r="Q377" s="115">
        <f>M377+E377</f>
        <v>0</v>
      </c>
      <c r="S377" s="144" t="s">
        <v>273</v>
      </c>
      <c r="T377" s="1253"/>
      <c r="U377" s="1254"/>
      <c r="V377" s="110"/>
    </row>
    <row r="378" spans="1:22" ht="15.75" thickBot="1" x14ac:dyDescent="0.3">
      <c r="A378" s="109"/>
      <c r="V378" s="406"/>
    </row>
    <row r="379" spans="1:22" ht="60" x14ac:dyDescent="0.25">
      <c r="A379" s="1236" t="s">
        <v>274</v>
      </c>
      <c r="B379" s="1238" t="s">
        <v>275</v>
      </c>
      <c r="C379" s="1271" t="s">
        <v>276</v>
      </c>
      <c r="D379" s="137" t="s">
        <v>277</v>
      </c>
      <c r="E379" s="138" t="s">
        <v>278</v>
      </c>
      <c r="F379" s="137" t="s">
        <v>279</v>
      </c>
      <c r="G379" s="137" t="s">
        <v>280</v>
      </c>
      <c r="H379" s="139" t="s">
        <v>241</v>
      </c>
      <c r="I379" s="139" t="s">
        <v>281</v>
      </c>
      <c r="J379" s="139" t="s">
        <v>282</v>
      </c>
      <c r="K379" s="139" t="s">
        <v>636</v>
      </c>
      <c r="L379" s="139" t="s">
        <v>283</v>
      </c>
      <c r="M379" s="139" t="s">
        <v>284</v>
      </c>
      <c r="N379" s="139" t="s">
        <v>285</v>
      </c>
      <c r="O379" s="139" t="s">
        <v>286</v>
      </c>
      <c r="P379" s="139" t="s">
        <v>287</v>
      </c>
      <c r="Q379" s="139" t="s">
        <v>288</v>
      </c>
      <c r="R379" s="139" t="s">
        <v>289</v>
      </c>
      <c r="S379" s="139" t="s">
        <v>290</v>
      </c>
      <c r="T379" s="139" t="s">
        <v>632</v>
      </c>
      <c r="U379" s="1275" t="s">
        <v>291</v>
      </c>
      <c r="V379" s="526"/>
    </row>
    <row r="380" spans="1:22" ht="24.75" thickBot="1" x14ac:dyDescent="0.3">
      <c r="A380" s="1261"/>
      <c r="B380" s="1262"/>
      <c r="C380" s="1272"/>
      <c r="D380" s="141" t="s">
        <v>292</v>
      </c>
      <c r="E380" s="141" t="s">
        <v>305</v>
      </c>
      <c r="F380" s="141" t="s">
        <v>294</v>
      </c>
      <c r="G380" s="141" t="s">
        <v>294</v>
      </c>
      <c r="H380" s="141" t="s">
        <v>27</v>
      </c>
      <c r="I380" s="141" t="s">
        <v>674</v>
      </c>
      <c r="J380" s="141" t="s">
        <v>295</v>
      </c>
      <c r="K380" s="141" t="s">
        <v>296</v>
      </c>
      <c r="L380" s="141" t="s">
        <v>296</v>
      </c>
      <c r="M380" s="141" t="s">
        <v>297</v>
      </c>
      <c r="N380" s="141" t="s">
        <v>296</v>
      </c>
      <c r="O380" s="141" t="s">
        <v>298</v>
      </c>
      <c r="P380" s="141" t="s">
        <v>629</v>
      </c>
      <c r="Q380" s="141" t="s">
        <v>299</v>
      </c>
      <c r="R380" s="141" t="s">
        <v>300</v>
      </c>
      <c r="S380" s="141" t="s">
        <v>301</v>
      </c>
      <c r="T380" s="141" t="s">
        <v>301</v>
      </c>
      <c r="U380" s="1276"/>
      <c r="V380" s="526"/>
    </row>
    <row r="381" spans="1:22" x14ac:dyDescent="0.25">
      <c r="A381" s="1259" t="str">
        <f>B375</f>
        <v>Extra-urb.m.1</v>
      </c>
      <c r="B381" s="125">
        <v>1</v>
      </c>
      <c r="C381" s="166"/>
      <c r="D381" s="87"/>
      <c r="E381" s="87"/>
      <c r="F381" s="166"/>
      <c r="G381" s="528"/>
      <c r="H381" s="89"/>
      <c r="I381" s="529"/>
      <c r="J381" s="530"/>
      <c r="K381" s="530"/>
      <c r="L381" s="531"/>
      <c r="M381" s="529"/>
      <c r="N381" s="531"/>
      <c r="O381" s="129"/>
      <c r="P381" s="129"/>
      <c r="Q381" s="529"/>
      <c r="R381" s="529"/>
      <c r="S381" s="529"/>
      <c r="T381" s="554"/>
      <c r="U381" s="555"/>
      <c r="V381" s="406"/>
    </row>
    <row r="382" spans="1:22" x14ac:dyDescent="0.25">
      <c r="A382" s="1259"/>
      <c r="B382" s="126">
        <v>2</v>
      </c>
      <c r="C382" s="84"/>
      <c r="D382" s="74"/>
      <c r="E382" s="74"/>
      <c r="F382" s="84"/>
      <c r="G382" s="533"/>
      <c r="H382" s="84"/>
      <c r="I382" s="534"/>
      <c r="J382" s="535"/>
      <c r="K382" s="535"/>
      <c r="L382" s="536"/>
      <c r="M382" s="534"/>
      <c r="N382" s="536"/>
      <c r="O382" s="120"/>
      <c r="P382" s="120"/>
      <c r="Q382" s="534"/>
      <c r="R382" s="534" t="s">
        <v>302</v>
      </c>
      <c r="S382" s="534"/>
      <c r="T382" s="556"/>
      <c r="U382" s="557"/>
      <c r="V382" s="406"/>
    </row>
    <row r="383" spans="1:22" x14ac:dyDescent="0.25">
      <c r="A383" s="1259"/>
      <c r="B383" s="126">
        <v>3</v>
      </c>
      <c r="C383" s="84"/>
      <c r="D383" s="74"/>
      <c r="E383" s="74"/>
      <c r="F383" s="84"/>
      <c r="G383" s="533"/>
      <c r="H383" s="84"/>
      <c r="I383" s="534"/>
      <c r="J383" s="535"/>
      <c r="K383" s="535"/>
      <c r="L383" s="536"/>
      <c r="M383" s="534"/>
      <c r="N383" s="536"/>
      <c r="O383" s="120"/>
      <c r="P383" s="120"/>
      <c r="Q383" s="534"/>
      <c r="R383" s="534"/>
      <c r="S383" s="534"/>
      <c r="T383" s="556"/>
      <c r="U383" s="557"/>
      <c r="V383" s="406"/>
    </row>
    <row r="384" spans="1:22" x14ac:dyDescent="0.25">
      <c r="A384" s="1259"/>
      <c r="B384" s="126">
        <v>4</v>
      </c>
      <c r="C384" s="84"/>
      <c r="D384" s="74"/>
      <c r="E384" s="74"/>
      <c r="F384" s="84"/>
      <c r="G384" s="533"/>
      <c r="H384" s="84"/>
      <c r="I384" s="534"/>
      <c r="J384" s="535"/>
      <c r="K384" s="535"/>
      <c r="L384" s="536"/>
      <c r="M384" s="534"/>
      <c r="N384" s="536"/>
      <c r="O384" s="120"/>
      <c r="P384" s="120"/>
      <c r="Q384" s="534"/>
      <c r="R384" s="534"/>
      <c r="S384" s="534"/>
      <c r="T384" s="556"/>
      <c r="U384" s="557"/>
      <c r="V384" s="406"/>
    </row>
    <row r="385" spans="1:22" x14ac:dyDescent="0.25">
      <c r="A385" s="1259"/>
      <c r="B385" s="126">
        <v>5</v>
      </c>
      <c r="C385" s="84"/>
      <c r="D385" s="74"/>
      <c r="E385" s="74"/>
      <c r="F385" s="84"/>
      <c r="G385" s="533"/>
      <c r="H385" s="84"/>
      <c r="I385" s="534"/>
      <c r="J385" s="535"/>
      <c r="K385" s="535"/>
      <c r="L385" s="536"/>
      <c r="M385" s="534"/>
      <c r="N385" s="536"/>
      <c r="O385" s="120"/>
      <c r="P385" s="120"/>
      <c r="Q385" s="534"/>
      <c r="R385" s="534"/>
      <c r="S385" s="534"/>
      <c r="T385" s="556"/>
      <c r="U385" s="557"/>
      <c r="V385" s="406"/>
    </row>
    <row r="386" spans="1:22" x14ac:dyDescent="0.25">
      <c r="A386" s="1259"/>
      <c r="B386" s="126">
        <v>6</v>
      </c>
      <c r="C386" s="84"/>
      <c r="D386" s="74"/>
      <c r="E386" s="74"/>
      <c r="F386" s="84"/>
      <c r="G386" s="533"/>
      <c r="H386" s="84"/>
      <c r="I386" s="534"/>
      <c r="J386" s="535"/>
      <c r="K386" s="535"/>
      <c r="L386" s="536"/>
      <c r="M386" s="534"/>
      <c r="N386" s="536"/>
      <c r="O386" s="120"/>
      <c r="P386" s="120"/>
      <c r="Q386" s="534"/>
      <c r="R386" s="534"/>
      <c r="S386" s="534"/>
      <c r="T386" s="556"/>
      <c r="U386" s="557"/>
      <c r="V386" s="406"/>
    </row>
    <row r="387" spans="1:22" x14ac:dyDescent="0.25">
      <c r="A387" s="1259"/>
      <c r="B387" s="126">
        <v>7</v>
      </c>
      <c r="C387" s="84"/>
      <c r="D387" s="74"/>
      <c r="E387" s="74"/>
      <c r="F387" s="84"/>
      <c r="G387" s="533"/>
      <c r="H387" s="84"/>
      <c r="I387" s="534"/>
      <c r="J387" s="535"/>
      <c r="K387" s="535"/>
      <c r="L387" s="536"/>
      <c r="M387" s="534"/>
      <c r="N387" s="536"/>
      <c r="O387" s="120"/>
      <c r="P387" s="120"/>
      <c r="Q387" s="534"/>
      <c r="R387" s="534"/>
      <c r="S387" s="534"/>
      <c r="T387" s="556"/>
      <c r="U387" s="557"/>
      <c r="V387" s="406"/>
    </row>
    <row r="388" spans="1:22" x14ac:dyDescent="0.25">
      <c r="A388" s="1259"/>
      <c r="B388" s="126">
        <v>8</v>
      </c>
      <c r="C388" s="84"/>
      <c r="D388" s="74"/>
      <c r="E388" s="74"/>
      <c r="F388" s="84"/>
      <c r="G388" s="533"/>
      <c r="H388" s="84"/>
      <c r="I388" s="534"/>
      <c r="J388" s="535"/>
      <c r="K388" s="535"/>
      <c r="L388" s="536"/>
      <c r="M388" s="534"/>
      <c r="N388" s="536"/>
      <c r="O388" s="120"/>
      <c r="P388" s="120"/>
      <c r="Q388" s="534"/>
      <c r="R388" s="534"/>
      <c r="S388" s="534"/>
      <c r="T388" s="556"/>
      <c r="U388" s="557"/>
      <c r="V388" s="406"/>
    </row>
    <row r="389" spans="1:22" x14ac:dyDescent="0.25">
      <c r="A389" s="1259"/>
      <c r="B389" s="126">
        <v>9</v>
      </c>
      <c r="C389" s="84"/>
      <c r="D389" s="74"/>
      <c r="E389" s="74"/>
      <c r="F389" s="84"/>
      <c r="G389" s="533"/>
      <c r="H389" s="84"/>
      <c r="I389" s="534"/>
      <c r="J389" s="535"/>
      <c r="K389" s="535"/>
      <c r="L389" s="536"/>
      <c r="M389" s="534"/>
      <c r="N389" s="536"/>
      <c r="O389" s="120"/>
      <c r="P389" s="120"/>
      <c r="Q389" s="534"/>
      <c r="R389" s="534"/>
      <c r="S389" s="534"/>
      <c r="T389" s="556"/>
      <c r="U389" s="557"/>
      <c r="V389" s="406"/>
    </row>
    <row r="390" spans="1:22" ht="15.75" thickBot="1" x14ac:dyDescent="0.3">
      <c r="A390" s="1260"/>
      <c r="B390" s="127">
        <v>10</v>
      </c>
      <c r="C390" s="104"/>
      <c r="D390" s="102"/>
      <c r="E390" s="102"/>
      <c r="F390" s="104"/>
      <c r="G390" s="538"/>
      <c r="H390" s="104"/>
      <c r="I390" s="539"/>
      <c r="J390" s="540"/>
      <c r="K390" s="540"/>
      <c r="L390" s="541"/>
      <c r="M390" s="539"/>
      <c r="N390" s="541"/>
      <c r="O390" s="121"/>
      <c r="P390" s="121"/>
      <c r="Q390" s="539"/>
      <c r="R390" s="539"/>
      <c r="S390" s="539"/>
      <c r="T390" s="558"/>
      <c r="U390" s="559"/>
      <c r="V390" s="406"/>
    </row>
    <row r="391" spans="1:22" ht="25.5" thickBot="1" x14ac:dyDescent="0.3">
      <c r="A391" s="612"/>
      <c r="C391" s="613"/>
      <c r="D391" s="614"/>
      <c r="E391" s="395" t="s">
        <v>303</v>
      </c>
      <c r="F391" s="396">
        <f>COUNTA(F381:F390)</f>
        <v>0</v>
      </c>
      <c r="G391" s="397">
        <f>COUNTA(G381:G390)</f>
        <v>0</v>
      </c>
      <c r="H391" s="613"/>
      <c r="I391" s="523"/>
      <c r="J391" s="615"/>
      <c r="K391" s="615"/>
      <c r="L391" s="616"/>
      <c r="M391" s="1208" t="s">
        <v>440</v>
      </c>
      <c r="N391" s="1209"/>
      <c r="O391" s="654">
        <f>SUM(O381:O390)</f>
        <v>0</v>
      </c>
      <c r="P391" s="655">
        <f>SUM(P381:P390)</f>
        <v>0</v>
      </c>
      <c r="Q391" s="523"/>
      <c r="S391" s="75"/>
      <c r="T391" s="79"/>
      <c r="U391" s="560"/>
      <c r="V391" s="545"/>
    </row>
    <row r="392" spans="1:22" ht="15.75" thickBot="1" x14ac:dyDescent="0.3">
      <c r="A392" s="546"/>
      <c r="B392" s="521"/>
      <c r="C392" s="487"/>
      <c r="D392" s="487"/>
      <c r="E392" s="487"/>
      <c r="F392" s="521"/>
      <c r="G392" s="487"/>
      <c r="H392" s="487"/>
      <c r="I392" s="521"/>
      <c r="J392" s="521"/>
      <c r="K392" s="521"/>
      <c r="L392" s="487"/>
      <c r="M392" s="487"/>
      <c r="N392" s="487"/>
      <c r="O392" s="487"/>
      <c r="P392" s="487"/>
      <c r="Q392" s="487"/>
      <c r="R392" s="487"/>
      <c r="S392" s="487"/>
      <c r="T392" s="561"/>
      <c r="U392" s="562"/>
      <c r="V392" s="493"/>
    </row>
  </sheetData>
  <sheetProtection algorithmName="SHA-512" hashValue="4INtuNc+t4k8uxoIy+Kj3v8aoO1O6BD9vDlzX7P8OUGBtfBCuiAcaBa0eVnyvbu88YzByZS5bSzmr5hZxGcBmQ==" saltValue="1XdQL0QHrw0pbaz+ExXLKg==" spinCount="100000" sheet="1" objects="1" scenarios="1"/>
  <mergeCells count="353">
    <mergeCell ref="A379:A380"/>
    <mergeCell ref="B379:B380"/>
    <mergeCell ref="C379:C380"/>
    <mergeCell ref="U379:U380"/>
    <mergeCell ref="A381:A390"/>
    <mergeCell ref="M391:N391"/>
    <mergeCell ref="A362:A371"/>
    <mergeCell ref="M372:N372"/>
    <mergeCell ref="B375:C375"/>
    <mergeCell ref="E375:F375"/>
    <mergeCell ref="G375:H375"/>
    <mergeCell ref="J375:L375"/>
    <mergeCell ref="M375:N375"/>
    <mergeCell ref="T375:U375"/>
    <mergeCell ref="A377:D377"/>
    <mergeCell ref="E377:H377"/>
    <mergeCell ref="J377:L377"/>
    <mergeCell ref="M377:N377"/>
    <mergeCell ref="T377:U377"/>
    <mergeCell ref="A358:D358"/>
    <mergeCell ref="E358:H358"/>
    <mergeCell ref="J358:L358"/>
    <mergeCell ref="M358:N358"/>
    <mergeCell ref="T358:U358"/>
    <mergeCell ref="A360:A361"/>
    <mergeCell ref="B360:B361"/>
    <mergeCell ref="C360:C361"/>
    <mergeCell ref="U360:U361"/>
    <mergeCell ref="A341:A342"/>
    <mergeCell ref="B341:B342"/>
    <mergeCell ref="C341:C342"/>
    <mergeCell ref="U341:U342"/>
    <mergeCell ref="A343:A352"/>
    <mergeCell ref="M353:N353"/>
    <mergeCell ref="B356:C356"/>
    <mergeCell ref="E356:F356"/>
    <mergeCell ref="G356:H356"/>
    <mergeCell ref="J356:L356"/>
    <mergeCell ref="M356:N356"/>
    <mergeCell ref="T356:U356"/>
    <mergeCell ref="A324:A333"/>
    <mergeCell ref="M334:N334"/>
    <mergeCell ref="B337:C337"/>
    <mergeCell ref="E337:F337"/>
    <mergeCell ref="G337:H337"/>
    <mergeCell ref="J337:L337"/>
    <mergeCell ref="M337:N337"/>
    <mergeCell ref="T337:U337"/>
    <mergeCell ref="A339:D339"/>
    <mergeCell ref="E339:H339"/>
    <mergeCell ref="J339:L339"/>
    <mergeCell ref="M339:N339"/>
    <mergeCell ref="T339:U339"/>
    <mergeCell ref="A320:D320"/>
    <mergeCell ref="E320:H320"/>
    <mergeCell ref="J320:L320"/>
    <mergeCell ref="M320:N320"/>
    <mergeCell ref="T320:U320"/>
    <mergeCell ref="A322:A323"/>
    <mergeCell ref="B322:B323"/>
    <mergeCell ref="C322:C323"/>
    <mergeCell ref="U322:U323"/>
    <mergeCell ref="A303:A304"/>
    <mergeCell ref="B303:B304"/>
    <mergeCell ref="C303:C304"/>
    <mergeCell ref="U303:U304"/>
    <mergeCell ref="A305:A314"/>
    <mergeCell ref="M315:N315"/>
    <mergeCell ref="B318:C318"/>
    <mergeCell ref="E318:F318"/>
    <mergeCell ref="G318:H318"/>
    <mergeCell ref="J318:L318"/>
    <mergeCell ref="M318:N318"/>
    <mergeCell ref="T318:U318"/>
    <mergeCell ref="A286:A295"/>
    <mergeCell ref="M296:N296"/>
    <mergeCell ref="B299:C299"/>
    <mergeCell ref="E299:F299"/>
    <mergeCell ref="G299:H299"/>
    <mergeCell ref="J299:L299"/>
    <mergeCell ref="M299:N299"/>
    <mergeCell ref="T299:U299"/>
    <mergeCell ref="A301:D301"/>
    <mergeCell ref="E301:H301"/>
    <mergeCell ref="J301:L301"/>
    <mergeCell ref="M301:N301"/>
    <mergeCell ref="T301:U301"/>
    <mergeCell ref="A282:D282"/>
    <mergeCell ref="E282:H282"/>
    <mergeCell ref="J282:L282"/>
    <mergeCell ref="M282:N282"/>
    <mergeCell ref="T282:U282"/>
    <mergeCell ref="A284:A285"/>
    <mergeCell ref="B284:B285"/>
    <mergeCell ref="C284:C285"/>
    <mergeCell ref="U284:U285"/>
    <mergeCell ref="A265:A266"/>
    <mergeCell ref="B265:B266"/>
    <mergeCell ref="C265:C266"/>
    <mergeCell ref="U265:U266"/>
    <mergeCell ref="A267:A276"/>
    <mergeCell ref="M277:N277"/>
    <mergeCell ref="B280:C280"/>
    <mergeCell ref="E280:F280"/>
    <mergeCell ref="G280:H280"/>
    <mergeCell ref="J280:L280"/>
    <mergeCell ref="M280:N280"/>
    <mergeCell ref="T280:U280"/>
    <mergeCell ref="A248:A257"/>
    <mergeCell ref="M258:N258"/>
    <mergeCell ref="B261:C261"/>
    <mergeCell ref="E261:F261"/>
    <mergeCell ref="G261:H261"/>
    <mergeCell ref="J261:L261"/>
    <mergeCell ref="M261:N261"/>
    <mergeCell ref="T261:U261"/>
    <mergeCell ref="A263:D263"/>
    <mergeCell ref="E263:H263"/>
    <mergeCell ref="J263:L263"/>
    <mergeCell ref="M263:N263"/>
    <mergeCell ref="T263:U263"/>
    <mergeCell ref="A244:D244"/>
    <mergeCell ref="E244:H244"/>
    <mergeCell ref="J244:L244"/>
    <mergeCell ref="M244:N244"/>
    <mergeCell ref="T244:U244"/>
    <mergeCell ref="A246:A247"/>
    <mergeCell ref="B246:B247"/>
    <mergeCell ref="C246:C247"/>
    <mergeCell ref="U246:U247"/>
    <mergeCell ref="A227:A228"/>
    <mergeCell ref="B227:B228"/>
    <mergeCell ref="C227:C228"/>
    <mergeCell ref="U227:U228"/>
    <mergeCell ref="A229:A238"/>
    <mergeCell ref="M239:N239"/>
    <mergeCell ref="B242:C242"/>
    <mergeCell ref="E242:F242"/>
    <mergeCell ref="G242:H242"/>
    <mergeCell ref="J242:L242"/>
    <mergeCell ref="M242:N242"/>
    <mergeCell ref="T242:U242"/>
    <mergeCell ref="B223:C223"/>
    <mergeCell ref="E223:F223"/>
    <mergeCell ref="G223:H223"/>
    <mergeCell ref="J223:L223"/>
    <mergeCell ref="M223:N223"/>
    <mergeCell ref="T223:U223"/>
    <mergeCell ref="A225:D225"/>
    <mergeCell ref="E225:H225"/>
    <mergeCell ref="J225:L225"/>
    <mergeCell ref="M225:N225"/>
    <mergeCell ref="T225:U225"/>
    <mergeCell ref="U208:U209"/>
    <mergeCell ref="A210:A219"/>
    <mergeCell ref="T204:U204"/>
    <mergeCell ref="A206:D206"/>
    <mergeCell ref="E206:H206"/>
    <mergeCell ref="J206:L206"/>
    <mergeCell ref="M206:N206"/>
    <mergeCell ref="T206:U206"/>
    <mergeCell ref="U189:U190"/>
    <mergeCell ref="A191:A200"/>
    <mergeCell ref="B204:C204"/>
    <mergeCell ref="E204:F204"/>
    <mergeCell ref="G204:H204"/>
    <mergeCell ref="J204:L204"/>
    <mergeCell ref="M204:N204"/>
    <mergeCell ref="M201:N201"/>
    <mergeCell ref="T185:U185"/>
    <mergeCell ref="A187:D187"/>
    <mergeCell ref="E187:H187"/>
    <mergeCell ref="J187:L187"/>
    <mergeCell ref="M187:N187"/>
    <mergeCell ref="T187:U187"/>
    <mergeCell ref="A170:A171"/>
    <mergeCell ref="B170:B171"/>
    <mergeCell ref="C170:C171"/>
    <mergeCell ref="U170:U171"/>
    <mergeCell ref="A172:A181"/>
    <mergeCell ref="B185:C185"/>
    <mergeCell ref="E185:F185"/>
    <mergeCell ref="G185:H185"/>
    <mergeCell ref="J185:L185"/>
    <mergeCell ref="M185:N185"/>
    <mergeCell ref="M182:N182"/>
    <mergeCell ref="T166:U166"/>
    <mergeCell ref="A168:D168"/>
    <mergeCell ref="E168:H168"/>
    <mergeCell ref="J168:L168"/>
    <mergeCell ref="M168:N168"/>
    <mergeCell ref="T168:U168"/>
    <mergeCell ref="A151:A152"/>
    <mergeCell ref="B151:B152"/>
    <mergeCell ref="C151:C152"/>
    <mergeCell ref="U151:U152"/>
    <mergeCell ref="A153:A162"/>
    <mergeCell ref="B166:C166"/>
    <mergeCell ref="E166:F166"/>
    <mergeCell ref="G166:H166"/>
    <mergeCell ref="J166:L166"/>
    <mergeCell ref="M166:N166"/>
    <mergeCell ref="M163:N163"/>
    <mergeCell ref="T147:U147"/>
    <mergeCell ref="A149:D149"/>
    <mergeCell ref="E149:H149"/>
    <mergeCell ref="J149:L149"/>
    <mergeCell ref="M149:N149"/>
    <mergeCell ref="T149:U149"/>
    <mergeCell ref="A132:A133"/>
    <mergeCell ref="B132:B133"/>
    <mergeCell ref="C132:C133"/>
    <mergeCell ref="U132:U133"/>
    <mergeCell ref="A134:A143"/>
    <mergeCell ref="B147:C147"/>
    <mergeCell ref="E147:F147"/>
    <mergeCell ref="G147:H147"/>
    <mergeCell ref="J147:L147"/>
    <mergeCell ref="M147:N147"/>
    <mergeCell ref="M144:N144"/>
    <mergeCell ref="T128:U128"/>
    <mergeCell ref="A130:D130"/>
    <mergeCell ref="E130:H130"/>
    <mergeCell ref="J130:L130"/>
    <mergeCell ref="M130:N130"/>
    <mergeCell ref="T130:U130"/>
    <mergeCell ref="A113:A114"/>
    <mergeCell ref="B113:B114"/>
    <mergeCell ref="C113:C114"/>
    <mergeCell ref="U113:U114"/>
    <mergeCell ref="A115:A124"/>
    <mergeCell ref="B128:C128"/>
    <mergeCell ref="E128:F128"/>
    <mergeCell ref="G128:H128"/>
    <mergeCell ref="J128:L128"/>
    <mergeCell ref="M128:N128"/>
    <mergeCell ref="M125:N125"/>
    <mergeCell ref="T109:U109"/>
    <mergeCell ref="A111:D111"/>
    <mergeCell ref="E111:H111"/>
    <mergeCell ref="J111:L111"/>
    <mergeCell ref="M111:N111"/>
    <mergeCell ref="T111:U111"/>
    <mergeCell ref="A94:A95"/>
    <mergeCell ref="B94:B95"/>
    <mergeCell ref="C94:C95"/>
    <mergeCell ref="U94:U95"/>
    <mergeCell ref="A96:A105"/>
    <mergeCell ref="B109:C109"/>
    <mergeCell ref="E109:F109"/>
    <mergeCell ref="G109:H109"/>
    <mergeCell ref="J109:L109"/>
    <mergeCell ref="M109:N109"/>
    <mergeCell ref="M106:N106"/>
    <mergeCell ref="T90:U90"/>
    <mergeCell ref="A92:D92"/>
    <mergeCell ref="E92:H92"/>
    <mergeCell ref="J92:L92"/>
    <mergeCell ref="M92:N92"/>
    <mergeCell ref="T92:U92"/>
    <mergeCell ref="A75:A76"/>
    <mergeCell ref="B75:B76"/>
    <mergeCell ref="C75:C76"/>
    <mergeCell ref="U75:U76"/>
    <mergeCell ref="A77:A86"/>
    <mergeCell ref="B90:C90"/>
    <mergeCell ref="E90:F90"/>
    <mergeCell ref="G90:H90"/>
    <mergeCell ref="J90:L90"/>
    <mergeCell ref="M90:N90"/>
    <mergeCell ref="M87:N87"/>
    <mergeCell ref="T71:U71"/>
    <mergeCell ref="A73:D73"/>
    <mergeCell ref="E73:H73"/>
    <mergeCell ref="J73:L73"/>
    <mergeCell ref="M73:N73"/>
    <mergeCell ref="T73:U73"/>
    <mergeCell ref="A56:A57"/>
    <mergeCell ref="B56:B57"/>
    <mergeCell ref="C56:C57"/>
    <mergeCell ref="U56:U57"/>
    <mergeCell ref="A58:A67"/>
    <mergeCell ref="B71:C71"/>
    <mergeCell ref="E71:F71"/>
    <mergeCell ref="G71:H71"/>
    <mergeCell ref="J71:L71"/>
    <mergeCell ref="M71:N71"/>
    <mergeCell ref="M68:N68"/>
    <mergeCell ref="T52:U52"/>
    <mergeCell ref="A54:D54"/>
    <mergeCell ref="E54:H54"/>
    <mergeCell ref="J54:L54"/>
    <mergeCell ref="M54:N54"/>
    <mergeCell ref="T54:U54"/>
    <mergeCell ref="A37:A38"/>
    <mergeCell ref="B37:B38"/>
    <mergeCell ref="C37:C38"/>
    <mergeCell ref="U37:U38"/>
    <mergeCell ref="A39:A48"/>
    <mergeCell ref="B52:C52"/>
    <mergeCell ref="E52:F52"/>
    <mergeCell ref="G52:H52"/>
    <mergeCell ref="J52:L52"/>
    <mergeCell ref="M52:N52"/>
    <mergeCell ref="M49:N49"/>
    <mergeCell ref="T33:U33"/>
    <mergeCell ref="A35:D35"/>
    <mergeCell ref="E35:H35"/>
    <mergeCell ref="J35:L35"/>
    <mergeCell ref="M35:N35"/>
    <mergeCell ref="T35:U35"/>
    <mergeCell ref="A20:A29"/>
    <mergeCell ref="B33:C33"/>
    <mergeCell ref="E33:F33"/>
    <mergeCell ref="G33:H33"/>
    <mergeCell ref="J33:L33"/>
    <mergeCell ref="M33:N33"/>
    <mergeCell ref="M30:N30"/>
    <mergeCell ref="T16:U16"/>
    <mergeCell ref="A18:A19"/>
    <mergeCell ref="B18:B19"/>
    <mergeCell ref="C18:C19"/>
    <mergeCell ref="B14:C14"/>
    <mergeCell ref="E14:F14"/>
    <mergeCell ref="G14:H14"/>
    <mergeCell ref="J14:L14"/>
    <mergeCell ref="M14:N14"/>
    <mergeCell ref="T14:U14"/>
    <mergeCell ref="A8:U8"/>
    <mergeCell ref="A10:D11"/>
    <mergeCell ref="E10:H11"/>
    <mergeCell ref="J10:O10"/>
    <mergeCell ref="P10:Q11"/>
    <mergeCell ref="J11:O11"/>
    <mergeCell ref="A1:U1"/>
    <mergeCell ref="A3:U3"/>
    <mergeCell ref="A6:D6"/>
    <mergeCell ref="E6:J6"/>
    <mergeCell ref="M6:O6"/>
    <mergeCell ref="P6:U6"/>
    <mergeCell ref="S10:T11"/>
    <mergeCell ref="U10:U11"/>
    <mergeCell ref="M220:N220"/>
    <mergeCell ref="A16:D16"/>
    <mergeCell ref="E16:H16"/>
    <mergeCell ref="J16:L16"/>
    <mergeCell ref="M16:N16"/>
    <mergeCell ref="A189:A190"/>
    <mergeCell ref="B189:B190"/>
    <mergeCell ref="C189:C190"/>
    <mergeCell ref="A208:A209"/>
    <mergeCell ref="B208:B209"/>
    <mergeCell ref="C208:C209"/>
  </mergeCells>
  <dataValidations count="12">
    <dataValidation type="list" allowBlank="1" showInputMessage="1" showErrorMessage="1" sqref="S39:T48 S58:T67 S77:T86 S96:T105 S115:T124 S134:T143 S153:T162 S172:T181 S191:T200 S210:T219 S20:T29 S229:T238 S248:T257 S267:T276 S286:T295 S305:T314 S324:T333 S343:T352 S362:T371 S381:T390" xr:uid="{00000000-0002-0000-0600-000000000000}">
      <formula1>"si,"</formula1>
    </dataValidation>
    <dataValidation type="list" allowBlank="1" showInputMessage="1" showErrorMessage="1" sqref="B205:C205 B186:C186 B34:C34 B53:C53 B72:C72 B91:C91 B110:C110 B129:C129 B148:C148 B167:C167 B15:C15 B224:C224 B243:C243 B262:C262 B281:C281 B300:C300 B319:C319 B338:C338 B357:C357 B376:C376" xr:uid="{00000000-0002-0000-0600-000001000000}">
      <formula1>$D$18:$D$37</formula1>
    </dataValidation>
    <dataValidation type="list" allowBlank="1" showInputMessage="1" showErrorMessage="1" sqref="H20:H29 H39:H48 H58:H67 H77:H86 H96:H105 H115:H124 H134:H143 H153:H162 H172:H181 H191:H200 H210:H219 H229:H238 H248:H257 H267:H276 H286:H295 H305:H314 H324:H333 H343:H352 H362:H371 H381:H390" xr:uid="{00000000-0002-0000-0600-000002000000}">
      <formula1>"GNC,GNL, "</formula1>
    </dataValidation>
    <dataValidation allowBlank="1" showInputMessage="1" showErrorMessage="1" prompt="Inserire il riferimento corretto da piano di investimento (es.m1,e.1. ecc.)_x000a_" sqref="A18:A19 A37:A38 A56:A57 A75:A76 A94:A95 A113:A114 A132:A133 A151:A152 A170:A171 A189:A190 A208:A209 A227:A228 A246:A247 A265:A266 A284:A285 A303:A304 A322:A323 A341:A342 A360:A361 A379:A380" xr:uid="{00000000-0002-0000-0600-000003000000}"/>
    <dataValidation type="list" allowBlank="1" showInputMessage="1" showErrorMessage="1" sqref="E20:E29 E39:E48 E58:E67 E77:E86 E96:E105 E115:E124 E134:E143 E153:E162 E172:E181 E191:E200 E210:E219 E229:E238 E248:E257 E267:E276 E286:E295 E305:E314 E324:E333 E343:E352 E362:E371 E381:E390" xr:uid="{00000000-0002-0000-0600-000004000000}">
      <formula1>"extraurbano,"</formula1>
    </dataValidation>
    <dataValidation type="date" operator="lessThanOrEqual" allowBlank="1" showInputMessage="1" showErrorMessage="1" errorTitle="Attenzione OGV non compatibile" error="OGV successiva al 31/12/2028 (art 2 c. 5 D.D. n° 152/2025" promptTitle="Attenzione:" prompt="OGV entro il 31/12/2028" sqref="Q14 Q33 Q52 Q71 Q90 Q109 Q128 Q147 Q166 Q185 Q204 Q223 Q242 Q261 Q280 Q299 Q318 Q337 Q356 Q375" xr:uid="{9E0A118D-D5C4-4846-9C9C-986250085556}">
      <formula1>47118</formula1>
    </dataValidation>
    <dataValidation type="list" allowBlank="1" showInputMessage="1" showErrorMessage="1" sqref="H30 H49 H68 H87 H106 H125 H144 H163 H182 H201 H220 H239 H258 H277 H296 H315 H334 H353 H372 H391" xr:uid="{020D8FA4-E3E8-4C7A-9701-92F5C65AC14C}">
      <mc:AlternateContent xmlns:x12ac="http://schemas.microsoft.com/office/spreadsheetml/2011/1/ac" xmlns:mc="http://schemas.openxmlformats.org/markup-compatibility/2006">
        <mc:Choice Requires="x12ac">
          <x12ac:list>GNC,"GNL, Ibrido (met/ele)"</x12ac:list>
        </mc:Choice>
        <mc:Fallback>
          <formula1>"GNC,GNL, Ibrido (met/ele)"</formula1>
        </mc:Fallback>
      </mc:AlternateContent>
    </dataValidation>
    <dataValidation type="list" allowBlank="1" showInputMessage="1" showErrorMessage="1" sqref="I30 I49 I68 I87 I106 I125 I144 I163 I182 I201 I220 I239 I258 I277 I296 I315 I334 I353 I372 I391" xr:uid="{CC3EB5DF-BADA-416C-B21F-F7D1DE82B500}">
      <formula1>"classe I,classe A"</formula1>
    </dataValidation>
    <dataValidation type="list" allowBlank="1" showInputMessage="1" showErrorMessage="1" sqref="E30 E49 E68 E87 E106 E125 E144 E163 E182 E201 E220 E239 E258 E277 E296 E315 E334 E353 E372 E391" xr:uid="{21C63E0C-94D8-4BD7-A1CE-1F4616C4FC90}">
      <formula1>"urbano,suburbano"</formula1>
    </dataValidation>
    <dataValidation allowBlank="1" showInputMessage="1" showErrorMessage="1" prompt="Scegliere la Città Metropolitana beneficiaria dal menù a tendina_x000a__x000a_" sqref="K6" xr:uid="{69FB427E-926B-4207-A4CF-2F865962FE65}"/>
    <dataValidation type="date" operator="greaterThanOrEqual" allowBlank="1" showInputMessage="1" showErrorMessage="1" errorTitle="Data non corretta" error="Immatricolazione non compatibile perchè precedente al 01/01/2024 (art 3 c.6 D.D. 152/2025)" sqref="K20:K29 K39:K48 K58:K67 K77:K86 K96:K105 K115:K124 K134:K143 K153:K162 K172:K181 K191:K200 K210:K219 K229:K238 K248:K257 K267:K276 K286:K295 K305:K314 K324:K333 K343:K352 K362:K371 K381:K390" xr:uid="{4DD3E08E-5726-4106-97A7-9989C33BADC8}">
      <formula1>45292</formula1>
    </dataValidation>
    <dataValidation type="list" allowBlank="1" showInputMessage="1" showErrorMessage="1" sqref="I20:I29 I39:I48 I58:I67 I77:I86 I96:I105 I115:I124 I134:I143 I153:I162 I172:I181 I191:I200 I210:I219 I229:I238 I248:I257 I267:I276 I286:I295 I305:I314 I324:I333 I343:I352 I362:I371 I381:I390" xr:uid="{D7A7AFCC-D484-45E9-8874-B36B5C9AAA54}">
      <formula1>"classe II, classe III, classe A, classe B"</formula1>
    </dataValidation>
  </dataValidations>
  <pageMargins left="0.7" right="0.7" top="0.75" bottom="0.75" header="0.3" footer="0.3"/>
  <pageSetup paperSize="8" scale="5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Città Metropolitana beneficiaria dal menù a tendina_x000a__x000a_" xr:uid="{00000000-0002-0000-0600-000006000000}">
          <x14:formula1>
            <xm:f>'DATI EROGAZIONI'!$A$2:$A$15</xm:f>
          </x14:formula1>
          <xm:sqref>E6:J6</xm:sqref>
        </x14:dataValidation>
        <x14:dataValidation type="list" allowBlank="1" showInputMessage="1" showErrorMessage="1" prompt="Inserire OGV corrispondente al Piano di investimento esecutivo" xr:uid="{00000000-0002-0000-0600-000007000000}">
          <x14:formula1>
            <xm:f>'EXTRAUrbano.Piano inv. forn '!$D$23:$D$42</xm:f>
          </x14:formula1>
          <xm:sqref>B14:C14 B204:C204 B166:C166 B147:C147 B128:C128 B109:C109 B90:C90 B71:C71 B52:C52 B33:C33 B185:C185 B223:C223 B242:C242 B261:C261 B280:C280 B299:C299 B318:C318 B337:C337 B356:C356 B375:C375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8C64A-ABC4-4BA6-84EF-34E4D0AC7E55}">
  <sheetPr>
    <tabColor theme="7" tint="0.39997558519241921"/>
    <pageSetUpPr fitToPage="1"/>
  </sheetPr>
  <dimension ref="A1:Y373"/>
  <sheetViews>
    <sheetView topLeftCell="A342" zoomScale="47" zoomScaleNormal="47" workbookViewId="0">
      <selection activeCell="I366" sqref="I366"/>
    </sheetView>
  </sheetViews>
  <sheetFormatPr defaultColWidth="8.7109375" defaultRowHeight="15" x14ac:dyDescent="0.25"/>
  <cols>
    <col min="1" max="1" width="10" style="75" customWidth="1"/>
    <col min="2" max="2" width="8" style="503" customWidth="1"/>
    <col min="3" max="3" width="26.140625" style="64" customWidth="1"/>
    <col min="4" max="4" width="15.5703125" style="64" customWidth="1"/>
    <col min="5" max="5" width="17.5703125" style="64" customWidth="1"/>
    <col min="6" max="6" width="15.5703125" style="503" customWidth="1"/>
    <col min="7" max="7" width="23.5703125" style="64" customWidth="1"/>
    <col min="8" max="8" width="19.140625" style="64" customWidth="1"/>
    <col min="9" max="9" width="15.140625" style="503" customWidth="1"/>
    <col min="10" max="11" width="24.7109375" style="503" customWidth="1"/>
    <col min="12" max="12" width="17.85546875" style="64" customWidth="1"/>
    <col min="13" max="13" width="15.85546875" style="64" customWidth="1"/>
    <col min="14" max="14" width="16.28515625" style="64" customWidth="1"/>
    <col min="15" max="15" width="24.7109375" style="64" customWidth="1"/>
    <col min="16" max="16" width="34.5703125" style="64" customWidth="1"/>
    <col min="17" max="17" width="17.85546875" style="64" customWidth="1"/>
    <col min="18" max="18" width="21.140625" style="64" bestFit="1" customWidth="1"/>
    <col min="19" max="19" width="17.7109375" style="64" customWidth="1"/>
    <col min="20" max="20" width="13.42578125" style="550" customWidth="1"/>
    <col min="21" max="21" width="35.42578125" style="550" customWidth="1"/>
    <col min="22" max="22" width="8" style="64" customWidth="1"/>
    <col min="23" max="23" width="18.7109375" style="64" customWidth="1"/>
    <col min="24" max="24" width="12.85546875" style="64" bestFit="1" customWidth="1"/>
    <col min="25" max="25" width="15.140625" style="64" bestFit="1" customWidth="1"/>
    <col min="26" max="26" width="15.140625" style="64" customWidth="1"/>
    <col min="27" max="27" width="15.7109375" style="64" customWidth="1"/>
    <col min="28" max="16384" width="8.7109375" style="64"/>
  </cols>
  <sheetData>
    <row r="1" spans="1:25" ht="21" thickBot="1" x14ac:dyDescent="0.3">
      <c r="A1" s="1268" t="s">
        <v>0</v>
      </c>
      <c r="B1" s="1269"/>
      <c r="C1" s="1269"/>
      <c r="D1" s="1269"/>
      <c r="E1" s="1269"/>
      <c r="F1" s="1269"/>
      <c r="G1" s="1269"/>
      <c r="H1" s="1269"/>
      <c r="I1" s="1269"/>
      <c r="J1" s="1269"/>
      <c r="K1" s="1269"/>
      <c r="L1" s="1269"/>
      <c r="M1" s="1269"/>
      <c r="N1" s="1269"/>
      <c r="O1" s="1269"/>
      <c r="P1" s="1269"/>
      <c r="Q1" s="1269"/>
      <c r="R1" s="1269"/>
      <c r="S1" s="1269"/>
      <c r="T1" s="1269"/>
      <c r="U1" s="1270"/>
      <c r="V1" s="65"/>
      <c r="W1" s="65"/>
      <c r="X1" s="65"/>
      <c r="Y1" s="65"/>
    </row>
    <row r="2" spans="1:25" ht="13.5" customHeight="1" thickBot="1" x14ac:dyDescent="0.3">
      <c r="A2" s="407"/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548"/>
      <c r="U2" s="548"/>
      <c r="V2" s="407"/>
      <c r="W2" s="407"/>
      <c r="X2" s="407"/>
      <c r="Y2" s="407"/>
    </row>
    <row r="3" spans="1:25" ht="18.75" thickBot="1" x14ac:dyDescent="0.3">
      <c r="A3" s="1212" t="s">
        <v>261</v>
      </c>
      <c r="B3" s="1213"/>
      <c r="C3" s="1213"/>
      <c r="D3" s="1213"/>
      <c r="E3" s="1213"/>
      <c r="F3" s="1213"/>
      <c r="G3" s="1213"/>
      <c r="H3" s="1213"/>
      <c r="I3" s="1213"/>
      <c r="J3" s="1213"/>
      <c r="K3" s="1213"/>
      <c r="L3" s="1213"/>
      <c r="M3" s="1213"/>
      <c r="N3" s="1213"/>
      <c r="O3" s="1213"/>
      <c r="P3" s="1213"/>
      <c r="Q3" s="1213"/>
      <c r="R3" s="1213"/>
      <c r="S3" s="1213"/>
      <c r="T3" s="1213"/>
      <c r="U3" s="1214"/>
      <c r="V3" s="66"/>
      <c r="W3" s="66"/>
      <c r="X3" s="66"/>
      <c r="Y3" s="66"/>
    </row>
    <row r="4" spans="1:25" ht="10.5" customHeight="1" x14ac:dyDescent="0.25">
      <c r="A4" s="64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25"/>
      <c r="U4" s="25"/>
      <c r="V4" s="40"/>
      <c r="W4" s="40"/>
      <c r="X4" s="40"/>
      <c r="Y4" s="40"/>
    </row>
    <row r="5" spans="1:25" ht="6" customHeight="1" thickBot="1" x14ac:dyDescent="0.3">
      <c r="A5" s="64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549"/>
      <c r="U5" s="549"/>
      <c r="V5" s="26"/>
      <c r="W5" s="26"/>
      <c r="X5" s="26"/>
      <c r="Y5" s="26"/>
    </row>
    <row r="6" spans="1:25" ht="26.25" customHeight="1" thickBot="1" x14ac:dyDescent="0.3">
      <c r="A6" s="976" t="s">
        <v>262</v>
      </c>
      <c r="B6" s="977"/>
      <c r="C6" s="977"/>
      <c r="D6" s="978"/>
      <c r="E6" s="974" t="s">
        <v>319</v>
      </c>
      <c r="F6" s="975"/>
      <c r="G6" s="975"/>
      <c r="H6" s="975"/>
      <c r="I6" s="975"/>
      <c r="J6" s="1220"/>
      <c r="K6" s="686"/>
      <c r="M6" s="1266" t="s">
        <v>4</v>
      </c>
      <c r="N6" s="1267"/>
      <c r="O6" s="1267"/>
      <c r="P6" s="1244"/>
      <c r="Q6" s="1245"/>
      <c r="R6" s="1245"/>
      <c r="S6" s="1245"/>
      <c r="T6" s="1245"/>
      <c r="U6" s="1246"/>
      <c r="V6" s="285"/>
      <c r="W6" s="285"/>
      <c r="X6" s="285"/>
      <c r="Y6" s="285"/>
    </row>
    <row r="7" spans="1:25" ht="15.75" thickBot="1" x14ac:dyDescent="0.3"/>
    <row r="8" spans="1:25" ht="26.25" customHeight="1" thickBot="1" x14ac:dyDescent="0.3">
      <c r="A8" s="1277" t="s">
        <v>626</v>
      </c>
      <c r="B8" s="1278"/>
      <c r="C8" s="1278"/>
      <c r="D8" s="1278"/>
      <c r="E8" s="1278"/>
      <c r="F8" s="1278"/>
      <c r="G8" s="1278"/>
      <c r="H8" s="1278"/>
      <c r="I8" s="1278"/>
      <c r="J8" s="1278"/>
      <c r="K8" s="1278"/>
      <c r="L8" s="1278"/>
      <c r="M8" s="1278"/>
      <c r="N8" s="1278"/>
      <c r="O8" s="1278"/>
      <c r="P8" s="1278"/>
      <c r="Q8" s="1278"/>
      <c r="R8" s="1278"/>
      <c r="S8" s="1278"/>
      <c r="T8" s="1278"/>
      <c r="U8" s="1279"/>
      <c r="V8" s="241"/>
    </row>
    <row r="9" spans="1:25" ht="15.75" thickBot="1" x14ac:dyDescent="0.3"/>
    <row r="10" spans="1:25" ht="15" customHeight="1" x14ac:dyDescent="0.25">
      <c r="A10" s="1280" t="s">
        <v>625</v>
      </c>
      <c r="B10" s="1281"/>
      <c r="C10" s="1281"/>
      <c r="D10" s="1282"/>
      <c r="E10" s="1234">
        <f>O30+O49+O68+O87+O106+O125+O144+O163+O182+O201+O220+O239+O258+O277+O296+O315+O334+O353+O372</f>
        <v>0</v>
      </c>
      <c r="F10" s="1216"/>
      <c r="G10" s="1216"/>
      <c r="H10" s="1217"/>
      <c r="I10" s="64"/>
      <c r="J10" s="1286" t="s">
        <v>265</v>
      </c>
      <c r="K10" s="1287"/>
      <c r="L10" s="1288"/>
      <c r="M10" s="1288"/>
      <c r="N10" s="1288"/>
      <c r="O10" s="1289"/>
      <c r="P10" s="1216">
        <f>P30+P49+P68+P87+P106+P125+P144+P163+P182+P201+P220+P239+P258+P277+P315+P296+P334+P353+P372</f>
        <v>0</v>
      </c>
      <c r="Q10" s="1217"/>
      <c r="S10" s="1290" t="s">
        <v>266</v>
      </c>
      <c r="T10" s="1291"/>
      <c r="U10" s="1251">
        <f>F30+F49+F68+F87+F106+F125+F144+F163+F182+F201+F220+F239+F258+F277+F296+F315+F334+F353+F372</f>
        <v>0</v>
      </c>
      <c r="V10" s="75"/>
      <c r="W10" s="523"/>
    </row>
    <row r="11" spans="1:25" ht="15" customHeight="1" thickBot="1" x14ac:dyDescent="0.3">
      <c r="A11" s="1283"/>
      <c r="B11" s="1284"/>
      <c r="C11" s="1284"/>
      <c r="D11" s="1285"/>
      <c r="E11" s="1235"/>
      <c r="F11" s="1218"/>
      <c r="G11" s="1218"/>
      <c r="H11" s="1219"/>
      <c r="I11" s="64"/>
      <c r="J11" s="1294" t="s">
        <v>629</v>
      </c>
      <c r="K11" s="1295"/>
      <c r="L11" s="1296"/>
      <c r="M11" s="1296"/>
      <c r="N11" s="1296"/>
      <c r="O11" s="1297"/>
      <c r="P11" s="1218"/>
      <c r="Q11" s="1219"/>
      <c r="S11" s="1292"/>
      <c r="T11" s="1293"/>
      <c r="U11" s="1252"/>
      <c r="V11" s="75"/>
      <c r="W11" s="523"/>
    </row>
    <row r="12" spans="1:25" ht="15.75" thickBot="1" x14ac:dyDescent="0.3"/>
    <row r="13" spans="1:25" ht="15.75" thickBot="1" x14ac:dyDescent="0.3">
      <c r="A13" s="524"/>
      <c r="B13" s="402"/>
      <c r="C13" s="280"/>
      <c r="D13" s="280"/>
      <c r="E13" s="280"/>
      <c r="F13" s="402"/>
      <c r="G13" s="280"/>
      <c r="H13" s="280"/>
      <c r="I13" s="402"/>
      <c r="J13" s="402"/>
      <c r="K13" s="402"/>
      <c r="L13" s="280"/>
      <c r="M13" s="280"/>
      <c r="N13" s="280"/>
      <c r="O13" s="280"/>
      <c r="P13" s="280"/>
      <c r="Q13" s="280"/>
      <c r="R13" s="280"/>
      <c r="S13" s="280"/>
      <c r="T13" s="551"/>
      <c r="U13" s="551"/>
      <c r="V13" s="404"/>
    </row>
    <row r="14" spans="1:25" ht="15.75" thickBot="1" x14ac:dyDescent="0.3">
      <c r="A14" s="663" t="s">
        <v>9</v>
      </c>
      <c r="B14" s="1226" t="s">
        <v>542</v>
      </c>
      <c r="C14" s="1227"/>
      <c r="E14" s="1300" t="s">
        <v>267</v>
      </c>
      <c r="F14" s="1301"/>
      <c r="G14" s="1224">
        <f>VLOOKUP(B14,'Urbano.Piano inv. forn'!$D$58:$H$77,3,FALSE)</f>
        <v>0</v>
      </c>
      <c r="H14" s="1225"/>
      <c r="I14" s="64"/>
      <c r="J14" s="1300" t="s">
        <v>268</v>
      </c>
      <c r="K14" s="1302"/>
      <c r="L14" s="1301"/>
      <c r="M14" s="1224">
        <f>VLOOKUP(B14,'Urbano.Piano inv. forn'!$D$58:$H$77,4,FALSE)</f>
        <v>0</v>
      </c>
      <c r="N14" s="1225"/>
      <c r="P14" s="660" t="s">
        <v>269</v>
      </c>
      <c r="Q14" s="619"/>
      <c r="S14" s="662" t="s">
        <v>270</v>
      </c>
      <c r="T14" s="1253"/>
      <c r="U14" s="1254"/>
      <c r="V14" s="406"/>
    </row>
    <row r="15" spans="1:25" ht="13.5" customHeight="1" thickBot="1" x14ac:dyDescent="0.3">
      <c r="A15" s="109"/>
      <c r="B15" s="76"/>
      <c r="C15" s="76"/>
      <c r="E15" s="77"/>
      <c r="F15" s="77"/>
      <c r="G15" s="78"/>
      <c r="H15" s="78"/>
      <c r="I15" s="64"/>
      <c r="J15" s="77"/>
      <c r="K15" s="77"/>
      <c r="L15" s="77"/>
      <c r="M15" s="78"/>
      <c r="N15" s="78"/>
      <c r="P15" s="79"/>
      <c r="S15" s="75"/>
      <c r="T15" s="552"/>
      <c r="V15" s="110"/>
      <c r="W15" s="523"/>
    </row>
    <row r="16" spans="1:25" ht="33.75" customHeight="1" thickBot="1" x14ac:dyDescent="0.3">
      <c r="A16" s="1305" t="s">
        <v>271</v>
      </c>
      <c r="B16" s="1306"/>
      <c r="C16" s="1306"/>
      <c r="D16" s="1307"/>
      <c r="E16" s="1210">
        <f>VLOOKUP(B14,'Urbano.Piano inv. forn'!$D$58:$V$77,17,FALSE)</f>
        <v>0</v>
      </c>
      <c r="F16" s="1258"/>
      <c r="G16" s="1258"/>
      <c r="H16" s="1211"/>
      <c r="I16" s="64"/>
      <c r="J16" s="1308" t="s">
        <v>52</v>
      </c>
      <c r="K16" s="1309"/>
      <c r="L16" s="1310"/>
      <c r="M16" s="1210">
        <f>VLOOKUP(B14,'Urbano.Piano inv. forn'!$D$58:$V$77,19,FALSE)</f>
        <v>0</v>
      </c>
      <c r="N16" s="1211"/>
      <c r="O16" s="98"/>
      <c r="P16" s="661" t="s">
        <v>272</v>
      </c>
      <c r="Q16" s="115">
        <f>M16+E16</f>
        <v>0</v>
      </c>
      <c r="S16" s="662" t="s">
        <v>273</v>
      </c>
      <c r="T16" s="1253"/>
      <c r="U16" s="1254"/>
      <c r="V16" s="110"/>
      <c r="W16" s="523"/>
    </row>
    <row r="17" spans="1:23" ht="33.75" customHeight="1" thickBot="1" x14ac:dyDescent="0.3">
      <c r="A17" s="116"/>
      <c r="B17" s="117"/>
      <c r="C17" s="117"/>
      <c r="D17" s="117"/>
      <c r="E17" s="118"/>
      <c r="F17" s="118"/>
      <c r="G17" s="118"/>
      <c r="H17" s="118"/>
      <c r="I17" s="64"/>
      <c r="J17" s="77"/>
      <c r="K17" s="77"/>
      <c r="L17" s="77"/>
      <c r="M17" s="118"/>
      <c r="N17" s="118"/>
      <c r="O17" s="98"/>
      <c r="P17" s="75"/>
      <c r="Q17" s="98"/>
      <c r="S17" s="75"/>
      <c r="T17" s="553"/>
      <c r="U17" s="553"/>
      <c r="V17" s="110"/>
      <c r="W17" s="523"/>
    </row>
    <row r="18" spans="1:23" s="147" customFormat="1" ht="72" customHeight="1" x14ac:dyDescent="0.25">
      <c r="A18" s="1286" t="s">
        <v>274</v>
      </c>
      <c r="B18" s="1288" t="s">
        <v>275</v>
      </c>
      <c r="C18" s="1288" t="s">
        <v>276</v>
      </c>
      <c r="D18" s="657" t="s">
        <v>277</v>
      </c>
      <c r="E18" s="656" t="s">
        <v>278</v>
      </c>
      <c r="F18" s="657" t="s">
        <v>279</v>
      </c>
      <c r="G18" s="657" t="s">
        <v>280</v>
      </c>
      <c r="H18" s="658" t="s">
        <v>241</v>
      </c>
      <c r="I18" s="658" t="s">
        <v>281</v>
      </c>
      <c r="J18" s="658" t="s">
        <v>282</v>
      </c>
      <c r="K18" s="658" t="s">
        <v>636</v>
      </c>
      <c r="L18" s="658" t="s">
        <v>283</v>
      </c>
      <c r="M18" s="658" t="s">
        <v>284</v>
      </c>
      <c r="N18" s="658" t="s">
        <v>285</v>
      </c>
      <c r="O18" s="658" t="s">
        <v>286</v>
      </c>
      <c r="P18" s="658" t="s">
        <v>287</v>
      </c>
      <c r="Q18" s="658" t="s">
        <v>288</v>
      </c>
      <c r="R18" s="658" t="s">
        <v>289</v>
      </c>
      <c r="S18" s="658" t="s">
        <v>290</v>
      </c>
      <c r="T18" s="658" t="s">
        <v>632</v>
      </c>
      <c r="U18" s="664" t="s">
        <v>291</v>
      </c>
      <c r="V18" s="526"/>
    </row>
    <row r="19" spans="1:23" s="147" customFormat="1" ht="28.5" customHeight="1" thickBot="1" x14ac:dyDescent="0.3">
      <c r="A19" s="1298"/>
      <c r="B19" s="1299"/>
      <c r="C19" s="1299"/>
      <c r="D19" s="659" t="s">
        <v>292</v>
      </c>
      <c r="E19" s="659" t="s">
        <v>293</v>
      </c>
      <c r="F19" s="659" t="s">
        <v>294</v>
      </c>
      <c r="G19" s="659" t="s">
        <v>294</v>
      </c>
      <c r="H19" s="659" t="s">
        <v>627</v>
      </c>
      <c r="I19" s="659" t="s">
        <v>28</v>
      </c>
      <c r="J19" s="659" t="s">
        <v>295</v>
      </c>
      <c r="K19" s="659" t="s">
        <v>296</v>
      </c>
      <c r="L19" s="659" t="s">
        <v>296</v>
      </c>
      <c r="M19" s="659" t="s">
        <v>297</v>
      </c>
      <c r="N19" s="659" t="s">
        <v>296</v>
      </c>
      <c r="O19" s="659" t="s">
        <v>298</v>
      </c>
      <c r="P19" s="659" t="s">
        <v>629</v>
      </c>
      <c r="Q19" s="659" t="s">
        <v>299</v>
      </c>
      <c r="R19" s="659" t="s">
        <v>300</v>
      </c>
      <c r="S19" s="659" t="s">
        <v>301</v>
      </c>
      <c r="T19" s="659" t="s">
        <v>301</v>
      </c>
      <c r="U19" s="665"/>
      <c r="V19" s="526"/>
    </row>
    <row r="20" spans="1:23" ht="15" customHeight="1" x14ac:dyDescent="0.25">
      <c r="A20" s="1303" t="str">
        <f>B14</f>
        <v>urb. ibr_m.6</v>
      </c>
      <c r="B20" s="666">
        <v>1</v>
      </c>
      <c r="C20" s="166"/>
      <c r="D20" s="87"/>
      <c r="E20" s="87"/>
      <c r="F20" s="166"/>
      <c r="G20" s="528"/>
      <c r="H20" s="89"/>
      <c r="I20" s="529"/>
      <c r="J20" s="530"/>
      <c r="K20" s="530"/>
      <c r="L20" s="531"/>
      <c r="M20" s="529"/>
      <c r="N20" s="531"/>
      <c r="O20" s="129"/>
      <c r="P20" s="129"/>
      <c r="Q20" s="529"/>
      <c r="R20" s="529"/>
      <c r="S20" s="529"/>
      <c r="T20" s="554"/>
      <c r="U20" s="555"/>
      <c r="V20" s="406"/>
    </row>
    <row r="21" spans="1:23" x14ac:dyDescent="0.25">
      <c r="A21" s="1303"/>
      <c r="B21" s="667">
        <v>2</v>
      </c>
      <c r="C21" s="84"/>
      <c r="D21" s="74"/>
      <c r="E21" s="74"/>
      <c r="F21" s="84"/>
      <c r="G21" s="533"/>
      <c r="H21" s="84"/>
      <c r="I21" s="534"/>
      <c r="J21" s="535"/>
      <c r="K21" s="535"/>
      <c r="L21" s="536"/>
      <c r="M21" s="534"/>
      <c r="N21" s="536"/>
      <c r="O21" s="120"/>
      <c r="P21" s="120"/>
      <c r="Q21" s="534"/>
      <c r="R21" s="534" t="s">
        <v>302</v>
      </c>
      <c r="S21" s="534"/>
      <c r="T21" s="556"/>
      <c r="U21" s="557"/>
      <c r="V21" s="406"/>
    </row>
    <row r="22" spans="1:23" x14ac:dyDescent="0.25">
      <c r="A22" s="1303"/>
      <c r="B22" s="667">
        <v>3</v>
      </c>
      <c r="C22" s="84"/>
      <c r="D22" s="74"/>
      <c r="E22" s="74"/>
      <c r="F22" s="84"/>
      <c r="G22" s="533"/>
      <c r="H22" s="84"/>
      <c r="I22" s="534"/>
      <c r="J22" s="535"/>
      <c r="K22" s="535"/>
      <c r="L22" s="536"/>
      <c r="M22" s="534"/>
      <c r="N22" s="536"/>
      <c r="O22" s="120"/>
      <c r="P22" s="120"/>
      <c r="Q22" s="534"/>
      <c r="R22" s="534"/>
      <c r="S22" s="534"/>
      <c r="T22" s="556"/>
      <c r="U22" s="557"/>
      <c r="V22" s="406"/>
    </row>
    <row r="23" spans="1:23" x14ac:dyDescent="0.25">
      <c r="A23" s="1303"/>
      <c r="B23" s="667">
        <v>4</v>
      </c>
      <c r="C23" s="84"/>
      <c r="D23" s="74"/>
      <c r="E23" s="74"/>
      <c r="F23" s="84"/>
      <c r="G23" s="533"/>
      <c r="H23" s="84"/>
      <c r="I23" s="534"/>
      <c r="J23" s="535"/>
      <c r="K23" s="535"/>
      <c r="L23" s="536"/>
      <c r="M23" s="534"/>
      <c r="N23" s="536"/>
      <c r="O23" s="120"/>
      <c r="P23" s="120"/>
      <c r="Q23" s="534"/>
      <c r="R23" s="534"/>
      <c r="S23" s="534"/>
      <c r="T23" s="556"/>
      <c r="U23" s="557"/>
      <c r="V23" s="406"/>
    </row>
    <row r="24" spans="1:23" x14ac:dyDescent="0.25">
      <c r="A24" s="1303"/>
      <c r="B24" s="667">
        <v>5</v>
      </c>
      <c r="C24" s="84"/>
      <c r="D24" s="74"/>
      <c r="E24" s="74"/>
      <c r="F24" s="84"/>
      <c r="G24" s="533"/>
      <c r="H24" s="84"/>
      <c r="I24" s="534"/>
      <c r="J24" s="535"/>
      <c r="K24" s="535"/>
      <c r="L24" s="536"/>
      <c r="M24" s="534"/>
      <c r="N24" s="536"/>
      <c r="O24" s="120"/>
      <c r="P24" s="120"/>
      <c r="Q24" s="534"/>
      <c r="R24" s="534"/>
      <c r="S24" s="534"/>
      <c r="T24" s="556"/>
      <c r="U24" s="557"/>
      <c r="V24" s="406"/>
    </row>
    <row r="25" spans="1:23" x14ac:dyDescent="0.25">
      <c r="A25" s="1303"/>
      <c r="B25" s="667">
        <v>6</v>
      </c>
      <c r="C25" s="84"/>
      <c r="D25" s="74"/>
      <c r="E25" s="74"/>
      <c r="F25" s="84"/>
      <c r="G25" s="533"/>
      <c r="H25" s="84"/>
      <c r="I25" s="534"/>
      <c r="J25" s="535"/>
      <c r="K25" s="535"/>
      <c r="L25" s="536"/>
      <c r="M25" s="534"/>
      <c r="N25" s="536"/>
      <c r="O25" s="120"/>
      <c r="P25" s="120"/>
      <c r="Q25" s="534"/>
      <c r="R25" s="534"/>
      <c r="S25" s="534"/>
      <c r="T25" s="556"/>
      <c r="U25" s="557"/>
      <c r="V25" s="406"/>
    </row>
    <row r="26" spans="1:23" x14ac:dyDescent="0.25">
      <c r="A26" s="1303"/>
      <c r="B26" s="667">
        <v>7</v>
      </c>
      <c r="C26" s="84"/>
      <c r="D26" s="74"/>
      <c r="E26" s="74"/>
      <c r="F26" s="84"/>
      <c r="G26" s="533"/>
      <c r="H26" s="84"/>
      <c r="I26" s="534"/>
      <c r="J26" s="535"/>
      <c r="K26" s="535"/>
      <c r="L26" s="536"/>
      <c r="M26" s="534"/>
      <c r="N26" s="536"/>
      <c r="O26" s="120"/>
      <c r="P26" s="120"/>
      <c r="Q26" s="534"/>
      <c r="R26" s="534"/>
      <c r="S26" s="534"/>
      <c r="T26" s="556"/>
      <c r="U26" s="557"/>
      <c r="V26" s="406"/>
    </row>
    <row r="27" spans="1:23" x14ac:dyDescent="0.25">
      <c r="A27" s="1303"/>
      <c r="B27" s="667">
        <v>8</v>
      </c>
      <c r="C27" s="84"/>
      <c r="D27" s="74"/>
      <c r="E27" s="74"/>
      <c r="F27" s="84"/>
      <c r="G27" s="533"/>
      <c r="H27" s="84"/>
      <c r="I27" s="534"/>
      <c r="J27" s="535"/>
      <c r="K27" s="535"/>
      <c r="L27" s="536"/>
      <c r="M27" s="534"/>
      <c r="N27" s="536"/>
      <c r="O27" s="120"/>
      <c r="P27" s="120"/>
      <c r="Q27" s="534"/>
      <c r="R27" s="534"/>
      <c r="S27" s="534"/>
      <c r="T27" s="556"/>
      <c r="U27" s="557"/>
      <c r="V27" s="406"/>
    </row>
    <row r="28" spans="1:23" x14ac:dyDescent="0.25">
      <c r="A28" s="1303"/>
      <c r="B28" s="667">
        <v>9</v>
      </c>
      <c r="C28" s="84"/>
      <c r="D28" s="74"/>
      <c r="E28" s="74"/>
      <c r="F28" s="84"/>
      <c r="G28" s="533"/>
      <c r="H28" s="84"/>
      <c r="I28" s="534"/>
      <c r="J28" s="535"/>
      <c r="K28" s="535"/>
      <c r="L28" s="536"/>
      <c r="M28" s="534"/>
      <c r="N28" s="536"/>
      <c r="O28" s="120"/>
      <c r="P28" s="120"/>
      <c r="Q28" s="534"/>
      <c r="R28" s="534"/>
      <c r="S28" s="534"/>
      <c r="T28" s="556"/>
      <c r="U28" s="557"/>
      <c r="V28" s="406"/>
    </row>
    <row r="29" spans="1:23" ht="15.75" thickBot="1" x14ac:dyDescent="0.3">
      <c r="A29" s="1304"/>
      <c r="B29" s="668">
        <v>10</v>
      </c>
      <c r="C29" s="104"/>
      <c r="D29" s="102"/>
      <c r="E29" s="102"/>
      <c r="F29" s="104"/>
      <c r="G29" s="538"/>
      <c r="H29" s="104"/>
      <c r="I29" s="539"/>
      <c r="J29" s="540"/>
      <c r="K29" s="540"/>
      <c r="L29" s="541"/>
      <c r="M29" s="539"/>
      <c r="N29" s="541"/>
      <c r="O29" s="121"/>
      <c r="P29" s="121"/>
      <c r="Q29" s="539"/>
      <c r="R29" s="539"/>
      <c r="S29" s="539"/>
      <c r="T29" s="558"/>
      <c r="U29" s="559"/>
      <c r="V29" s="406"/>
    </row>
    <row r="30" spans="1:23" ht="25.5" thickBot="1" x14ac:dyDescent="0.3">
      <c r="A30" s="612"/>
      <c r="C30" s="613"/>
      <c r="D30" s="614"/>
      <c r="E30" s="395" t="s">
        <v>303</v>
      </c>
      <c r="F30" s="396">
        <f>COUNTA(F20:F29)</f>
        <v>0</v>
      </c>
      <c r="G30" s="397">
        <f>COUNTA(G20:G29)</f>
        <v>0</v>
      </c>
      <c r="H30" s="613"/>
      <c r="I30" s="523"/>
      <c r="J30" s="615"/>
      <c r="K30" s="615"/>
      <c r="L30" s="616"/>
      <c r="M30" s="1208" t="s">
        <v>440</v>
      </c>
      <c r="N30" s="1209"/>
      <c r="O30" s="654">
        <f>SUM(O20:O29)</f>
        <v>0</v>
      </c>
      <c r="P30" s="655">
        <f>SUM(P20:P29)</f>
        <v>0</v>
      </c>
      <c r="Q30" s="523"/>
      <c r="S30" s="75"/>
      <c r="T30" s="79"/>
      <c r="U30" s="560"/>
      <c r="V30" s="545"/>
      <c r="W30" s="544"/>
    </row>
    <row r="31" spans="1:23" ht="15.75" thickBot="1" x14ac:dyDescent="0.3">
      <c r="A31" s="546"/>
      <c r="B31" s="521"/>
      <c r="C31" s="487"/>
      <c r="D31" s="487"/>
      <c r="E31" s="487"/>
      <c r="F31" s="521"/>
      <c r="G31" s="487"/>
      <c r="H31" s="487"/>
      <c r="I31" s="521"/>
      <c r="J31" s="521"/>
      <c r="K31" s="521"/>
      <c r="L31" s="487"/>
      <c r="M31" s="487"/>
      <c r="N31" s="487"/>
      <c r="O31" s="487"/>
      <c r="P31" s="487"/>
      <c r="Q31" s="487"/>
      <c r="R31" s="487"/>
      <c r="S31" s="487"/>
      <c r="T31" s="561"/>
      <c r="U31" s="562"/>
      <c r="V31" s="493"/>
    </row>
    <row r="32" spans="1:23" ht="15.75" thickBot="1" x14ac:dyDescent="0.3">
      <c r="A32" s="524"/>
      <c r="B32" s="402"/>
      <c r="C32" s="280"/>
      <c r="D32" s="280"/>
      <c r="E32" s="280"/>
      <c r="F32" s="402"/>
      <c r="G32" s="280"/>
      <c r="H32" s="280"/>
      <c r="I32" s="402"/>
      <c r="J32" s="402"/>
      <c r="K32" s="402"/>
      <c r="L32" s="280"/>
      <c r="M32" s="280"/>
      <c r="N32" s="280"/>
      <c r="O32" s="280"/>
      <c r="P32" s="280"/>
      <c r="Q32" s="280"/>
      <c r="R32" s="280"/>
      <c r="S32" s="280"/>
      <c r="T32" s="551"/>
      <c r="U32" s="551"/>
      <c r="V32" s="404"/>
    </row>
    <row r="33" spans="1:23" ht="15.75" thickBot="1" x14ac:dyDescent="0.3">
      <c r="A33" s="663" t="s">
        <v>9</v>
      </c>
      <c r="B33" s="1226" t="s">
        <v>542</v>
      </c>
      <c r="C33" s="1227"/>
      <c r="E33" s="1300" t="s">
        <v>267</v>
      </c>
      <c r="F33" s="1301"/>
      <c r="G33" s="1224">
        <f>VLOOKUP(B33,'Urbano.Piano inv. forn'!$D$58:$H$77,3,FALSE)</f>
        <v>0</v>
      </c>
      <c r="H33" s="1225"/>
      <c r="I33" s="64"/>
      <c r="J33" s="1300" t="s">
        <v>268</v>
      </c>
      <c r="K33" s="1302"/>
      <c r="L33" s="1301"/>
      <c r="M33" s="1224">
        <f>VLOOKUP(B33,'Urbano.Piano inv. forn'!$D$58:$H$77,4,FALSE)</f>
        <v>0</v>
      </c>
      <c r="N33" s="1225"/>
      <c r="P33" s="660" t="s">
        <v>269</v>
      </c>
      <c r="Q33" s="619"/>
      <c r="S33" s="662" t="s">
        <v>270</v>
      </c>
      <c r="T33" s="1253"/>
      <c r="U33" s="1254"/>
      <c r="V33" s="406"/>
    </row>
    <row r="34" spans="1:23" ht="13.5" customHeight="1" thickBot="1" x14ac:dyDescent="0.3">
      <c r="A34" s="109"/>
      <c r="B34" s="76"/>
      <c r="C34" s="76"/>
      <c r="E34" s="77"/>
      <c r="F34" s="77"/>
      <c r="G34" s="78"/>
      <c r="H34" s="78"/>
      <c r="I34" s="64"/>
      <c r="J34" s="77"/>
      <c r="K34" s="77"/>
      <c r="L34" s="77"/>
      <c r="M34" s="78"/>
      <c r="N34" s="78"/>
      <c r="P34" s="79"/>
      <c r="S34" s="75"/>
      <c r="T34" s="552"/>
      <c r="V34" s="110"/>
      <c r="W34" s="523"/>
    </row>
    <row r="35" spans="1:23" ht="33.75" customHeight="1" thickBot="1" x14ac:dyDescent="0.3">
      <c r="A35" s="1305" t="s">
        <v>271</v>
      </c>
      <c r="B35" s="1306"/>
      <c r="C35" s="1306"/>
      <c r="D35" s="1307"/>
      <c r="E35" s="1210">
        <f>VLOOKUP(B33,'Urbano.Piano inv. forn'!$D$58:$V$77,17,FALSE)</f>
        <v>0</v>
      </c>
      <c r="F35" s="1258"/>
      <c r="G35" s="1258"/>
      <c r="H35" s="1211"/>
      <c r="I35" s="64"/>
      <c r="J35" s="1308" t="s">
        <v>52</v>
      </c>
      <c r="K35" s="1309"/>
      <c r="L35" s="1310"/>
      <c r="M35" s="1210">
        <f>VLOOKUP(B33,'Urbano.Piano inv. forn'!$D$58:$V$77,19,FALSE)</f>
        <v>0</v>
      </c>
      <c r="N35" s="1211"/>
      <c r="O35" s="98"/>
      <c r="P35" s="661" t="s">
        <v>272</v>
      </c>
      <c r="Q35" s="115">
        <f>M35+E35</f>
        <v>0</v>
      </c>
      <c r="S35" s="662" t="s">
        <v>273</v>
      </c>
      <c r="T35" s="1253"/>
      <c r="U35" s="1254"/>
      <c r="V35" s="110"/>
      <c r="W35" s="523"/>
    </row>
    <row r="36" spans="1:23" ht="33.75" customHeight="1" thickBot="1" x14ac:dyDescent="0.3">
      <c r="A36" s="116"/>
      <c r="B36" s="117"/>
      <c r="C36" s="117"/>
      <c r="D36" s="117"/>
      <c r="E36" s="118"/>
      <c r="F36" s="118"/>
      <c r="G36" s="118"/>
      <c r="H36" s="118"/>
      <c r="I36" s="64"/>
      <c r="J36" s="77"/>
      <c r="K36" s="77"/>
      <c r="L36" s="77"/>
      <c r="M36" s="118"/>
      <c r="N36" s="118"/>
      <c r="O36" s="98"/>
      <c r="P36" s="75"/>
      <c r="Q36" s="98"/>
      <c r="S36" s="75"/>
      <c r="T36" s="553"/>
      <c r="U36" s="553"/>
      <c r="V36" s="110"/>
      <c r="W36" s="523"/>
    </row>
    <row r="37" spans="1:23" s="147" customFormat="1" ht="72" customHeight="1" x14ac:dyDescent="0.25">
      <c r="A37" s="1286" t="s">
        <v>274</v>
      </c>
      <c r="B37" s="1288" t="s">
        <v>275</v>
      </c>
      <c r="C37" s="1288" t="s">
        <v>276</v>
      </c>
      <c r="D37" s="657" t="s">
        <v>277</v>
      </c>
      <c r="E37" s="656" t="s">
        <v>278</v>
      </c>
      <c r="F37" s="657" t="s">
        <v>279</v>
      </c>
      <c r="G37" s="657" t="s">
        <v>280</v>
      </c>
      <c r="H37" s="658" t="s">
        <v>241</v>
      </c>
      <c r="I37" s="658" t="s">
        <v>281</v>
      </c>
      <c r="J37" s="658" t="s">
        <v>282</v>
      </c>
      <c r="K37" s="658" t="s">
        <v>636</v>
      </c>
      <c r="L37" s="658" t="s">
        <v>283</v>
      </c>
      <c r="M37" s="658" t="s">
        <v>284</v>
      </c>
      <c r="N37" s="658" t="s">
        <v>285</v>
      </c>
      <c r="O37" s="658" t="s">
        <v>286</v>
      </c>
      <c r="P37" s="658" t="s">
        <v>287</v>
      </c>
      <c r="Q37" s="658" t="s">
        <v>288</v>
      </c>
      <c r="R37" s="658" t="s">
        <v>289</v>
      </c>
      <c r="S37" s="658" t="s">
        <v>290</v>
      </c>
      <c r="T37" s="658" t="s">
        <v>632</v>
      </c>
      <c r="U37" s="664" t="s">
        <v>291</v>
      </c>
      <c r="V37" s="526"/>
    </row>
    <row r="38" spans="1:23" s="147" customFormat="1" ht="28.5" customHeight="1" thickBot="1" x14ac:dyDescent="0.3">
      <c r="A38" s="1298"/>
      <c r="B38" s="1299"/>
      <c r="C38" s="1299"/>
      <c r="D38" s="659" t="s">
        <v>292</v>
      </c>
      <c r="E38" s="659" t="s">
        <v>293</v>
      </c>
      <c r="F38" s="659" t="s">
        <v>294</v>
      </c>
      <c r="G38" s="659" t="s">
        <v>294</v>
      </c>
      <c r="H38" s="659" t="s">
        <v>627</v>
      </c>
      <c r="I38" s="659" t="s">
        <v>28</v>
      </c>
      <c r="J38" s="659" t="s">
        <v>295</v>
      </c>
      <c r="K38" s="659" t="s">
        <v>296</v>
      </c>
      <c r="L38" s="659" t="s">
        <v>296</v>
      </c>
      <c r="M38" s="659" t="s">
        <v>297</v>
      </c>
      <c r="N38" s="659" t="s">
        <v>296</v>
      </c>
      <c r="O38" s="659" t="s">
        <v>298</v>
      </c>
      <c r="P38" s="659" t="s">
        <v>629</v>
      </c>
      <c r="Q38" s="659" t="s">
        <v>299</v>
      </c>
      <c r="R38" s="659" t="s">
        <v>300</v>
      </c>
      <c r="S38" s="659" t="s">
        <v>301</v>
      </c>
      <c r="T38" s="659" t="s">
        <v>301</v>
      </c>
      <c r="U38" s="665"/>
      <c r="V38" s="526"/>
    </row>
    <row r="39" spans="1:23" ht="15" customHeight="1" x14ac:dyDescent="0.25">
      <c r="A39" s="1303" t="str">
        <f>B33</f>
        <v>urb. ibr_m.6</v>
      </c>
      <c r="B39" s="666">
        <v>1</v>
      </c>
      <c r="C39" s="166"/>
      <c r="D39" s="87"/>
      <c r="E39" s="87"/>
      <c r="F39" s="166"/>
      <c r="G39" s="528"/>
      <c r="H39" s="89"/>
      <c r="I39" s="529"/>
      <c r="J39" s="530"/>
      <c r="K39" s="530"/>
      <c r="L39" s="531"/>
      <c r="M39" s="529"/>
      <c r="N39" s="531"/>
      <c r="O39" s="129"/>
      <c r="P39" s="129"/>
      <c r="Q39" s="529"/>
      <c r="R39" s="529"/>
      <c r="S39" s="529"/>
      <c r="T39" s="554"/>
      <c r="U39" s="555"/>
      <c r="V39" s="406"/>
    </row>
    <row r="40" spans="1:23" x14ac:dyDescent="0.25">
      <c r="A40" s="1303"/>
      <c r="B40" s="667">
        <v>2</v>
      </c>
      <c r="C40" s="84"/>
      <c r="D40" s="74"/>
      <c r="E40" s="74"/>
      <c r="F40" s="84"/>
      <c r="G40" s="533"/>
      <c r="H40" s="84"/>
      <c r="I40" s="534"/>
      <c r="J40" s="535"/>
      <c r="K40" s="535"/>
      <c r="L40" s="536"/>
      <c r="M40" s="534"/>
      <c r="N40" s="536"/>
      <c r="O40" s="120"/>
      <c r="P40" s="120"/>
      <c r="Q40" s="534"/>
      <c r="R40" s="534" t="s">
        <v>302</v>
      </c>
      <c r="S40" s="534"/>
      <c r="T40" s="556"/>
      <c r="U40" s="557"/>
      <c r="V40" s="406"/>
    </row>
    <row r="41" spans="1:23" x14ac:dyDescent="0.25">
      <c r="A41" s="1303"/>
      <c r="B41" s="667">
        <v>3</v>
      </c>
      <c r="C41" s="84"/>
      <c r="D41" s="74"/>
      <c r="E41" s="74"/>
      <c r="F41" s="84"/>
      <c r="G41" s="533"/>
      <c r="H41" s="84"/>
      <c r="I41" s="534"/>
      <c r="J41" s="535"/>
      <c r="K41" s="535"/>
      <c r="L41" s="536"/>
      <c r="M41" s="534"/>
      <c r="N41" s="536"/>
      <c r="O41" s="120"/>
      <c r="P41" s="120"/>
      <c r="Q41" s="534"/>
      <c r="R41" s="534"/>
      <c r="S41" s="534"/>
      <c r="T41" s="556"/>
      <c r="U41" s="557"/>
      <c r="V41" s="406"/>
    </row>
    <row r="42" spans="1:23" x14ac:dyDescent="0.25">
      <c r="A42" s="1303"/>
      <c r="B42" s="667">
        <v>4</v>
      </c>
      <c r="C42" s="84"/>
      <c r="D42" s="74"/>
      <c r="E42" s="74"/>
      <c r="F42" s="84"/>
      <c r="G42" s="533"/>
      <c r="H42" s="84"/>
      <c r="I42" s="534"/>
      <c r="J42" s="535"/>
      <c r="K42" s="535"/>
      <c r="L42" s="536"/>
      <c r="M42" s="534"/>
      <c r="N42" s="536"/>
      <c r="O42" s="120"/>
      <c r="P42" s="120"/>
      <c r="Q42" s="534"/>
      <c r="R42" s="534"/>
      <c r="S42" s="534"/>
      <c r="T42" s="556"/>
      <c r="U42" s="557"/>
      <c r="V42" s="406"/>
    </row>
    <row r="43" spans="1:23" x14ac:dyDescent="0.25">
      <c r="A43" s="1303"/>
      <c r="B43" s="667">
        <v>5</v>
      </c>
      <c r="C43" s="84"/>
      <c r="D43" s="74"/>
      <c r="E43" s="74"/>
      <c r="F43" s="84"/>
      <c r="G43" s="533"/>
      <c r="H43" s="84"/>
      <c r="I43" s="534"/>
      <c r="J43" s="535"/>
      <c r="K43" s="535"/>
      <c r="L43" s="536"/>
      <c r="M43" s="534"/>
      <c r="N43" s="536"/>
      <c r="O43" s="120"/>
      <c r="P43" s="120"/>
      <c r="Q43" s="534"/>
      <c r="R43" s="534"/>
      <c r="S43" s="534"/>
      <c r="T43" s="556"/>
      <c r="U43" s="557"/>
      <c r="V43" s="406"/>
    </row>
    <row r="44" spans="1:23" x14ac:dyDescent="0.25">
      <c r="A44" s="1303"/>
      <c r="B44" s="667">
        <v>6</v>
      </c>
      <c r="C44" s="84"/>
      <c r="D44" s="74"/>
      <c r="E44" s="74"/>
      <c r="F44" s="84"/>
      <c r="G44" s="533"/>
      <c r="H44" s="84"/>
      <c r="I44" s="534"/>
      <c r="J44" s="535"/>
      <c r="K44" s="535"/>
      <c r="L44" s="536"/>
      <c r="M44" s="534"/>
      <c r="N44" s="536"/>
      <c r="O44" s="120"/>
      <c r="P44" s="120"/>
      <c r="Q44" s="534"/>
      <c r="R44" s="534"/>
      <c r="S44" s="534"/>
      <c r="T44" s="556"/>
      <c r="U44" s="557"/>
      <c r="V44" s="406"/>
    </row>
    <row r="45" spans="1:23" x14ac:dyDescent="0.25">
      <c r="A45" s="1303"/>
      <c r="B45" s="667">
        <v>7</v>
      </c>
      <c r="C45" s="84"/>
      <c r="D45" s="74"/>
      <c r="E45" s="74"/>
      <c r="F45" s="84"/>
      <c r="G45" s="533"/>
      <c r="H45" s="84"/>
      <c r="I45" s="534"/>
      <c r="J45" s="535"/>
      <c r="K45" s="535"/>
      <c r="L45" s="536"/>
      <c r="M45" s="534"/>
      <c r="N45" s="536"/>
      <c r="O45" s="120"/>
      <c r="P45" s="120"/>
      <c r="Q45" s="534"/>
      <c r="R45" s="534"/>
      <c r="S45" s="534"/>
      <c r="T45" s="556"/>
      <c r="U45" s="557"/>
      <c r="V45" s="406"/>
    </row>
    <row r="46" spans="1:23" x14ac:dyDescent="0.25">
      <c r="A46" s="1303"/>
      <c r="B46" s="667">
        <v>8</v>
      </c>
      <c r="C46" s="84"/>
      <c r="D46" s="74"/>
      <c r="E46" s="74"/>
      <c r="F46" s="84"/>
      <c r="G46" s="533"/>
      <c r="H46" s="84"/>
      <c r="I46" s="534"/>
      <c r="J46" s="535"/>
      <c r="K46" s="535"/>
      <c r="L46" s="536"/>
      <c r="M46" s="534"/>
      <c r="N46" s="536"/>
      <c r="O46" s="120"/>
      <c r="P46" s="120"/>
      <c r="Q46" s="534"/>
      <c r="R46" s="534"/>
      <c r="S46" s="534"/>
      <c r="T46" s="556"/>
      <c r="U46" s="557"/>
      <c r="V46" s="406"/>
    </row>
    <row r="47" spans="1:23" x14ac:dyDescent="0.25">
      <c r="A47" s="1303"/>
      <c r="B47" s="667">
        <v>9</v>
      </c>
      <c r="C47" s="84"/>
      <c r="D47" s="74"/>
      <c r="E47" s="74"/>
      <c r="F47" s="84"/>
      <c r="G47" s="533"/>
      <c r="H47" s="84"/>
      <c r="I47" s="534"/>
      <c r="J47" s="535"/>
      <c r="K47" s="535"/>
      <c r="L47" s="536"/>
      <c r="M47" s="534"/>
      <c r="N47" s="536"/>
      <c r="O47" s="120"/>
      <c r="P47" s="120"/>
      <c r="Q47" s="534"/>
      <c r="R47" s="534"/>
      <c r="S47" s="534"/>
      <c r="T47" s="556"/>
      <c r="U47" s="557"/>
      <c r="V47" s="406"/>
    </row>
    <row r="48" spans="1:23" ht="15.75" thickBot="1" x14ac:dyDescent="0.3">
      <c r="A48" s="1304"/>
      <c r="B48" s="668">
        <v>10</v>
      </c>
      <c r="C48" s="104"/>
      <c r="D48" s="102"/>
      <c r="E48" s="102"/>
      <c r="F48" s="104"/>
      <c r="G48" s="538"/>
      <c r="H48" s="104"/>
      <c r="I48" s="539"/>
      <c r="J48" s="540"/>
      <c r="K48" s="540"/>
      <c r="L48" s="541"/>
      <c r="M48" s="539"/>
      <c r="N48" s="541"/>
      <c r="O48" s="121"/>
      <c r="P48" s="121"/>
      <c r="Q48" s="539"/>
      <c r="R48" s="539"/>
      <c r="S48" s="539"/>
      <c r="T48" s="558"/>
      <c r="U48" s="559"/>
      <c r="V48" s="406"/>
    </row>
    <row r="49" spans="1:23" ht="25.5" thickBot="1" x14ac:dyDescent="0.3">
      <c r="A49" s="612"/>
      <c r="C49" s="613"/>
      <c r="D49" s="614"/>
      <c r="E49" s="395" t="s">
        <v>303</v>
      </c>
      <c r="F49" s="396">
        <f>COUNTA(F39:F48)</f>
        <v>0</v>
      </c>
      <c r="G49" s="397">
        <f>COUNTA(G39:G48)</f>
        <v>0</v>
      </c>
      <c r="H49" s="613"/>
      <c r="I49" s="523"/>
      <c r="J49" s="615"/>
      <c r="K49" s="615"/>
      <c r="L49" s="616"/>
      <c r="M49" s="1208" t="s">
        <v>440</v>
      </c>
      <c r="N49" s="1209"/>
      <c r="O49" s="654">
        <f>SUM(O39:O48)</f>
        <v>0</v>
      </c>
      <c r="P49" s="655">
        <f>SUM(P39:P48)</f>
        <v>0</v>
      </c>
      <c r="Q49" s="523"/>
      <c r="S49" s="75"/>
      <c r="T49" s="79"/>
      <c r="U49" s="560"/>
      <c r="V49" s="545"/>
      <c r="W49" s="544"/>
    </row>
    <row r="50" spans="1:23" ht="15.75" thickBot="1" x14ac:dyDescent="0.3">
      <c r="A50" s="546"/>
      <c r="B50" s="521"/>
      <c r="C50" s="487"/>
      <c r="D50" s="487"/>
      <c r="E50" s="487"/>
      <c r="F50" s="521"/>
      <c r="G50" s="487"/>
      <c r="H50" s="487"/>
      <c r="I50" s="521"/>
      <c r="J50" s="521"/>
      <c r="K50" s="521"/>
      <c r="L50" s="487"/>
      <c r="M50" s="487"/>
      <c r="N50" s="487"/>
      <c r="O50" s="487"/>
      <c r="P50" s="487"/>
      <c r="Q50" s="487"/>
      <c r="R50" s="487"/>
      <c r="S50" s="487"/>
      <c r="T50" s="561"/>
      <c r="U50" s="562"/>
      <c r="V50" s="493"/>
    </row>
    <row r="51" spans="1:23" ht="15.75" thickBot="1" x14ac:dyDescent="0.3">
      <c r="A51" s="524"/>
      <c r="B51" s="402"/>
      <c r="C51" s="280"/>
      <c r="D51" s="280"/>
      <c r="E51" s="280"/>
      <c r="F51" s="402"/>
      <c r="G51" s="280"/>
      <c r="H51" s="280"/>
      <c r="I51" s="402"/>
      <c r="J51" s="402"/>
      <c r="K51" s="402"/>
      <c r="L51" s="280"/>
      <c r="M51" s="280"/>
      <c r="N51" s="280"/>
      <c r="O51" s="280"/>
      <c r="P51" s="280"/>
      <c r="Q51" s="280"/>
      <c r="R51" s="280"/>
      <c r="S51" s="280"/>
      <c r="T51" s="551"/>
      <c r="U51" s="551"/>
      <c r="V51" s="404"/>
    </row>
    <row r="52" spans="1:23" ht="15.75" thickBot="1" x14ac:dyDescent="0.3">
      <c r="A52" s="663" t="s">
        <v>9</v>
      </c>
      <c r="B52" s="1226" t="s">
        <v>542</v>
      </c>
      <c r="C52" s="1227"/>
      <c r="E52" s="1300" t="s">
        <v>267</v>
      </c>
      <c r="F52" s="1301"/>
      <c r="G52" s="1224">
        <f>VLOOKUP(B52,'Urbano.Piano inv. forn'!$D$58:$H$77,3,FALSE)</f>
        <v>0</v>
      </c>
      <c r="H52" s="1225"/>
      <c r="I52" s="64"/>
      <c r="J52" s="1300" t="s">
        <v>268</v>
      </c>
      <c r="K52" s="1302"/>
      <c r="L52" s="1301"/>
      <c r="M52" s="1224">
        <f>VLOOKUP(B52,'Urbano.Piano inv. forn'!$D$58:$H$77,4,FALSE)</f>
        <v>0</v>
      </c>
      <c r="N52" s="1225"/>
      <c r="P52" s="660" t="s">
        <v>269</v>
      </c>
      <c r="Q52" s="619"/>
      <c r="S52" s="662" t="s">
        <v>270</v>
      </c>
      <c r="T52" s="1253"/>
      <c r="U52" s="1254"/>
      <c r="V52" s="406"/>
    </row>
    <row r="53" spans="1:23" ht="13.5" customHeight="1" thickBot="1" x14ac:dyDescent="0.3">
      <c r="A53" s="109"/>
      <c r="B53" s="76"/>
      <c r="C53" s="76"/>
      <c r="E53" s="77"/>
      <c r="F53" s="77"/>
      <c r="G53" s="78"/>
      <c r="H53" s="78"/>
      <c r="I53" s="64"/>
      <c r="J53" s="77"/>
      <c r="K53" s="77"/>
      <c r="L53" s="77"/>
      <c r="M53" s="78"/>
      <c r="N53" s="78"/>
      <c r="P53" s="79"/>
      <c r="S53" s="75"/>
      <c r="T53" s="552"/>
      <c r="V53" s="110"/>
      <c r="W53" s="523"/>
    </row>
    <row r="54" spans="1:23" ht="33.75" customHeight="1" thickBot="1" x14ac:dyDescent="0.3">
      <c r="A54" s="1305" t="s">
        <v>271</v>
      </c>
      <c r="B54" s="1306"/>
      <c r="C54" s="1306"/>
      <c r="D54" s="1307"/>
      <c r="E54" s="1210">
        <f>VLOOKUP(B52,'Urbano.Piano inv. forn'!$D$58:$V$77,17,FALSE)</f>
        <v>0</v>
      </c>
      <c r="F54" s="1258"/>
      <c r="G54" s="1258"/>
      <c r="H54" s="1211"/>
      <c r="I54" s="64"/>
      <c r="J54" s="1308" t="s">
        <v>52</v>
      </c>
      <c r="K54" s="1309"/>
      <c r="L54" s="1310"/>
      <c r="M54" s="1210">
        <f>VLOOKUP(B52,'Urbano.Piano inv. forn'!$D$58:$V$77,19,FALSE)</f>
        <v>0</v>
      </c>
      <c r="N54" s="1211"/>
      <c r="O54" s="98"/>
      <c r="P54" s="661" t="s">
        <v>272</v>
      </c>
      <c r="Q54" s="115">
        <f>M54+E54</f>
        <v>0</v>
      </c>
      <c r="S54" s="662" t="s">
        <v>273</v>
      </c>
      <c r="T54" s="1253"/>
      <c r="U54" s="1254"/>
      <c r="V54" s="110"/>
      <c r="W54" s="523"/>
    </row>
    <row r="55" spans="1:23" ht="33.75" customHeight="1" thickBot="1" x14ac:dyDescent="0.3">
      <c r="A55" s="116"/>
      <c r="B55" s="117"/>
      <c r="C55" s="117"/>
      <c r="D55" s="117"/>
      <c r="E55" s="118"/>
      <c r="F55" s="118"/>
      <c r="G55" s="118"/>
      <c r="H55" s="118"/>
      <c r="I55" s="64"/>
      <c r="J55" s="77"/>
      <c r="K55" s="77"/>
      <c r="L55" s="77"/>
      <c r="M55" s="118"/>
      <c r="N55" s="118"/>
      <c r="O55" s="98"/>
      <c r="P55" s="75"/>
      <c r="Q55" s="98"/>
      <c r="S55" s="75"/>
      <c r="T55" s="553"/>
      <c r="U55" s="553"/>
      <c r="V55" s="110"/>
      <c r="W55" s="523"/>
    </row>
    <row r="56" spans="1:23" s="147" customFormat="1" ht="72" customHeight="1" x14ac:dyDescent="0.25">
      <c r="A56" s="1286" t="s">
        <v>274</v>
      </c>
      <c r="B56" s="1288" t="s">
        <v>275</v>
      </c>
      <c r="C56" s="1288" t="s">
        <v>276</v>
      </c>
      <c r="D56" s="657" t="s">
        <v>277</v>
      </c>
      <c r="E56" s="656" t="s">
        <v>278</v>
      </c>
      <c r="F56" s="657" t="s">
        <v>279</v>
      </c>
      <c r="G56" s="657" t="s">
        <v>280</v>
      </c>
      <c r="H56" s="658" t="s">
        <v>241</v>
      </c>
      <c r="I56" s="658" t="s">
        <v>281</v>
      </c>
      <c r="J56" s="658" t="s">
        <v>282</v>
      </c>
      <c r="K56" s="658" t="s">
        <v>636</v>
      </c>
      <c r="L56" s="658" t="s">
        <v>283</v>
      </c>
      <c r="M56" s="658" t="s">
        <v>284</v>
      </c>
      <c r="N56" s="658" t="s">
        <v>285</v>
      </c>
      <c r="O56" s="658" t="s">
        <v>286</v>
      </c>
      <c r="P56" s="658" t="s">
        <v>287</v>
      </c>
      <c r="Q56" s="658" t="s">
        <v>288</v>
      </c>
      <c r="R56" s="658" t="s">
        <v>289</v>
      </c>
      <c r="S56" s="658" t="s">
        <v>290</v>
      </c>
      <c r="T56" s="658" t="s">
        <v>632</v>
      </c>
      <c r="U56" s="664" t="s">
        <v>291</v>
      </c>
      <c r="V56" s="526"/>
    </row>
    <row r="57" spans="1:23" s="147" customFormat="1" ht="28.5" customHeight="1" thickBot="1" x14ac:dyDescent="0.3">
      <c r="A57" s="1298"/>
      <c r="B57" s="1299"/>
      <c r="C57" s="1299"/>
      <c r="D57" s="659" t="s">
        <v>292</v>
      </c>
      <c r="E57" s="659" t="s">
        <v>293</v>
      </c>
      <c r="F57" s="659" t="s">
        <v>294</v>
      </c>
      <c r="G57" s="659" t="s">
        <v>294</v>
      </c>
      <c r="H57" s="659" t="s">
        <v>627</v>
      </c>
      <c r="I57" s="659" t="s">
        <v>28</v>
      </c>
      <c r="J57" s="659" t="s">
        <v>295</v>
      </c>
      <c r="K57" s="659" t="s">
        <v>296</v>
      </c>
      <c r="L57" s="659" t="s">
        <v>296</v>
      </c>
      <c r="M57" s="659" t="s">
        <v>297</v>
      </c>
      <c r="N57" s="659" t="s">
        <v>296</v>
      </c>
      <c r="O57" s="659" t="s">
        <v>298</v>
      </c>
      <c r="P57" s="659" t="s">
        <v>629</v>
      </c>
      <c r="Q57" s="659" t="s">
        <v>299</v>
      </c>
      <c r="R57" s="659" t="s">
        <v>300</v>
      </c>
      <c r="S57" s="659" t="s">
        <v>301</v>
      </c>
      <c r="T57" s="659" t="s">
        <v>301</v>
      </c>
      <c r="U57" s="665"/>
      <c r="V57" s="526"/>
    </row>
    <row r="58" spans="1:23" ht="15" customHeight="1" x14ac:dyDescent="0.25">
      <c r="A58" s="1303" t="str">
        <f>B52</f>
        <v>urb. ibr_m.6</v>
      </c>
      <c r="B58" s="666">
        <v>1</v>
      </c>
      <c r="C58" s="166"/>
      <c r="D58" s="87"/>
      <c r="E58" s="87"/>
      <c r="F58" s="166"/>
      <c r="G58" s="528"/>
      <c r="H58" s="89"/>
      <c r="I58" s="529"/>
      <c r="J58" s="530"/>
      <c r="K58" s="530"/>
      <c r="L58" s="531"/>
      <c r="M58" s="529"/>
      <c r="N58" s="531"/>
      <c r="O58" s="129"/>
      <c r="P58" s="129"/>
      <c r="Q58" s="529"/>
      <c r="R58" s="529"/>
      <c r="S58" s="529"/>
      <c r="T58" s="554"/>
      <c r="U58" s="555"/>
      <c r="V58" s="406"/>
    </row>
    <row r="59" spans="1:23" x14ac:dyDescent="0.25">
      <c r="A59" s="1303"/>
      <c r="B59" s="667">
        <v>2</v>
      </c>
      <c r="C59" s="84"/>
      <c r="D59" s="74"/>
      <c r="E59" s="74"/>
      <c r="F59" s="84"/>
      <c r="G59" s="533"/>
      <c r="H59" s="84"/>
      <c r="I59" s="534"/>
      <c r="J59" s="535"/>
      <c r="K59" s="535"/>
      <c r="L59" s="536"/>
      <c r="M59" s="534"/>
      <c r="N59" s="536"/>
      <c r="O59" s="120"/>
      <c r="P59" s="120"/>
      <c r="Q59" s="534"/>
      <c r="R59" s="534" t="s">
        <v>302</v>
      </c>
      <c r="S59" s="534"/>
      <c r="T59" s="556"/>
      <c r="U59" s="557"/>
      <c r="V59" s="406"/>
    </row>
    <row r="60" spans="1:23" x14ac:dyDescent="0.25">
      <c r="A60" s="1303"/>
      <c r="B60" s="667">
        <v>3</v>
      </c>
      <c r="C60" s="84"/>
      <c r="D60" s="74"/>
      <c r="E60" s="74"/>
      <c r="F60" s="84"/>
      <c r="G60" s="533"/>
      <c r="H60" s="84"/>
      <c r="I60" s="534"/>
      <c r="J60" s="535"/>
      <c r="K60" s="535"/>
      <c r="L60" s="536"/>
      <c r="M60" s="534"/>
      <c r="N60" s="536"/>
      <c r="O60" s="120"/>
      <c r="P60" s="120"/>
      <c r="Q60" s="534"/>
      <c r="R60" s="534"/>
      <c r="S60" s="534"/>
      <c r="T60" s="556"/>
      <c r="U60" s="557"/>
      <c r="V60" s="406"/>
    </row>
    <row r="61" spans="1:23" x14ac:dyDescent="0.25">
      <c r="A61" s="1303"/>
      <c r="B61" s="667">
        <v>4</v>
      </c>
      <c r="C61" s="84"/>
      <c r="D61" s="74"/>
      <c r="E61" s="74"/>
      <c r="F61" s="84"/>
      <c r="G61" s="533"/>
      <c r="H61" s="84"/>
      <c r="I61" s="534"/>
      <c r="J61" s="535"/>
      <c r="K61" s="535"/>
      <c r="L61" s="536"/>
      <c r="M61" s="534"/>
      <c r="N61" s="536"/>
      <c r="O61" s="120"/>
      <c r="P61" s="120"/>
      <c r="Q61" s="534"/>
      <c r="R61" s="534"/>
      <c r="S61" s="534"/>
      <c r="T61" s="556"/>
      <c r="U61" s="557"/>
      <c r="V61" s="406"/>
    </row>
    <row r="62" spans="1:23" x14ac:dyDescent="0.25">
      <c r="A62" s="1303"/>
      <c r="B62" s="667">
        <v>5</v>
      </c>
      <c r="C62" s="84"/>
      <c r="D62" s="74"/>
      <c r="E62" s="74"/>
      <c r="F62" s="84"/>
      <c r="G62" s="533"/>
      <c r="H62" s="84"/>
      <c r="I62" s="534"/>
      <c r="J62" s="535"/>
      <c r="K62" s="535"/>
      <c r="L62" s="536"/>
      <c r="M62" s="534"/>
      <c r="N62" s="536"/>
      <c r="O62" s="120"/>
      <c r="P62" s="120"/>
      <c r="Q62" s="534"/>
      <c r="R62" s="534"/>
      <c r="S62" s="534"/>
      <c r="T62" s="556"/>
      <c r="U62" s="557"/>
      <c r="V62" s="406"/>
    </row>
    <row r="63" spans="1:23" x14ac:dyDescent="0.25">
      <c r="A63" s="1303"/>
      <c r="B63" s="667">
        <v>6</v>
      </c>
      <c r="C63" s="84"/>
      <c r="D63" s="74"/>
      <c r="E63" s="74"/>
      <c r="F63" s="84"/>
      <c r="G63" s="533"/>
      <c r="H63" s="84"/>
      <c r="I63" s="534"/>
      <c r="J63" s="535"/>
      <c r="K63" s="535"/>
      <c r="L63" s="536"/>
      <c r="M63" s="534"/>
      <c r="N63" s="536"/>
      <c r="O63" s="120"/>
      <c r="P63" s="120"/>
      <c r="Q63" s="534"/>
      <c r="R63" s="534"/>
      <c r="S63" s="534"/>
      <c r="T63" s="556"/>
      <c r="U63" s="557"/>
      <c r="V63" s="406"/>
    </row>
    <row r="64" spans="1:23" x14ac:dyDescent="0.25">
      <c r="A64" s="1303"/>
      <c r="B64" s="667">
        <v>7</v>
      </c>
      <c r="C64" s="84"/>
      <c r="D64" s="74"/>
      <c r="E64" s="74"/>
      <c r="F64" s="84"/>
      <c r="G64" s="533"/>
      <c r="H64" s="84"/>
      <c r="I64" s="534"/>
      <c r="J64" s="535"/>
      <c r="K64" s="535"/>
      <c r="L64" s="536"/>
      <c r="M64" s="534"/>
      <c r="N64" s="536"/>
      <c r="O64" s="120"/>
      <c r="P64" s="120"/>
      <c r="Q64" s="534"/>
      <c r="R64" s="534"/>
      <c r="S64" s="534"/>
      <c r="T64" s="556"/>
      <c r="U64" s="557"/>
      <c r="V64" s="406"/>
    </row>
    <row r="65" spans="1:23" x14ac:dyDescent="0.25">
      <c r="A65" s="1303"/>
      <c r="B65" s="667">
        <v>8</v>
      </c>
      <c r="C65" s="84"/>
      <c r="D65" s="74"/>
      <c r="E65" s="74"/>
      <c r="F65" s="84"/>
      <c r="G65" s="533"/>
      <c r="H65" s="84"/>
      <c r="I65" s="534"/>
      <c r="J65" s="535"/>
      <c r="K65" s="535"/>
      <c r="L65" s="536"/>
      <c r="M65" s="534"/>
      <c r="N65" s="536"/>
      <c r="O65" s="120"/>
      <c r="P65" s="120"/>
      <c r="Q65" s="534"/>
      <c r="R65" s="534"/>
      <c r="S65" s="534"/>
      <c r="T65" s="556"/>
      <c r="U65" s="557"/>
      <c r="V65" s="406"/>
    </row>
    <row r="66" spans="1:23" x14ac:dyDescent="0.25">
      <c r="A66" s="1303"/>
      <c r="B66" s="667">
        <v>9</v>
      </c>
      <c r="C66" s="84"/>
      <c r="D66" s="74"/>
      <c r="E66" s="74"/>
      <c r="F66" s="84"/>
      <c r="G66" s="533"/>
      <c r="H66" s="84"/>
      <c r="I66" s="534"/>
      <c r="J66" s="535"/>
      <c r="K66" s="535"/>
      <c r="L66" s="536"/>
      <c r="M66" s="534"/>
      <c r="N66" s="536"/>
      <c r="O66" s="120"/>
      <c r="P66" s="120"/>
      <c r="Q66" s="534"/>
      <c r="R66" s="534"/>
      <c r="S66" s="534"/>
      <c r="T66" s="556"/>
      <c r="U66" s="557"/>
      <c r="V66" s="406"/>
    </row>
    <row r="67" spans="1:23" ht="15.75" thickBot="1" x14ac:dyDescent="0.3">
      <c r="A67" s="1304"/>
      <c r="B67" s="668">
        <v>10</v>
      </c>
      <c r="C67" s="104"/>
      <c r="D67" s="102"/>
      <c r="E67" s="102"/>
      <c r="F67" s="104"/>
      <c r="G67" s="538"/>
      <c r="H67" s="104"/>
      <c r="I67" s="539"/>
      <c r="J67" s="540"/>
      <c r="K67" s="540"/>
      <c r="L67" s="541"/>
      <c r="M67" s="539"/>
      <c r="N67" s="541"/>
      <c r="O67" s="121"/>
      <c r="P67" s="121"/>
      <c r="Q67" s="539"/>
      <c r="R67" s="539"/>
      <c r="S67" s="539"/>
      <c r="T67" s="558"/>
      <c r="U67" s="559"/>
      <c r="V67" s="406"/>
    </row>
    <row r="68" spans="1:23" ht="25.5" thickBot="1" x14ac:dyDescent="0.3">
      <c r="A68" s="612"/>
      <c r="C68" s="613"/>
      <c r="D68" s="614"/>
      <c r="E68" s="395" t="s">
        <v>303</v>
      </c>
      <c r="F68" s="396">
        <f>COUNTA(F58:F67)</f>
        <v>0</v>
      </c>
      <c r="G68" s="397">
        <f>COUNTA(G58:G67)</f>
        <v>0</v>
      </c>
      <c r="H68" s="613"/>
      <c r="I68" s="523"/>
      <c r="J68" s="615"/>
      <c r="K68" s="615"/>
      <c r="L68" s="616"/>
      <c r="M68" s="1208" t="s">
        <v>440</v>
      </c>
      <c r="N68" s="1209"/>
      <c r="O68" s="654">
        <f>SUM(O58:O67)</f>
        <v>0</v>
      </c>
      <c r="P68" s="655">
        <f>SUM(P58:P67)</f>
        <v>0</v>
      </c>
      <c r="Q68" s="523"/>
      <c r="S68" s="75"/>
      <c r="T68" s="79"/>
      <c r="U68" s="560"/>
      <c r="V68" s="545"/>
      <c r="W68" s="544"/>
    </row>
    <row r="69" spans="1:23" ht="15.75" thickBot="1" x14ac:dyDescent="0.3">
      <c r="A69" s="546"/>
      <c r="B69" s="521"/>
      <c r="C69" s="487"/>
      <c r="D69" s="487"/>
      <c r="E69" s="487"/>
      <c r="F69" s="521"/>
      <c r="G69" s="487"/>
      <c r="H69" s="487"/>
      <c r="I69" s="521"/>
      <c r="J69" s="521"/>
      <c r="K69" s="521"/>
      <c r="L69" s="487"/>
      <c r="M69" s="487"/>
      <c r="N69" s="487"/>
      <c r="O69" s="487"/>
      <c r="P69" s="487"/>
      <c r="Q69" s="487"/>
      <c r="R69" s="487"/>
      <c r="S69" s="487"/>
      <c r="T69" s="561"/>
      <c r="U69" s="562"/>
      <c r="V69" s="493"/>
    </row>
    <row r="70" spans="1:23" ht="15.75" thickBot="1" x14ac:dyDescent="0.3">
      <c r="A70" s="524"/>
      <c r="B70" s="402"/>
      <c r="C70" s="280"/>
      <c r="D70" s="280"/>
      <c r="E70" s="280"/>
      <c r="F70" s="402"/>
      <c r="G70" s="280"/>
      <c r="H70" s="280"/>
      <c r="I70" s="402"/>
      <c r="J70" s="402"/>
      <c r="K70" s="402"/>
      <c r="L70" s="280"/>
      <c r="M70" s="280"/>
      <c r="N70" s="280"/>
      <c r="O70" s="280"/>
      <c r="P70" s="280"/>
      <c r="Q70" s="280"/>
      <c r="R70" s="280"/>
      <c r="S70" s="280"/>
      <c r="T70" s="551"/>
      <c r="U70" s="551"/>
      <c r="V70" s="404"/>
    </row>
    <row r="71" spans="1:23" ht="15.75" thickBot="1" x14ac:dyDescent="0.3">
      <c r="A71" s="663" t="s">
        <v>9</v>
      </c>
      <c r="B71" s="1226" t="s">
        <v>542</v>
      </c>
      <c r="C71" s="1227"/>
      <c r="E71" s="1300" t="s">
        <v>267</v>
      </c>
      <c r="F71" s="1301"/>
      <c r="G71" s="1224">
        <f>VLOOKUP(B71,'Urbano.Piano inv. forn'!$D$58:$H$77,3,FALSE)</f>
        <v>0</v>
      </c>
      <c r="H71" s="1225"/>
      <c r="I71" s="64"/>
      <c r="J71" s="1300" t="s">
        <v>268</v>
      </c>
      <c r="K71" s="1302"/>
      <c r="L71" s="1301"/>
      <c r="M71" s="1224">
        <f>VLOOKUP(B71,'Urbano.Piano inv. forn'!$D$58:$H$77,4,FALSE)</f>
        <v>0</v>
      </c>
      <c r="N71" s="1225"/>
      <c r="P71" s="660" t="s">
        <v>269</v>
      </c>
      <c r="Q71" s="619"/>
      <c r="S71" s="662" t="s">
        <v>270</v>
      </c>
      <c r="T71" s="1253"/>
      <c r="U71" s="1254"/>
      <c r="V71" s="406"/>
    </row>
    <row r="72" spans="1:23" ht="13.5" customHeight="1" thickBot="1" x14ac:dyDescent="0.3">
      <c r="A72" s="109"/>
      <c r="B72" s="76"/>
      <c r="C72" s="76"/>
      <c r="E72" s="77"/>
      <c r="F72" s="77"/>
      <c r="G72" s="78"/>
      <c r="H72" s="78"/>
      <c r="I72" s="64"/>
      <c r="J72" s="77"/>
      <c r="K72" s="77"/>
      <c r="L72" s="77"/>
      <c r="M72" s="78"/>
      <c r="N72" s="78"/>
      <c r="P72" s="79"/>
      <c r="S72" s="75"/>
      <c r="T72" s="552"/>
      <c r="V72" s="110"/>
      <c r="W72" s="523"/>
    </row>
    <row r="73" spans="1:23" ht="33.75" customHeight="1" thickBot="1" x14ac:dyDescent="0.3">
      <c r="A73" s="1305" t="s">
        <v>271</v>
      </c>
      <c r="B73" s="1306"/>
      <c r="C73" s="1306"/>
      <c r="D73" s="1307"/>
      <c r="E73" s="1210">
        <f>VLOOKUP(B71,'Urbano.Piano inv. forn'!$D$58:$V$77,17,FALSE)</f>
        <v>0</v>
      </c>
      <c r="F73" s="1258"/>
      <c r="G73" s="1258"/>
      <c r="H73" s="1211"/>
      <c r="I73" s="64"/>
      <c r="J73" s="1308" t="s">
        <v>52</v>
      </c>
      <c r="K73" s="1309"/>
      <c r="L73" s="1310"/>
      <c r="M73" s="1210">
        <f>VLOOKUP(B71,'Urbano.Piano inv. forn'!$D$58:$V$77,19,FALSE)</f>
        <v>0</v>
      </c>
      <c r="N73" s="1211"/>
      <c r="O73" s="98"/>
      <c r="P73" s="661" t="s">
        <v>272</v>
      </c>
      <c r="Q73" s="115">
        <f>M73+E73</f>
        <v>0</v>
      </c>
      <c r="S73" s="662" t="s">
        <v>273</v>
      </c>
      <c r="T73" s="1253"/>
      <c r="U73" s="1254"/>
      <c r="V73" s="110"/>
      <c r="W73" s="523"/>
    </row>
    <row r="74" spans="1:23" ht="33.75" customHeight="1" thickBot="1" x14ac:dyDescent="0.3">
      <c r="A74" s="116"/>
      <c r="B74" s="117"/>
      <c r="C74" s="117"/>
      <c r="D74" s="117"/>
      <c r="E74" s="118"/>
      <c r="F74" s="118"/>
      <c r="G74" s="118"/>
      <c r="H74" s="118"/>
      <c r="I74" s="64"/>
      <c r="J74" s="77"/>
      <c r="K74" s="77"/>
      <c r="L74" s="77"/>
      <c r="M74" s="118"/>
      <c r="N74" s="118"/>
      <c r="O74" s="98"/>
      <c r="P74" s="75"/>
      <c r="Q74" s="98"/>
      <c r="S74" s="75"/>
      <c r="T74" s="553"/>
      <c r="U74" s="553"/>
      <c r="V74" s="110"/>
      <c r="W74" s="523"/>
    </row>
    <row r="75" spans="1:23" s="147" customFormat="1" ht="72" customHeight="1" x14ac:dyDescent="0.25">
      <c r="A75" s="1286" t="s">
        <v>274</v>
      </c>
      <c r="B75" s="1288" t="s">
        <v>275</v>
      </c>
      <c r="C75" s="1288" t="s">
        <v>276</v>
      </c>
      <c r="D75" s="657" t="s">
        <v>277</v>
      </c>
      <c r="E75" s="656" t="s">
        <v>278</v>
      </c>
      <c r="F75" s="657" t="s">
        <v>279</v>
      </c>
      <c r="G75" s="657" t="s">
        <v>280</v>
      </c>
      <c r="H75" s="658" t="s">
        <v>241</v>
      </c>
      <c r="I75" s="658" t="s">
        <v>281</v>
      </c>
      <c r="J75" s="658" t="s">
        <v>282</v>
      </c>
      <c r="K75" s="658" t="s">
        <v>636</v>
      </c>
      <c r="L75" s="658" t="s">
        <v>283</v>
      </c>
      <c r="M75" s="658" t="s">
        <v>284</v>
      </c>
      <c r="N75" s="658" t="s">
        <v>285</v>
      </c>
      <c r="O75" s="658" t="s">
        <v>286</v>
      </c>
      <c r="P75" s="658" t="s">
        <v>287</v>
      </c>
      <c r="Q75" s="658" t="s">
        <v>288</v>
      </c>
      <c r="R75" s="658" t="s">
        <v>289</v>
      </c>
      <c r="S75" s="658" t="s">
        <v>290</v>
      </c>
      <c r="T75" s="658" t="s">
        <v>632</v>
      </c>
      <c r="U75" s="664" t="s">
        <v>291</v>
      </c>
      <c r="V75" s="526"/>
    </row>
    <row r="76" spans="1:23" s="147" customFormat="1" ht="28.5" customHeight="1" thickBot="1" x14ac:dyDescent="0.3">
      <c r="A76" s="1298"/>
      <c r="B76" s="1299"/>
      <c r="C76" s="1299"/>
      <c r="D76" s="659" t="s">
        <v>292</v>
      </c>
      <c r="E76" s="659" t="s">
        <v>293</v>
      </c>
      <c r="F76" s="659" t="s">
        <v>294</v>
      </c>
      <c r="G76" s="659" t="s">
        <v>294</v>
      </c>
      <c r="H76" s="659" t="s">
        <v>627</v>
      </c>
      <c r="I76" s="659" t="s">
        <v>28</v>
      </c>
      <c r="J76" s="659" t="s">
        <v>295</v>
      </c>
      <c r="K76" s="659" t="s">
        <v>296</v>
      </c>
      <c r="L76" s="659" t="s">
        <v>296</v>
      </c>
      <c r="M76" s="659" t="s">
        <v>297</v>
      </c>
      <c r="N76" s="659" t="s">
        <v>296</v>
      </c>
      <c r="O76" s="659" t="s">
        <v>298</v>
      </c>
      <c r="P76" s="659" t="s">
        <v>629</v>
      </c>
      <c r="Q76" s="659" t="s">
        <v>299</v>
      </c>
      <c r="R76" s="659" t="s">
        <v>300</v>
      </c>
      <c r="S76" s="659" t="s">
        <v>301</v>
      </c>
      <c r="T76" s="659" t="s">
        <v>301</v>
      </c>
      <c r="U76" s="665"/>
      <c r="V76" s="526"/>
    </row>
    <row r="77" spans="1:23" ht="15" customHeight="1" x14ac:dyDescent="0.25">
      <c r="A77" s="1303" t="str">
        <f>B71</f>
        <v>urb. ibr_m.6</v>
      </c>
      <c r="B77" s="666">
        <v>1</v>
      </c>
      <c r="C77" s="166"/>
      <c r="D77" s="87"/>
      <c r="E77" s="87"/>
      <c r="F77" s="166"/>
      <c r="G77" s="528"/>
      <c r="H77" s="89"/>
      <c r="I77" s="529"/>
      <c r="J77" s="530"/>
      <c r="K77" s="530"/>
      <c r="L77" s="531"/>
      <c r="M77" s="529"/>
      <c r="N77" s="531"/>
      <c r="O77" s="129"/>
      <c r="P77" s="129"/>
      <c r="Q77" s="529"/>
      <c r="R77" s="529"/>
      <c r="S77" s="529"/>
      <c r="T77" s="554"/>
      <c r="U77" s="555"/>
      <c r="V77" s="406"/>
    </row>
    <row r="78" spans="1:23" x14ac:dyDescent="0.25">
      <c r="A78" s="1303"/>
      <c r="B78" s="667">
        <v>2</v>
      </c>
      <c r="C78" s="84"/>
      <c r="D78" s="74"/>
      <c r="E78" s="74"/>
      <c r="F78" s="84"/>
      <c r="G78" s="533"/>
      <c r="H78" s="84"/>
      <c r="I78" s="534"/>
      <c r="J78" s="535"/>
      <c r="K78" s="535"/>
      <c r="L78" s="536"/>
      <c r="M78" s="534"/>
      <c r="N78" s="536"/>
      <c r="O78" s="120"/>
      <c r="P78" s="120"/>
      <c r="Q78" s="534"/>
      <c r="R78" s="534" t="s">
        <v>302</v>
      </c>
      <c r="S78" s="534"/>
      <c r="T78" s="556"/>
      <c r="U78" s="557"/>
      <c r="V78" s="406"/>
    </row>
    <row r="79" spans="1:23" x14ac:dyDescent="0.25">
      <c r="A79" s="1303"/>
      <c r="B79" s="667">
        <v>3</v>
      </c>
      <c r="C79" s="84"/>
      <c r="D79" s="74"/>
      <c r="E79" s="74"/>
      <c r="F79" s="84"/>
      <c r="G79" s="533"/>
      <c r="H79" s="84"/>
      <c r="I79" s="534"/>
      <c r="J79" s="535"/>
      <c r="K79" s="535"/>
      <c r="L79" s="536"/>
      <c r="M79" s="534"/>
      <c r="N79" s="536"/>
      <c r="O79" s="120"/>
      <c r="P79" s="120"/>
      <c r="Q79" s="534"/>
      <c r="R79" s="534"/>
      <c r="S79" s="534"/>
      <c r="T79" s="556"/>
      <c r="U79" s="557"/>
      <c r="V79" s="406"/>
    </row>
    <row r="80" spans="1:23" x14ac:dyDescent="0.25">
      <c r="A80" s="1303"/>
      <c r="B80" s="667">
        <v>4</v>
      </c>
      <c r="C80" s="84"/>
      <c r="D80" s="74"/>
      <c r="E80" s="74"/>
      <c r="F80" s="84"/>
      <c r="G80" s="533"/>
      <c r="H80" s="84"/>
      <c r="I80" s="534"/>
      <c r="J80" s="535"/>
      <c r="K80" s="535"/>
      <c r="L80" s="536"/>
      <c r="M80" s="534"/>
      <c r="N80" s="536"/>
      <c r="O80" s="120"/>
      <c r="P80" s="120"/>
      <c r="Q80" s="534"/>
      <c r="R80" s="534"/>
      <c r="S80" s="534"/>
      <c r="T80" s="556"/>
      <c r="U80" s="557"/>
      <c r="V80" s="406"/>
    </row>
    <row r="81" spans="1:23" x14ac:dyDescent="0.25">
      <c r="A81" s="1303"/>
      <c r="B81" s="667">
        <v>5</v>
      </c>
      <c r="C81" s="84"/>
      <c r="D81" s="74"/>
      <c r="E81" s="74"/>
      <c r="F81" s="84"/>
      <c r="G81" s="533"/>
      <c r="H81" s="84"/>
      <c r="I81" s="534"/>
      <c r="J81" s="535"/>
      <c r="K81" s="535"/>
      <c r="L81" s="536"/>
      <c r="M81" s="534"/>
      <c r="N81" s="536"/>
      <c r="O81" s="120"/>
      <c r="P81" s="120"/>
      <c r="Q81" s="534"/>
      <c r="R81" s="534"/>
      <c r="S81" s="534"/>
      <c r="T81" s="556"/>
      <c r="U81" s="557"/>
      <c r="V81" s="406"/>
    </row>
    <row r="82" spans="1:23" x14ac:dyDescent="0.25">
      <c r="A82" s="1303"/>
      <c r="B82" s="667">
        <v>6</v>
      </c>
      <c r="C82" s="84"/>
      <c r="D82" s="74"/>
      <c r="E82" s="74"/>
      <c r="F82" s="84"/>
      <c r="G82" s="533"/>
      <c r="H82" s="84"/>
      <c r="I82" s="534"/>
      <c r="J82" s="535"/>
      <c r="K82" s="535"/>
      <c r="L82" s="536"/>
      <c r="M82" s="534"/>
      <c r="N82" s="536"/>
      <c r="O82" s="120"/>
      <c r="P82" s="120"/>
      <c r="Q82" s="534"/>
      <c r="R82" s="534"/>
      <c r="S82" s="534"/>
      <c r="T82" s="556"/>
      <c r="U82" s="557"/>
      <c r="V82" s="406"/>
    </row>
    <row r="83" spans="1:23" x14ac:dyDescent="0.25">
      <c r="A83" s="1303"/>
      <c r="B83" s="667">
        <v>7</v>
      </c>
      <c r="C83" s="84"/>
      <c r="D83" s="74"/>
      <c r="E83" s="74"/>
      <c r="F83" s="84"/>
      <c r="G83" s="533"/>
      <c r="H83" s="84"/>
      <c r="I83" s="534"/>
      <c r="J83" s="535"/>
      <c r="K83" s="535"/>
      <c r="L83" s="536"/>
      <c r="M83" s="534"/>
      <c r="N83" s="536"/>
      <c r="O83" s="120"/>
      <c r="P83" s="120"/>
      <c r="Q83" s="534"/>
      <c r="R83" s="534"/>
      <c r="S83" s="534"/>
      <c r="T83" s="556"/>
      <c r="U83" s="557"/>
      <c r="V83" s="406"/>
    </row>
    <row r="84" spans="1:23" x14ac:dyDescent="0.25">
      <c r="A84" s="1303"/>
      <c r="B84" s="667">
        <v>8</v>
      </c>
      <c r="C84" s="84"/>
      <c r="D84" s="74"/>
      <c r="E84" s="74"/>
      <c r="F84" s="84"/>
      <c r="G84" s="533"/>
      <c r="H84" s="84"/>
      <c r="I84" s="534"/>
      <c r="J84" s="535"/>
      <c r="K84" s="535"/>
      <c r="L84" s="536"/>
      <c r="M84" s="534"/>
      <c r="N84" s="536"/>
      <c r="O84" s="120"/>
      <c r="P84" s="120"/>
      <c r="Q84" s="534"/>
      <c r="R84" s="534"/>
      <c r="S84" s="534"/>
      <c r="T84" s="556"/>
      <c r="U84" s="557"/>
      <c r="V84" s="406"/>
    </row>
    <row r="85" spans="1:23" x14ac:dyDescent="0.25">
      <c r="A85" s="1303"/>
      <c r="B85" s="667">
        <v>9</v>
      </c>
      <c r="C85" s="84"/>
      <c r="D85" s="74"/>
      <c r="E85" s="74"/>
      <c r="F85" s="84"/>
      <c r="G85" s="533"/>
      <c r="H85" s="84"/>
      <c r="I85" s="534"/>
      <c r="J85" s="535"/>
      <c r="K85" s="535"/>
      <c r="L85" s="536"/>
      <c r="M85" s="534"/>
      <c r="N85" s="536"/>
      <c r="O85" s="120"/>
      <c r="P85" s="120"/>
      <c r="Q85" s="534"/>
      <c r="R85" s="534"/>
      <c r="S85" s="534"/>
      <c r="T85" s="556"/>
      <c r="U85" s="557"/>
      <c r="V85" s="406"/>
    </row>
    <row r="86" spans="1:23" ht="15.75" thickBot="1" x14ac:dyDescent="0.3">
      <c r="A86" s="1304"/>
      <c r="B86" s="668">
        <v>10</v>
      </c>
      <c r="C86" s="104"/>
      <c r="D86" s="102"/>
      <c r="E86" s="102"/>
      <c r="F86" s="104"/>
      <c r="G86" s="538"/>
      <c r="H86" s="104"/>
      <c r="I86" s="539"/>
      <c r="J86" s="540"/>
      <c r="K86" s="540"/>
      <c r="L86" s="541"/>
      <c r="M86" s="539"/>
      <c r="N86" s="541"/>
      <c r="O86" s="121"/>
      <c r="P86" s="121"/>
      <c r="Q86" s="539"/>
      <c r="R86" s="539"/>
      <c r="S86" s="539"/>
      <c r="T86" s="558"/>
      <c r="U86" s="559"/>
      <c r="V86" s="406"/>
    </row>
    <row r="87" spans="1:23" ht="25.5" thickBot="1" x14ac:dyDescent="0.3">
      <c r="A87" s="612"/>
      <c r="C87" s="613"/>
      <c r="D87" s="614"/>
      <c r="E87" s="395" t="s">
        <v>303</v>
      </c>
      <c r="F87" s="396">
        <f>COUNTA(F77:F86)</f>
        <v>0</v>
      </c>
      <c r="G87" s="397">
        <f>COUNTA(G77:G86)</f>
        <v>0</v>
      </c>
      <c r="H87" s="613"/>
      <c r="I87" s="523"/>
      <c r="J87" s="615"/>
      <c r="K87" s="615"/>
      <c r="L87" s="616"/>
      <c r="M87" s="1208" t="s">
        <v>440</v>
      </c>
      <c r="N87" s="1209"/>
      <c r="O87" s="654">
        <f>SUM(O77:O86)</f>
        <v>0</v>
      </c>
      <c r="P87" s="655">
        <f>SUM(P77:P86)</f>
        <v>0</v>
      </c>
      <c r="Q87" s="523"/>
      <c r="S87" s="75"/>
      <c r="T87" s="79"/>
      <c r="U87" s="560"/>
      <c r="V87" s="545"/>
      <c r="W87" s="544"/>
    </row>
    <row r="88" spans="1:23" ht="15.75" thickBot="1" x14ac:dyDescent="0.3">
      <c r="A88" s="546"/>
      <c r="B88" s="521"/>
      <c r="C88" s="487"/>
      <c r="D88" s="487"/>
      <c r="E88" s="487"/>
      <c r="F88" s="521"/>
      <c r="G88" s="487"/>
      <c r="H88" s="487"/>
      <c r="I88" s="521"/>
      <c r="J88" s="521"/>
      <c r="K88" s="521"/>
      <c r="L88" s="487"/>
      <c r="M88" s="487"/>
      <c r="N88" s="487"/>
      <c r="O88" s="487"/>
      <c r="P88" s="487"/>
      <c r="Q88" s="487"/>
      <c r="R88" s="487"/>
      <c r="S88" s="487"/>
      <c r="T88" s="561"/>
      <c r="U88" s="562"/>
      <c r="V88" s="493"/>
    </row>
    <row r="89" spans="1:23" ht="15.75" thickBot="1" x14ac:dyDescent="0.3">
      <c r="A89" s="524"/>
      <c r="B89" s="402"/>
      <c r="C89" s="280"/>
      <c r="D89" s="280"/>
      <c r="E89" s="280"/>
      <c r="F89" s="402"/>
      <c r="G89" s="280"/>
      <c r="H89" s="280"/>
      <c r="I89" s="402"/>
      <c r="J89" s="402"/>
      <c r="K89" s="402"/>
      <c r="L89" s="280"/>
      <c r="M89" s="280"/>
      <c r="N89" s="280"/>
      <c r="O89" s="280"/>
      <c r="P89" s="280"/>
      <c r="Q89" s="280"/>
      <c r="R89" s="280"/>
      <c r="S89" s="280"/>
      <c r="T89" s="551"/>
      <c r="U89" s="551"/>
      <c r="V89" s="404"/>
    </row>
    <row r="90" spans="1:23" ht="15.75" thickBot="1" x14ac:dyDescent="0.3">
      <c r="A90" s="663" t="s">
        <v>9</v>
      </c>
      <c r="B90" s="1226" t="s">
        <v>542</v>
      </c>
      <c r="C90" s="1227"/>
      <c r="E90" s="1300" t="s">
        <v>267</v>
      </c>
      <c r="F90" s="1301"/>
      <c r="G90" s="1224">
        <f>VLOOKUP(B90,'Urbano.Piano inv. forn'!$D$58:$H$77,3,FALSE)</f>
        <v>0</v>
      </c>
      <c r="H90" s="1225"/>
      <c r="I90" s="64"/>
      <c r="J90" s="1300" t="s">
        <v>268</v>
      </c>
      <c r="K90" s="1302"/>
      <c r="L90" s="1301"/>
      <c r="M90" s="1224">
        <f>VLOOKUP(B90,'Urbano.Piano inv. forn'!$D$58:$H$77,4,FALSE)</f>
        <v>0</v>
      </c>
      <c r="N90" s="1225"/>
      <c r="P90" s="660" t="s">
        <v>269</v>
      </c>
      <c r="Q90" s="619"/>
      <c r="S90" s="662" t="s">
        <v>270</v>
      </c>
      <c r="T90" s="1253"/>
      <c r="U90" s="1254"/>
      <c r="V90" s="406"/>
    </row>
    <row r="91" spans="1:23" ht="13.5" customHeight="1" thickBot="1" x14ac:dyDescent="0.3">
      <c r="A91" s="109"/>
      <c r="B91" s="76"/>
      <c r="C91" s="76"/>
      <c r="E91" s="77"/>
      <c r="F91" s="77"/>
      <c r="G91" s="78"/>
      <c r="H91" s="78"/>
      <c r="I91" s="64"/>
      <c r="J91" s="77"/>
      <c r="K91" s="77"/>
      <c r="L91" s="77"/>
      <c r="M91" s="78"/>
      <c r="N91" s="78"/>
      <c r="P91" s="79"/>
      <c r="S91" s="75"/>
      <c r="T91" s="552"/>
      <c r="V91" s="110"/>
      <c r="W91" s="523"/>
    </row>
    <row r="92" spans="1:23" ht="33.75" customHeight="1" thickBot="1" x14ac:dyDescent="0.3">
      <c r="A92" s="1305" t="s">
        <v>271</v>
      </c>
      <c r="B92" s="1306"/>
      <c r="C92" s="1306"/>
      <c r="D92" s="1307"/>
      <c r="E92" s="1210">
        <f>VLOOKUP(B90,'Urbano.Piano inv. forn'!$D$58:$V$77,17,FALSE)</f>
        <v>0</v>
      </c>
      <c r="F92" s="1258"/>
      <c r="G92" s="1258"/>
      <c r="H92" s="1211"/>
      <c r="I92" s="64"/>
      <c r="J92" s="1308" t="s">
        <v>52</v>
      </c>
      <c r="K92" s="1309"/>
      <c r="L92" s="1310"/>
      <c r="M92" s="1210">
        <f>VLOOKUP(B90,'Urbano.Piano inv. forn'!$D$58:$V$77,19,FALSE)</f>
        <v>0</v>
      </c>
      <c r="N92" s="1211"/>
      <c r="O92" s="98"/>
      <c r="P92" s="661" t="s">
        <v>272</v>
      </c>
      <c r="Q92" s="115">
        <f>M92+E92</f>
        <v>0</v>
      </c>
      <c r="S92" s="662" t="s">
        <v>273</v>
      </c>
      <c r="T92" s="1253"/>
      <c r="U92" s="1254"/>
      <c r="V92" s="110"/>
      <c r="W92" s="523"/>
    </row>
    <row r="93" spans="1:23" ht="33.75" customHeight="1" thickBot="1" x14ac:dyDescent="0.3">
      <c r="A93" s="116"/>
      <c r="B93" s="117"/>
      <c r="C93" s="117"/>
      <c r="D93" s="117"/>
      <c r="E93" s="118"/>
      <c r="F93" s="118"/>
      <c r="G93" s="118"/>
      <c r="H93" s="118"/>
      <c r="I93" s="64"/>
      <c r="J93" s="77"/>
      <c r="K93" s="77"/>
      <c r="L93" s="77"/>
      <c r="M93" s="118"/>
      <c r="N93" s="118"/>
      <c r="O93" s="98"/>
      <c r="P93" s="75"/>
      <c r="Q93" s="98"/>
      <c r="S93" s="75"/>
      <c r="T93" s="553"/>
      <c r="U93" s="553"/>
      <c r="V93" s="110"/>
      <c r="W93" s="523"/>
    </row>
    <row r="94" spans="1:23" s="147" customFormat="1" ht="72" customHeight="1" x14ac:dyDescent="0.25">
      <c r="A94" s="1286" t="s">
        <v>274</v>
      </c>
      <c r="B94" s="1288" t="s">
        <v>275</v>
      </c>
      <c r="C94" s="1288" t="s">
        <v>276</v>
      </c>
      <c r="D94" s="657" t="s">
        <v>277</v>
      </c>
      <c r="E94" s="656" t="s">
        <v>278</v>
      </c>
      <c r="F94" s="657" t="s">
        <v>279</v>
      </c>
      <c r="G94" s="657" t="s">
        <v>280</v>
      </c>
      <c r="H94" s="658" t="s">
        <v>241</v>
      </c>
      <c r="I94" s="658" t="s">
        <v>281</v>
      </c>
      <c r="J94" s="658" t="s">
        <v>282</v>
      </c>
      <c r="K94" s="658" t="s">
        <v>636</v>
      </c>
      <c r="L94" s="658" t="s">
        <v>283</v>
      </c>
      <c r="M94" s="658" t="s">
        <v>284</v>
      </c>
      <c r="N94" s="658" t="s">
        <v>285</v>
      </c>
      <c r="O94" s="658" t="s">
        <v>286</v>
      </c>
      <c r="P94" s="658" t="s">
        <v>287</v>
      </c>
      <c r="Q94" s="658" t="s">
        <v>288</v>
      </c>
      <c r="R94" s="658" t="s">
        <v>289</v>
      </c>
      <c r="S94" s="658" t="s">
        <v>290</v>
      </c>
      <c r="T94" s="658" t="s">
        <v>632</v>
      </c>
      <c r="U94" s="664" t="s">
        <v>291</v>
      </c>
      <c r="V94" s="526"/>
    </row>
    <row r="95" spans="1:23" s="147" customFormat="1" ht="28.5" customHeight="1" thickBot="1" x14ac:dyDescent="0.3">
      <c r="A95" s="1298"/>
      <c r="B95" s="1299"/>
      <c r="C95" s="1299"/>
      <c r="D95" s="659" t="s">
        <v>292</v>
      </c>
      <c r="E95" s="659" t="s">
        <v>293</v>
      </c>
      <c r="F95" s="659" t="s">
        <v>294</v>
      </c>
      <c r="G95" s="659" t="s">
        <v>294</v>
      </c>
      <c r="H95" s="659" t="s">
        <v>627</v>
      </c>
      <c r="I95" s="659" t="s">
        <v>28</v>
      </c>
      <c r="J95" s="659" t="s">
        <v>295</v>
      </c>
      <c r="K95" s="659" t="s">
        <v>296</v>
      </c>
      <c r="L95" s="659" t="s">
        <v>296</v>
      </c>
      <c r="M95" s="659" t="s">
        <v>297</v>
      </c>
      <c r="N95" s="659" t="s">
        <v>296</v>
      </c>
      <c r="O95" s="659" t="s">
        <v>298</v>
      </c>
      <c r="P95" s="659" t="s">
        <v>629</v>
      </c>
      <c r="Q95" s="659" t="s">
        <v>299</v>
      </c>
      <c r="R95" s="659" t="s">
        <v>300</v>
      </c>
      <c r="S95" s="659" t="s">
        <v>301</v>
      </c>
      <c r="T95" s="659" t="s">
        <v>301</v>
      </c>
      <c r="U95" s="665"/>
      <c r="V95" s="526"/>
    </row>
    <row r="96" spans="1:23" ht="15" customHeight="1" x14ac:dyDescent="0.25">
      <c r="A96" s="1303" t="str">
        <f>B90</f>
        <v>urb. ibr_m.6</v>
      </c>
      <c r="B96" s="666">
        <v>1</v>
      </c>
      <c r="C96" s="166"/>
      <c r="D96" s="87"/>
      <c r="E96" s="87"/>
      <c r="F96" s="166"/>
      <c r="G96" s="528"/>
      <c r="H96" s="89"/>
      <c r="I96" s="529"/>
      <c r="J96" s="530"/>
      <c r="K96" s="530"/>
      <c r="L96" s="531"/>
      <c r="M96" s="529"/>
      <c r="N96" s="531"/>
      <c r="O96" s="129"/>
      <c r="P96" s="129"/>
      <c r="Q96" s="529"/>
      <c r="R96" s="529"/>
      <c r="S96" s="529"/>
      <c r="T96" s="554"/>
      <c r="U96" s="555"/>
      <c r="V96" s="406"/>
    </row>
    <row r="97" spans="1:23" x14ac:dyDescent="0.25">
      <c r="A97" s="1303"/>
      <c r="B97" s="667">
        <v>2</v>
      </c>
      <c r="C97" s="84"/>
      <c r="D97" s="74"/>
      <c r="E97" s="74"/>
      <c r="F97" s="84"/>
      <c r="G97" s="533"/>
      <c r="H97" s="84"/>
      <c r="I97" s="534"/>
      <c r="J97" s="535"/>
      <c r="K97" s="535"/>
      <c r="L97" s="536"/>
      <c r="M97" s="534"/>
      <c r="N97" s="536"/>
      <c r="O97" s="120"/>
      <c r="P97" s="120"/>
      <c r="Q97" s="534"/>
      <c r="R97" s="534" t="s">
        <v>302</v>
      </c>
      <c r="S97" s="534"/>
      <c r="T97" s="556"/>
      <c r="U97" s="557"/>
      <c r="V97" s="406"/>
    </row>
    <row r="98" spans="1:23" x14ac:dyDescent="0.25">
      <c r="A98" s="1303"/>
      <c r="B98" s="667">
        <v>3</v>
      </c>
      <c r="C98" s="84"/>
      <c r="D98" s="74"/>
      <c r="E98" s="74"/>
      <c r="F98" s="84"/>
      <c r="G98" s="533"/>
      <c r="H98" s="84"/>
      <c r="I98" s="534"/>
      <c r="J98" s="535"/>
      <c r="K98" s="535"/>
      <c r="L98" s="536"/>
      <c r="M98" s="534"/>
      <c r="N98" s="536"/>
      <c r="O98" s="120"/>
      <c r="P98" s="120"/>
      <c r="Q98" s="534"/>
      <c r="R98" s="534"/>
      <c r="S98" s="534"/>
      <c r="T98" s="556"/>
      <c r="U98" s="557"/>
      <c r="V98" s="406"/>
    </row>
    <row r="99" spans="1:23" x14ac:dyDescent="0.25">
      <c r="A99" s="1303"/>
      <c r="B99" s="667">
        <v>4</v>
      </c>
      <c r="C99" s="84"/>
      <c r="D99" s="74"/>
      <c r="E99" s="74"/>
      <c r="F99" s="84"/>
      <c r="G99" s="533"/>
      <c r="H99" s="84"/>
      <c r="I99" s="534"/>
      <c r="J99" s="535"/>
      <c r="K99" s="535"/>
      <c r="L99" s="536"/>
      <c r="M99" s="534"/>
      <c r="N99" s="536"/>
      <c r="O99" s="120"/>
      <c r="P99" s="120"/>
      <c r="Q99" s="534"/>
      <c r="R99" s="534"/>
      <c r="S99" s="534"/>
      <c r="T99" s="556"/>
      <c r="U99" s="557"/>
      <c r="V99" s="406"/>
    </row>
    <row r="100" spans="1:23" x14ac:dyDescent="0.25">
      <c r="A100" s="1303"/>
      <c r="B100" s="667">
        <v>5</v>
      </c>
      <c r="C100" s="84"/>
      <c r="D100" s="74"/>
      <c r="E100" s="74"/>
      <c r="F100" s="84"/>
      <c r="G100" s="533"/>
      <c r="H100" s="84"/>
      <c r="I100" s="534"/>
      <c r="J100" s="535"/>
      <c r="K100" s="535"/>
      <c r="L100" s="536"/>
      <c r="M100" s="534"/>
      <c r="N100" s="536"/>
      <c r="O100" s="120"/>
      <c r="P100" s="120"/>
      <c r="Q100" s="534"/>
      <c r="R100" s="534"/>
      <c r="S100" s="534"/>
      <c r="T100" s="556"/>
      <c r="U100" s="557"/>
      <c r="V100" s="406"/>
    </row>
    <row r="101" spans="1:23" x14ac:dyDescent="0.25">
      <c r="A101" s="1303"/>
      <c r="B101" s="667">
        <v>6</v>
      </c>
      <c r="C101" s="84"/>
      <c r="D101" s="74"/>
      <c r="E101" s="74"/>
      <c r="F101" s="84"/>
      <c r="G101" s="533"/>
      <c r="H101" s="84"/>
      <c r="I101" s="534"/>
      <c r="J101" s="535"/>
      <c r="K101" s="535"/>
      <c r="L101" s="536"/>
      <c r="M101" s="534"/>
      <c r="N101" s="536"/>
      <c r="O101" s="120"/>
      <c r="P101" s="120"/>
      <c r="Q101" s="534"/>
      <c r="R101" s="534"/>
      <c r="S101" s="534"/>
      <c r="T101" s="556"/>
      <c r="U101" s="557"/>
      <c r="V101" s="406"/>
    </row>
    <row r="102" spans="1:23" x14ac:dyDescent="0.25">
      <c r="A102" s="1303"/>
      <c r="B102" s="667">
        <v>7</v>
      </c>
      <c r="C102" s="84"/>
      <c r="D102" s="74"/>
      <c r="E102" s="74"/>
      <c r="F102" s="84"/>
      <c r="G102" s="533"/>
      <c r="H102" s="84"/>
      <c r="I102" s="534"/>
      <c r="J102" s="535"/>
      <c r="K102" s="535"/>
      <c r="L102" s="536"/>
      <c r="M102" s="534"/>
      <c r="N102" s="536"/>
      <c r="O102" s="120"/>
      <c r="P102" s="120"/>
      <c r="Q102" s="534"/>
      <c r="R102" s="534"/>
      <c r="S102" s="534"/>
      <c r="T102" s="556"/>
      <c r="U102" s="557"/>
      <c r="V102" s="406"/>
    </row>
    <row r="103" spans="1:23" x14ac:dyDescent="0.25">
      <c r="A103" s="1303"/>
      <c r="B103" s="667">
        <v>8</v>
      </c>
      <c r="C103" s="84"/>
      <c r="D103" s="74"/>
      <c r="E103" s="74"/>
      <c r="F103" s="84"/>
      <c r="G103" s="533"/>
      <c r="H103" s="84"/>
      <c r="I103" s="534"/>
      <c r="J103" s="535"/>
      <c r="K103" s="535"/>
      <c r="L103" s="536"/>
      <c r="M103" s="534"/>
      <c r="N103" s="536"/>
      <c r="O103" s="120"/>
      <c r="P103" s="120"/>
      <c r="Q103" s="534"/>
      <c r="R103" s="534"/>
      <c r="S103" s="534"/>
      <c r="T103" s="556"/>
      <c r="U103" s="557"/>
      <c r="V103" s="406"/>
    </row>
    <row r="104" spans="1:23" x14ac:dyDescent="0.25">
      <c r="A104" s="1303"/>
      <c r="B104" s="667">
        <v>9</v>
      </c>
      <c r="C104" s="84"/>
      <c r="D104" s="74"/>
      <c r="E104" s="74"/>
      <c r="F104" s="84"/>
      <c r="G104" s="533"/>
      <c r="H104" s="84"/>
      <c r="I104" s="534"/>
      <c r="J104" s="535"/>
      <c r="K104" s="535"/>
      <c r="L104" s="536"/>
      <c r="M104" s="534"/>
      <c r="N104" s="536"/>
      <c r="O104" s="120"/>
      <c r="P104" s="120"/>
      <c r="Q104" s="534"/>
      <c r="R104" s="534"/>
      <c r="S104" s="534"/>
      <c r="T104" s="556"/>
      <c r="U104" s="557"/>
      <c r="V104" s="406"/>
    </row>
    <row r="105" spans="1:23" ht="15.75" thickBot="1" x14ac:dyDescent="0.3">
      <c r="A105" s="1304"/>
      <c r="B105" s="668">
        <v>10</v>
      </c>
      <c r="C105" s="104"/>
      <c r="D105" s="102"/>
      <c r="E105" s="102"/>
      <c r="F105" s="104"/>
      <c r="G105" s="538"/>
      <c r="H105" s="104"/>
      <c r="I105" s="539"/>
      <c r="J105" s="540"/>
      <c r="K105" s="540"/>
      <c r="L105" s="541"/>
      <c r="M105" s="539"/>
      <c r="N105" s="541"/>
      <c r="O105" s="121"/>
      <c r="P105" s="121"/>
      <c r="Q105" s="539"/>
      <c r="R105" s="539"/>
      <c r="S105" s="539"/>
      <c r="T105" s="558"/>
      <c r="U105" s="559"/>
      <c r="V105" s="406"/>
    </row>
    <row r="106" spans="1:23" ht="25.5" thickBot="1" x14ac:dyDescent="0.3">
      <c r="A106" s="612"/>
      <c r="C106" s="613"/>
      <c r="D106" s="614"/>
      <c r="E106" s="395" t="s">
        <v>303</v>
      </c>
      <c r="F106" s="396">
        <f>COUNTA(F96:F105)</f>
        <v>0</v>
      </c>
      <c r="G106" s="397">
        <f>COUNTA(G96:G105)</f>
        <v>0</v>
      </c>
      <c r="H106" s="613"/>
      <c r="I106" s="523"/>
      <c r="J106" s="615"/>
      <c r="K106" s="615"/>
      <c r="L106" s="616"/>
      <c r="M106" s="1208" t="s">
        <v>440</v>
      </c>
      <c r="N106" s="1209"/>
      <c r="O106" s="654">
        <f>SUM(O96:O105)</f>
        <v>0</v>
      </c>
      <c r="P106" s="655">
        <f>SUM(P96:P105)</f>
        <v>0</v>
      </c>
      <c r="Q106" s="523"/>
      <c r="S106" s="75"/>
      <c r="T106" s="79"/>
      <c r="U106" s="560"/>
      <c r="V106" s="545"/>
      <c r="W106" s="544"/>
    </row>
    <row r="107" spans="1:23" ht="15.75" thickBot="1" x14ac:dyDescent="0.3">
      <c r="A107" s="546"/>
      <c r="B107" s="521"/>
      <c r="C107" s="487"/>
      <c r="D107" s="487"/>
      <c r="E107" s="487"/>
      <c r="F107" s="521"/>
      <c r="G107" s="487"/>
      <c r="H107" s="487"/>
      <c r="I107" s="521"/>
      <c r="J107" s="521"/>
      <c r="K107" s="521"/>
      <c r="L107" s="487"/>
      <c r="M107" s="487"/>
      <c r="N107" s="487"/>
      <c r="O107" s="487"/>
      <c r="P107" s="487"/>
      <c r="Q107" s="487"/>
      <c r="R107" s="487"/>
      <c r="S107" s="487"/>
      <c r="T107" s="561"/>
      <c r="U107" s="562"/>
      <c r="V107" s="493"/>
    </row>
    <row r="108" spans="1:23" ht="15.75" thickBot="1" x14ac:dyDescent="0.3">
      <c r="A108" s="524"/>
      <c r="B108" s="402"/>
      <c r="C108" s="280"/>
      <c r="D108" s="280"/>
      <c r="E108" s="280"/>
      <c r="F108" s="402"/>
      <c r="G108" s="280"/>
      <c r="H108" s="280"/>
      <c r="I108" s="402"/>
      <c r="J108" s="402"/>
      <c r="K108" s="402"/>
      <c r="L108" s="280"/>
      <c r="M108" s="280"/>
      <c r="N108" s="280"/>
      <c r="O108" s="280"/>
      <c r="P108" s="280"/>
      <c r="Q108" s="280"/>
      <c r="R108" s="280"/>
      <c r="S108" s="280"/>
      <c r="T108" s="551"/>
      <c r="U108" s="551"/>
      <c r="V108" s="404"/>
    </row>
    <row r="109" spans="1:23" ht="15.75" thickBot="1" x14ac:dyDescent="0.3">
      <c r="A109" s="663" t="s">
        <v>9</v>
      </c>
      <c r="B109" s="1226" t="s">
        <v>542</v>
      </c>
      <c r="C109" s="1227"/>
      <c r="E109" s="1300" t="s">
        <v>267</v>
      </c>
      <c r="F109" s="1301"/>
      <c r="G109" s="1224">
        <f>VLOOKUP(B109,'Urbano.Piano inv. forn'!$D$58:$H$77,3,FALSE)</f>
        <v>0</v>
      </c>
      <c r="H109" s="1225"/>
      <c r="I109" s="64"/>
      <c r="J109" s="1300" t="s">
        <v>268</v>
      </c>
      <c r="K109" s="1302"/>
      <c r="L109" s="1301"/>
      <c r="M109" s="1224">
        <f>VLOOKUP(B109,'Urbano.Piano inv. forn'!$D$58:$H$77,4,FALSE)</f>
        <v>0</v>
      </c>
      <c r="N109" s="1225"/>
      <c r="P109" s="660" t="s">
        <v>269</v>
      </c>
      <c r="Q109" s="619"/>
      <c r="S109" s="662" t="s">
        <v>270</v>
      </c>
      <c r="T109" s="1253"/>
      <c r="U109" s="1254"/>
      <c r="V109" s="406"/>
    </row>
    <row r="110" spans="1:23" ht="13.5" customHeight="1" thickBot="1" x14ac:dyDescent="0.3">
      <c r="A110" s="109"/>
      <c r="B110" s="76"/>
      <c r="C110" s="76"/>
      <c r="E110" s="77"/>
      <c r="F110" s="77"/>
      <c r="G110" s="78"/>
      <c r="H110" s="78"/>
      <c r="I110" s="64"/>
      <c r="J110" s="77"/>
      <c r="K110" s="77"/>
      <c r="L110" s="77"/>
      <c r="M110" s="78"/>
      <c r="N110" s="78"/>
      <c r="P110" s="79"/>
      <c r="S110" s="75"/>
      <c r="T110" s="552"/>
      <c r="V110" s="110"/>
      <c r="W110" s="523"/>
    </row>
    <row r="111" spans="1:23" ht="33.75" customHeight="1" thickBot="1" x14ac:dyDescent="0.3">
      <c r="A111" s="1305" t="s">
        <v>271</v>
      </c>
      <c r="B111" s="1306"/>
      <c r="C111" s="1306"/>
      <c r="D111" s="1307"/>
      <c r="E111" s="1210">
        <f>VLOOKUP(B109,'Urbano.Piano inv. forn'!$D$58:$V$77,17,FALSE)</f>
        <v>0</v>
      </c>
      <c r="F111" s="1258"/>
      <c r="G111" s="1258"/>
      <c r="H111" s="1211"/>
      <c r="I111" s="64"/>
      <c r="J111" s="1308" t="s">
        <v>52</v>
      </c>
      <c r="K111" s="1309"/>
      <c r="L111" s="1310"/>
      <c r="M111" s="1210">
        <f>VLOOKUP(B109,'Urbano.Piano inv. forn'!$D$58:$V$77,19,FALSE)</f>
        <v>0</v>
      </c>
      <c r="N111" s="1211"/>
      <c r="O111" s="98"/>
      <c r="P111" s="661" t="s">
        <v>272</v>
      </c>
      <c r="Q111" s="115">
        <f>M111+E111</f>
        <v>0</v>
      </c>
      <c r="S111" s="662" t="s">
        <v>273</v>
      </c>
      <c r="T111" s="1253"/>
      <c r="U111" s="1254"/>
      <c r="V111" s="110"/>
      <c r="W111" s="523"/>
    </row>
    <row r="112" spans="1:23" ht="33.75" customHeight="1" thickBot="1" x14ac:dyDescent="0.3">
      <c r="A112" s="116"/>
      <c r="B112" s="117"/>
      <c r="C112" s="117"/>
      <c r="D112" s="117"/>
      <c r="E112" s="118"/>
      <c r="F112" s="118"/>
      <c r="G112" s="118"/>
      <c r="H112" s="118"/>
      <c r="I112" s="64"/>
      <c r="J112" s="77"/>
      <c r="K112" s="77"/>
      <c r="L112" s="77"/>
      <c r="M112" s="118"/>
      <c r="N112" s="118"/>
      <c r="O112" s="98"/>
      <c r="P112" s="75"/>
      <c r="Q112" s="98"/>
      <c r="S112" s="75"/>
      <c r="T112" s="553"/>
      <c r="U112" s="553"/>
      <c r="V112" s="110"/>
      <c r="W112" s="523"/>
    </row>
    <row r="113" spans="1:23" s="147" customFormat="1" ht="72" customHeight="1" x14ac:dyDescent="0.25">
      <c r="A113" s="1286" t="s">
        <v>274</v>
      </c>
      <c r="B113" s="1288" t="s">
        <v>275</v>
      </c>
      <c r="C113" s="1288" t="s">
        <v>276</v>
      </c>
      <c r="D113" s="657" t="s">
        <v>277</v>
      </c>
      <c r="E113" s="656" t="s">
        <v>278</v>
      </c>
      <c r="F113" s="657" t="s">
        <v>279</v>
      </c>
      <c r="G113" s="657" t="s">
        <v>280</v>
      </c>
      <c r="H113" s="658" t="s">
        <v>241</v>
      </c>
      <c r="I113" s="658" t="s">
        <v>281</v>
      </c>
      <c r="J113" s="658" t="s">
        <v>282</v>
      </c>
      <c r="K113" s="658" t="s">
        <v>636</v>
      </c>
      <c r="L113" s="658" t="s">
        <v>283</v>
      </c>
      <c r="M113" s="658" t="s">
        <v>284</v>
      </c>
      <c r="N113" s="658" t="s">
        <v>285</v>
      </c>
      <c r="O113" s="658" t="s">
        <v>286</v>
      </c>
      <c r="P113" s="658" t="s">
        <v>287</v>
      </c>
      <c r="Q113" s="658" t="s">
        <v>288</v>
      </c>
      <c r="R113" s="658" t="s">
        <v>289</v>
      </c>
      <c r="S113" s="658" t="s">
        <v>290</v>
      </c>
      <c r="T113" s="658" t="s">
        <v>632</v>
      </c>
      <c r="U113" s="664" t="s">
        <v>291</v>
      </c>
      <c r="V113" s="526"/>
    </row>
    <row r="114" spans="1:23" s="147" customFormat="1" ht="28.5" customHeight="1" thickBot="1" x14ac:dyDescent="0.3">
      <c r="A114" s="1298"/>
      <c r="B114" s="1299"/>
      <c r="C114" s="1299"/>
      <c r="D114" s="659" t="s">
        <v>292</v>
      </c>
      <c r="E114" s="659" t="s">
        <v>293</v>
      </c>
      <c r="F114" s="659" t="s">
        <v>294</v>
      </c>
      <c r="G114" s="659" t="s">
        <v>294</v>
      </c>
      <c r="H114" s="659" t="s">
        <v>627</v>
      </c>
      <c r="I114" s="659" t="s">
        <v>28</v>
      </c>
      <c r="J114" s="659" t="s">
        <v>295</v>
      </c>
      <c r="K114" s="659" t="s">
        <v>296</v>
      </c>
      <c r="L114" s="659" t="s">
        <v>296</v>
      </c>
      <c r="M114" s="659" t="s">
        <v>297</v>
      </c>
      <c r="N114" s="659" t="s">
        <v>296</v>
      </c>
      <c r="O114" s="659" t="s">
        <v>298</v>
      </c>
      <c r="P114" s="659" t="s">
        <v>629</v>
      </c>
      <c r="Q114" s="659" t="s">
        <v>299</v>
      </c>
      <c r="R114" s="659" t="s">
        <v>300</v>
      </c>
      <c r="S114" s="659" t="s">
        <v>301</v>
      </c>
      <c r="T114" s="659" t="s">
        <v>301</v>
      </c>
      <c r="U114" s="665"/>
      <c r="V114" s="526"/>
    </row>
    <row r="115" spans="1:23" ht="15" customHeight="1" x14ac:dyDescent="0.25">
      <c r="A115" s="1303" t="str">
        <f>B109</f>
        <v>urb. ibr_m.6</v>
      </c>
      <c r="B115" s="666">
        <v>1</v>
      </c>
      <c r="C115" s="166"/>
      <c r="D115" s="87"/>
      <c r="E115" s="87"/>
      <c r="F115" s="166"/>
      <c r="G115" s="528"/>
      <c r="H115" s="89"/>
      <c r="I115" s="529"/>
      <c r="J115" s="530"/>
      <c r="K115" s="530"/>
      <c r="L115" s="531"/>
      <c r="M115" s="529"/>
      <c r="N115" s="531"/>
      <c r="O115" s="129"/>
      <c r="P115" s="129"/>
      <c r="Q115" s="529"/>
      <c r="R115" s="529"/>
      <c r="S115" s="529"/>
      <c r="T115" s="554"/>
      <c r="U115" s="555"/>
      <c r="V115" s="406"/>
    </row>
    <row r="116" spans="1:23" x14ac:dyDescent="0.25">
      <c r="A116" s="1303"/>
      <c r="B116" s="667">
        <v>2</v>
      </c>
      <c r="C116" s="84"/>
      <c r="D116" s="74"/>
      <c r="E116" s="74"/>
      <c r="F116" s="84"/>
      <c r="G116" s="533"/>
      <c r="H116" s="84"/>
      <c r="I116" s="534"/>
      <c r="J116" s="535"/>
      <c r="K116" s="535"/>
      <c r="L116" s="536"/>
      <c r="M116" s="534"/>
      <c r="N116" s="536"/>
      <c r="O116" s="120"/>
      <c r="P116" s="120"/>
      <c r="Q116" s="534"/>
      <c r="R116" s="534" t="s">
        <v>302</v>
      </c>
      <c r="S116" s="534"/>
      <c r="T116" s="556"/>
      <c r="U116" s="557"/>
      <c r="V116" s="406"/>
    </row>
    <row r="117" spans="1:23" x14ac:dyDescent="0.25">
      <c r="A117" s="1303"/>
      <c r="B117" s="667">
        <v>3</v>
      </c>
      <c r="C117" s="84"/>
      <c r="D117" s="74"/>
      <c r="E117" s="74"/>
      <c r="F117" s="84"/>
      <c r="G117" s="533"/>
      <c r="H117" s="84"/>
      <c r="I117" s="534"/>
      <c r="J117" s="535"/>
      <c r="K117" s="535"/>
      <c r="L117" s="536"/>
      <c r="M117" s="534"/>
      <c r="N117" s="536"/>
      <c r="O117" s="120"/>
      <c r="P117" s="120"/>
      <c r="Q117" s="534"/>
      <c r="R117" s="534"/>
      <c r="S117" s="534"/>
      <c r="T117" s="556"/>
      <c r="U117" s="557"/>
      <c r="V117" s="406"/>
    </row>
    <row r="118" spans="1:23" x14ac:dyDescent="0.25">
      <c r="A118" s="1303"/>
      <c r="B118" s="667">
        <v>4</v>
      </c>
      <c r="C118" s="84"/>
      <c r="D118" s="74"/>
      <c r="E118" s="74"/>
      <c r="F118" s="84"/>
      <c r="G118" s="533"/>
      <c r="H118" s="84"/>
      <c r="I118" s="534"/>
      <c r="J118" s="535"/>
      <c r="K118" s="535"/>
      <c r="L118" s="536"/>
      <c r="M118" s="534"/>
      <c r="N118" s="536"/>
      <c r="O118" s="120"/>
      <c r="P118" s="120"/>
      <c r="Q118" s="534"/>
      <c r="R118" s="534"/>
      <c r="S118" s="534"/>
      <c r="T118" s="556"/>
      <c r="U118" s="557"/>
      <c r="V118" s="406"/>
    </row>
    <row r="119" spans="1:23" x14ac:dyDescent="0.25">
      <c r="A119" s="1303"/>
      <c r="B119" s="667">
        <v>5</v>
      </c>
      <c r="C119" s="84"/>
      <c r="D119" s="74"/>
      <c r="E119" s="74"/>
      <c r="F119" s="84"/>
      <c r="G119" s="533"/>
      <c r="H119" s="84"/>
      <c r="I119" s="534"/>
      <c r="J119" s="535"/>
      <c r="K119" s="535"/>
      <c r="L119" s="536"/>
      <c r="M119" s="534"/>
      <c r="N119" s="536"/>
      <c r="O119" s="120"/>
      <c r="P119" s="120"/>
      <c r="Q119" s="534"/>
      <c r="R119" s="534"/>
      <c r="S119" s="534"/>
      <c r="T119" s="556"/>
      <c r="U119" s="557"/>
      <c r="V119" s="406"/>
    </row>
    <row r="120" spans="1:23" x14ac:dyDescent="0.25">
      <c r="A120" s="1303"/>
      <c r="B120" s="667">
        <v>6</v>
      </c>
      <c r="C120" s="84"/>
      <c r="D120" s="74"/>
      <c r="E120" s="74"/>
      <c r="F120" s="84"/>
      <c r="G120" s="533"/>
      <c r="H120" s="84"/>
      <c r="I120" s="534"/>
      <c r="J120" s="535"/>
      <c r="K120" s="535"/>
      <c r="L120" s="536"/>
      <c r="M120" s="534"/>
      <c r="N120" s="536"/>
      <c r="O120" s="120"/>
      <c r="P120" s="120"/>
      <c r="Q120" s="534"/>
      <c r="R120" s="534"/>
      <c r="S120" s="534"/>
      <c r="T120" s="556"/>
      <c r="U120" s="557"/>
      <c r="V120" s="406"/>
    </row>
    <row r="121" spans="1:23" x14ac:dyDescent="0.25">
      <c r="A121" s="1303"/>
      <c r="B121" s="667">
        <v>7</v>
      </c>
      <c r="C121" s="84"/>
      <c r="D121" s="74"/>
      <c r="E121" s="74"/>
      <c r="F121" s="84"/>
      <c r="G121" s="533"/>
      <c r="H121" s="84"/>
      <c r="I121" s="534"/>
      <c r="J121" s="535"/>
      <c r="K121" s="535"/>
      <c r="L121" s="536"/>
      <c r="M121" s="534"/>
      <c r="N121" s="536"/>
      <c r="O121" s="120"/>
      <c r="P121" s="120"/>
      <c r="Q121" s="534"/>
      <c r="R121" s="534"/>
      <c r="S121" s="534"/>
      <c r="T121" s="556"/>
      <c r="U121" s="557"/>
      <c r="V121" s="406"/>
    </row>
    <row r="122" spans="1:23" x14ac:dyDescent="0.25">
      <c r="A122" s="1303"/>
      <c r="B122" s="667">
        <v>8</v>
      </c>
      <c r="C122" s="84"/>
      <c r="D122" s="74"/>
      <c r="E122" s="74"/>
      <c r="F122" s="84"/>
      <c r="G122" s="533"/>
      <c r="H122" s="84"/>
      <c r="I122" s="534"/>
      <c r="J122" s="535"/>
      <c r="K122" s="535"/>
      <c r="L122" s="536"/>
      <c r="M122" s="534"/>
      <c r="N122" s="536"/>
      <c r="O122" s="120"/>
      <c r="P122" s="120"/>
      <c r="Q122" s="534"/>
      <c r="R122" s="534"/>
      <c r="S122" s="534"/>
      <c r="T122" s="556"/>
      <c r="U122" s="557"/>
      <c r="V122" s="406"/>
    </row>
    <row r="123" spans="1:23" x14ac:dyDescent="0.25">
      <c r="A123" s="1303"/>
      <c r="B123" s="667">
        <v>9</v>
      </c>
      <c r="C123" s="84"/>
      <c r="D123" s="74"/>
      <c r="E123" s="74"/>
      <c r="F123" s="84"/>
      <c r="G123" s="533"/>
      <c r="H123" s="84"/>
      <c r="I123" s="534"/>
      <c r="J123" s="535"/>
      <c r="K123" s="535"/>
      <c r="L123" s="536"/>
      <c r="M123" s="534"/>
      <c r="N123" s="536"/>
      <c r="O123" s="120"/>
      <c r="P123" s="120"/>
      <c r="Q123" s="534"/>
      <c r="R123" s="534"/>
      <c r="S123" s="534"/>
      <c r="T123" s="556"/>
      <c r="U123" s="557"/>
      <c r="V123" s="406"/>
    </row>
    <row r="124" spans="1:23" ht="15.75" thickBot="1" x14ac:dyDescent="0.3">
      <c r="A124" s="1304"/>
      <c r="B124" s="668">
        <v>10</v>
      </c>
      <c r="C124" s="104"/>
      <c r="D124" s="102"/>
      <c r="E124" s="102"/>
      <c r="F124" s="104"/>
      <c r="G124" s="538"/>
      <c r="H124" s="104"/>
      <c r="I124" s="539"/>
      <c r="J124" s="540"/>
      <c r="K124" s="540"/>
      <c r="L124" s="541"/>
      <c r="M124" s="539"/>
      <c r="N124" s="541"/>
      <c r="O124" s="121"/>
      <c r="P124" s="121"/>
      <c r="Q124" s="539"/>
      <c r="R124" s="539"/>
      <c r="S124" s="539"/>
      <c r="T124" s="558"/>
      <c r="U124" s="559"/>
      <c r="V124" s="406"/>
    </row>
    <row r="125" spans="1:23" ht="25.5" thickBot="1" x14ac:dyDescent="0.3">
      <c r="A125" s="612"/>
      <c r="C125" s="613"/>
      <c r="D125" s="614"/>
      <c r="E125" s="395" t="s">
        <v>303</v>
      </c>
      <c r="F125" s="396">
        <f>COUNTA(F115:F124)</f>
        <v>0</v>
      </c>
      <c r="G125" s="397">
        <f>COUNTA(G115:G124)</f>
        <v>0</v>
      </c>
      <c r="H125" s="613"/>
      <c r="I125" s="523"/>
      <c r="J125" s="615"/>
      <c r="K125" s="615"/>
      <c r="L125" s="616"/>
      <c r="M125" s="1208" t="s">
        <v>440</v>
      </c>
      <c r="N125" s="1209"/>
      <c r="O125" s="654">
        <f>SUM(O115:O124)</f>
        <v>0</v>
      </c>
      <c r="P125" s="655">
        <f>SUM(P115:P124)</f>
        <v>0</v>
      </c>
      <c r="Q125" s="523"/>
      <c r="S125" s="75"/>
      <c r="T125" s="79"/>
      <c r="U125" s="560"/>
      <c r="V125" s="545"/>
      <c r="W125" s="544"/>
    </row>
    <row r="126" spans="1:23" ht="24" customHeight="1" thickBot="1" x14ac:dyDescent="0.3">
      <c r="A126" s="546"/>
      <c r="B126" s="521"/>
      <c r="C126" s="487"/>
      <c r="D126" s="487"/>
      <c r="E126" s="487"/>
      <c r="F126" s="521"/>
      <c r="G126" s="487"/>
      <c r="H126" s="487"/>
      <c r="I126" s="521"/>
      <c r="J126" s="521"/>
      <c r="K126" s="521"/>
      <c r="L126" s="487"/>
      <c r="M126" s="487"/>
      <c r="N126" s="487"/>
      <c r="O126" s="487"/>
      <c r="P126" s="487"/>
      <c r="Q126" s="487"/>
      <c r="R126" s="487"/>
      <c r="S126" s="487"/>
      <c r="T126" s="561"/>
      <c r="U126" s="562"/>
      <c r="V126" s="493"/>
    </row>
    <row r="127" spans="1:23" ht="15.75" thickBot="1" x14ac:dyDescent="0.3">
      <c r="A127" s="524"/>
      <c r="B127" s="402"/>
      <c r="C127" s="280"/>
      <c r="D127" s="280"/>
      <c r="E127" s="280"/>
      <c r="F127" s="402"/>
      <c r="G127" s="280"/>
      <c r="H127" s="280"/>
      <c r="I127" s="402"/>
      <c r="J127" s="402"/>
      <c r="K127" s="402"/>
      <c r="L127" s="280"/>
      <c r="M127" s="280"/>
      <c r="N127" s="280"/>
      <c r="O127" s="280"/>
      <c r="P127" s="280"/>
      <c r="Q127" s="280"/>
      <c r="R127" s="280"/>
      <c r="S127" s="280"/>
      <c r="T127" s="551"/>
      <c r="U127" s="551"/>
      <c r="V127" s="404"/>
    </row>
    <row r="128" spans="1:23" ht="15.75" thickBot="1" x14ac:dyDescent="0.3">
      <c r="A128" s="663" t="s">
        <v>9</v>
      </c>
      <c r="B128" s="1226" t="s">
        <v>542</v>
      </c>
      <c r="C128" s="1227"/>
      <c r="E128" s="1300" t="s">
        <v>267</v>
      </c>
      <c r="F128" s="1301"/>
      <c r="G128" s="1224">
        <f>VLOOKUP(B128,'Urbano.Piano inv. forn'!$D$58:$H$77,3,FALSE)</f>
        <v>0</v>
      </c>
      <c r="H128" s="1225"/>
      <c r="I128" s="64"/>
      <c r="J128" s="1300" t="s">
        <v>268</v>
      </c>
      <c r="K128" s="1302"/>
      <c r="L128" s="1301"/>
      <c r="M128" s="1224">
        <f>VLOOKUP(B128,'Urbano.Piano inv. forn'!$D$58:$H$77,4,FALSE)</f>
        <v>0</v>
      </c>
      <c r="N128" s="1225"/>
      <c r="P128" s="660" t="s">
        <v>269</v>
      </c>
      <c r="Q128" s="619"/>
      <c r="S128" s="662" t="s">
        <v>270</v>
      </c>
      <c r="T128" s="1253"/>
      <c r="U128" s="1254"/>
      <c r="V128" s="406"/>
    </row>
    <row r="129" spans="1:23" ht="13.5" customHeight="1" thickBot="1" x14ac:dyDescent="0.3">
      <c r="A129" s="109"/>
      <c r="B129" s="76"/>
      <c r="C129" s="76"/>
      <c r="E129" s="77"/>
      <c r="F129" s="77"/>
      <c r="G129" s="78"/>
      <c r="H129" s="78"/>
      <c r="I129" s="64"/>
      <c r="J129" s="77"/>
      <c r="K129" s="77"/>
      <c r="L129" s="77"/>
      <c r="M129" s="78"/>
      <c r="N129" s="78"/>
      <c r="P129" s="79"/>
      <c r="S129" s="75"/>
      <c r="T129" s="552"/>
      <c r="V129" s="110"/>
      <c r="W129" s="523"/>
    </row>
    <row r="130" spans="1:23" ht="33.75" customHeight="1" thickBot="1" x14ac:dyDescent="0.3">
      <c r="A130" s="1305" t="s">
        <v>271</v>
      </c>
      <c r="B130" s="1306"/>
      <c r="C130" s="1306"/>
      <c r="D130" s="1307"/>
      <c r="E130" s="1210">
        <f>VLOOKUP(B128,'Urbano.Piano inv. forn'!$D$58:$V$77,17,FALSE)</f>
        <v>0</v>
      </c>
      <c r="F130" s="1258"/>
      <c r="G130" s="1258"/>
      <c r="H130" s="1211"/>
      <c r="I130" s="64"/>
      <c r="J130" s="1308" t="s">
        <v>52</v>
      </c>
      <c r="K130" s="1309"/>
      <c r="L130" s="1310"/>
      <c r="M130" s="1210">
        <f>VLOOKUP(B128,'Urbano.Piano inv. forn'!$D$58:$V$77,19,FALSE)</f>
        <v>0</v>
      </c>
      <c r="N130" s="1211"/>
      <c r="O130" s="98"/>
      <c r="P130" s="661" t="s">
        <v>272</v>
      </c>
      <c r="Q130" s="115">
        <f>M130+E130</f>
        <v>0</v>
      </c>
      <c r="S130" s="662" t="s">
        <v>273</v>
      </c>
      <c r="T130" s="1253"/>
      <c r="U130" s="1254"/>
      <c r="V130" s="110"/>
      <c r="W130" s="523"/>
    </row>
    <row r="131" spans="1:23" ht="33.75" customHeight="1" thickBot="1" x14ac:dyDescent="0.3">
      <c r="A131" s="116"/>
      <c r="B131" s="117"/>
      <c r="C131" s="117"/>
      <c r="D131" s="117"/>
      <c r="E131" s="118"/>
      <c r="F131" s="118"/>
      <c r="G131" s="118"/>
      <c r="H131" s="118"/>
      <c r="I131" s="64"/>
      <c r="J131" s="77"/>
      <c r="K131" s="77"/>
      <c r="L131" s="77"/>
      <c r="M131" s="118"/>
      <c r="N131" s="118"/>
      <c r="O131" s="98"/>
      <c r="P131" s="75"/>
      <c r="Q131" s="98"/>
      <c r="S131" s="75"/>
      <c r="T131" s="553"/>
      <c r="U131" s="553"/>
      <c r="V131" s="110"/>
      <c r="W131" s="523"/>
    </row>
    <row r="132" spans="1:23" s="147" customFormat="1" ht="72" customHeight="1" x14ac:dyDescent="0.25">
      <c r="A132" s="1286" t="s">
        <v>274</v>
      </c>
      <c r="B132" s="1288" t="s">
        <v>275</v>
      </c>
      <c r="C132" s="1288" t="s">
        <v>276</v>
      </c>
      <c r="D132" s="657" t="s">
        <v>277</v>
      </c>
      <c r="E132" s="656" t="s">
        <v>278</v>
      </c>
      <c r="F132" s="657" t="s">
        <v>279</v>
      </c>
      <c r="G132" s="657" t="s">
        <v>280</v>
      </c>
      <c r="H132" s="658" t="s">
        <v>241</v>
      </c>
      <c r="I132" s="658" t="s">
        <v>281</v>
      </c>
      <c r="J132" s="658" t="s">
        <v>282</v>
      </c>
      <c r="K132" s="658" t="s">
        <v>636</v>
      </c>
      <c r="L132" s="658" t="s">
        <v>283</v>
      </c>
      <c r="M132" s="658" t="s">
        <v>284</v>
      </c>
      <c r="N132" s="658" t="s">
        <v>285</v>
      </c>
      <c r="O132" s="658" t="s">
        <v>286</v>
      </c>
      <c r="P132" s="658" t="s">
        <v>287</v>
      </c>
      <c r="Q132" s="658" t="s">
        <v>288</v>
      </c>
      <c r="R132" s="658" t="s">
        <v>289</v>
      </c>
      <c r="S132" s="658" t="s">
        <v>290</v>
      </c>
      <c r="T132" s="658" t="s">
        <v>632</v>
      </c>
      <c r="U132" s="664" t="s">
        <v>291</v>
      </c>
      <c r="V132" s="526"/>
    </row>
    <row r="133" spans="1:23" s="147" customFormat="1" ht="28.5" customHeight="1" thickBot="1" x14ac:dyDescent="0.3">
      <c r="A133" s="1298"/>
      <c r="B133" s="1299"/>
      <c r="C133" s="1299"/>
      <c r="D133" s="659" t="s">
        <v>292</v>
      </c>
      <c r="E133" s="659" t="s">
        <v>293</v>
      </c>
      <c r="F133" s="659" t="s">
        <v>294</v>
      </c>
      <c r="G133" s="659" t="s">
        <v>294</v>
      </c>
      <c r="H133" s="659" t="s">
        <v>627</v>
      </c>
      <c r="I133" s="659" t="s">
        <v>28</v>
      </c>
      <c r="J133" s="659" t="s">
        <v>295</v>
      </c>
      <c r="K133" s="659" t="s">
        <v>296</v>
      </c>
      <c r="L133" s="659" t="s">
        <v>296</v>
      </c>
      <c r="M133" s="659" t="s">
        <v>297</v>
      </c>
      <c r="N133" s="659" t="s">
        <v>296</v>
      </c>
      <c r="O133" s="659" t="s">
        <v>298</v>
      </c>
      <c r="P133" s="659" t="s">
        <v>629</v>
      </c>
      <c r="Q133" s="659" t="s">
        <v>299</v>
      </c>
      <c r="R133" s="659" t="s">
        <v>300</v>
      </c>
      <c r="S133" s="659" t="s">
        <v>301</v>
      </c>
      <c r="T133" s="659" t="s">
        <v>301</v>
      </c>
      <c r="U133" s="665"/>
      <c r="V133" s="526"/>
    </row>
    <row r="134" spans="1:23" ht="15" customHeight="1" x14ac:dyDescent="0.25">
      <c r="A134" s="1303" t="str">
        <f>B128</f>
        <v>urb. ibr_m.6</v>
      </c>
      <c r="B134" s="666">
        <v>1</v>
      </c>
      <c r="C134" s="166"/>
      <c r="D134" s="87"/>
      <c r="E134" s="87"/>
      <c r="F134" s="166"/>
      <c r="G134" s="528"/>
      <c r="H134" s="89"/>
      <c r="I134" s="529"/>
      <c r="J134" s="530"/>
      <c r="K134" s="530"/>
      <c r="L134" s="531"/>
      <c r="M134" s="529"/>
      <c r="N134" s="531"/>
      <c r="O134" s="129"/>
      <c r="P134" s="129"/>
      <c r="Q134" s="529"/>
      <c r="R134" s="529"/>
      <c r="S134" s="529"/>
      <c r="T134" s="554"/>
      <c r="U134" s="555"/>
      <c r="V134" s="406"/>
    </row>
    <row r="135" spans="1:23" x14ac:dyDescent="0.25">
      <c r="A135" s="1303"/>
      <c r="B135" s="667">
        <v>2</v>
      </c>
      <c r="C135" s="84"/>
      <c r="D135" s="74"/>
      <c r="E135" s="74"/>
      <c r="F135" s="84"/>
      <c r="G135" s="533"/>
      <c r="H135" s="84"/>
      <c r="I135" s="534"/>
      <c r="J135" s="535"/>
      <c r="K135" s="535"/>
      <c r="L135" s="536"/>
      <c r="M135" s="534"/>
      <c r="N135" s="536"/>
      <c r="O135" s="120"/>
      <c r="P135" s="120"/>
      <c r="Q135" s="534"/>
      <c r="R135" s="534" t="s">
        <v>302</v>
      </c>
      <c r="S135" s="534"/>
      <c r="T135" s="556"/>
      <c r="U135" s="557"/>
      <c r="V135" s="406"/>
    </row>
    <row r="136" spans="1:23" x14ac:dyDescent="0.25">
      <c r="A136" s="1303"/>
      <c r="B136" s="667">
        <v>3</v>
      </c>
      <c r="C136" s="84"/>
      <c r="D136" s="74"/>
      <c r="E136" s="74"/>
      <c r="F136" s="84"/>
      <c r="G136" s="533"/>
      <c r="H136" s="84"/>
      <c r="I136" s="534"/>
      <c r="J136" s="535"/>
      <c r="K136" s="535"/>
      <c r="L136" s="536"/>
      <c r="M136" s="534"/>
      <c r="N136" s="536"/>
      <c r="O136" s="120"/>
      <c r="P136" s="120"/>
      <c r="Q136" s="534"/>
      <c r="R136" s="534"/>
      <c r="S136" s="534"/>
      <c r="T136" s="556"/>
      <c r="U136" s="557"/>
      <c r="V136" s="406"/>
    </row>
    <row r="137" spans="1:23" x14ac:dyDescent="0.25">
      <c r="A137" s="1303"/>
      <c r="B137" s="667">
        <v>4</v>
      </c>
      <c r="C137" s="84"/>
      <c r="D137" s="74"/>
      <c r="E137" s="74"/>
      <c r="F137" s="84"/>
      <c r="G137" s="533"/>
      <c r="H137" s="84"/>
      <c r="I137" s="534"/>
      <c r="J137" s="535"/>
      <c r="K137" s="535"/>
      <c r="L137" s="536"/>
      <c r="M137" s="534"/>
      <c r="N137" s="536"/>
      <c r="O137" s="120"/>
      <c r="P137" s="120"/>
      <c r="Q137" s="534"/>
      <c r="R137" s="534"/>
      <c r="S137" s="534"/>
      <c r="T137" s="556"/>
      <c r="U137" s="557"/>
      <c r="V137" s="406"/>
    </row>
    <row r="138" spans="1:23" x14ac:dyDescent="0.25">
      <c r="A138" s="1303"/>
      <c r="B138" s="667">
        <v>5</v>
      </c>
      <c r="C138" s="84"/>
      <c r="D138" s="74"/>
      <c r="E138" s="74"/>
      <c r="F138" s="84"/>
      <c r="G138" s="533"/>
      <c r="H138" s="84"/>
      <c r="I138" s="534"/>
      <c r="J138" s="535"/>
      <c r="K138" s="535"/>
      <c r="L138" s="536"/>
      <c r="M138" s="534"/>
      <c r="N138" s="536"/>
      <c r="O138" s="120"/>
      <c r="P138" s="120"/>
      <c r="Q138" s="534"/>
      <c r="R138" s="534"/>
      <c r="S138" s="534"/>
      <c r="T138" s="556"/>
      <c r="U138" s="557"/>
      <c r="V138" s="406"/>
    </row>
    <row r="139" spans="1:23" x14ac:dyDescent="0.25">
      <c r="A139" s="1303"/>
      <c r="B139" s="667">
        <v>6</v>
      </c>
      <c r="C139" s="84"/>
      <c r="D139" s="74"/>
      <c r="E139" s="74"/>
      <c r="F139" s="84"/>
      <c r="G139" s="533"/>
      <c r="H139" s="84"/>
      <c r="I139" s="534"/>
      <c r="J139" s="535"/>
      <c r="K139" s="535"/>
      <c r="L139" s="536"/>
      <c r="M139" s="534"/>
      <c r="N139" s="536"/>
      <c r="O139" s="120"/>
      <c r="P139" s="120"/>
      <c r="Q139" s="534"/>
      <c r="R139" s="534"/>
      <c r="S139" s="534"/>
      <c r="T139" s="556"/>
      <c r="U139" s="557"/>
      <c r="V139" s="406"/>
    </row>
    <row r="140" spans="1:23" x14ac:dyDescent="0.25">
      <c r="A140" s="1303"/>
      <c r="B140" s="667">
        <v>7</v>
      </c>
      <c r="C140" s="84"/>
      <c r="D140" s="74"/>
      <c r="E140" s="74"/>
      <c r="F140" s="84"/>
      <c r="G140" s="533"/>
      <c r="H140" s="84"/>
      <c r="I140" s="534"/>
      <c r="J140" s="535"/>
      <c r="K140" s="535"/>
      <c r="L140" s="536"/>
      <c r="M140" s="534"/>
      <c r="N140" s="536"/>
      <c r="O140" s="120"/>
      <c r="P140" s="120"/>
      <c r="Q140" s="534"/>
      <c r="R140" s="534"/>
      <c r="S140" s="534"/>
      <c r="T140" s="556"/>
      <c r="U140" s="557"/>
      <c r="V140" s="406"/>
    </row>
    <row r="141" spans="1:23" x14ac:dyDescent="0.25">
      <c r="A141" s="1303"/>
      <c r="B141" s="667">
        <v>8</v>
      </c>
      <c r="C141" s="84"/>
      <c r="D141" s="74"/>
      <c r="E141" s="74"/>
      <c r="F141" s="84"/>
      <c r="G141" s="533"/>
      <c r="H141" s="84"/>
      <c r="I141" s="534"/>
      <c r="J141" s="535"/>
      <c r="K141" s="535"/>
      <c r="L141" s="536"/>
      <c r="M141" s="534"/>
      <c r="N141" s="536"/>
      <c r="O141" s="120"/>
      <c r="P141" s="120"/>
      <c r="Q141" s="534"/>
      <c r="R141" s="534"/>
      <c r="S141" s="534"/>
      <c r="T141" s="556"/>
      <c r="U141" s="557"/>
      <c r="V141" s="406"/>
    </row>
    <row r="142" spans="1:23" x14ac:dyDescent="0.25">
      <c r="A142" s="1303"/>
      <c r="B142" s="667">
        <v>9</v>
      </c>
      <c r="C142" s="84"/>
      <c r="D142" s="74"/>
      <c r="E142" s="74"/>
      <c r="F142" s="84"/>
      <c r="G142" s="533"/>
      <c r="H142" s="84"/>
      <c r="I142" s="534"/>
      <c r="J142" s="535"/>
      <c r="K142" s="535"/>
      <c r="L142" s="536"/>
      <c r="M142" s="534"/>
      <c r="N142" s="536"/>
      <c r="O142" s="120"/>
      <c r="P142" s="120"/>
      <c r="Q142" s="534"/>
      <c r="R142" s="534"/>
      <c r="S142" s="534"/>
      <c r="T142" s="556"/>
      <c r="U142" s="557"/>
      <c r="V142" s="406"/>
    </row>
    <row r="143" spans="1:23" ht="15.75" thickBot="1" x14ac:dyDescent="0.3">
      <c r="A143" s="1304"/>
      <c r="B143" s="668">
        <v>10</v>
      </c>
      <c r="C143" s="104"/>
      <c r="D143" s="102"/>
      <c r="E143" s="102"/>
      <c r="F143" s="104"/>
      <c r="G143" s="538"/>
      <c r="H143" s="104"/>
      <c r="I143" s="539"/>
      <c r="J143" s="540"/>
      <c r="K143" s="540"/>
      <c r="L143" s="541"/>
      <c r="M143" s="539"/>
      <c r="N143" s="541"/>
      <c r="O143" s="121"/>
      <c r="P143" s="121"/>
      <c r="Q143" s="539"/>
      <c r="R143" s="539"/>
      <c r="S143" s="539"/>
      <c r="T143" s="558"/>
      <c r="U143" s="559"/>
      <c r="V143" s="406"/>
    </row>
    <row r="144" spans="1:23" ht="25.5" thickBot="1" x14ac:dyDescent="0.3">
      <c r="A144" s="612"/>
      <c r="C144" s="613"/>
      <c r="D144" s="614"/>
      <c r="E144" s="395" t="s">
        <v>303</v>
      </c>
      <c r="F144" s="396">
        <f>COUNTA(F134:F143)</f>
        <v>0</v>
      </c>
      <c r="G144" s="397">
        <f>COUNTA(G134:G143)</f>
        <v>0</v>
      </c>
      <c r="H144" s="613"/>
      <c r="I144" s="523"/>
      <c r="J144" s="615"/>
      <c r="K144" s="615"/>
      <c r="L144" s="616"/>
      <c r="M144" s="1208" t="s">
        <v>440</v>
      </c>
      <c r="N144" s="1209"/>
      <c r="O144" s="654">
        <f>SUM(O134:O143)</f>
        <v>0</v>
      </c>
      <c r="P144" s="655">
        <f>SUM(P134:P143)</f>
        <v>0</v>
      </c>
      <c r="Q144" s="523"/>
      <c r="S144" s="75"/>
      <c r="T144" s="79"/>
      <c r="U144" s="560"/>
      <c r="V144" s="545"/>
      <c r="W144" s="544"/>
    </row>
    <row r="145" spans="1:23" ht="15.75" thickBot="1" x14ac:dyDescent="0.3">
      <c r="A145" s="546"/>
      <c r="B145" s="521"/>
      <c r="C145" s="487"/>
      <c r="D145" s="487"/>
      <c r="E145" s="487"/>
      <c r="F145" s="521"/>
      <c r="G145" s="487"/>
      <c r="H145" s="487"/>
      <c r="I145" s="521"/>
      <c r="J145" s="521"/>
      <c r="K145" s="521"/>
      <c r="L145" s="487"/>
      <c r="M145" s="487"/>
      <c r="N145" s="487"/>
      <c r="O145" s="487"/>
      <c r="P145" s="487"/>
      <c r="Q145" s="487"/>
      <c r="R145" s="487"/>
      <c r="S145" s="487"/>
      <c r="T145" s="561"/>
      <c r="U145" s="562"/>
      <c r="V145" s="493"/>
    </row>
    <row r="146" spans="1:23" ht="15.75" thickBot="1" x14ac:dyDescent="0.3">
      <c r="A146" s="524"/>
      <c r="B146" s="402"/>
      <c r="C146" s="280"/>
      <c r="D146" s="280"/>
      <c r="E146" s="280"/>
      <c r="F146" s="402"/>
      <c r="G146" s="280"/>
      <c r="H146" s="280"/>
      <c r="I146" s="402"/>
      <c r="J146" s="402"/>
      <c r="K146" s="402"/>
      <c r="L146" s="280"/>
      <c r="M146" s="280"/>
      <c r="N146" s="280"/>
      <c r="O146" s="280"/>
      <c r="P146" s="280"/>
      <c r="Q146" s="280"/>
      <c r="R146" s="280"/>
      <c r="S146" s="280"/>
      <c r="T146" s="551"/>
      <c r="U146" s="551"/>
      <c r="V146" s="404"/>
    </row>
    <row r="147" spans="1:23" ht="15.75" thickBot="1" x14ac:dyDescent="0.3">
      <c r="A147" s="663" t="s">
        <v>9</v>
      </c>
      <c r="B147" s="1226" t="s">
        <v>542</v>
      </c>
      <c r="C147" s="1227"/>
      <c r="E147" s="1300" t="s">
        <v>267</v>
      </c>
      <c r="F147" s="1301"/>
      <c r="G147" s="1224">
        <f>VLOOKUP(B147,'Urbano.Piano inv. forn'!$D$58:$H$77,3,FALSE)</f>
        <v>0</v>
      </c>
      <c r="H147" s="1225"/>
      <c r="I147" s="64"/>
      <c r="J147" s="1300" t="s">
        <v>268</v>
      </c>
      <c r="K147" s="1302"/>
      <c r="L147" s="1301"/>
      <c r="M147" s="1224">
        <f>VLOOKUP(B147,'Urbano.Piano inv. forn'!$D$58:$H$77,4,FALSE)</f>
        <v>0</v>
      </c>
      <c r="N147" s="1225"/>
      <c r="P147" s="660" t="s">
        <v>269</v>
      </c>
      <c r="Q147" s="619"/>
      <c r="S147" s="662" t="s">
        <v>270</v>
      </c>
      <c r="T147" s="1253"/>
      <c r="U147" s="1254"/>
      <c r="V147" s="406"/>
    </row>
    <row r="148" spans="1:23" ht="13.5" customHeight="1" thickBot="1" x14ac:dyDescent="0.3">
      <c r="A148" s="109"/>
      <c r="B148" s="76"/>
      <c r="C148" s="76"/>
      <c r="E148" s="77"/>
      <c r="F148" s="77"/>
      <c r="G148" s="78"/>
      <c r="H148" s="78"/>
      <c r="I148" s="64"/>
      <c r="J148" s="77"/>
      <c r="K148" s="77"/>
      <c r="L148" s="77"/>
      <c r="M148" s="78"/>
      <c r="N148" s="78"/>
      <c r="P148" s="79"/>
      <c r="S148" s="75"/>
      <c r="T148" s="552"/>
      <c r="V148" s="110"/>
      <c r="W148" s="523"/>
    </row>
    <row r="149" spans="1:23" ht="33.75" customHeight="1" thickBot="1" x14ac:dyDescent="0.3">
      <c r="A149" s="1305" t="s">
        <v>271</v>
      </c>
      <c r="B149" s="1306"/>
      <c r="C149" s="1306"/>
      <c r="D149" s="1307"/>
      <c r="E149" s="1210">
        <f>VLOOKUP(B147,'Urbano.Piano inv. forn'!$D$58:$V$77,17,FALSE)</f>
        <v>0</v>
      </c>
      <c r="F149" s="1258"/>
      <c r="G149" s="1258"/>
      <c r="H149" s="1211"/>
      <c r="I149" s="64"/>
      <c r="J149" s="1308" t="s">
        <v>52</v>
      </c>
      <c r="K149" s="1309"/>
      <c r="L149" s="1310"/>
      <c r="M149" s="1210">
        <f>VLOOKUP(B147,'Urbano.Piano inv. forn'!$D$58:$V$77,19,FALSE)</f>
        <v>0</v>
      </c>
      <c r="N149" s="1211"/>
      <c r="O149" s="98"/>
      <c r="P149" s="661" t="s">
        <v>272</v>
      </c>
      <c r="Q149" s="115">
        <f>M149+E149</f>
        <v>0</v>
      </c>
      <c r="S149" s="662" t="s">
        <v>273</v>
      </c>
      <c r="T149" s="1253"/>
      <c r="U149" s="1254"/>
      <c r="V149" s="110"/>
      <c r="W149" s="523"/>
    </row>
    <row r="150" spans="1:23" ht="33.75" customHeight="1" thickBot="1" x14ac:dyDescent="0.3">
      <c r="A150" s="116"/>
      <c r="B150" s="117"/>
      <c r="C150" s="117"/>
      <c r="D150" s="117"/>
      <c r="E150" s="118"/>
      <c r="F150" s="118"/>
      <c r="G150" s="118"/>
      <c r="H150" s="118"/>
      <c r="I150" s="64"/>
      <c r="J150" s="77"/>
      <c r="K150" s="77"/>
      <c r="L150" s="77"/>
      <c r="M150" s="118"/>
      <c r="N150" s="118"/>
      <c r="O150" s="98"/>
      <c r="P150" s="75"/>
      <c r="Q150" s="98"/>
      <c r="S150" s="75"/>
      <c r="T150" s="553"/>
      <c r="U150" s="553"/>
      <c r="V150" s="110"/>
      <c r="W150" s="523"/>
    </row>
    <row r="151" spans="1:23" s="147" customFormat="1" ht="72" customHeight="1" x14ac:dyDescent="0.25">
      <c r="A151" s="1286" t="s">
        <v>274</v>
      </c>
      <c r="B151" s="1288" t="s">
        <v>275</v>
      </c>
      <c r="C151" s="1288" t="s">
        <v>276</v>
      </c>
      <c r="D151" s="657" t="s">
        <v>277</v>
      </c>
      <c r="E151" s="656" t="s">
        <v>278</v>
      </c>
      <c r="F151" s="657" t="s">
        <v>279</v>
      </c>
      <c r="G151" s="657" t="s">
        <v>280</v>
      </c>
      <c r="H151" s="658" t="s">
        <v>241</v>
      </c>
      <c r="I151" s="658" t="s">
        <v>281</v>
      </c>
      <c r="J151" s="658" t="s">
        <v>282</v>
      </c>
      <c r="K151" s="658" t="s">
        <v>636</v>
      </c>
      <c r="L151" s="658" t="s">
        <v>283</v>
      </c>
      <c r="M151" s="658" t="s">
        <v>284</v>
      </c>
      <c r="N151" s="658" t="s">
        <v>285</v>
      </c>
      <c r="O151" s="658" t="s">
        <v>286</v>
      </c>
      <c r="P151" s="658" t="s">
        <v>287</v>
      </c>
      <c r="Q151" s="658" t="s">
        <v>288</v>
      </c>
      <c r="R151" s="658" t="s">
        <v>289</v>
      </c>
      <c r="S151" s="658" t="s">
        <v>290</v>
      </c>
      <c r="T151" s="658" t="s">
        <v>632</v>
      </c>
      <c r="U151" s="664" t="s">
        <v>291</v>
      </c>
      <c r="V151" s="526"/>
    </row>
    <row r="152" spans="1:23" s="147" customFormat="1" ht="28.5" customHeight="1" thickBot="1" x14ac:dyDescent="0.3">
      <c r="A152" s="1298"/>
      <c r="B152" s="1299"/>
      <c r="C152" s="1299"/>
      <c r="D152" s="659" t="s">
        <v>292</v>
      </c>
      <c r="E152" s="659" t="s">
        <v>293</v>
      </c>
      <c r="F152" s="659" t="s">
        <v>294</v>
      </c>
      <c r="G152" s="659" t="s">
        <v>294</v>
      </c>
      <c r="H152" s="659" t="s">
        <v>627</v>
      </c>
      <c r="I152" s="659" t="s">
        <v>28</v>
      </c>
      <c r="J152" s="659" t="s">
        <v>295</v>
      </c>
      <c r="K152" s="659" t="s">
        <v>296</v>
      </c>
      <c r="L152" s="659" t="s">
        <v>296</v>
      </c>
      <c r="M152" s="659" t="s">
        <v>297</v>
      </c>
      <c r="N152" s="659" t="s">
        <v>296</v>
      </c>
      <c r="O152" s="659" t="s">
        <v>298</v>
      </c>
      <c r="P152" s="659" t="s">
        <v>629</v>
      </c>
      <c r="Q152" s="659" t="s">
        <v>299</v>
      </c>
      <c r="R152" s="659" t="s">
        <v>300</v>
      </c>
      <c r="S152" s="659" t="s">
        <v>301</v>
      </c>
      <c r="T152" s="659" t="s">
        <v>301</v>
      </c>
      <c r="U152" s="665"/>
      <c r="V152" s="526"/>
    </row>
    <row r="153" spans="1:23" ht="15" customHeight="1" x14ac:dyDescent="0.25">
      <c r="A153" s="1303" t="str">
        <f>B147</f>
        <v>urb. ibr_m.6</v>
      </c>
      <c r="B153" s="666">
        <v>1</v>
      </c>
      <c r="C153" s="166"/>
      <c r="D153" s="87"/>
      <c r="E153" s="87"/>
      <c r="F153" s="166"/>
      <c r="G153" s="528"/>
      <c r="H153" s="89"/>
      <c r="I153" s="529"/>
      <c r="J153" s="530"/>
      <c r="K153" s="530"/>
      <c r="L153" s="531"/>
      <c r="M153" s="529"/>
      <c r="N153" s="531"/>
      <c r="O153" s="129"/>
      <c r="P153" s="129"/>
      <c r="Q153" s="529"/>
      <c r="R153" s="529"/>
      <c r="S153" s="529"/>
      <c r="T153" s="554"/>
      <c r="U153" s="555"/>
      <c r="V153" s="406"/>
    </row>
    <row r="154" spans="1:23" x14ac:dyDescent="0.25">
      <c r="A154" s="1303"/>
      <c r="B154" s="667">
        <v>2</v>
      </c>
      <c r="C154" s="84"/>
      <c r="D154" s="74"/>
      <c r="E154" s="74"/>
      <c r="F154" s="84"/>
      <c r="G154" s="533"/>
      <c r="H154" s="84"/>
      <c r="I154" s="534"/>
      <c r="J154" s="535"/>
      <c r="K154" s="535"/>
      <c r="L154" s="536"/>
      <c r="M154" s="534"/>
      <c r="N154" s="536"/>
      <c r="O154" s="120"/>
      <c r="P154" s="120"/>
      <c r="Q154" s="534"/>
      <c r="R154" s="534" t="s">
        <v>302</v>
      </c>
      <c r="S154" s="534"/>
      <c r="T154" s="556"/>
      <c r="U154" s="557"/>
      <c r="V154" s="406"/>
    </row>
    <row r="155" spans="1:23" x14ac:dyDescent="0.25">
      <c r="A155" s="1303"/>
      <c r="B155" s="667">
        <v>3</v>
      </c>
      <c r="C155" s="84"/>
      <c r="D155" s="74"/>
      <c r="E155" s="74"/>
      <c r="F155" s="84"/>
      <c r="G155" s="533"/>
      <c r="H155" s="84"/>
      <c r="I155" s="534"/>
      <c r="J155" s="535"/>
      <c r="K155" s="535"/>
      <c r="L155" s="536"/>
      <c r="M155" s="534"/>
      <c r="N155" s="536"/>
      <c r="O155" s="120"/>
      <c r="P155" s="120"/>
      <c r="Q155" s="534"/>
      <c r="R155" s="534"/>
      <c r="S155" s="534"/>
      <c r="T155" s="556"/>
      <c r="U155" s="557"/>
      <c r="V155" s="406"/>
    </row>
    <row r="156" spans="1:23" x14ac:dyDescent="0.25">
      <c r="A156" s="1303"/>
      <c r="B156" s="667">
        <v>4</v>
      </c>
      <c r="C156" s="84"/>
      <c r="D156" s="74"/>
      <c r="E156" s="74"/>
      <c r="F156" s="84"/>
      <c r="G156" s="533"/>
      <c r="H156" s="84"/>
      <c r="I156" s="534"/>
      <c r="J156" s="535"/>
      <c r="K156" s="535"/>
      <c r="L156" s="536"/>
      <c r="M156" s="534"/>
      <c r="N156" s="536"/>
      <c r="O156" s="120"/>
      <c r="P156" s="120"/>
      <c r="Q156" s="534"/>
      <c r="R156" s="534"/>
      <c r="S156" s="534"/>
      <c r="T156" s="556"/>
      <c r="U156" s="557"/>
      <c r="V156" s="406"/>
    </row>
    <row r="157" spans="1:23" x14ac:dyDescent="0.25">
      <c r="A157" s="1303"/>
      <c r="B157" s="667">
        <v>5</v>
      </c>
      <c r="C157" s="84"/>
      <c r="D157" s="74"/>
      <c r="E157" s="74"/>
      <c r="F157" s="84"/>
      <c r="G157" s="533"/>
      <c r="H157" s="84"/>
      <c r="I157" s="534"/>
      <c r="J157" s="535"/>
      <c r="K157" s="535"/>
      <c r="L157" s="536"/>
      <c r="M157" s="534"/>
      <c r="N157" s="536"/>
      <c r="O157" s="120"/>
      <c r="P157" s="120"/>
      <c r="Q157" s="534"/>
      <c r="R157" s="534"/>
      <c r="S157" s="534"/>
      <c r="T157" s="556"/>
      <c r="U157" s="557"/>
      <c r="V157" s="406"/>
    </row>
    <row r="158" spans="1:23" x14ac:dyDescent="0.25">
      <c r="A158" s="1303"/>
      <c r="B158" s="667">
        <v>6</v>
      </c>
      <c r="C158" s="84"/>
      <c r="D158" s="74"/>
      <c r="E158" s="74"/>
      <c r="F158" s="84"/>
      <c r="G158" s="533"/>
      <c r="H158" s="84"/>
      <c r="I158" s="534"/>
      <c r="J158" s="535"/>
      <c r="K158" s="535"/>
      <c r="L158" s="536"/>
      <c r="M158" s="534"/>
      <c r="N158" s="536"/>
      <c r="O158" s="120"/>
      <c r="P158" s="120"/>
      <c r="Q158" s="534"/>
      <c r="R158" s="534"/>
      <c r="S158" s="534"/>
      <c r="T158" s="556"/>
      <c r="U158" s="557"/>
      <c r="V158" s="406"/>
    </row>
    <row r="159" spans="1:23" x14ac:dyDescent="0.25">
      <c r="A159" s="1303"/>
      <c r="B159" s="667">
        <v>7</v>
      </c>
      <c r="C159" s="84"/>
      <c r="D159" s="74"/>
      <c r="E159" s="74"/>
      <c r="F159" s="84"/>
      <c r="G159" s="533"/>
      <c r="H159" s="84"/>
      <c r="I159" s="534"/>
      <c r="J159" s="535"/>
      <c r="K159" s="535"/>
      <c r="L159" s="536"/>
      <c r="M159" s="534"/>
      <c r="N159" s="536"/>
      <c r="O159" s="120"/>
      <c r="P159" s="120"/>
      <c r="Q159" s="534"/>
      <c r="R159" s="534"/>
      <c r="S159" s="534"/>
      <c r="T159" s="556"/>
      <c r="U159" s="557"/>
      <c r="V159" s="406"/>
    </row>
    <row r="160" spans="1:23" x14ac:dyDescent="0.25">
      <c r="A160" s="1303"/>
      <c r="B160" s="667">
        <v>8</v>
      </c>
      <c r="C160" s="84"/>
      <c r="D160" s="74"/>
      <c r="E160" s="74"/>
      <c r="F160" s="84"/>
      <c r="G160" s="533"/>
      <c r="H160" s="84"/>
      <c r="I160" s="534"/>
      <c r="J160" s="535"/>
      <c r="K160" s="535"/>
      <c r="L160" s="536"/>
      <c r="M160" s="534"/>
      <c r="N160" s="536"/>
      <c r="O160" s="120"/>
      <c r="P160" s="120"/>
      <c r="Q160" s="534"/>
      <c r="R160" s="534"/>
      <c r="S160" s="534"/>
      <c r="T160" s="556"/>
      <c r="U160" s="557"/>
      <c r="V160" s="406"/>
    </row>
    <row r="161" spans="1:23" x14ac:dyDescent="0.25">
      <c r="A161" s="1303"/>
      <c r="B161" s="667">
        <v>9</v>
      </c>
      <c r="C161" s="84"/>
      <c r="D161" s="74"/>
      <c r="E161" s="74"/>
      <c r="F161" s="84"/>
      <c r="G161" s="533"/>
      <c r="H161" s="84"/>
      <c r="I161" s="534"/>
      <c r="J161" s="535"/>
      <c r="K161" s="535"/>
      <c r="L161" s="536"/>
      <c r="M161" s="534"/>
      <c r="N161" s="536"/>
      <c r="O161" s="120"/>
      <c r="P161" s="120"/>
      <c r="Q161" s="534"/>
      <c r="R161" s="534"/>
      <c r="S161" s="534"/>
      <c r="T161" s="556"/>
      <c r="U161" s="557"/>
      <c r="V161" s="406"/>
    </row>
    <row r="162" spans="1:23" ht="15.75" thickBot="1" x14ac:dyDescent="0.3">
      <c r="A162" s="1304"/>
      <c r="B162" s="668">
        <v>10</v>
      </c>
      <c r="C162" s="104"/>
      <c r="D162" s="102"/>
      <c r="E162" s="102"/>
      <c r="F162" s="104"/>
      <c r="G162" s="538"/>
      <c r="H162" s="104"/>
      <c r="I162" s="539"/>
      <c r="J162" s="540"/>
      <c r="K162" s="540"/>
      <c r="L162" s="541"/>
      <c r="M162" s="539"/>
      <c r="N162" s="541"/>
      <c r="O162" s="121"/>
      <c r="P162" s="121"/>
      <c r="Q162" s="539"/>
      <c r="R162" s="539"/>
      <c r="S162" s="539"/>
      <c r="T162" s="558"/>
      <c r="U162" s="559"/>
      <c r="V162" s="406"/>
    </row>
    <row r="163" spans="1:23" ht="25.5" thickBot="1" x14ac:dyDescent="0.3">
      <c r="A163" s="612"/>
      <c r="C163" s="613"/>
      <c r="D163" s="614"/>
      <c r="E163" s="395" t="s">
        <v>303</v>
      </c>
      <c r="F163" s="396">
        <f>COUNTA(F153:F162)</f>
        <v>0</v>
      </c>
      <c r="G163" s="397">
        <f>COUNTA(G153:G162)</f>
        <v>0</v>
      </c>
      <c r="H163" s="613"/>
      <c r="I163" s="523"/>
      <c r="J163" s="615"/>
      <c r="K163" s="615"/>
      <c r="L163" s="616"/>
      <c r="M163" s="1208" t="s">
        <v>440</v>
      </c>
      <c r="N163" s="1209"/>
      <c r="O163" s="654">
        <f>SUM(O153:O162)</f>
        <v>0</v>
      </c>
      <c r="P163" s="655">
        <f>SUM(P153:P162)</f>
        <v>0</v>
      </c>
      <c r="Q163" s="523"/>
      <c r="S163" s="75"/>
      <c r="T163" s="79"/>
      <c r="U163" s="560"/>
      <c r="V163" s="545"/>
      <c r="W163" s="544"/>
    </row>
    <row r="164" spans="1:23" ht="15.75" thickBot="1" x14ac:dyDescent="0.3">
      <c r="A164" s="546"/>
      <c r="B164" s="521"/>
      <c r="C164" s="487"/>
      <c r="D164" s="487"/>
      <c r="E164" s="487"/>
      <c r="F164" s="521"/>
      <c r="G164" s="487"/>
      <c r="H164" s="487"/>
      <c r="I164" s="521"/>
      <c r="J164" s="521"/>
      <c r="K164" s="521"/>
      <c r="L164" s="487"/>
      <c r="M164" s="487"/>
      <c r="N164" s="487"/>
      <c r="O164" s="487"/>
      <c r="P164" s="487"/>
      <c r="Q164" s="487"/>
      <c r="R164" s="487"/>
      <c r="S164" s="487"/>
      <c r="T164" s="561"/>
      <c r="U164" s="562"/>
      <c r="V164" s="493"/>
    </row>
    <row r="165" spans="1:23" ht="15.75" thickBot="1" x14ac:dyDescent="0.3">
      <c r="A165" s="524"/>
      <c r="B165" s="402"/>
      <c r="C165" s="280"/>
      <c r="D165" s="280"/>
      <c r="E165" s="280"/>
      <c r="F165" s="402"/>
      <c r="G165" s="280"/>
      <c r="H165" s="280"/>
      <c r="I165" s="402"/>
      <c r="J165" s="402"/>
      <c r="K165" s="402"/>
      <c r="L165" s="280"/>
      <c r="M165" s="280"/>
      <c r="N165" s="280"/>
      <c r="O165" s="280"/>
      <c r="P165" s="280"/>
      <c r="Q165" s="280"/>
      <c r="R165" s="280"/>
      <c r="S165" s="280"/>
      <c r="T165" s="551"/>
      <c r="U165" s="551"/>
      <c r="V165" s="404"/>
    </row>
    <row r="166" spans="1:23" ht="15.75" thickBot="1" x14ac:dyDescent="0.3">
      <c r="A166" s="663" t="s">
        <v>9</v>
      </c>
      <c r="B166" s="1226" t="s">
        <v>542</v>
      </c>
      <c r="C166" s="1227"/>
      <c r="E166" s="1300" t="s">
        <v>267</v>
      </c>
      <c r="F166" s="1301"/>
      <c r="G166" s="1224">
        <f>VLOOKUP(B166,'Urbano.Piano inv. forn'!$D$58:$H$77,3,FALSE)</f>
        <v>0</v>
      </c>
      <c r="H166" s="1225"/>
      <c r="I166" s="64"/>
      <c r="J166" s="1300" t="s">
        <v>268</v>
      </c>
      <c r="K166" s="1302"/>
      <c r="L166" s="1301"/>
      <c r="M166" s="1224">
        <f>VLOOKUP(B166,'Urbano.Piano inv. forn'!$D$58:$H$77,4,FALSE)</f>
        <v>0</v>
      </c>
      <c r="N166" s="1225"/>
      <c r="P166" s="660" t="s">
        <v>269</v>
      </c>
      <c r="Q166" s="619"/>
      <c r="S166" s="662" t="s">
        <v>270</v>
      </c>
      <c r="T166" s="1253"/>
      <c r="U166" s="1254"/>
      <c r="V166" s="406"/>
    </row>
    <row r="167" spans="1:23" ht="13.5" customHeight="1" thickBot="1" x14ac:dyDescent="0.3">
      <c r="A167" s="109"/>
      <c r="B167" s="76"/>
      <c r="C167" s="76"/>
      <c r="E167" s="77"/>
      <c r="F167" s="77"/>
      <c r="G167" s="78"/>
      <c r="H167" s="78"/>
      <c r="I167" s="64"/>
      <c r="J167" s="77"/>
      <c r="K167" s="77"/>
      <c r="L167" s="77"/>
      <c r="M167" s="78"/>
      <c r="N167" s="78"/>
      <c r="P167" s="79"/>
      <c r="S167" s="75"/>
      <c r="T167" s="552"/>
      <c r="V167" s="110"/>
      <c r="W167" s="523"/>
    </row>
    <row r="168" spans="1:23" ht="33.75" customHeight="1" thickBot="1" x14ac:dyDescent="0.3">
      <c r="A168" s="1305" t="s">
        <v>271</v>
      </c>
      <c r="B168" s="1306"/>
      <c r="C168" s="1306"/>
      <c r="D168" s="1307"/>
      <c r="E168" s="1210">
        <f>VLOOKUP(B166,'Urbano.Piano inv. forn'!$D$58:$V$77,17,FALSE)</f>
        <v>0</v>
      </c>
      <c r="F168" s="1258"/>
      <c r="G168" s="1258"/>
      <c r="H168" s="1211"/>
      <c r="I168" s="64"/>
      <c r="J168" s="1308" t="s">
        <v>52</v>
      </c>
      <c r="K168" s="1309"/>
      <c r="L168" s="1310"/>
      <c r="M168" s="1210">
        <f>VLOOKUP(B166,'Urbano.Piano inv. forn'!$D$58:$V$77,19,FALSE)</f>
        <v>0</v>
      </c>
      <c r="N168" s="1211"/>
      <c r="O168" s="98"/>
      <c r="P168" s="661" t="s">
        <v>272</v>
      </c>
      <c r="Q168" s="115">
        <f>M168+E168</f>
        <v>0</v>
      </c>
      <c r="S168" s="662" t="s">
        <v>273</v>
      </c>
      <c r="T168" s="1253"/>
      <c r="U168" s="1254"/>
      <c r="V168" s="110"/>
      <c r="W168" s="523"/>
    </row>
    <row r="169" spans="1:23" ht="33.75" customHeight="1" thickBot="1" x14ac:dyDescent="0.3">
      <c r="A169" s="116"/>
      <c r="B169" s="117"/>
      <c r="C169" s="117"/>
      <c r="D169" s="117"/>
      <c r="E169" s="118"/>
      <c r="F169" s="118"/>
      <c r="G169" s="118"/>
      <c r="H169" s="118"/>
      <c r="I169" s="64"/>
      <c r="J169" s="77"/>
      <c r="K169" s="77"/>
      <c r="L169" s="77"/>
      <c r="M169" s="118"/>
      <c r="N169" s="118"/>
      <c r="O169" s="98"/>
      <c r="P169" s="75"/>
      <c r="Q169" s="98"/>
      <c r="S169" s="75"/>
      <c r="T169" s="553"/>
      <c r="U169" s="553"/>
      <c r="V169" s="110"/>
      <c r="W169" s="523"/>
    </row>
    <row r="170" spans="1:23" s="147" customFormat="1" ht="72" customHeight="1" x14ac:dyDescent="0.25">
      <c r="A170" s="1286" t="s">
        <v>274</v>
      </c>
      <c r="B170" s="1288" t="s">
        <v>275</v>
      </c>
      <c r="C170" s="1288" t="s">
        <v>276</v>
      </c>
      <c r="D170" s="657" t="s">
        <v>277</v>
      </c>
      <c r="E170" s="656" t="s">
        <v>278</v>
      </c>
      <c r="F170" s="657" t="s">
        <v>279</v>
      </c>
      <c r="G170" s="657" t="s">
        <v>280</v>
      </c>
      <c r="H170" s="658" t="s">
        <v>241</v>
      </c>
      <c r="I170" s="658" t="s">
        <v>281</v>
      </c>
      <c r="J170" s="658" t="s">
        <v>282</v>
      </c>
      <c r="K170" s="658" t="s">
        <v>636</v>
      </c>
      <c r="L170" s="658" t="s">
        <v>283</v>
      </c>
      <c r="M170" s="658" t="s">
        <v>284</v>
      </c>
      <c r="N170" s="658" t="s">
        <v>285</v>
      </c>
      <c r="O170" s="658" t="s">
        <v>286</v>
      </c>
      <c r="P170" s="658" t="s">
        <v>287</v>
      </c>
      <c r="Q170" s="658" t="s">
        <v>288</v>
      </c>
      <c r="R170" s="658" t="s">
        <v>289</v>
      </c>
      <c r="S170" s="658" t="s">
        <v>290</v>
      </c>
      <c r="T170" s="658" t="s">
        <v>632</v>
      </c>
      <c r="U170" s="664" t="s">
        <v>291</v>
      </c>
      <c r="V170" s="526"/>
    </row>
    <row r="171" spans="1:23" s="147" customFormat="1" ht="28.5" customHeight="1" thickBot="1" x14ac:dyDescent="0.3">
      <c r="A171" s="1298"/>
      <c r="B171" s="1299"/>
      <c r="C171" s="1299"/>
      <c r="D171" s="659" t="s">
        <v>292</v>
      </c>
      <c r="E171" s="659" t="s">
        <v>293</v>
      </c>
      <c r="F171" s="659" t="s">
        <v>294</v>
      </c>
      <c r="G171" s="659" t="s">
        <v>294</v>
      </c>
      <c r="H171" s="659" t="s">
        <v>627</v>
      </c>
      <c r="I171" s="659" t="s">
        <v>28</v>
      </c>
      <c r="J171" s="659" t="s">
        <v>295</v>
      </c>
      <c r="K171" s="659" t="s">
        <v>296</v>
      </c>
      <c r="L171" s="659" t="s">
        <v>296</v>
      </c>
      <c r="M171" s="659" t="s">
        <v>297</v>
      </c>
      <c r="N171" s="659" t="s">
        <v>296</v>
      </c>
      <c r="O171" s="659" t="s">
        <v>298</v>
      </c>
      <c r="P171" s="659" t="s">
        <v>629</v>
      </c>
      <c r="Q171" s="659" t="s">
        <v>299</v>
      </c>
      <c r="R171" s="659" t="s">
        <v>300</v>
      </c>
      <c r="S171" s="659" t="s">
        <v>301</v>
      </c>
      <c r="T171" s="659" t="s">
        <v>301</v>
      </c>
      <c r="U171" s="665"/>
      <c r="V171" s="526"/>
    </row>
    <row r="172" spans="1:23" ht="15" customHeight="1" x14ac:dyDescent="0.25">
      <c r="A172" s="1303" t="str">
        <f>B166</f>
        <v>urb. ibr_m.6</v>
      </c>
      <c r="B172" s="666">
        <v>1</v>
      </c>
      <c r="C172" s="166"/>
      <c r="D172" s="87"/>
      <c r="E172" s="87"/>
      <c r="F172" s="166"/>
      <c r="G172" s="528"/>
      <c r="H172" s="89"/>
      <c r="I172" s="529"/>
      <c r="J172" s="530"/>
      <c r="K172" s="530"/>
      <c r="L172" s="531"/>
      <c r="M172" s="529"/>
      <c r="N172" s="531"/>
      <c r="O172" s="129"/>
      <c r="P172" s="129"/>
      <c r="Q172" s="529"/>
      <c r="R172" s="529"/>
      <c r="S172" s="529"/>
      <c r="T172" s="554"/>
      <c r="U172" s="555"/>
      <c r="V172" s="406"/>
    </row>
    <row r="173" spans="1:23" x14ac:dyDescent="0.25">
      <c r="A173" s="1303"/>
      <c r="B173" s="667">
        <v>2</v>
      </c>
      <c r="C173" s="84"/>
      <c r="D173" s="74"/>
      <c r="E173" s="74"/>
      <c r="F173" s="84"/>
      <c r="G173" s="533"/>
      <c r="H173" s="84"/>
      <c r="I173" s="534"/>
      <c r="J173" s="535"/>
      <c r="K173" s="535"/>
      <c r="L173" s="536"/>
      <c r="M173" s="534"/>
      <c r="N173" s="536"/>
      <c r="O173" s="120"/>
      <c r="P173" s="120"/>
      <c r="Q173" s="534"/>
      <c r="R173" s="534" t="s">
        <v>302</v>
      </c>
      <c r="S173" s="534"/>
      <c r="T173" s="556"/>
      <c r="U173" s="557"/>
      <c r="V173" s="406"/>
    </row>
    <row r="174" spans="1:23" x14ac:dyDescent="0.25">
      <c r="A174" s="1303"/>
      <c r="B174" s="667">
        <v>3</v>
      </c>
      <c r="C174" s="84"/>
      <c r="D174" s="74"/>
      <c r="E174" s="74"/>
      <c r="F174" s="84"/>
      <c r="G174" s="533"/>
      <c r="H174" s="84"/>
      <c r="I174" s="534"/>
      <c r="J174" s="535"/>
      <c r="K174" s="535"/>
      <c r="L174" s="536"/>
      <c r="M174" s="534"/>
      <c r="N174" s="536"/>
      <c r="O174" s="120"/>
      <c r="P174" s="120"/>
      <c r="Q174" s="534"/>
      <c r="R174" s="534"/>
      <c r="S174" s="534"/>
      <c r="T174" s="556"/>
      <c r="U174" s="557"/>
      <c r="V174" s="406"/>
    </row>
    <row r="175" spans="1:23" x14ac:dyDescent="0.25">
      <c r="A175" s="1303"/>
      <c r="B175" s="667">
        <v>4</v>
      </c>
      <c r="C175" s="84"/>
      <c r="D175" s="74"/>
      <c r="E175" s="74"/>
      <c r="F175" s="84"/>
      <c r="G175" s="533"/>
      <c r="H175" s="84"/>
      <c r="I175" s="534"/>
      <c r="J175" s="535"/>
      <c r="K175" s="535"/>
      <c r="L175" s="536"/>
      <c r="M175" s="534"/>
      <c r="N175" s="536"/>
      <c r="O175" s="120"/>
      <c r="P175" s="120"/>
      <c r="Q175" s="534"/>
      <c r="R175" s="534"/>
      <c r="S175" s="534"/>
      <c r="T175" s="556"/>
      <c r="U175" s="557"/>
      <c r="V175" s="406"/>
    </row>
    <row r="176" spans="1:23" x14ac:dyDescent="0.25">
      <c r="A176" s="1303"/>
      <c r="B176" s="667">
        <v>5</v>
      </c>
      <c r="C176" s="84"/>
      <c r="D176" s="74"/>
      <c r="E176" s="74"/>
      <c r="F176" s="84"/>
      <c r="G176" s="533"/>
      <c r="H176" s="84"/>
      <c r="I176" s="534"/>
      <c r="J176" s="535"/>
      <c r="K176" s="535"/>
      <c r="L176" s="536"/>
      <c r="M176" s="534"/>
      <c r="N176" s="536"/>
      <c r="O176" s="120"/>
      <c r="P176" s="120"/>
      <c r="Q176" s="534"/>
      <c r="R176" s="534"/>
      <c r="S176" s="534"/>
      <c r="T176" s="556"/>
      <c r="U176" s="557"/>
      <c r="V176" s="406"/>
    </row>
    <row r="177" spans="1:23" x14ac:dyDescent="0.25">
      <c r="A177" s="1303"/>
      <c r="B177" s="667">
        <v>6</v>
      </c>
      <c r="C177" s="84"/>
      <c r="D177" s="74"/>
      <c r="E177" s="74"/>
      <c r="F177" s="84"/>
      <c r="G177" s="533"/>
      <c r="H177" s="84"/>
      <c r="I177" s="534"/>
      <c r="J177" s="535"/>
      <c r="K177" s="535"/>
      <c r="L177" s="536"/>
      <c r="M177" s="534"/>
      <c r="N177" s="536"/>
      <c r="O177" s="120"/>
      <c r="P177" s="120"/>
      <c r="Q177" s="534"/>
      <c r="R177" s="534"/>
      <c r="S177" s="534"/>
      <c r="T177" s="556"/>
      <c r="U177" s="557"/>
      <c r="V177" s="406"/>
    </row>
    <row r="178" spans="1:23" x14ac:dyDescent="0.25">
      <c r="A178" s="1303"/>
      <c r="B178" s="667">
        <v>7</v>
      </c>
      <c r="C178" s="84"/>
      <c r="D178" s="74"/>
      <c r="E178" s="74"/>
      <c r="F178" s="84"/>
      <c r="G178" s="533"/>
      <c r="H178" s="84"/>
      <c r="I178" s="534"/>
      <c r="J178" s="535"/>
      <c r="K178" s="535"/>
      <c r="L178" s="536"/>
      <c r="M178" s="534"/>
      <c r="N178" s="536"/>
      <c r="O178" s="120"/>
      <c r="P178" s="120"/>
      <c r="Q178" s="534"/>
      <c r="R178" s="534"/>
      <c r="S178" s="534"/>
      <c r="T178" s="556"/>
      <c r="U178" s="557"/>
      <c r="V178" s="406"/>
    </row>
    <row r="179" spans="1:23" x14ac:dyDescent="0.25">
      <c r="A179" s="1303"/>
      <c r="B179" s="667">
        <v>8</v>
      </c>
      <c r="C179" s="84"/>
      <c r="D179" s="74"/>
      <c r="E179" s="74"/>
      <c r="F179" s="84"/>
      <c r="G179" s="533"/>
      <c r="H179" s="84"/>
      <c r="I179" s="534"/>
      <c r="J179" s="535"/>
      <c r="K179" s="535"/>
      <c r="L179" s="536"/>
      <c r="M179" s="534"/>
      <c r="N179" s="536"/>
      <c r="O179" s="120"/>
      <c r="P179" s="120"/>
      <c r="Q179" s="534"/>
      <c r="R179" s="534"/>
      <c r="S179" s="534"/>
      <c r="T179" s="556"/>
      <c r="U179" s="557"/>
      <c r="V179" s="406"/>
    </row>
    <row r="180" spans="1:23" x14ac:dyDescent="0.25">
      <c r="A180" s="1303"/>
      <c r="B180" s="667">
        <v>9</v>
      </c>
      <c r="C180" s="84"/>
      <c r="D180" s="74"/>
      <c r="E180" s="74"/>
      <c r="F180" s="84"/>
      <c r="G180" s="533"/>
      <c r="H180" s="84"/>
      <c r="I180" s="534"/>
      <c r="J180" s="535"/>
      <c r="K180" s="535"/>
      <c r="L180" s="536"/>
      <c r="M180" s="534"/>
      <c r="N180" s="536"/>
      <c r="O180" s="120"/>
      <c r="P180" s="120"/>
      <c r="Q180" s="534"/>
      <c r="R180" s="534"/>
      <c r="S180" s="534"/>
      <c r="T180" s="556"/>
      <c r="U180" s="557"/>
      <c r="V180" s="406"/>
    </row>
    <row r="181" spans="1:23" ht="15.75" thickBot="1" x14ac:dyDescent="0.3">
      <c r="A181" s="1304"/>
      <c r="B181" s="668">
        <v>10</v>
      </c>
      <c r="C181" s="104"/>
      <c r="D181" s="102"/>
      <c r="E181" s="102"/>
      <c r="F181" s="104"/>
      <c r="G181" s="538"/>
      <c r="H181" s="104"/>
      <c r="I181" s="539"/>
      <c r="J181" s="540"/>
      <c r="K181" s="540"/>
      <c r="L181" s="541"/>
      <c r="M181" s="539"/>
      <c r="N181" s="541"/>
      <c r="O181" s="121"/>
      <c r="P181" s="121"/>
      <c r="Q181" s="539"/>
      <c r="R181" s="539"/>
      <c r="S181" s="539"/>
      <c r="T181" s="558"/>
      <c r="U181" s="559"/>
      <c r="V181" s="406"/>
    </row>
    <row r="182" spans="1:23" ht="25.5" thickBot="1" x14ac:dyDescent="0.3">
      <c r="A182" s="612"/>
      <c r="C182" s="613"/>
      <c r="D182" s="614"/>
      <c r="E182" s="395" t="s">
        <v>303</v>
      </c>
      <c r="F182" s="396">
        <f>COUNTA(F172:F181)</f>
        <v>0</v>
      </c>
      <c r="G182" s="397">
        <f>COUNTA(G172:G181)</f>
        <v>0</v>
      </c>
      <c r="H182" s="613"/>
      <c r="I182" s="523"/>
      <c r="J182" s="615"/>
      <c r="K182" s="615"/>
      <c r="L182" s="616"/>
      <c r="M182" s="1208" t="s">
        <v>440</v>
      </c>
      <c r="N182" s="1209"/>
      <c r="O182" s="654">
        <f>SUM(O172:O181)</f>
        <v>0</v>
      </c>
      <c r="P182" s="655">
        <f>SUM(P172:P181)</f>
        <v>0</v>
      </c>
      <c r="Q182" s="523"/>
      <c r="S182" s="75"/>
      <c r="T182" s="79"/>
      <c r="U182" s="560"/>
      <c r="V182" s="545"/>
      <c r="W182" s="544"/>
    </row>
    <row r="183" spans="1:23" ht="15.75" thickBot="1" x14ac:dyDescent="0.3">
      <c r="A183" s="546"/>
      <c r="B183" s="521"/>
      <c r="C183" s="487"/>
      <c r="D183" s="487"/>
      <c r="E183" s="487"/>
      <c r="F183" s="521"/>
      <c r="G183" s="487"/>
      <c r="H183" s="487"/>
      <c r="I183" s="521"/>
      <c r="J183" s="521"/>
      <c r="K183" s="521"/>
      <c r="L183" s="487"/>
      <c r="M183" s="487"/>
      <c r="N183" s="487"/>
      <c r="O183" s="487"/>
      <c r="P183" s="487"/>
      <c r="Q183" s="487"/>
      <c r="R183" s="487"/>
      <c r="S183" s="487"/>
      <c r="T183" s="561"/>
      <c r="U183" s="562"/>
      <c r="V183" s="493"/>
    </row>
    <row r="184" spans="1:23" ht="15.75" thickBot="1" x14ac:dyDescent="0.3">
      <c r="A184" s="524"/>
      <c r="B184" s="402"/>
      <c r="C184" s="280"/>
      <c r="D184" s="280"/>
      <c r="E184" s="280"/>
      <c r="F184" s="402"/>
      <c r="G184" s="280"/>
      <c r="H184" s="280"/>
      <c r="I184" s="402"/>
      <c r="J184" s="402"/>
      <c r="K184" s="402"/>
      <c r="L184" s="280"/>
      <c r="M184" s="280"/>
      <c r="N184" s="280"/>
      <c r="O184" s="280"/>
      <c r="P184" s="280"/>
      <c r="Q184" s="280"/>
      <c r="R184" s="280"/>
      <c r="S184" s="280"/>
      <c r="T184" s="551"/>
      <c r="U184" s="551"/>
      <c r="V184" s="404"/>
    </row>
    <row r="185" spans="1:23" ht="15.75" thickBot="1" x14ac:dyDescent="0.3">
      <c r="A185" s="663" t="s">
        <v>9</v>
      </c>
      <c r="B185" s="1226" t="s">
        <v>542</v>
      </c>
      <c r="C185" s="1227"/>
      <c r="E185" s="1300" t="s">
        <v>267</v>
      </c>
      <c r="F185" s="1301"/>
      <c r="G185" s="1224">
        <f>VLOOKUP(B185,'Urbano.Piano inv. forn'!$D$58:$H$77,3,FALSE)</f>
        <v>0</v>
      </c>
      <c r="H185" s="1225"/>
      <c r="I185" s="64"/>
      <c r="J185" s="1300" t="s">
        <v>268</v>
      </c>
      <c r="K185" s="1302"/>
      <c r="L185" s="1301"/>
      <c r="M185" s="1224">
        <f>VLOOKUP(B185,'Urbano.Piano inv. forn'!$D$58:$H$77,4,FALSE)</f>
        <v>0</v>
      </c>
      <c r="N185" s="1225"/>
      <c r="P185" s="660" t="s">
        <v>269</v>
      </c>
      <c r="Q185" s="619"/>
      <c r="S185" s="662" t="s">
        <v>270</v>
      </c>
      <c r="T185" s="1253"/>
      <c r="U185" s="1254"/>
      <c r="V185" s="406"/>
    </row>
    <row r="186" spans="1:23" ht="13.5" customHeight="1" thickBot="1" x14ac:dyDescent="0.3">
      <c r="A186" s="109"/>
      <c r="B186" s="76"/>
      <c r="C186" s="76"/>
      <c r="E186" s="77"/>
      <c r="F186" s="77"/>
      <c r="G186" s="78"/>
      <c r="H186" s="78"/>
      <c r="I186" s="64"/>
      <c r="J186" s="77"/>
      <c r="K186" s="77"/>
      <c r="L186" s="77"/>
      <c r="M186" s="78"/>
      <c r="N186" s="78"/>
      <c r="P186" s="79"/>
      <c r="S186" s="75"/>
      <c r="T186" s="552"/>
      <c r="V186" s="110"/>
      <c r="W186" s="523"/>
    </row>
    <row r="187" spans="1:23" ht="33.75" customHeight="1" thickBot="1" x14ac:dyDescent="0.3">
      <c r="A187" s="1305" t="s">
        <v>271</v>
      </c>
      <c r="B187" s="1306"/>
      <c r="C187" s="1306"/>
      <c r="D187" s="1307"/>
      <c r="E187" s="1210">
        <f>VLOOKUP(B185,'Urbano.Piano inv. forn'!$D$58:$V$77,17,FALSE)</f>
        <v>0</v>
      </c>
      <c r="F187" s="1258"/>
      <c r="G187" s="1258"/>
      <c r="H187" s="1211"/>
      <c r="I187" s="64"/>
      <c r="J187" s="1308" t="s">
        <v>52</v>
      </c>
      <c r="K187" s="1309"/>
      <c r="L187" s="1310"/>
      <c r="M187" s="1210">
        <f>VLOOKUP(B185,'Urbano.Piano inv. forn'!$D$58:$V$77,19,FALSE)</f>
        <v>0</v>
      </c>
      <c r="N187" s="1211"/>
      <c r="O187" s="98"/>
      <c r="P187" s="661" t="s">
        <v>272</v>
      </c>
      <c r="Q187" s="115">
        <f>M187+E187</f>
        <v>0</v>
      </c>
      <c r="S187" s="662" t="s">
        <v>273</v>
      </c>
      <c r="T187" s="1253"/>
      <c r="U187" s="1254"/>
      <c r="V187" s="110"/>
      <c r="W187" s="523"/>
    </row>
    <row r="188" spans="1:23" ht="33.75" customHeight="1" thickBot="1" x14ac:dyDescent="0.3">
      <c r="A188" s="116"/>
      <c r="B188" s="117"/>
      <c r="C188" s="117"/>
      <c r="D188" s="117"/>
      <c r="E188" s="118"/>
      <c r="F188" s="118"/>
      <c r="G188" s="118"/>
      <c r="H188" s="118"/>
      <c r="I188" s="64"/>
      <c r="J188" s="77"/>
      <c r="K188" s="77"/>
      <c r="L188" s="77"/>
      <c r="M188" s="118"/>
      <c r="N188" s="118"/>
      <c r="O188" s="98"/>
      <c r="P188" s="75"/>
      <c r="Q188" s="98"/>
      <c r="S188" s="75"/>
      <c r="T188" s="553"/>
      <c r="U188" s="553"/>
      <c r="V188" s="110"/>
      <c r="W188" s="523"/>
    </row>
    <row r="189" spans="1:23" s="147" customFormat="1" ht="72" customHeight="1" x14ac:dyDescent="0.25">
      <c r="A189" s="1286" t="s">
        <v>274</v>
      </c>
      <c r="B189" s="1288" t="s">
        <v>275</v>
      </c>
      <c r="C189" s="1288" t="s">
        <v>276</v>
      </c>
      <c r="D189" s="657" t="s">
        <v>277</v>
      </c>
      <c r="E189" s="656" t="s">
        <v>278</v>
      </c>
      <c r="F189" s="657" t="s">
        <v>279</v>
      </c>
      <c r="G189" s="657" t="s">
        <v>280</v>
      </c>
      <c r="H189" s="658" t="s">
        <v>241</v>
      </c>
      <c r="I189" s="658" t="s">
        <v>281</v>
      </c>
      <c r="J189" s="658" t="s">
        <v>282</v>
      </c>
      <c r="K189" s="658" t="s">
        <v>636</v>
      </c>
      <c r="L189" s="658" t="s">
        <v>283</v>
      </c>
      <c r="M189" s="658" t="s">
        <v>284</v>
      </c>
      <c r="N189" s="658" t="s">
        <v>285</v>
      </c>
      <c r="O189" s="658" t="s">
        <v>286</v>
      </c>
      <c r="P189" s="658" t="s">
        <v>287</v>
      </c>
      <c r="Q189" s="658" t="s">
        <v>288</v>
      </c>
      <c r="R189" s="658" t="s">
        <v>289</v>
      </c>
      <c r="S189" s="658" t="s">
        <v>290</v>
      </c>
      <c r="T189" s="658" t="s">
        <v>632</v>
      </c>
      <c r="U189" s="664" t="s">
        <v>291</v>
      </c>
      <c r="V189" s="526"/>
    </row>
    <row r="190" spans="1:23" s="147" customFormat="1" ht="28.5" customHeight="1" thickBot="1" x14ac:dyDescent="0.3">
      <c r="A190" s="1298"/>
      <c r="B190" s="1299"/>
      <c r="C190" s="1299"/>
      <c r="D190" s="659" t="s">
        <v>292</v>
      </c>
      <c r="E190" s="659" t="s">
        <v>293</v>
      </c>
      <c r="F190" s="659" t="s">
        <v>294</v>
      </c>
      <c r="G190" s="659" t="s">
        <v>294</v>
      </c>
      <c r="H190" s="659" t="s">
        <v>627</v>
      </c>
      <c r="I190" s="659" t="s">
        <v>28</v>
      </c>
      <c r="J190" s="659" t="s">
        <v>295</v>
      </c>
      <c r="K190" s="659" t="s">
        <v>296</v>
      </c>
      <c r="L190" s="659" t="s">
        <v>296</v>
      </c>
      <c r="M190" s="659" t="s">
        <v>297</v>
      </c>
      <c r="N190" s="659" t="s">
        <v>296</v>
      </c>
      <c r="O190" s="659" t="s">
        <v>298</v>
      </c>
      <c r="P190" s="659" t="s">
        <v>629</v>
      </c>
      <c r="Q190" s="659" t="s">
        <v>299</v>
      </c>
      <c r="R190" s="659" t="s">
        <v>300</v>
      </c>
      <c r="S190" s="659" t="s">
        <v>301</v>
      </c>
      <c r="T190" s="659" t="s">
        <v>301</v>
      </c>
      <c r="U190" s="665"/>
      <c r="V190" s="526"/>
    </row>
    <row r="191" spans="1:23" ht="15" customHeight="1" x14ac:dyDescent="0.25">
      <c r="A191" s="1303" t="str">
        <f>B185</f>
        <v>urb. ibr_m.6</v>
      </c>
      <c r="B191" s="666">
        <v>1</v>
      </c>
      <c r="C191" s="166"/>
      <c r="D191" s="87"/>
      <c r="E191" s="87"/>
      <c r="F191" s="166"/>
      <c r="G191" s="528"/>
      <c r="H191" s="89"/>
      <c r="I191" s="529"/>
      <c r="J191" s="530"/>
      <c r="K191" s="530"/>
      <c r="L191" s="531"/>
      <c r="M191" s="529"/>
      <c r="N191" s="531"/>
      <c r="O191" s="129"/>
      <c r="P191" s="129"/>
      <c r="Q191" s="529"/>
      <c r="R191" s="529"/>
      <c r="S191" s="529"/>
      <c r="T191" s="554"/>
      <c r="U191" s="555"/>
      <c r="V191" s="406"/>
    </row>
    <row r="192" spans="1:23" x14ac:dyDescent="0.25">
      <c r="A192" s="1303"/>
      <c r="B192" s="667">
        <v>2</v>
      </c>
      <c r="C192" s="84"/>
      <c r="D192" s="74"/>
      <c r="E192" s="74"/>
      <c r="F192" s="84"/>
      <c r="G192" s="533"/>
      <c r="H192" s="84"/>
      <c r="I192" s="534"/>
      <c r="J192" s="535"/>
      <c r="K192" s="535"/>
      <c r="L192" s="536"/>
      <c r="M192" s="534"/>
      <c r="N192" s="536"/>
      <c r="O192" s="120"/>
      <c r="P192" s="120"/>
      <c r="Q192" s="534"/>
      <c r="R192" s="534" t="s">
        <v>302</v>
      </c>
      <c r="S192" s="534"/>
      <c r="T192" s="556"/>
      <c r="U192" s="557"/>
      <c r="V192" s="406"/>
    </row>
    <row r="193" spans="1:23" x14ac:dyDescent="0.25">
      <c r="A193" s="1303"/>
      <c r="B193" s="667">
        <v>3</v>
      </c>
      <c r="C193" s="84"/>
      <c r="D193" s="74"/>
      <c r="E193" s="74"/>
      <c r="F193" s="84"/>
      <c r="G193" s="533"/>
      <c r="H193" s="84"/>
      <c r="I193" s="534"/>
      <c r="J193" s="535"/>
      <c r="K193" s="535"/>
      <c r="L193" s="536"/>
      <c r="M193" s="534"/>
      <c r="N193" s="536"/>
      <c r="O193" s="120"/>
      <c r="P193" s="120"/>
      <c r="Q193" s="534"/>
      <c r="R193" s="534"/>
      <c r="S193" s="534"/>
      <c r="T193" s="556"/>
      <c r="U193" s="557"/>
      <c r="V193" s="406"/>
    </row>
    <row r="194" spans="1:23" x14ac:dyDescent="0.25">
      <c r="A194" s="1303"/>
      <c r="B194" s="667">
        <v>4</v>
      </c>
      <c r="C194" s="84"/>
      <c r="D194" s="74"/>
      <c r="E194" s="74"/>
      <c r="F194" s="84"/>
      <c r="G194" s="533"/>
      <c r="H194" s="84"/>
      <c r="I194" s="534"/>
      <c r="J194" s="535"/>
      <c r="K194" s="535"/>
      <c r="L194" s="536"/>
      <c r="M194" s="534"/>
      <c r="N194" s="536"/>
      <c r="O194" s="120"/>
      <c r="P194" s="120"/>
      <c r="Q194" s="534"/>
      <c r="R194" s="534"/>
      <c r="S194" s="534"/>
      <c r="T194" s="556"/>
      <c r="U194" s="557"/>
      <c r="V194" s="406"/>
    </row>
    <row r="195" spans="1:23" x14ac:dyDescent="0.25">
      <c r="A195" s="1303"/>
      <c r="B195" s="667">
        <v>5</v>
      </c>
      <c r="C195" s="84"/>
      <c r="D195" s="74"/>
      <c r="E195" s="74"/>
      <c r="F195" s="84"/>
      <c r="G195" s="533"/>
      <c r="H195" s="84"/>
      <c r="I195" s="534"/>
      <c r="J195" s="535"/>
      <c r="K195" s="535"/>
      <c r="L195" s="536"/>
      <c r="M195" s="534"/>
      <c r="N195" s="536"/>
      <c r="O195" s="120"/>
      <c r="P195" s="120"/>
      <c r="Q195" s="534"/>
      <c r="R195" s="534"/>
      <c r="S195" s="534"/>
      <c r="T195" s="556"/>
      <c r="U195" s="557"/>
      <c r="V195" s="406"/>
    </row>
    <row r="196" spans="1:23" x14ac:dyDescent="0.25">
      <c r="A196" s="1303"/>
      <c r="B196" s="667">
        <v>6</v>
      </c>
      <c r="C196" s="84"/>
      <c r="D196" s="74"/>
      <c r="E196" s="74"/>
      <c r="F196" s="84"/>
      <c r="G196" s="533"/>
      <c r="H196" s="84"/>
      <c r="I196" s="534"/>
      <c r="J196" s="535"/>
      <c r="K196" s="535"/>
      <c r="L196" s="536"/>
      <c r="M196" s="534"/>
      <c r="N196" s="536"/>
      <c r="O196" s="120"/>
      <c r="P196" s="120"/>
      <c r="Q196" s="534"/>
      <c r="R196" s="534"/>
      <c r="S196" s="534"/>
      <c r="T196" s="556"/>
      <c r="U196" s="557"/>
      <c r="V196" s="406"/>
    </row>
    <row r="197" spans="1:23" x14ac:dyDescent="0.25">
      <c r="A197" s="1303"/>
      <c r="B197" s="667">
        <v>7</v>
      </c>
      <c r="C197" s="84"/>
      <c r="D197" s="74"/>
      <c r="E197" s="74"/>
      <c r="F197" s="84"/>
      <c r="G197" s="533"/>
      <c r="H197" s="84"/>
      <c r="I197" s="534"/>
      <c r="J197" s="535"/>
      <c r="K197" s="535"/>
      <c r="L197" s="536"/>
      <c r="M197" s="534"/>
      <c r="N197" s="536"/>
      <c r="O197" s="120"/>
      <c r="P197" s="120"/>
      <c r="Q197" s="534"/>
      <c r="R197" s="534"/>
      <c r="S197" s="534"/>
      <c r="T197" s="556"/>
      <c r="U197" s="557"/>
      <c r="V197" s="406"/>
    </row>
    <row r="198" spans="1:23" x14ac:dyDescent="0.25">
      <c r="A198" s="1303"/>
      <c r="B198" s="667">
        <v>8</v>
      </c>
      <c r="C198" s="84"/>
      <c r="D198" s="74"/>
      <c r="E198" s="74"/>
      <c r="F198" s="84"/>
      <c r="G198" s="533"/>
      <c r="H198" s="84"/>
      <c r="I198" s="534"/>
      <c r="J198" s="535"/>
      <c r="K198" s="535"/>
      <c r="L198" s="536"/>
      <c r="M198" s="534"/>
      <c r="N198" s="536"/>
      <c r="O198" s="120"/>
      <c r="P198" s="120"/>
      <c r="Q198" s="534"/>
      <c r="R198" s="534"/>
      <c r="S198" s="534"/>
      <c r="T198" s="556"/>
      <c r="U198" s="557"/>
      <c r="V198" s="406"/>
    </row>
    <row r="199" spans="1:23" x14ac:dyDescent="0.25">
      <c r="A199" s="1303"/>
      <c r="B199" s="667">
        <v>9</v>
      </c>
      <c r="C199" s="84"/>
      <c r="D199" s="74"/>
      <c r="E199" s="74"/>
      <c r="F199" s="84"/>
      <c r="G199" s="533"/>
      <c r="H199" s="84"/>
      <c r="I199" s="534"/>
      <c r="J199" s="535"/>
      <c r="K199" s="535"/>
      <c r="L199" s="536"/>
      <c r="M199" s="534"/>
      <c r="N199" s="536"/>
      <c r="O199" s="120"/>
      <c r="P199" s="120"/>
      <c r="Q199" s="534"/>
      <c r="R199" s="534"/>
      <c r="S199" s="534"/>
      <c r="T199" s="556"/>
      <c r="U199" s="557"/>
      <c r="V199" s="406"/>
    </row>
    <row r="200" spans="1:23" ht="15.75" thickBot="1" x14ac:dyDescent="0.3">
      <c r="A200" s="1304"/>
      <c r="B200" s="668">
        <v>10</v>
      </c>
      <c r="C200" s="104"/>
      <c r="D200" s="102"/>
      <c r="E200" s="102"/>
      <c r="F200" s="104"/>
      <c r="G200" s="538"/>
      <c r="H200" s="104"/>
      <c r="I200" s="539"/>
      <c r="J200" s="540"/>
      <c r="K200" s="540"/>
      <c r="L200" s="541"/>
      <c r="M200" s="539"/>
      <c r="N200" s="541"/>
      <c r="O200" s="121"/>
      <c r="P200" s="121"/>
      <c r="Q200" s="539"/>
      <c r="R200" s="539"/>
      <c r="S200" s="539"/>
      <c r="T200" s="558"/>
      <c r="U200" s="559"/>
      <c r="V200" s="406"/>
    </row>
    <row r="201" spans="1:23" ht="25.5" thickBot="1" x14ac:dyDescent="0.3">
      <c r="A201" s="612"/>
      <c r="C201" s="613"/>
      <c r="D201" s="614"/>
      <c r="E201" s="395" t="s">
        <v>303</v>
      </c>
      <c r="F201" s="396">
        <f>COUNTA(F191:F200)</f>
        <v>0</v>
      </c>
      <c r="G201" s="397">
        <f>COUNTA(G191:G200)</f>
        <v>0</v>
      </c>
      <c r="H201" s="613"/>
      <c r="I201" s="523"/>
      <c r="J201" s="615"/>
      <c r="K201" s="615"/>
      <c r="L201" s="616"/>
      <c r="M201" s="1208" t="s">
        <v>440</v>
      </c>
      <c r="N201" s="1209"/>
      <c r="O201" s="654">
        <f>SUM(O191:O200)</f>
        <v>0</v>
      </c>
      <c r="P201" s="655">
        <f>SUM(P191:P200)</f>
        <v>0</v>
      </c>
      <c r="Q201" s="523"/>
      <c r="S201" s="75"/>
      <c r="T201" s="79"/>
      <c r="U201" s="560"/>
      <c r="V201" s="545"/>
      <c r="W201" s="544"/>
    </row>
    <row r="202" spans="1:23" ht="15.75" thickBot="1" x14ac:dyDescent="0.3">
      <c r="A202" s="546"/>
      <c r="B202" s="521"/>
      <c r="C202" s="487"/>
      <c r="D202" s="487"/>
      <c r="E202" s="487"/>
      <c r="F202" s="521"/>
      <c r="G202" s="487"/>
      <c r="H202" s="487"/>
      <c r="I202" s="521"/>
      <c r="J202" s="521"/>
      <c r="K202" s="521"/>
      <c r="L202" s="487"/>
      <c r="M202" s="487"/>
      <c r="N202" s="487"/>
      <c r="O202" s="487"/>
      <c r="P202" s="487"/>
      <c r="Q202" s="487"/>
      <c r="R202" s="487"/>
      <c r="S202" s="487"/>
      <c r="T202" s="561"/>
      <c r="U202" s="562"/>
      <c r="V202" s="493"/>
    </row>
    <row r="203" spans="1:23" ht="15.75" thickBot="1" x14ac:dyDescent="0.3">
      <c r="A203" s="524"/>
      <c r="B203" s="402"/>
      <c r="C203" s="280"/>
      <c r="D203" s="280"/>
      <c r="E203" s="280"/>
      <c r="F203" s="402"/>
      <c r="G203" s="280"/>
      <c r="H203" s="280"/>
      <c r="I203" s="402"/>
      <c r="J203" s="402"/>
      <c r="K203" s="402"/>
      <c r="L203" s="280"/>
      <c r="M203" s="280"/>
      <c r="N203" s="280"/>
      <c r="O203" s="280"/>
      <c r="P203" s="280"/>
      <c r="Q203" s="280"/>
      <c r="R203" s="280"/>
      <c r="S203" s="280"/>
      <c r="T203" s="551"/>
      <c r="U203" s="551"/>
      <c r="V203" s="404"/>
    </row>
    <row r="204" spans="1:23" ht="15.75" thickBot="1" x14ac:dyDescent="0.3">
      <c r="A204" s="663" t="s">
        <v>9</v>
      </c>
      <c r="B204" s="1226" t="s">
        <v>542</v>
      </c>
      <c r="C204" s="1227"/>
      <c r="E204" s="1300" t="s">
        <v>267</v>
      </c>
      <c r="F204" s="1301"/>
      <c r="G204" s="1224">
        <f>VLOOKUP(B204,'Urbano.Piano inv. forn'!$D$58:$H$77,3,FALSE)</f>
        <v>0</v>
      </c>
      <c r="H204" s="1225"/>
      <c r="I204" s="64"/>
      <c r="J204" s="1300" t="s">
        <v>268</v>
      </c>
      <c r="K204" s="1302"/>
      <c r="L204" s="1301"/>
      <c r="M204" s="1224">
        <f>VLOOKUP(B204,'Urbano.Piano inv. forn'!$D$58:$H$77,4,FALSE)</f>
        <v>0</v>
      </c>
      <c r="N204" s="1225"/>
      <c r="P204" s="660" t="s">
        <v>269</v>
      </c>
      <c r="Q204" s="619"/>
      <c r="S204" s="662" t="s">
        <v>270</v>
      </c>
      <c r="T204" s="1253"/>
      <c r="U204" s="1254"/>
      <c r="V204" s="406"/>
    </row>
    <row r="205" spans="1:23" ht="13.5" customHeight="1" thickBot="1" x14ac:dyDescent="0.3">
      <c r="A205" s="109"/>
      <c r="B205" s="76"/>
      <c r="C205" s="76"/>
      <c r="E205" s="77"/>
      <c r="F205" s="77"/>
      <c r="G205" s="78"/>
      <c r="H205" s="78"/>
      <c r="I205" s="64"/>
      <c r="J205" s="77"/>
      <c r="K205" s="77"/>
      <c r="L205" s="77"/>
      <c r="M205" s="78"/>
      <c r="N205" s="78"/>
      <c r="P205" s="79"/>
      <c r="S205" s="75"/>
      <c r="T205" s="552"/>
      <c r="V205" s="110"/>
      <c r="W205" s="523"/>
    </row>
    <row r="206" spans="1:23" ht="33.75" customHeight="1" thickBot="1" x14ac:dyDescent="0.3">
      <c r="A206" s="1305" t="s">
        <v>271</v>
      </c>
      <c r="B206" s="1306"/>
      <c r="C206" s="1306"/>
      <c r="D206" s="1307"/>
      <c r="E206" s="1210">
        <f>VLOOKUP(B204,'Urbano.Piano inv. forn'!$D$58:$V$77,17,FALSE)</f>
        <v>0</v>
      </c>
      <c r="F206" s="1258"/>
      <c r="G206" s="1258"/>
      <c r="H206" s="1211"/>
      <c r="I206" s="64"/>
      <c r="J206" s="1308" t="s">
        <v>52</v>
      </c>
      <c r="K206" s="1309"/>
      <c r="L206" s="1310"/>
      <c r="M206" s="1210">
        <f>VLOOKUP(B204,'Urbano.Piano inv. forn'!$D$58:$V$77,19,FALSE)</f>
        <v>0</v>
      </c>
      <c r="N206" s="1211"/>
      <c r="O206" s="98"/>
      <c r="P206" s="661" t="s">
        <v>272</v>
      </c>
      <c r="Q206" s="115">
        <f>M206+E206</f>
        <v>0</v>
      </c>
      <c r="S206" s="662" t="s">
        <v>273</v>
      </c>
      <c r="T206" s="1253"/>
      <c r="U206" s="1254"/>
      <c r="V206" s="110"/>
      <c r="W206" s="523"/>
    </row>
    <row r="207" spans="1:23" ht="33.75" customHeight="1" thickBot="1" x14ac:dyDescent="0.3">
      <c r="A207" s="116"/>
      <c r="B207" s="117"/>
      <c r="C207" s="117"/>
      <c r="D207" s="117"/>
      <c r="E207" s="118"/>
      <c r="F207" s="118"/>
      <c r="G207" s="118"/>
      <c r="H207" s="118"/>
      <c r="I207" s="64"/>
      <c r="J207" s="77"/>
      <c r="K207" s="77"/>
      <c r="L207" s="77"/>
      <c r="M207" s="118"/>
      <c r="N207" s="118"/>
      <c r="O207" s="98"/>
      <c r="P207" s="75"/>
      <c r="Q207" s="98"/>
      <c r="S207" s="75"/>
      <c r="T207" s="553"/>
      <c r="U207" s="553"/>
      <c r="V207" s="110"/>
      <c r="W207" s="523"/>
    </row>
    <row r="208" spans="1:23" s="147" customFormat="1" ht="72" customHeight="1" x14ac:dyDescent="0.25">
      <c r="A208" s="1286" t="s">
        <v>274</v>
      </c>
      <c r="B208" s="1288" t="s">
        <v>275</v>
      </c>
      <c r="C208" s="1288" t="s">
        <v>276</v>
      </c>
      <c r="D208" s="657" t="s">
        <v>277</v>
      </c>
      <c r="E208" s="656" t="s">
        <v>278</v>
      </c>
      <c r="F208" s="657" t="s">
        <v>279</v>
      </c>
      <c r="G208" s="657" t="s">
        <v>280</v>
      </c>
      <c r="H208" s="658" t="s">
        <v>241</v>
      </c>
      <c r="I208" s="658" t="s">
        <v>281</v>
      </c>
      <c r="J208" s="658" t="s">
        <v>282</v>
      </c>
      <c r="K208" s="658" t="s">
        <v>636</v>
      </c>
      <c r="L208" s="658" t="s">
        <v>283</v>
      </c>
      <c r="M208" s="658" t="s">
        <v>284</v>
      </c>
      <c r="N208" s="658" t="s">
        <v>285</v>
      </c>
      <c r="O208" s="658" t="s">
        <v>286</v>
      </c>
      <c r="P208" s="658" t="s">
        <v>287</v>
      </c>
      <c r="Q208" s="658" t="s">
        <v>288</v>
      </c>
      <c r="R208" s="658" t="s">
        <v>289</v>
      </c>
      <c r="S208" s="658" t="s">
        <v>290</v>
      </c>
      <c r="T208" s="658" t="s">
        <v>632</v>
      </c>
      <c r="U208" s="664" t="s">
        <v>291</v>
      </c>
      <c r="V208" s="526"/>
    </row>
    <row r="209" spans="1:23" s="147" customFormat="1" ht="28.5" customHeight="1" thickBot="1" x14ac:dyDescent="0.3">
      <c r="A209" s="1298"/>
      <c r="B209" s="1299"/>
      <c r="C209" s="1299"/>
      <c r="D209" s="659" t="s">
        <v>292</v>
      </c>
      <c r="E209" s="659" t="s">
        <v>293</v>
      </c>
      <c r="F209" s="659" t="s">
        <v>294</v>
      </c>
      <c r="G209" s="659" t="s">
        <v>294</v>
      </c>
      <c r="H209" s="659" t="s">
        <v>627</v>
      </c>
      <c r="I209" s="659" t="s">
        <v>28</v>
      </c>
      <c r="J209" s="659" t="s">
        <v>295</v>
      </c>
      <c r="K209" s="659" t="s">
        <v>296</v>
      </c>
      <c r="L209" s="659" t="s">
        <v>296</v>
      </c>
      <c r="M209" s="659" t="s">
        <v>297</v>
      </c>
      <c r="N209" s="659" t="s">
        <v>296</v>
      </c>
      <c r="O209" s="659" t="s">
        <v>298</v>
      </c>
      <c r="P209" s="659" t="s">
        <v>629</v>
      </c>
      <c r="Q209" s="659" t="s">
        <v>299</v>
      </c>
      <c r="R209" s="659" t="s">
        <v>300</v>
      </c>
      <c r="S209" s="659" t="s">
        <v>301</v>
      </c>
      <c r="T209" s="659" t="s">
        <v>301</v>
      </c>
      <c r="U209" s="665"/>
      <c r="V209" s="526"/>
    </row>
    <row r="210" spans="1:23" ht="15" customHeight="1" x14ac:dyDescent="0.25">
      <c r="A210" s="1303" t="str">
        <f>B204</f>
        <v>urb. ibr_m.6</v>
      </c>
      <c r="B210" s="666">
        <v>1</v>
      </c>
      <c r="C210" s="166"/>
      <c r="D210" s="87"/>
      <c r="E210" s="87"/>
      <c r="F210" s="166"/>
      <c r="G210" s="528"/>
      <c r="H210" s="89"/>
      <c r="I210" s="529"/>
      <c r="J210" s="530"/>
      <c r="K210" s="530"/>
      <c r="L210" s="531"/>
      <c r="M210" s="529"/>
      <c r="N210" s="531"/>
      <c r="O210" s="129"/>
      <c r="P210" s="129"/>
      <c r="Q210" s="529"/>
      <c r="R210" s="529"/>
      <c r="S210" s="529"/>
      <c r="T210" s="554"/>
      <c r="U210" s="555"/>
      <c r="V210" s="406"/>
    </row>
    <row r="211" spans="1:23" x14ac:dyDescent="0.25">
      <c r="A211" s="1303"/>
      <c r="B211" s="667">
        <v>2</v>
      </c>
      <c r="C211" s="84"/>
      <c r="D211" s="74"/>
      <c r="E211" s="74"/>
      <c r="F211" s="84"/>
      <c r="G211" s="533"/>
      <c r="H211" s="84"/>
      <c r="I211" s="534"/>
      <c r="J211" s="535"/>
      <c r="K211" s="535"/>
      <c r="L211" s="536"/>
      <c r="M211" s="534"/>
      <c r="N211" s="536"/>
      <c r="O211" s="120"/>
      <c r="P211" s="120"/>
      <c r="Q211" s="534"/>
      <c r="R211" s="534" t="s">
        <v>302</v>
      </c>
      <c r="S211" s="534"/>
      <c r="T211" s="556"/>
      <c r="U211" s="557"/>
      <c r="V211" s="406"/>
    </row>
    <row r="212" spans="1:23" x14ac:dyDescent="0.25">
      <c r="A212" s="1303"/>
      <c r="B212" s="667">
        <v>3</v>
      </c>
      <c r="C212" s="84"/>
      <c r="D212" s="74"/>
      <c r="E212" s="74"/>
      <c r="F212" s="84"/>
      <c r="G212" s="533"/>
      <c r="H212" s="84"/>
      <c r="I212" s="534"/>
      <c r="J212" s="535"/>
      <c r="K212" s="535"/>
      <c r="L212" s="536"/>
      <c r="M212" s="534"/>
      <c r="N212" s="536"/>
      <c r="O212" s="120"/>
      <c r="P212" s="120"/>
      <c r="Q212" s="534"/>
      <c r="R212" s="534"/>
      <c r="S212" s="534"/>
      <c r="T212" s="556"/>
      <c r="U212" s="557"/>
      <c r="V212" s="406"/>
    </row>
    <row r="213" spans="1:23" x14ac:dyDescent="0.25">
      <c r="A213" s="1303"/>
      <c r="B213" s="667">
        <v>4</v>
      </c>
      <c r="C213" s="84"/>
      <c r="D213" s="74"/>
      <c r="E213" s="74"/>
      <c r="F213" s="84"/>
      <c r="G213" s="533"/>
      <c r="H213" s="84"/>
      <c r="I213" s="534"/>
      <c r="J213" s="535"/>
      <c r="K213" s="535"/>
      <c r="L213" s="536"/>
      <c r="M213" s="534"/>
      <c r="N213" s="536"/>
      <c r="O213" s="120"/>
      <c r="P213" s="120"/>
      <c r="Q213" s="534"/>
      <c r="R213" s="534"/>
      <c r="S213" s="534"/>
      <c r="T213" s="556"/>
      <c r="U213" s="557"/>
      <c r="V213" s="406"/>
    </row>
    <row r="214" spans="1:23" x14ac:dyDescent="0.25">
      <c r="A214" s="1303"/>
      <c r="B214" s="667">
        <v>5</v>
      </c>
      <c r="C214" s="84"/>
      <c r="D214" s="74"/>
      <c r="E214" s="74"/>
      <c r="F214" s="84"/>
      <c r="G214" s="533"/>
      <c r="H214" s="84"/>
      <c r="I214" s="534"/>
      <c r="J214" s="535"/>
      <c r="K214" s="535"/>
      <c r="L214" s="536"/>
      <c r="M214" s="534"/>
      <c r="N214" s="536"/>
      <c r="O214" s="120"/>
      <c r="P214" s="120"/>
      <c r="Q214" s="534"/>
      <c r="R214" s="534"/>
      <c r="S214" s="534"/>
      <c r="T214" s="556"/>
      <c r="U214" s="557"/>
      <c r="V214" s="406"/>
    </row>
    <row r="215" spans="1:23" x14ac:dyDescent="0.25">
      <c r="A215" s="1303"/>
      <c r="B215" s="667">
        <v>6</v>
      </c>
      <c r="C215" s="84"/>
      <c r="D215" s="74"/>
      <c r="E215" s="74"/>
      <c r="F215" s="84"/>
      <c r="G215" s="533"/>
      <c r="H215" s="84"/>
      <c r="I215" s="534"/>
      <c r="J215" s="535"/>
      <c r="K215" s="535"/>
      <c r="L215" s="536"/>
      <c r="M215" s="534"/>
      <c r="N215" s="536"/>
      <c r="O215" s="120"/>
      <c r="P215" s="120"/>
      <c r="Q215" s="534"/>
      <c r="R215" s="534"/>
      <c r="S215" s="534"/>
      <c r="T215" s="556"/>
      <c r="U215" s="557"/>
      <c r="V215" s="406"/>
    </row>
    <row r="216" spans="1:23" x14ac:dyDescent="0.25">
      <c r="A216" s="1303"/>
      <c r="B216" s="667">
        <v>7</v>
      </c>
      <c r="C216" s="84"/>
      <c r="D216" s="74"/>
      <c r="E216" s="74"/>
      <c r="F216" s="84"/>
      <c r="G216" s="533"/>
      <c r="H216" s="84"/>
      <c r="I216" s="534"/>
      <c r="J216" s="535"/>
      <c r="K216" s="535"/>
      <c r="L216" s="536"/>
      <c r="M216" s="534"/>
      <c r="N216" s="536"/>
      <c r="O216" s="120"/>
      <c r="P216" s="120"/>
      <c r="Q216" s="534"/>
      <c r="R216" s="534"/>
      <c r="S216" s="534"/>
      <c r="T216" s="556"/>
      <c r="U216" s="557"/>
      <c r="V216" s="406"/>
    </row>
    <row r="217" spans="1:23" x14ac:dyDescent="0.25">
      <c r="A217" s="1303"/>
      <c r="B217" s="667">
        <v>8</v>
      </c>
      <c r="C217" s="84"/>
      <c r="D217" s="74"/>
      <c r="E217" s="74"/>
      <c r="F217" s="84"/>
      <c r="G217" s="533"/>
      <c r="H217" s="84"/>
      <c r="I217" s="534"/>
      <c r="J217" s="535"/>
      <c r="K217" s="535"/>
      <c r="L217" s="536"/>
      <c r="M217" s="534"/>
      <c r="N217" s="536"/>
      <c r="O217" s="120"/>
      <c r="P217" s="120"/>
      <c r="Q217" s="534"/>
      <c r="R217" s="534"/>
      <c r="S217" s="534"/>
      <c r="T217" s="556"/>
      <c r="U217" s="557"/>
      <c r="V217" s="406"/>
    </row>
    <row r="218" spans="1:23" x14ac:dyDescent="0.25">
      <c r="A218" s="1303"/>
      <c r="B218" s="667">
        <v>9</v>
      </c>
      <c r="C218" s="84"/>
      <c r="D218" s="74"/>
      <c r="E218" s="74"/>
      <c r="F218" s="84"/>
      <c r="G218" s="533"/>
      <c r="H218" s="84"/>
      <c r="I218" s="534"/>
      <c r="J218" s="535"/>
      <c r="K218" s="535"/>
      <c r="L218" s="536"/>
      <c r="M218" s="534"/>
      <c r="N218" s="536"/>
      <c r="O218" s="120"/>
      <c r="P218" s="120"/>
      <c r="Q218" s="534"/>
      <c r="R218" s="534"/>
      <c r="S218" s="534"/>
      <c r="T218" s="556"/>
      <c r="U218" s="557"/>
      <c r="V218" s="406"/>
    </row>
    <row r="219" spans="1:23" ht="15.75" thickBot="1" x14ac:dyDescent="0.3">
      <c r="A219" s="1304"/>
      <c r="B219" s="668">
        <v>10</v>
      </c>
      <c r="C219" s="104"/>
      <c r="D219" s="102"/>
      <c r="E219" s="102"/>
      <c r="F219" s="104"/>
      <c r="G219" s="538"/>
      <c r="H219" s="104"/>
      <c r="I219" s="539"/>
      <c r="J219" s="540"/>
      <c r="K219" s="540"/>
      <c r="L219" s="541"/>
      <c r="M219" s="539"/>
      <c r="N219" s="541"/>
      <c r="O219" s="121"/>
      <c r="P219" s="121"/>
      <c r="Q219" s="539"/>
      <c r="R219" s="539"/>
      <c r="S219" s="539"/>
      <c r="T219" s="558"/>
      <c r="U219" s="559"/>
      <c r="V219" s="406"/>
    </row>
    <row r="220" spans="1:23" ht="25.5" thickBot="1" x14ac:dyDescent="0.3">
      <c r="A220" s="612"/>
      <c r="C220" s="613"/>
      <c r="D220" s="614"/>
      <c r="E220" s="395" t="s">
        <v>303</v>
      </c>
      <c r="F220" s="396">
        <f>COUNTA(F210:F219)</f>
        <v>0</v>
      </c>
      <c r="G220" s="397">
        <f>COUNTA(G210:G219)</f>
        <v>0</v>
      </c>
      <c r="H220" s="613"/>
      <c r="I220" s="523"/>
      <c r="J220" s="615"/>
      <c r="K220" s="615"/>
      <c r="L220" s="616"/>
      <c r="M220" s="1208" t="s">
        <v>440</v>
      </c>
      <c r="N220" s="1209"/>
      <c r="O220" s="654">
        <f>SUM(O210:O219)</f>
        <v>0</v>
      </c>
      <c r="P220" s="655">
        <f>SUM(P210:P219)</f>
        <v>0</v>
      </c>
      <c r="Q220" s="523"/>
      <c r="S220" s="75"/>
      <c r="T220" s="79"/>
      <c r="U220" s="560"/>
      <c r="V220" s="545"/>
      <c r="W220" s="544"/>
    </row>
    <row r="221" spans="1:23" ht="15.75" thickBot="1" x14ac:dyDescent="0.3">
      <c r="A221" s="546"/>
      <c r="B221" s="521"/>
      <c r="C221" s="487"/>
      <c r="D221" s="487"/>
      <c r="E221" s="487"/>
      <c r="F221" s="521"/>
      <c r="G221" s="487"/>
      <c r="H221" s="487"/>
      <c r="I221" s="521"/>
      <c r="J221" s="521"/>
      <c r="K221" s="521"/>
      <c r="L221" s="487"/>
      <c r="M221" s="487"/>
      <c r="N221" s="487"/>
      <c r="O221" s="487"/>
      <c r="P221" s="487"/>
      <c r="Q221" s="487"/>
      <c r="R221" s="487"/>
      <c r="S221" s="487"/>
      <c r="T221" s="561"/>
      <c r="U221" s="562"/>
      <c r="V221" s="493"/>
    </row>
    <row r="222" spans="1:23" ht="15.75" thickBot="1" x14ac:dyDescent="0.3">
      <c r="A222" s="524"/>
      <c r="B222" s="402"/>
      <c r="C222" s="280"/>
      <c r="D222" s="280"/>
      <c r="E222" s="280"/>
      <c r="F222" s="402"/>
      <c r="G222" s="280"/>
      <c r="H222" s="280"/>
      <c r="I222" s="402"/>
      <c r="J222" s="402"/>
      <c r="K222" s="402"/>
      <c r="L222" s="280"/>
      <c r="M222" s="280"/>
      <c r="N222" s="280"/>
      <c r="O222" s="280"/>
      <c r="P222" s="280"/>
      <c r="Q222" s="280"/>
      <c r="R222" s="280"/>
      <c r="S222" s="280"/>
      <c r="T222" s="551"/>
      <c r="U222" s="551"/>
      <c r="V222" s="404"/>
    </row>
    <row r="223" spans="1:23" ht="15.75" thickBot="1" x14ac:dyDescent="0.3">
      <c r="A223" s="663" t="s">
        <v>9</v>
      </c>
      <c r="B223" s="1226" t="s">
        <v>542</v>
      </c>
      <c r="C223" s="1227"/>
      <c r="E223" s="1300" t="s">
        <v>267</v>
      </c>
      <c r="F223" s="1301"/>
      <c r="G223" s="1224">
        <f>VLOOKUP(B223,'Urbano.Piano inv. forn'!$D$58:$H$77,3,FALSE)</f>
        <v>0</v>
      </c>
      <c r="H223" s="1225"/>
      <c r="I223" s="64"/>
      <c r="J223" s="1300" t="s">
        <v>268</v>
      </c>
      <c r="K223" s="1302"/>
      <c r="L223" s="1301"/>
      <c r="M223" s="1224">
        <f>VLOOKUP(B223,'Urbano.Piano inv. forn'!$D$58:$H$77,4,FALSE)</f>
        <v>0</v>
      </c>
      <c r="N223" s="1225"/>
      <c r="P223" s="660" t="s">
        <v>269</v>
      </c>
      <c r="Q223" s="619"/>
      <c r="S223" s="662" t="s">
        <v>270</v>
      </c>
      <c r="T223" s="1253"/>
      <c r="U223" s="1254"/>
      <c r="V223" s="406"/>
    </row>
    <row r="224" spans="1:23" ht="13.5" customHeight="1" thickBot="1" x14ac:dyDescent="0.3">
      <c r="A224" s="109"/>
      <c r="B224" s="76"/>
      <c r="C224" s="76"/>
      <c r="E224" s="77"/>
      <c r="F224" s="77"/>
      <c r="G224" s="78"/>
      <c r="H224" s="78"/>
      <c r="I224" s="64"/>
      <c r="J224" s="77"/>
      <c r="K224" s="77"/>
      <c r="L224" s="77"/>
      <c r="M224" s="78"/>
      <c r="N224" s="78"/>
      <c r="P224" s="79"/>
      <c r="S224" s="75"/>
      <c r="T224" s="552"/>
      <c r="V224" s="110"/>
      <c r="W224" s="523"/>
    </row>
    <row r="225" spans="1:23" ht="33.75" customHeight="1" thickBot="1" x14ac:dyDescent="0.3">
      <c r="A225" s="1305" t="s">
        <v>271</v>
      </c>
      <c r="B225" s="1306"/>
      <c r="C225" s="1306"/>
      <c r="D225" s="1307"/>
      <c r="E225" s="1210">
        <f>VLOOKUP(B223,'Urbano.Piano inv. forn'!$D$58:$V$77,17,FALSE)</f>
        <v>0</v>
      </c>
      <c r="F225" s="1258"/>
      <c r="G225" s="1258"/>
      <c r="H225" s="1211"/>
      <c r="I225" s="64"/>
      <c r="J225" s="1308" t="s">
        <v>52</v>
      </c>
      <c r="K225" s="1309"/>
      <c r="L225" s="1310"/>
      <c r="M225" s="1210">
        <f>VLOOKUP(B223,'Urbano.Piano inv. forn'!$D$58:$V$77,19,FALSE)</f>
        <v>0</v>
      </c>
      <c r="N225" s="1211"/>
      <c r="O225" s="98"/>
      <c r="P225" s="661" t="s">
        <v>272</v>
      </c>
      <c r="Q225" s="115">
        <f>M225+E225</f>
        <v>0</v>
      </c>
      <c r="S225" s="662" t="s">
        <v>273</v>
      </c>
      <c r="T225" s="1253"/>
      <c r="U225" s="1254"/>
      <c r="V225" s="110"/>
      <c r="W225" s="523"/>
    </row>
    <row r="226" spans="1:23" ht="33.75" customHeight="1" thickBot="1" x14ac:dyDescent="0.3">
      <c r="A226" s="116"/>
      <c r="B226" s="117"/>
      <c r="C226" s="117"/>
      <c r="D226" s="117"/>
      <c r="E226" s="118"/>
      <c r="F226" s="118"/>
      <c r="G226" s="118"/>
      <c r="H226" s="118"/>
      <c r="I226" s="64"/>
      <c r="J226" s="77"/>
      <c r="K226" s="77"/>
      <c r="L226" s="77"/>
      <c r="M226" s="118"/>
      <c r="N226" s="118"/>
      <c r="O226" s="98"/>
      <c r="P226" s="75"/>
      <c r="Q226" s="98"/>
      <c r="S226" s="75"/>
      <c r="T226" s="553"/>
      <c r="U226" s="553"/>
      <c r="V226" s="110"/>
      <c r="W226" s="523"/>
    </row>
    <row r="227" spans="1:23" s="147" customFormat="1" ht="72" customHeight="1" x14ac:dyDescent="0.25">
      <c r="A227" s="1286" t="s">
        <v>274</v>
      </c>
      <c r="B227" s="1288" t="s">
        <v>275</v>
      </c>
      <c r="C227" s="1288" t="s">
        <v>276</v>
      </c>
      <c r="D227" s="657" t="s">
        <v>277</v>
      </c>
      <c r="E227" s="656" t="s">
        <v>278</v>
      </c>
      <c r="F227" s="657" t="s">
        <v>279</v>
      </c>
      <c r="G227" s="657" t="s">
        <v>280</v>
      </c>
      <c r="H227" s="658" t="s">
        <v>241</v>
      </c>
      <c r="I227" s="658" t="s">
        <v>281</v>
      </c>
      <c r="J227" s="658" t="s">
        <v>282</v>
      </c>
      <c r="K227" s="658" t="s">
        <v>636</v>
      </c>
      <c r="L227" s="658" t="s">
        <v>283</v>
      </c>
      <c r="M227" s="658" t="s">
        <v>284</v>
      </c>
      <c r="N227" s="658" t="s">
        <v>285</v>
      </c>
      <c r="O227" s="658" t="s">
        <v>286</v>
      </c>
      <c r="P227" s="658" t="s">
        <v>287</v>
      </c>
      <c r="Q227" s="658" t="s">
        <v>288</v>
      </c>
      <c r="R227" s="658" t="s">
        <v>289</v>
      </c>
      <c r="S227" s="658" t="s">
        <v>290</v>
      </c>
      <c r="T227" s="658" t="s">
        <v>632</v>
      </c>
      <c r="U227" s="664" t="s">
        <v>291</v>
      </c>
      <c r="V227" s="526"/>
    </row>
    <row r="228" spans="1:23" s="147" customFormat="1" ht="28.5" customHeight="1" thickBot="1" x14ac:dyDescent="0.3">
      <c r="A228" s="1298"/>
      <c r="B228" s="1299"/>
      <c r="C228" s="1299"/>
      <c r="D228" s="659" t="s">
        <v>292</v>
      </c>
      <c r="E228" s="659" t="s">
        <v>293</v>
      </c>
      <c r="F228" s="659" t="s">
        <v>294</v>
      </c>
      <c r="G228" s="659" t="s">
        <v>294</v>
      </c>
      <c r="H228" s="659" t="s">
        <v>627</v>
      </c>
      <c r="I228" s="659" t="s">
        <v>28</v>
      </c>
      <c r="J228" s="659" t="s">
        <v>295</v>
      </c>
      <c r="K228" s="659" t="s">
        <v>296</v>
      </c>
      <c r="L228" s="659" t="s">
        <v>296</v>
      </c>
      <c r="M228" s="659" t="s">
        <v>297</v>
      </c>
      <c r="N228" s="659" t="s">
        <v>296</v>
      </c>
      <c r="O228" s="659" t="s">
        <v>298</v>
      </c>
      <c r="P228" s="659" t="s">
        <v>629</v>
      </c>
      <c r="Q228" s="659" t="s">
        <v>299</v>
      </c>
      <c r="R228" s="659" t="s">
        <v>300</v>
      </c>
      <c r="S228" s="659" t="s">
        <v>301</v>
      </c>
      <c r="T228" s="659" t="s">
        <v>301</v>
      </c>
      <c r="U228" s="665"/>
      <c r="V228" s="526"/>
    </row>
    <row r="229" spans="1:23" ht="15" customHeight="1" x14ac:dyDescent="0.25">
      <c r="A229" s="1303" t="str">
        <f>B223</f>
        <v>urb. ibr_m.6</v>
      </c>
      <c r="B229" s="666">
        <v>1</v>
      </c>
      <c r="C229" s="166"/>
      <c r="D229" s="87"/>
      <c r="E229" s="87"/>
      <c r="F229" s="166"/>
      <c r="G229" s="528"/>
      <c r="H229" s="89"/>
      <c r="I229" s="529"/>
      <c r="J229" s="530"/>
      <c r="K229" s="530"/>
      <c r="L229" s="531"/>
      <c r="M229" s="529"/>
      <c r="N229" s="531"/>
      <c r="O229" s="129"/>
      <c r="P229" s="129"/>
      <c r="Q229" s="529"/>
      <c r="R229" s="529"/>
      <c r="S229" s="529"/>
      <c r="T229" s="554"/>
      <c r="U229" s="555"/>
      <c r="V229" s="406"/>
    </row>
    <row r="230" spans="1:23" x14ac:dyDescent="0.25">
      <c r="A230" s="1303"/>
      <c r="B230" s="667">
        <v>2</v>
      </c>
      <c r="C230" s="84"/>
      <c r="D230" s="74"/>
      <c r="E230" s="74"/>
      <c r="F230" s="84"/>
      <c r="G230" s="533"/>
      <c r="H230" s="84"/>
      <c r="I230" s="534"/>
      <c r="J230" s="535"/>
      <c r="K230" s="535"/>
      <c r="L230" s="536"/>
      <c r="M230" s="534"/>
      <c r="N230" s="536"/>
      <c r="O230" s="120"/>
      <c r="P230" s="120"/>
      <c r="Q230" s="534"/>
      <c r="R230" s="534" t="s">
        <v>302</v>
      </c>
      <c r="S230" s="534"/>
      <c r="T230" s="556"/>
      <c r="U230" s="557"/>
      <c r="V230" s="406"/>
    </row>
    <row r="231" spans="1:23" x14ac:dyDescent="0.25">
      <c r="A231" s="1303"/>
      <c r="B231" s="667">
        <v>3</v>
      </c>
      <c r="C231" s="84"/>
      <c r="D231" s="74"/>
      <c r="E231" s="74"/>
      <c r="F231" s="84"/>
      <c r="G231" s="533"/>
      <c r="H231" s="84"/>
      <c r="I231" s="534"/>
      <c r="J231" s="535"/>
      <c r="K231" s="535"/>
      <c r="L231" s="536"/>
      <c r="M231" s="534"/>
      <c r="N231" s="536"/>
      <c r="O231" s="120"/>
      <c r="P231" s="120"/>
      <c r="Q231" s="534"/>
      <c r="R231" s="534"/>
      <c r="S231" s="534"/>
      <c r="T231" s="556"/>
      <c r="U231" s="557"/>
      <c r="V231" s="406"/>
    </row>
    <row r="232" spans="1:23" x14ac:dyDescent="0.25">
      <c r="A232" s="1303"/>
      <c r="B232" s="667">
        <v>4</v>
      </c>
      <c r="C232" s="84"/>
      <c r="D232" s="74"/>
      <c r="E232" s="74"/>
      <c r="F232" s="84"/>
      <c r="G232" s="533"/>
      <c r="H232" s="84"/>
      <c r="I232" s="534"/>
      <c r="J232" s="535"/>
      <c r="K232" s="535"/>
      <c r="L232" s="536"/>
      <c r="M232" s="534"/>
      <c r="N232" s="536"/>
      <c r="O232" s="120"/>
      <c r="P232" s="120"/>
      <c r="Q232" s="534"/>
      <c r="R232" s="534"/>
      <c r="S232" s="534"/>
      <c r="T232" s="556"/>
      <c r="U232" s="557"/>
      <c r="V232" s="406"/>
    </row>
    <row r="233" spans="1:23" x14ac:dyDescent="0.25">
      <c r="A233" s="1303"/>
      <c r="B233" s="667">
        <v>5</v>
      </c>
      <c r="C233" s="84"/>
      <c r="D233" s="74"/>
      <c r="E233" s="74"/>
      <c r="F233" s="84"/>
      <c r="G233" s="533"/>
      <c r="H233" s="84"/>
      <c r="I233" s="534"/>
      <c r="J233" s="535"/>
      <c r="K233" s="535"/>
      <c r="L233" s="536"/>
      <c r="M233" s="534"/>
      <c r="N233" s="536"/>
      <c r="O233" s="120"/>
      <c r="P233" s="120"/>
      <c r="Q233" s="534"/>
      <c r="R233" s="534"/>
      <c r="S233" s="534"/>
      <c r="T233" s="556"/>
      <c r="U233" s="557"/>
      <c r="V233" s="406"/>
    </row>
    <row r="234" spans="1:23" x14ac:dyDescent="0.25">
      <c r="A234" s="1303"/>
      <c r="B234" s="667">
        <v>6</v>
      </c>
      <c r="C234" s="84"/>
      <c r="D234" s="74"/>
      <c r="E234" s="74"/>
      <c r="F234" s="84"/>
      <c r="G234" s="533"/>
      <c r="H234" s="84"/>
      <c r="I234" s="534"/>
      <c r="J234" s="535"/>
      <c r="K234" s="535"/>
      <c r="L234" s="536"/>
      <c r="M234" s="534"/>
      <c r="N234" s="536"/>
      <c r="O234" s="120"/>
      <c r="P234" s="120"/>
      <c r="Q234" s="534"/>
      <c r="R234" s="534"/>
      <c r="S234" s="534"/>
      <c r="T234" s="556"/>
      <c r="U234" s="557"/>
      <c r="V234" s="406"/>
    </row>
    <row r="235" spans="1:23" x14ac:dyDescent="0.25">
      <c r="A235" s="1303"/>
      <c r="B235" s="667">
        <v>7</v>
      </c>
      <c r="C235" s="84"/>
      <c r="D235" s="74"/>
      <c r="E235" s="74"/>
      <c r="F235" s="84"/>
      <c r="G235" s="533"/>
      <c r="H235" s="84"/>
      <c r="I235" s="534"/>
      <c r="J235" s="535"/>
      <c r="K235" s="535"/>
      <c r="L235" s="536"/>
      <c r="M235" s="534"/>
      <c r="N235" s="536"/>
      <c r="O235" s="120"/>
      <c r="P235" s="120"/>
      <c r="Q235" s="534"/>
      <c r="R235" s="534"/>
      <c r="S235" s="534"/>
      <c r="T235" s="556"/>
      <c r="U235" s="557"/>
      <c r="V235" s="406"/>
    </row>
    <row r="236" spans="1:23" x14ac:dyDescent="0.25">
      <c r="A236" s="1303"/>
      <c r="B236" s="667">
        <v>8</v>
      </c>
      <c r="C236" s="84"/>
      <c r="D236" s="74"/>
      <c r="E236" s="74"/>
      <c r="F236" s="84"/>
      <c r="G236" s="533"/>
      <c r="H236" s="84"/>
      <c r="I236" s="534"/>
      <c r="J236" s="535"/>
      <c r="K236" s="535"/>
      <c r="L236" s="536"/>
      <c r="M236" s="534"/>
      <c r="N236" s="536"/>
      <c r="O236" s="120"/>
      <c r="P236" s="120"/>
      <c r="Q236" s="534"/>
      <c r="R236" s="534"/>
      <c r="S236" s="534"/>
      <c r="T236" s="556"/>
      <c r="U236" s="557"/>
      <c r="V236" s="406"/>
    </row>
    <row r="237" spans="1:23" x14ac:dyDescent="0.25">
      <c r="A237" s="1303"/>
      <c r="B237" s="667">
        <v>9</v>
      </c>
      <c r="C237" s="84"/>
      <c r="D237" s="74"/>
      <c r="E237" s="74"/>
      <c r="F237" s="84"/>
      <c r="G237" s="533"/>
      <c r="H237" s="84"/>
      <c r="I237" s="534"/>
      <c r="J237" s="535"/>
      <c r="K237" s="535"/>
      <c r="L237" s="536"/>
      <c r="M237" s="534"/>
      <c r="N237" s="536"/>
      <c r="O237" s="120"/>
      <c r="P237" s="120"/>
      <c r="Q237" s="534"/>
      <c r="R237" s="534"/>
      <c r="S237" s="534"/>
      <c r="T237" s="556"/>
      <c r="U237" s="557"/>
      <c r="V237" s="406"/>
    </row>
    <row r="238" spans="1:23" ht="15.75" thickBot="1" x14ac:dyDescent="0.3">
      <c r="A238" s="1304"/>
      <c r="B238" s="668">
        <v>10</v>
      </c>
      <c r="C238" s="104"/>
      <c r="D238" s="102"/>
      <c r="E238" s="102"/>
      <c r="F238" s="104"/>
      <c r="G238" s="538"/>
      <c r="H238" s="104"/>
      <c r="I238" s="539"/>
      <c r="J238" s="540"/>
      <c r="K238" s="540"/>
      <c r="L238" s="541"/>
      <c r="M238" s="539"/>
      <c r="N238" s="541"/>
      <c r="O238" s="121"/>
      <c r="P238" s="121"/>
      <c r="Q238" s="539"/>
      <c r="R238" s="539"/>
      <c r="S238" s="539"/>
      <c r="T238" s="558"/>
      <c r="U238" s="559"/>
      <c r="V238" s="406"/>
    </row>
    <row r="239" spans="1:23" ht="25.5" thickBot="1" x14ac:dyDescent="0.3">
      <c r="A239" s="612"/>
      <c r="C239" s="613"/>
      <c r="D239" s="614"/>
      <c r="E239" s="395" t="s">
        <v>303</v>
      </c>
      <c r="F239" s="396">
        <f>COUNTA(F229:F238)</f>
        <v>0</v>
      </c>
      <c r="G239" s="397">
        <f>COUNTA(G229:G238)</f>
        <v>0</v>
      </c>
      <c r="H239" s="613"/>
      <c r="I239" s="523"/>
      <c r="J239" s="615"/>
      <c r="K239" s="615"/>
      <c r="L239" s="616"/>
      <c r="M239" s="1208" t="s">
        <v>440</v>
      </c>
      <c r="N239" s="1209"/>
      <c r="O239" s="654">
        <f>SUM(O229:O238)</f>
        <v>0</v>
      </c>
      <c r="P239" s="655">
        <f>SUM(P229:P238)</f>
        <v>0</v>
      </c>
      <c r="Q239" s="523"/>
      <c r="S239" s="75"/>
      <c r="T239" s="79"/>
      <c r="U239" s="560"/>
      <c r="V239" s="545"/>
      <c r="W239" s="544"/>
    </row>
    <row r="240" spans="1:23" ht="15.75" thickBot="1" x14ac:dyDescent="0.3">
      <c r="A240" s="546"/>
      <c r="B240" s="521"/>
      <c r="C240" s="487"/>
      <c r="D240" s="487"/>
      <c r="E240" s="487"/>
      <c r="F240" s="521"/>
      <c r="G240" s="487"/>
      <c r="H240" s="487"/>
      <c r="I240" s="521"/>
      <c r="J240" s="521"/>
      <c r="K240" s="521"/>
      <c r="L240" s="487"/>
      <c r="M240" s="487"/>
      <c r="N240" s="487"/>
      <c r="O240" s="487"/>
      <c r="P240" s="487"/>
      <c r="Q240" s="487"/>
      <c r="R240" s="487"/>
      <c r="S240" s="487"/>
      <c r="T240" s="561"/>
      <c r="U240" s="562"/>
      <c r="V240" s="493"/>
    </row>
    <row r="241" spans="1:23" ht="15.75" thickBot="1" x14ac:dyDescent="0.3">
      <c r="A241" s="524"/>
      <c r="B241" s="402"/>
      <c r="C241" s="280"/>
      <c r="D241" s="280"/>
      <c r="E241" s="280"/>
      <c r="F241" s="402"/>
      <c r="G241" s="280"/>
      <c r="H241" s="280"/>
      <c r="I241" s="402"/>
      <c r="J241" s="402"/>
      <c r="K241" s="402"/>
      <c r="L241" s="280"/>
      <c r="M241" s="280"/>
      <c r="N241" s="280"/>
      <c r="O241" s="280"/>
      <c r="P241" s="280"/>
      <c r="Q241" s="280"/>
      <c r="R241" s="280"/>
      <c r="S241" s="280"/>
      <c r="T241" s="551"/>
      <c r="U241" s="551"/>
      <c r="V241" s="404"/>
    </row>
    <row r="242" spans="1:23" ht="15.75" thickBot="1" x14ac:dyDescent="0.3">
      <c r="A242" s="663" t="s">
        <v>9</v>
      </c>
      <c r="B242" s="1226" t="s">
        <v>542</v>
      </c>
      <c r="C242" s="1227"/>
      <c r="E242" s="1300" t="s">
        <v>267</v>
      </c>
      <c r="F242" s="1301"/>
      <c r="G242" s="1224">
        <f>VLOOKUP(B242,'Urbano.Piano inv. forn'!$D$58:$H$77,3,FALSE)</f>
        <v>0</v>
      </c>
      <c r="H242" s="1225"/>
      <c r="I242" s="64"/>
      <c r="J242" s="1300" t="s">
        <v>268</v>
      </c>
      <c r="K242" s="1302"/>
      <c r="L242" s="1301"/>
      <c r="M242" s="1224">
        <f>VLOOKUP(B242,'Urbano.Piano inv. forn'!$D$58:$H$77,4,FALSE)</f>
        <v>0</v>
      </c>
      <c r="N242" s="1225"/>
      <c r="P242" s="660" t="s">
        <v>269</v>
      </c>
      <c r="Q242" s="619"/>
      <c r="S242" s="662" t="s">
        <v>270</v>
      </c>
      <c r="T242" s="1253"/>
      <c r="U242" s="1254"/>
      <c r="V242" s="406"/>
    </row>
    <row r="243" spans="1:23" ht="13.5" customHeight="1" thickBot="1" x14ac:dyDescent="0.3">
      <c r="A243" s="109"/>
      <c r="B243" s="76"/>
      <c r="C243" s="76"/>
      <c r="E243" s="77"/>
      <c r="F243" s="77"/>
      <c r="G243" s="78"/>
      <c r="H243" s="78"/>
      <c r="I243" s="64"/>
      <c r="J243" s="77"/>
      <c r="K243" s="77"/>
      <c r="L243" s="77"/>
      <c r="M243" s="78"/>
      <c r="N243" s="78"/>
      <c r="P243" s="79"/>
      <c r="S243" s="75"/>
      <c r="T243" s="552"/>
      <c r="V243" s="110"/>
      <c r="W243" s="523"/>
    </row>
    <row r="244" spans="1:23" ht="33.75" customHeight="1" thickBot="1" x14ac:dyDescent="0.3">
      <c r="A244" s="1305" t="s">
        <v>271</v>
      </c>
      <c r="B244" s="1306"/>
      <c r="C244" s="1306"/>
      <c r="D244" s="1307"/>
      <c r="E244" s="1210">
        <f>VLOOKUP(B242,'Urbano.Piano inv. forn'!$D$58:$V$77,17,FALSE)</f>
        <v>0</v>
      </c>
      <c r="F244" s="1258"/>
      <c r="G244" s="1258"/>
      <c r="H244" s="1211"/>
      <c r="I244" s="64"/>
      <c r="J244" s="1308" t="s">
        <v>52</v>
      </c>
      <c r="K244" s="1309"/>
      <c r="L244" s="1310"/>
      <c r="M244" s="1210">
        <f>VLOOKUP(B242,'Urbano.Piano inv. forn'!$D$58:$V$77,19,FALSE)</f>
        <v>0</v>
      </c>
      <c r="N244" s="1211"/>
      <c r="O244" s="98"/>
      <c r="P244" s="661" t="s">
        <v>272</v>
      </c>
      <c r="Q244" s="115">
        <f>M244+E244</f>
        <v>0</v>
      </c>
      <c r="S244" s="662" t="s">
        <v>273</v>
      </c>
      <c r="T244" s="1253"/>
      <c r="U244" s="1254"/>
      <c r="V244" s="110"/>
      <c r="W244" s="523"/>
    </row>
    <row r="245" spans="1:23" ht="33.75" customHeight="1" thickBot="1" x14ac:dyDescent="0.3">
      <c r="A245" s="116"/>
      <c r="B245" s="117"/>
      <c r="C245" s="117"/>
      <c r="D245" s="117"/>
      <c r="E245" s="118"/>
      <c r="F245" s="118"/>
      <c r="G245" s="118"/>
      <c r="H245" s="118"/>
      <c r="I245" s="64"/>
      <c r="J245" s="77"/>
      <c r="K245" s="77"/>
      <c r="L245" s="77"/>
      <c r="M245" s="118"/>
      <c r="N245" s="118"/>
      <c r="O245" s="98"/>
      <c r="P245" s="75"/>
      <c r="Q245" s="98"/>
      <c r="S245" s="75"/>
      <c r="T245" s="553"/>
      <c r="U245" s="553"/>
      <c r="V245" s="110"/>
      <c r="W245" s="523"/>
    </row>
    <row r="246" spans="1:23" s="147" customFormat="1" ht="72" customHeight="1" x14ac:dyDescent="0.25">
      <c r="A246" s="1286" t="s">
        <v>274</v>
      </c>
      <c r="B246" s="1288" t="s">
        <v>275</v>
      </c>
      <c r="C246" s="1288" t="s">
        <v>276</v>
      </c>
      <c r="D246" s="657" t="s">
        <v>277</v>
      </c>
      <c r="E246" s="656" t="s">
        <v>278</v>
      </c>
      <c r="F246" s="657" t="s">
        <v>279</v>
      </c>
      <c r="G246" s="657" t="s">
        <v>280</v>
      </c>
      <c r="H246" s="658" t="s">
        <v>241</v>
      </c>
      <c r="I246" s="658" t="s">
        <v>281</v>
      </c>
      <c r="J246" s="658" t="s">
        <v>282</v>
      </c>
      <c r="K246" s="658" t="s">
        <v>636</v>
      </c>
      <c r="L246" s="658" t="s">
        <v>283</v>
      </c>
      <c r="M246" s="658" t="s">
        <v>284</v>
      </c>
      <c r="N246" s="658" t="s">
        <v>285</v>
      </c>
      <c r="O246" s="658" t="s">
        <v>286</v>
      </c>
      <c r="P246" s="658" t="s">
        <v>287</v>
      </c>
      <c r="Q246" s="658" t="s">
        <v>288</v>
      </c>
      <c r="R246" s="658" t="s">
        <v>289</v>
      </c>
      <c r="S246" s="658" t="s">
        <v>290</v>
      </c>
      <c r="T246" s="658" t="s">
        <v>632</v>
      </c>
      <c r="U246" s="664" t="s">
        <v>291</v>
      </c>
      <c r="V246" s="526"/>
    </row>
    <row r="247" spans="1:23" s="147" customFormat="1" ht="28.5" customHeight="1" thickBot="1" x14ac:dyDescent="0.3">
      <c r="A247" s="1298"/>
      <c r="B247" s="1299"/>
      <c r="C247" s="1299"/>
      <c r="D247" s="659" t="s">
        <v>292</v>
      </c>
      <c r="E247" s="659" t="s">
        <v>293</v>
      </c>
      <c r="F247" s="659" t="s">
        <v>294</v>
      </c>
      <c r="G247" s="659" t="s">
        <v>294</v>
      </c>
      <c r="H247" s="659" t="s">
        <v>627</v>
      </c>
      <c r="I247" s="659" t="s">
        <v>28</v>
      </c>
      <c r="J247" s="659" t="s">
        <v>295</v>
      </c>
      <c r="K247" s="659" t="s">
        <v>296</v>
      </c>
      <c r="L247" s="659" t="s">
        <v>296</v>
      </c>
      <c r="M247" s="659" t="s">
        <v>297</v>
      </c>
      <c r="N247" s="659" t="s">
        <v>296</v>
      </c>
      <c r="O247" s="659" t="s">
        <v>298</v>
      </c>
      <c r="P247" s="659" t="s">
        <v>629</v>
      </c>
      <c r="Q247" s="659" t="s">
        <v>299</v>
      </c>
      <c r="R247" s="659" t="s">
        <v>300</v>
      </c>
      <c r="S247" s="659" t="s">
        <v>301</v>
      </c>
      <c r="T247" s="659" t="s">
        <v>301</v>
      </c>
      <c r="U247" s="665"/>
      <c r="V247" s="526"/>
    </row>
    <row r="248" spans="1:23" ht="15" customHeight="1" x14ac:dyDescent="0.25">
      <c r="A248" s="1303" t="str">
        <f>B242</f>
        <v>urb. ibr_m.6</v>
      </c>
      <c r="B248" s="666">
        <v>1</v>
      </c>
      <c r="C248" s="166"/>
      <c r="D248" s="87"/>
      <c r="E248" s="87"/>
      <c r="F248" s="166"/>
      <c r="G248" s="528"/>
      <c r="H248" s="89"/>
      <c r="I248" s="529"/>
      <c r="J248" s="530"/>
      <c r="K248" s="530"/>
      <c r="L248" s="531"/>
      <c r="M248" s="529"/>
      <c r="N248" s="531"/>
      <c r="O248" s="129"/>
      <c r="P248" s="129"/>
      <c r="Q248" s="529"/>
      <c r="R248" s="529"/>
      <c r="S248" s="529"/>
      <c r="T248" s="554"/>
      <c r="U248" s="555"/>
      <c r="V248" s="406"/>
    </row>
    <row r="249" spans="1:23" x14ac:dyDescent="0.25">
      <c r="A249" s="1303"/>
      <c r="B249" s="667">
        <v>2</v>
      </c>
      <c r="C249" s="84"/>
      <c r="D249" s="74"/>
      <c r="E249" s="74"/>
      <c r="F249" s="84"/>
      <c r="G249" s="533"/>
      <c r="H249" s="84"/>
      <c r="I249" s="534"/>
      <c r="J249" s="535"/>
      <c r="K249" s="535"/>
      <c r="L249" s="536"/>
      <c r="M249" s="534"/>
      <c r="N249" s="536"/>
      <c r="O249" s="120"/>
      <c r="P249" s="120"/>
      <c r="Q249" s="534"/>
      <c r="R249" s="534" t="s">
        <v>302</v>
      </c>
      <c r="S249" s="534"/>
      <c r="T249" s="556"/>
      <c r="U249" s="557"/>
      <c r="V249" s="406"/>
    </row>
    <row r="250" spans="1:23" x14ac:dyDescent="0.25">
      <c r="A250" s="1303"/>
      <c r="B250" s="667">
        <v>3</v>
      </c>
      <c r="C250" s="84"/>
      <c r="D250" s="74"/>
      <c r="E250" s="74"/>
      <c r="F250" s="84"/>
      <c r="G250" s="533"/>
      <c r="H250" s="84"/>
      <c r="I250" s="534"/>
      <c r="J250" s="535"/>
      <c r="K250" s="535"/>
      <c r="L250" s="536"/>
      <c r="M250" s="534"/>
      <c r="N250" s="536"/>
      <c r="O250" s="120"/>
      <c r="P250" s="120"/>
      <c r="Q250" s="534"/>
      <c r="R250" s="534"/>
      <c r="S250" s="534"/>
      <c r="T250" s="556"/>
      <c r="U250" s="557"/>
      <c r="V250" s="406"/>
    </row>
    <row r="251" spans="1:23" x14ac:dyDescent="0.25">
      <c r="A251" s="1303"/>
      <c r="B251" s="667">
        <v>4</v>
      </c>
      <c r="C251" s="84"/>
      <c r="D251" s="74"/>
      <c r="E251" s="74"/>
      <c r="F251" s="84"/>
      <c r="G251" s="533"/>
      <c r="H251" s="84"/>
      <c r="I251" s="534"/>
      <c r="J251" s="535"/>
      <c r="K251" s="535"/>
      <c r="L251" s="536"/>
      <c r="M251" s="534"/>
      <c r="N251" s="536"/>
      <c r="O251" s="120"/>
      <c r="P251" s="120"/>
      <c r="Q251" s="534"/>
      <c r="R251" s="534"/>
      <c r="S251" s="534"/>
      <c r="T251" s="556"/>
      <c r="U251" s="557"/>
      <c r="V251" s="406"/>
    </row>
    <row r="252" spans="1:23" x14ac:dyDescent="0.25">
      <c r="A252" s="1303"/>
      <c r="B252" s="667">
        <v>5</v>
      </c>
      <c r="C252" s="84"/>
      <c r="D252" s="74"/>
      <c r="E252" s="74"/>
      <c r="F252" s="84"/>
      <c r="G252" s="533"/>
      <c r="H252" s="84"/>
      <c r="I252" s="534"/>
      <c r="J252" s="535"/>
      <c r="K252" s="535"/>
      <c r="L252" s="536"/>
      <c r="M252" s="534"/>
      <c r="N252" s="536"/>
      <c r="O252" s="120"/>
      <c r="P252" s="120"/>
      <c r="Q252" s="534"/>
      <c r="R252" s="534"/>
      <c r="S252" s="534"/>
      <c r="T252" s="556"/>
      <c r="U252" s="557"/>
      <c r="V252" s="406"/>
    </row>
    <row r="253" spans="1:23" x14ac:dyDescent="0.25">
      <c r="A253" s="1303"/>
      <c r="B253" s="667">
        <v>6</v>
      </c>
      <c r="C253" s="84"/>
      <c r="D253" s="74"/>
      <c r="E253" s="74"/>
      <c r="F253" s="84"/>
      <c r="G253" s="533"/>
      <c r="H253" s="84"/>
      <c r="I253" s="534"/>
      <c r="J253" s="535"/>
      <c r="K253" s="535"/>
      <c r="L253" s="536"/>
      <c r="M253" s="534"/>
      <c r="N253" s="536"/>
      <c r="O253" s="120"/>
      <c r="P253" s="120"/>
      <c r="Q253" s="534"/>
      <c r="R253" s="534"/>
      <c r="S253" s="534"/>
      <c r="T253" s="556"/>
      <c r="U253" s="557"/>
      <c r="V253" s="406"/>
    </row>
    <row r="254" spans="1:23" x14ac:dyDescent="0.25">
      <c r="A254" s="1303"/>
      <c r="B254" s="667">
        <v>7</v>
      </c>
      <c r="C254" s="84"/>
      <c r="D254" s="74"/>
      <c r="E254" s="74"/>
      <c r="F254" s="84"/>
      <c r="G254" s="533"/>
      <c r="H254" s="84"/>
      <c r="I254" s="534"/>
      <c r="J254" s="535"/>
      <c r="K254" s="535"/>
      <c r="L254" s="536"/>
      <c r="M254" s="534"/>
      <c r="N254" s="536"/>
      <c r="O254" s="120"/>
      <c r="P254" s="120"/>
      <c r="Q254" s="534"/>
      <c r="R254" s="534"/>
      <c r="S254" s="534"/>
      <c r="T254" s="556"/>
      <c r="U254" s="557"/>
      <c r="V254" s="406"/>
    </row>
    <row r="255" spans="1:23" x14ac:dyDescent="0.25">
      <c r="A255" s="1303"/>
      <c r="B255" s="667">
        <v>8</v>
      </c>
      <c r="C255" s="84"/>
      <c r="D255" s="74"/>
      <c r="E255" s="74"/>
      <c r="F255" s="84"/>
      <c r="G255" s="533"/>
      <c r="H255" s="84"/>
      <c r="I255" s="534"/>
      <c r="J255" s="535"/>
      <c r="K255" s="535"/>
      <c r="L255" s="536"/>
      <c r="M255" s="534"/>
      <c r="N255" s="536"/>
      <c r="O255" s="120"/>
      <c r="P255" s="120"/>
      <c r="Q255" s="534"/>
      <c r="R255" s="534"/>
      <c r="S255" s="534"/>
      <c r="T255" s="556"/>
      <c r="U255" s="557"/>
      <c r="V255" s="406"/>
    </row>
    <row r="256" spans="1:23" x14ac:dyDescent="0.25">
      <c r="A256" s="1303"/>
      <c r="B256" s="667">
        <v>9</v>
      </c>
      <c r="C256" s="84"/>
      <c r="D256" s="74"/>
      <c r="E256" s="74"/>
      <c r="F256" s="84"/>
      <c r="G256" s="533"/>
      <c r="H256" s="84"/>
      <c r="I256" s="534"/>
      <c r="J256" s="535"/>
      <c r="K256" s="535"/>
      <c r="L256" s="536"/>
      <c r="M256" s="534"/>
      <c r="N256" s="536"/>
      <c r="O256" s="120"/>
      <c r="P256" s="120"/>
      <c r="Q256" s="534"/>
      <c r="R256" s="534"/>
      <c r="S256" s="534"/>
      <c r="T256" s="556"/>
      <c r="U256" s="557"/>
      <c r="V256" s="406"/>
    </row>
    <row r="257" spans="1:23" ht="15.75" thickBot="1" x14ac:dyDescent="0.3">
      <c r="A257" s="1304"/>
      <c r="B257" s="668">
        <v>10</v>
      </c>
      <c r="C257" s="104"/>
      <c r="D257" s="102"/>
      <c r="E257" s="102"/>
      <c r="F257" s="104"/>
      <c r="G257" s="538"/>
      <c r="H257" s="104"/>
      <c r="I257" s="539"/>
      <c r="J257" s="540"/>
      <c r="K257" s="540"/>
      <c r="L257" s="541"/>
      <c r="M257" s="539"/>
      <c r="N257" s="541"/>
      <c r="O257" s="121"/>
      <c r="P257" s="121"/>
      <c r="Q257" s="539"/>
      <c r="R257" s="539"/>
      <c r="S257" s="539"/>
      <c r="T257" s="558"/>
      <c r="U257" s="559"/>
      <c r="V257" s="406"/>
    </row>
    <row r="258" spans="1:23" ht="25.5" thickBot="1" x14ac:dyDescent="0.3">
      <c r="A258" s="612"/>
      <c r="C258" s="613"/>
      <c r="D258" s="614"/>
      <c r="E258" s="395" t="s">
        <v>303</v>
      </c>
      <c r="F258" s="396">
        <f>COUNTA(F248:F257)</f>
        <v>0</v>
      </c>
      <c r="G258" s="397">
        <f>COUNTA(G248:G257)</f>
        <v>0</v>
      </c>
      <c r="H258" s="613"/>
      <c r="I258" s="523"/>
      <c r="J258" s="615"/>
      <c r="K258" s="615"/>
      <c r="L258" s="616"/>
      <c r="M258" s="1208" t="s">
        <v>440</v>
      </c>
      <c r="N258" s="1209"/>
      <c r="O258" s="654">
        <f>SUM(O248:O257)</f>
        <v>0</v>
      </c>
      <c r="P258" s="655">
        <f>SUM(P248:P257)</f>
        <v>0</v>
      </c>
      <c r="Q258" s="523"/>
      <c r="S258" s="75"/>
      <c r="T258" s="79"/>
      <c r="U258" s="560"/>
      <c r="V258" s="545"/>
      <c r="W258" s="544"/>
    </row>
    <row r="259" spans="1:23" ht="15.75" thickBot="1" x14ac:dyDescent="0.3">
      <c r="A259" s="546"/>
      <c r="B259" s="521"/>
      <c r="C259" s="487"/>
      <c r="D259" s="487"/>
      <c r="E259" s="487"/>
      <c r="F259" s="521"/>
      <c r="G259" s="487"/>
      <c r="H259" s="487"/>
      <c r="I259" s="521"/>
      <c r="J259" s="521"/>
      <c r="K259" s="521"/>
      <c r="L259" s="487"/>
      <c r="M259" s="487"/>
      <c r="N259" s="487"/>
      <c r="O259" s="487"/>
      <c r="P259" s="487"/>
      <c r="Q259" s="487"/>
      <c r="R259" s="487"/>
      <c r="S259" s="487"/>
      <c r="T259" s="561"/>
      <c r="U259" s="562"/>
      <c r="V259" s="493"/>
    </row>
    <row r="260" spans="1:23" ht="15.75" thickBot="1" x14ac:dyDescent="0.3">
      <c r="A260" s="524"/>
      <c r="B260" s="402"/>
      <c r="C260" s="280"/>
      <c r="D260" s="280"/>
      <c r="E260" s="280"/>
      <c r="F260" s="402"/>
      <c r="G260" s="280"/>
      <c r="H260" s="280"/>
      <c r="I260" s="402"/>
      <c r="J260" s="402"/>
      <c r="K260" s="402"/>
      <c r="L260" s="280"/>
      <c r="M260" s="280"/>
      <c r="N260" s="280"/>
      <c r="O260" s="280"/>
      <c r="P260" s="280"/>
      <c r="Q260" s="280"/>
      <c r="R260" s="280"/>
      <c r="S260" s="280"/>
      <c r="T260" s="551"/>
      <c r="U260" s="551"/>
      <c r="V260" s="404"/>
    </row>
    <row r="261" spans="1:23" ht="15.75" thickBot="1" x14ac:dyDescent="0.3">
      <c r="A261" s="663" t="s">
        <v>9</v>
      </c>
      <c r="B261" s="1226" t="s">
        <v>542</v>
      </c>
      <c r="C261" s="1227"/>
      <c r="E261" s="1300" t="s">
        <v>267</v>
      </c>
      <c r="F261" s="1301"/>
      <c r="G261" s="1224">
        <f>VLOOKUP(B261,'Urbano.Piano inv. forn'!$D$58:$H$77,3,FALSE)</f>
        <v>0</v>
      </c>
      <c r="H261" s="1225"/>
      <c r="I261" s="64"/>
      <c r="J261" s="1300" t="s">
        <v>268</v>
      </c>
      <c r="K261" s="1302"/>
      <c r="L261" s="1301"/>
      <c r="M261" s="1224">
        <f>VLOOKUP(B261,'Urbano.Piano inv. forn'!$D$58:$H$77,4,FALSE)</f>
        <v>0</v>
      </c>
      <c r="N261" s="1225"/>
      <c r="P261" s="660" t="s">
        <v>269</v>
      </c>
      <c r="Q261" s="619"/>
      <c r="S261" s="662" t="s">
        <v>270</v>
      </c>
      <c r="T261" s="1253"/>
      <c r="U261" s="1254"/>
      <c r="V261" s="406"/>
    </row>
    <row r="262" spans="1:23" ht="13.5" customHeight="1" thickBot="1" x14ac:dyDescent="0.3">
      <c r="A262" s="109"/>
      <c r="B262" s="76"/>
      <c r="C262" s="76"/>
      <c r="E262" s="77"/>
      <c r="F262" s="77"/>
      <c r="G262" s="78"/>
      <c r="H262" s="78"/>
      <c r="I262" s="64"/>
      <c r="J262" s="77"/>
      <c r="K262" s="77"/>
      <c r="L262" s="77"/>
      <c r="M262" s="78"/>
      <c r="N262" s="78"/>
      <c r="P262" s="79"/>
      <c r="S262" s="75"/>
      <c r="T262" s="552"/>
      <c r="V262" s="110"/>
      <c r="W262" s="523"/>
    </row>
    <row r="263" spans="1:23" ht="33.75" customHeight="1" thickBot="1" x14ac:dyDescent="0.3">
      <c r="A263" s="1305" t="s">
        <v>271</v>
      </c>
      <c r="B263" s="1306"/>
      <c r="C263" s="1306"/>
      <c r="D263" s="1307"/>
      <c r="E263" s="1210">
        <f>VLOOKUP(B261,'Urbano.Piano inv. forn'!$D$58:$V$77,17,FALSE)</f>
        <v>0</v>
      </c>
      <c r="F263" s="1258"/>
      <c r="G263" s="1258"/>
      <c r="H263" s="1211"/>
      <c r="I263" s="64"/>
      <c r="J263" s="1308" t="s">
        <v>52</v>
      </c>
      <c r="K263" s="1309"/>
      <c r="L263" s="1310"/>
      <c r="M263" s="1210">
        <f>VLOOKUP(B261,'Urbano.Piano inv. forn'!$D$58:$V$77,19,FALSE)</f>
        <v>0</v>
      </c>
      <c r="N263" s="1211"/>
      <c r="O263" s="98"/>
      <c r="P263" s="661" t="s">
        <v>272</v>
      </c>
      <c r="Q263" s="115">
        <f>M263+E263</f>
        <v>0</v>
      </c>
      <c r="S263" s="662" t="s">
        <v>273</v>
      </c>
      <c r="T263" s="1253"/>
      <c r="U263" s="1254"/>
      <c r="V263" s="110"/>
      <c r="W263" s="523"/>
    </row>
    <row r="264" spans="1:23" ht="33.75" customHeight="1" thickBot="1" x14ac:dyDescent="0.3">
      <c r="A264" s="116"/>
      <c r="B264" s="117"/>
      <c r="C264" s="117"/>
      <c r="D264" s="117"/>
      <c r="E264" s="118"/>
      <c r="F264" s="118"/>
      <c r="G264" s="118"/>
      <c r="H264" s="118"/>
      <c r="I264" s="64"/>
      <c r="J264" s="77"/>
      <c r="K264" s="77"/>
      <c r="L264" s="77"/>
      <c r="M264" s="118"/>
      <c r="N264" s="118"/>
      <c r="O264" s="98"/>
      <c r="P264" s="75"/>
      <c r="Q264" s="98"/>
      <c r="S264" s="75"/>
      <c r="T264" s="553"/>
      <c r="U264" s="553"/>
      <c r="V264" s="110"/>
      <c r="W264" s="523"/>
    </row>
    <row r="265" spans="1:23" s="147" customFormat="1" ht="72" customHeight="1" x14ac:dyDescent="0.25">
      <c r="A265" s="1286" t="s">
        <v>274</v>
      </c>
      <c r="B265" s="1288" t="s">
        <v>275</v>
      </c>
      <c r="C265" s="1288" t="s">
        <v>276</v>
      </c>
      <c r="D265" s="657" t="s">
        <v>277</v>
      </c>
      <c r="E265" s="656" t="s">
        <v>278</v>
      </c>
      <c r="F265" s="657" t="s">
        <v>279</v>
      </c>
      <c r="G265" s="657" t="s">
        <v>280</v>
      </c>
      <c r="H265" s="658" t="s">
        <v>241</v>
      </c>
      <c r="I265" s="658" t="s">
        <v>281</v>
      </c>
      <c r="J265" s="658" t="s">
        <v>282</v>
      </c>
      <c r="K265" s="658" t="s">
        <v>636</v>
      </c>
      <c r="L265" s="658" t="s">
        <v>283</v>
      </c>
      <c r="M265" s="658" t="s">
        <v>284</v>
      </c>
      <c r="N265" s="658" t="s">
        <v>285</v>
      </c>
      <c r="O265" s="658" t="s">
        <v>286</v>
      </c>
      <c r="P265" s="658" t="s">
        <v>287</v>
      </c>
      <c r="Q265" s="658" t="s">
        <v>288</v>
      </c>
      <c r="R265" s="658" t="s">
        <v>289</v>
      </c>
      <c r="S265" s="658" t="s">
        <v>290</v>
      </c>
      <c r="T265" s="658" t="s">
        <v>632</v>
      </c>
      <c r="U265" s="664" t="s">
        <v>291</v>
      </c>
      <c r="V265" s="526"/>
    </row>
    <row r="266" spans="1:23" s="147" customFormat="1" ht="28.5" customHeight="1" thickBot="1" x14ac:dyDescent="0.3">
      <c r="A266" s="1298"/>
      <c r="B266" s="1299"/>
      <c r="C266" s="1299"/>
      <c r="D266" s="659" t="s">
        <v>292</v>
      </c>
      <c r="E266" s="659" t="s">
        <v>293</v>
      </c>
      <c r="F266" s="659" t="s">
        <v>294</v>
      </c>
      <c r="G266" s="659" t="s">
        <v>294</v>
      </c>
      <c r="H266" s="659" t="s">
        <v>627</v>
      </c>
      <c r="I266" s="659" t="s">
        <v>28</v>
      </c>
      <c r="J266" s="659" t="s">
        <v>295</v>
      </c>
      <c r="K266" s="659" t="s">
        <v>296</v>
      </c>
      <c r="L266" s="659" t="s">
        <v>296</v>
      </c>
      <c r="M266" s="659" t="s">
        <v>297</v>
      </c>
      <c r="N266" s="659" t="s">
        <v>296</v>
      </c>
      <c r="O266" s="659" t="s">
        <v>298</v>
      </c>
      <c r="P266" s="659" t="s">
        <v>629</v>
      </c>
      <c r="Q266" s="659" t="s">
        <v>299</v>
      </c>
      <c r="R266" s="659" t="s">
        <v>300</v>
      </c>
      <c r="S266" s="659" t="s">
        <v>301</v>
      </c>
      <c r="T266" s="659" t="s">
        <v>301</v>
      </c>
      <c r="U266" s="665"/>
      <c r="V266" s="526"/>
    </row>
    <row r="267" spans="1:23" ht="15" customHeight="1" x14ac:dyDescent="0.25">
      <c r="A267" s="1303" t="str">
        <f>B261</f>
        <v>urb. ibr_m.6</v>
      </c>
      <c r="B267" s="666">
        <v>1</v>
      </c>
      <c r="C267" s="166"/>
      <c r="D267" s="87"/>
      <c r="E267" s="87"/>
      <c r="F267" s="166"/>
      <c r="G267" s="528"/>
      <c r="H267" s="89"/>
      <c r="I267" s="529"/>
      <c r="J267" s="530"/>
      <c r="K267" s="530"/>
      <c r="L267" s="531"/>
      <c r="M267" s="529"/>
      <c r="N267" s="531"/>
      <c r="O267" s="129"/>
      <c r="P267" s="129"/>
      <c r="Q267" s="529"/>
      <c r="R267" s="529"/>
      <c r="S267" s="529"/>
      <c r="T267" s="554"/>
      <c r="U267" s="555"/>
      <c r="V267" s="406"/>
    </row>
    <row r="268" spans="1:23" x14ac:dyDescent="0.25">
      <c r="A268" s="1303"/>
      <c r="B268" s="667">
        <v>2</v>
      </c>
      <c r="C268" s="84"/>
      <c r="D268" s="74"/>
      <c r="E268" s="74"/>
      <c r="F268" s="84"/>
      <c r="G268" s="533"/>
      <c r="H268" s="84"/>
      <c r="I268" s="534"/>
      <c r="J268" s="535"/>
      <c r="K268" s="535"/>
      <c r="L268" s="536"/>
      <c r="M268" s="534"/>
      <c r="N268" s="536"/>
      <c r="O268" s="120"/>
      <c r="P268" s="120"/>
      <c r="Q268" s="534"/>
      <c r="R268" s="534" t="s">
        <v>302</v>
      </c>
      <c r="S268" s="534"/>
      <c r="T268" s="556"/>
      <c r="U268" s="557"/>
      <c r="V268" s="406"/>
    </row>
    <row r="269" spans="1:23" x14ac:dyDescent="0.25">
      <c r="A269" s="1303"/>
      <c r="B269" s="667">
        <v>3</v>
      </c>
      <c r="C269" s="84"/>
      <c r="D269" s="74"/>
      <c r="E269" s="74"/>
      <c r="F269" s="84"/>
      <c r="G269" s="533"/>
      <c r="H269" s="84"/>
      <c r="I269" s="534"/>
      <c r="J269" s="535"/>
      <c r="K269" s="535"/>
      <c r="L269" s="536"/>
      <c r="M269" s="534"/>
      <c r="N269" s="536"/>
      <c r="O269" s="120"/>
      <c r="P269" s="120"/>
      <c r="Q269" s="534"/>
      <c r="R269" s="534"/>
      <c r="S269" s="534"/>
      <c r="T269" s="556"/>
      <c r="U269" s="557"/>
      <c r="V269" s="406"/>
    </row>
    <row r="270" spans="1:23" x14ac:dyDescent="0.25">
      <c r="A270" s="1303"/>
      <c r="B270" s="667">
        <v>4</v>
      </c>
      <c r="C270" s="84"/>
      <c r="D270" s="74"/>
      <c r="E270" s="74"/>
      <c r="F270" s="84"/>
      <c r="G270" s="533"/>
      <c r="H270" s="84"/>
      <c r="I270" s="534"/>
      <c r="J270" s="535"/>
      <c r="K270" s="535"/>
      <c r="L270" s="536"/>
      <c r="M270" s="534"/>
      <c r="N270" s="536"/>
      <c r="O270" s="120"/>
      <c r="P270" s="120"/>
      <c r="Q270" s="534"/>
      <c r="R270" s="534"/>
      <c r="S270" s="534"/>
      <c r="T270" s="556"/>
      <c r="U270" s="557"/>
      <c r="V270" s="406"/>
    </row>
    <row r="271" spans="1:23" x14ac:dyDescent="0.25">
      <c r="A271" s="1303"/>
      <c r="B271" s="667">
        <v>5</v>
      </c>
      <c r="C271" s="84"/>
      <c r="D271" s="74"/>
      <c r="E271" s="74"/>
      <c r="F271" s="84"/>
      <c r="G271" s="533"/>
      <c r="H271" s="84"/>
      <c r="I271" s="534"/>
      <c r="J271" s="535"/>
      <c r="K271" s="535"/>
      <c r="L271" s="536"/>
      <c r="M271" s="534"/>
      <c r="N271" s="536"/>
      <c r="O271" s="120"/>
      <c r="P271" s="120"/>
      <c r="Q271" s="534"/>
      <c r="R271" s="534"/>
      <c r="S271" s="534"/>
      <c r="T271" s="556"/>
      <c r="U271" s="557"/>
      <c r="V271" s="406"/>
    </row>
    <row r="272" spans="1:23" x14ac:dyDescent="0.25">
      <c r="A272" s="1303"/>
      <c r="B272" s="667">
        <v>6</v>
      </c>
      <c r="C272" s="84"/>
      <c r="D272" s="74"/>
      <c r="E272" s="74"/>
      <c r="F272" s="84"/>
      <c r="G272" s="533"/>
      <c r="H272" s="84"/>
      <c r="I272" s="534"/>
      <c r="J272" s="535"/>
      <c r="K272" s="535"/>
      <c r="L272" s="536"/>
      <c r="M272" s="534"/>
      <c r="N272" s="536"/>
      <c r="O272" s="120"/>
      <c r="P272" s="120"/>
      <c r="Q272" s="534"/>
      <c r="R272" s="534"/>
      <c r="S272" s="534"/>
      <c r="T272" s="556"/>
      <c r="U272" s="557"/>
      <c r="V272" s="406"/>
    </row>
    <row r="273" spans="1:23" x14ac:dyDescent="0.25">
      <c r="A273" s="1303"/>
      <c r="B273" s="667">
        <v>7</v>
      </c>
      <c r="C273" s="84"/>
      <c r="D273" s="74"/>
      <c r="E273" s="74"/>
      <c r="F273" s="84"/>
      <c r="G273" s="533"/>
      <c r="H273" s="84"/>
      <c r="I273" s="534"/>
      <c r="J273" s="535"/>
      <c r="K273" s="535"/>
      <c r="L273" s="536"/>
      <c r="M273" s="534"/>
      <c r="N273" s="536"/>
      <c r="O273" s="120"/>
      <c r="P273" s="120"/>
      <c r="Q273" s="534"/>
      <c r="R273" s="534"/>
      <c r="S273" s="534"/>
      <c r="T273" s="556"/>
      <c r="U273" s="557"/>
      <c r="V273" s="406"/>
    </row>
    <row r="274" spans="1:23" x14ac:dyDescent="0.25">
      <c r="A274" s="1303"/>
      <c r="B274" s="667">
        <v>8</v>
      </c>
      <c r="C274" s="84"/>
      <c r="D274" s="74"/>
      <c r="E274" s="74"/>
      <c r="F274" s="84"/>
      <c r="G274" s="533"/>
      <c r="H274" s="84"/>
      <c r="I274" s="534"/>
      <c r="J274" s="535"/>
      <c r="K274" s="535"/>
      <c r="L274" s="536"/>
      <c r="M274" s="534"/>
      <c r="N274" s="536"/>
      <c r="O274" s="120"/>
      <c r="P274" s="120"/>
      <c r="Q274" s="534"/>
      <c r="R274" s="534"/>
      <c r="S274" s="534"/>
      <c r="T274" s="556"/>
      <c r="U274" s="557"/>
      <c r="V274" s="406"/>
    </row>
    <row r="275" spans="1:23" x14ac:dyDescent="0.25">
      <c r="A275" s="1303"/>
      <c r="B275" s="667">
        <v>9</v>
      </c>
      <c r="C275" s="84"/>
      <c r="D275" s="74"/>
      <c r="E275" s="74"/>
      <c r="F275" s="84"/>
      <c r="G275" s="533"/>
      <c r="H275" s="84"/>
      <c r="I275" s="534"/>
      <c r="J275" s="535"/>
      <c r="K275" s="535"/>
      <c r="L275" s="536"/>
      <c r="M275" s="534"/>
      <c r="N275" s="536"/>
      <c r="O275" s="120"/>
      <c r="P275" s="120"/>
      <c r="Q275" s="534"/>
      <c r="R275" s="534"/>
      <c r="S275" s="534"/>
      <c r="T275" s="556"/>
      <c r="U275" s="557"/>
      <c r="V275" s="406"/>
    </row>
    <row r="276" spans="1:23" ht="15.75" thickBot="1" x14ac:dyDescent="0.3">
      <c r="A276" s="1304"/>
      <c r="B276" s="668">
        <v>10</v>
      </c>
      <c r="C276" s="104"/>
      <c r="D276" s="102"/>
      <c r="E276" s="102"/>
      <c r="F276" s="104"/>
      <c r="G276" s="538"/>
      <c r="H276" s="104"/>
      <c r="I276" s="539"/>
      <c r="J276" s="540"/>
      <c r="K276" s="540"/>
      <c r="L276" s="541"/>
      <c r="M276" s="539"/>
      <c r="N276" s="541"/>
      <c r="O276" s="121"/>
      <c r="P276" s="121"/>
      <c r="Q276" s="539"/>
      <c r="R276" s="539"/>
      <c r="S276" s="539"/>
      <c r="T276" s="558"/>
      <c r="U276" s="559"/>
      <c r="V276" s="406"/>
    </row>
    <row r="277" spans="1:23" ht="25.5" thickBot="1" x14ac:dyDescent="0.3">
      <c r="A277" s="612"/>
      <c r="C277" s="613"/>
      <c r="D277" s="614"/>
      <c r="E277" s="395" t="s">
        <v>303</v>
      </c>
      <c r="F277" s="396">
        <f>COUNTA(F267:F276)</f>
        <v>0</v>
      </c>
      <c r="G277" s="397">
        <f>COUNTA(G267:G276)</f>
        <v>0</v>
      </c>
      <c r="H277" s="613"/>
      <c r="I277" s="523"/>
      <c r="J277" s="615"/>
      <c r="K277" s="615"/>
      <c r="L277" s="616"/>
      <c r="M277" s="1208" t="s">
        <v>440</v>
      </c>
      <c r="N277" s="1209"/>
      <c r="O277" s="654">
        <f>SUM(O267:O276)</f>
        <v>0</v>
      </c>
      <c r="P277" s="655">
        <f>SUM(P267:P276)</f>
        <v>0</v>
      </c>
      <c r="Q277" s="523"/>
      <c r="S277" s="75"/>
      <c r="T277" s="79"/>
      <c r="U277" s="560"/>
      <c r="V277" s="545"/>
      <c r="W277" s="544"/>
    </row>
    <row r="278" spans="1:23" ht="15.75" thickBot="1" x14ac:dyDescent="0.3">
      <c r="A278" s="546"/>
      <c r="B278" s="521"/>
      <c r="C278" s="487"/>
      <c r="D278" s="487"/>
      <c r="E278" s="487"/>
      <c r="F278" s="521"/>
      <c r="G278" s="487"/>
      <c r="H278" s="487"/>
      <c r="I278" s="521"/>
      <c r="J278" s="521"/>
      <c r="K278" s="521"/>
      <c r="L278" s="487"/>
      <c r="M278" s="487"/>
      <c r="N278" s="487"/>
      <c r="O278" s="487"/>
      <c r="P278" s="487"/>
      <c r="Q278" s="487"/>
      <c r="R278" s="487"/>
      <c r="S278" s="487"/>
      <c r="T278" s="561"/>
      <c r="U278" s="562"/>
      <c r="V278" s="493"/>
    </row>
    <row r="279" spans="1:23" ht="15.75" thickBot="1" x14ac:dyDescent="0.3">
      <c r="A279" s="524"/>
      <c r="B279" s="402"/>
      <c r="C279" s="280"/>
      <c r="D279" s="280"/>
      <c r="E279" s="280"/>
      <c r="F279" s="402"/>
      <c r="G279" s="280"/>
      <c r="H279" s="280"/>
      <c r="I279" s="402"/>
      <c r="J279" s="402"/>
      <c r="K279" s="402"/>
      <c r="L279" s="280"/>
      <c r="M279" s="280"/>
      <c r="N279" s="280"/>
      <c r="O279" s="280"/>
      <c r="P279" s="280"/>
      <c r="Q279" s="280"/>
      <c r="R279" s="280"/>
      <c r="S279" s="280"/>
      <c r="T279" s="551"/>
      <c r="U279" s="551"/>
      <c r="V279" s="404"/>
    </row>
    <row r="280" spans="1:23" ht="15.75" thickBot="1" x14ac:dyDescent="0.3">
      <c r="A280" s="663" t="s">
        <v>9</v>
      </c>
      <c r="B280" s="1226" t="s">
        <v>542</v>
      </c>
      <c r="C280" s="1227"/>
      <c r="E280" s="1300" t="s">
        <v>267</v>
      </c>
      <c r="F280" s="1301"/>
      <c r="G280" s="1224">
        <f>VLOOKUP(B280,'Urbano.Piano inv. forn'!$D$58:$H$77,3,FALSE)</f>
        <v>0</v>
      </c>
      <c r="H280" s="1225"/>
      <c r="I280" s="64"/>
      <c r="J280" s="1300" t="s">
        <v>268</v>
      </c>
      <c r="K280" s="1302"/>
      <c r="L280" s="1301"/>
      <c r="M280" s="1224">
        <f>VLOOKUP(B280,'Urbano.Piano inv. forn'!$D$58:$H$77,4,FALSE)</f>
        <v>0</v>
      </c>
      <c r="N280" s="1225"/>
      <c r="P280" s="660" t="s">
        <v>269</v>
      </c>
      <c r="Q280" s="619"/>
      <c r="S280" s="662" t="s">
        <v>270</v>
      </c>
      <c r="T280" s="1253"/>
      <c r="U280" s="1254"/>
      <c r="V280" s="406"/>
    </row>
    <row r="281" spans="1:23" ht="13.5" customHeight="1" thickBot="1" x14ac:dyDescent="0.3">
      <c r="A281" s="109"/>
      <c r="B281" s="76"/>
      <c r="C281" s="76"/>
      <c r="E281" s="77"/>
      <c r="F281" s="77"/>
      <c r="G281" s="78"/>
      <c r="H281" s="78"/>
      <c r="I281" s="64"/>
      <c r="J281" s="77"/>
      <c r="K281" s="77"/>
      <c r="L281" s="77"/>
      <c r="M281" s="78"/>
      <c r="N281" s="78"/>
      <c r="P281" s="79"/>
      <c r="S281" s="75"/>
      <c r="T281" s="552"/>
      <c r="V281" s="110"/>
      <c r="W281" s="523"/>
    </row>
    <row r="282" spans="1:23" ht="33.75" customHeight="1" thickBot="1" x14ac:dyDescent="0.3">
      <c r="A282" s="1305" t="s">
        <v>271</v>
      </c>
      <c r="B282" s="1306"/>
      <c r="C282" s="1306"/>
      <c r="D282" s="1307"/>
      <c r="E282" s="1210">
        <f>VLOOKUP(B280,'Urbano.Piano inv. forn'!$D$58:$V$77,17,FALSE)</f>
        <v>0</v>
      </c>
      <c r="F282" s="1258"/>
      <c r="G282" s="1258"/>
      <c r="H282" s="1211"/>
      <c r="I282" s="64"/>
      <c r="J282" s="1308" t="s">
        <v>52</v>
      </c>
      <c r="K282" s="1309"/>
      <c r="L282" s="1310"/>
      <c r="M282" s="1210">
        <f>VLOOKUP(B280,'Urbano.Piano inv. forn'!$D$58:$V$77,19,FALSE)</f>
        <v>0</v>
      </c>
      <c r="N282" s="1211"/>
      <c r="O282" s="98"/>
      <c r="P282" s="661" t="s">
        <v>272</v>
      </c>
      <c r="Q282" s="115">
        <f>M282+E282</f>
        <v>0</v>
      </c>
      <c r="S282" s="662" t="s">
        <v>273</v>
      </c>
      <c r="T282" s="1253"/>
      <c r="U282" s="1254"/>
      <c r="V282" s="110"/>
      <c r="W282" s="523"/>
    </row>
    <row r="283" spans="1:23" ht="33.75" customHeight="1" thickBot="1" x14ac:dyDescent="0.3">
      <c r="A283" s="116"/>
      <c r="B283" s="117"/>
      <c r="C283" s="117"/>
      <c r="D283" s="117"/>
      <c r="E283" s="118"/>
      <c r="F283" s="118"/>
      <c r="G283" s="118"/>
      <c r="H283" s="118"/>
      <c r="I283" s="64"/>
      <c r="J283" s="77"/>
      <c r="K283" s="77"/>
      <c r="L283" s="77"/>
      <c r="M283" s="118"/>
      <c r="N283" s="118"/>
      <c r="O283" s="98"/>
      <c r="P283" s="75"/>
      <c r="Q283" s="98"/>
      <c r="S283" s="75"/>
      <c r="T283" s="553"/>
      <c r="U283" s="553"/>
      <c r="V283" s="110"/>
      <c r="W283" s="523"/>
    </row>
    <row r="284" spans="1:23" s="147" customFormat="1" ht="72" customHeight="1" x14ac:dyDescent="0.25">
      <c r="A284" s="1286" t="s">
        <v>274</v>
      </c>
      <c r="B284" s="1288" t="s">
        <v>275</v>
      </c>
      <c r="C284" s="1288" t="s">
        <v>276</v>
      </c>
      <c r="D284" s="657" t="s">
        <v>277</v>
      </c>
      <c r="E284" s="656" t="s">
        <v>278</v>
      </c>
      <c r="F284" s="657" t="s">
        <v>279</v>
      </c>
      <c r="G284" s="657" t="s">
        <v>280</v>
      </c>
      <c r="H284" s="658" t="s">
        <v>241</v>
      </c>
      <c r="I284" s="658" t="s">
        <v>281</v>
      </c>
      <c r="J284" s="658" t="s">
        <v>282</v>
      </c>
      <c r="K284" s="658" t="s">
        <v>636</v>
      </c>
      <c r="L284" s="658" t="s">
        <v>283</v>
      </c>
      <c r="M284" s="658" t="s">
        <v>284</v>
      </c>
      <c r="N284" s="658" t="s">
        <v>285</v>
      </c>
      <c r="O284" s="658" t="s">
        <v>286</v>
      </c>
      <c r="P284" s="658" t="s">
        <v>287</v>
      </c>
      <c r="Q284" s="658" t="s">
        <v>288</v>
      </c>
      <c r="R284" s="658" t="s">
        <v>289</v>
      </c>
      <c r="S284" s="658" t="s">
        <v>290</v>
      </c>
      <c r="T284" s="658" t="s">
        <v>632</v>
      </c>
      <c r="U284" s="664" t="s">
        <v>291</v>
      </c>
      <c r="V284" s="526"/>
    </row>
    <row r="285" spans="1:23" s="147" customFormat="1" ht="28.5" customHeight="1" thickBot="1" x14ac:dyDescent="0.3">
      <c r="A285" s="1298"/>
      <c r="B285" s="1299"/>
      <c r="C285" s="1299"/>
      <c r="D285" s="659" t="s">
        <v>292</v>
      </c>
      <c r="E285" s="659" t="s">
        <v>293</v>
      </c>
      <c r="F285" s="659" t="s">
        <v>294</v>
      </c>
      <c r="G285" s="659" t="s">
        <v>294</v>
      </c>
      <c r="H285" s="659" t="s">
        <v>627</v>
      </c>
      <c r="I285" s="659" t="s">
        <v>28</v>
      </c>
      <c r="J285" s="659" t="s">
        <v>295</v>
      </c>
      <c r="K285" s="659" t="s">
        <v>296</v>
      </c>
      <c r="L285" s="659" t="s">
        <v>296</v>
      </c>
      <c r="M285" s="659" t="s">
        <v>297</v>
      </c>
      <c r="N285" s="659" t="s">
        <v>296</v>
      </c>
      <c r="O285" s="659" t="s">
        <v>298</v>
      </c>
      <c r="P285" s="659" t="s">
        <v>629</v>
      </c>
      <c r="Q285" s="659" t="s">
        <v>299</v>
      </c>
      <c r="R285" s="659" t="s">
        <v>300</v>
      </c>
      <c r="S285" s="659" t="s">
        <v>301</v>
      </c>
      <c r="T285" s="659" t="s">
        <v>301</v>
      </c>
      <c r="U285" s="665"/>
      <c r="V285" s="526"/>
    </row>
    <row r="286" spans="1:23" ht="15" customHeight="1" x14ac:dyDescent="0.25">
      <c r="A286" s="1303" t="str">
        <f>B280</f>
        <v>urb. ibr_m.6</v>
      </c>
      <c r="B286" s="666">
        <v>1</v>
      </c>
      <c r="C286" s="166"/>
      <c r="D286" s="87"/>
      <c r="E286" s="87"/>
      <c r="F286" s="166"/>
      <c r="G286" s="528"/>
      <c r="H286" s="89"/>
      <c r="I286" s="529"/>
      <c r="J286" s="530"/>
      <c r="K286" s="530"/>
      <c r="L286" s="531"/>
      <c r="M286" s="529"/>
      <c r="N286" s="531"/>
      <c r="O286" s="129"/>
      <c r="P286" s="129"/>
      <c r="Q286" s="529"/>
      <c r="R286" s="529"/>
      <c r="S286" s="529"/>
      <c r="T286" s="554"/>
      <c r="U286" s="555"/>
      <c r="V286" s="406"/>
    </row>
    <row r="287" spans="1:23" x14ac:dyDescent="0.25">
      <c r="A287" s="1303"/>
      <c r="B287" s="667">
        <v>2</v>
      </c>
      <c r="C287" s="84"/>
      <c r="D287" s="74"/>
      <c r="E287" s="74"/>
      <c r="F287" s="84"/>
      <c r="G287" s="533"/>
      <c r="H287" s="84"/>
      <c r="I287" s="534"/>
      <c r="J287" s="535"/>
      <c r="K287" s="535"/>
      <c r="L287" s="536"/>
      <c r="M287" s="534"/>
      <c r="N287" s="536"/>
      <c r="O287" s="120"/>
      <c r="P287" s="120"/>
      <c r="Q287" s="534"/>
      <c r="R287" s="534" t="s">
        <v>302</v>
      </c>
      <c r="S287" s="534"/>
      <c r="T287" s="556"/>
      <c r="U287" s="557"/>
      <c r="V287" s="406"/>
    </row>
    <row r="288" spans="1:23" x14ac:dyDescent="0.25">
      <c r="A288" s="1303"/>
      <c r="B288" s="667">
        <v>3</v>
      </c>
      <c r="C288" s="84"/>
      <c r="D288" s="74"/>
      <c r="E288" s="74"/>
      <c r="F288" s="84"/>
      <c r="G288" s="533"/>
      <c r="H288" s="84"/>
      <c r="I288" s="534"/>
      <c r="J288" s="535"/>
      <c r="K288" s="535"/>
      <c r="L288" s="536"/>
      <c r="M288" s="534"/>
      <c r="N288" s="536"/>
      <c r="O288" s="120"/>
      <c r="P288" s="120"/>
      <c r="Q288" s="534"/>
      <c r="R288" s="534"/>
      <c r="S288" s="534"/>
      <c r="T288" s="556"/>
      <c r="U288" s="557"/>
      <c r="V288" s="406"/>
    </row>
    <row r="289" spans="1:23" x14ac:dyDescent="0.25">
      <c r="A289" s="1303"/>
      <c r="B289" s="667">
        <v>4</v>
      </c>
      <c r="C289" s="84"/>
      <c r="D289" s="74"/>
      <c r="E289" s="74"/>
      <c r="F289" s="84"/>
      <c r="G289" s="533"/>
      <c r="H289" s="84"/>
      <c r="I289" s="534"/>
      <c r="J289" s="535"/>
      <c r="K289" s="535"/>
      <c r="L289" s="536"/>
      <c r="M289" s="534"/>
      <c r="N289" s="536"/>
      <c r="O289" s="120"/>
      <c r="P289" s="120"/>
      <c r="Q289" s="534"/>
      <c r="R289" s="534"/>
      <c r="S289" s="534"/>
      <c r="T289" s="556"/>
      <c r="U289" s="557"/>
      <c r="V289" s="406"/>
    </row>
    <row r="290" spans="1:23" x14ac:dyDescent="0.25">
      <c r="A290" s="1303"/>
      <c r="B290" s="667">
        <v>5</v>
      </c>
      <c r="C290" s="84"/>
      <c r="D290" s="74"/>
      <c r="E290" s="74"/>
      <c r="F290" s="84"/>
      <c r="G290" s="533"/>
      <c r="H290" s="84"/>
      <c r="I290" s="534"/>
      <c r="J290" s="535"/>
      <c r="K290" s="535"/>
      <c r="L290" s="536"/>
      <c r="M290" s="534"/>
      <c r="N290" s="536"/>
      <c r="O290" s="120"/>
      <c r="P290" s="120"/>
      <c r="Q290" s="534"/>
      <c r="R290" s="534"/>
      <c r="S290" s="534"/>
      <c r="T290" s="556"/>
      <c r="U290" s="557"/>
      <c r="V290" s="406"/>
    </row>
    <row r="291" spans="1:23" x14ac:dyDescent="0.25">
      <c r="A291" s="1303"/>
      <c r="B291" s="667">
        <v>6</v>
      </c>
      <c r="C291" s="84"/>
      <c r="D291" s="74"/>
      <c r="E291" s="74"/>
      <c r="F291" s="84"/>
      <c r="G291" s="533"/>
      <c r="H291" s="84"/>
      <c r="I291" s="534"/>
      <c r="J291" s="535"/>
      <c r="K291" s="535"/>
      <c r="L291" s="536"/>
      <c r="M291" s="534"/>
      <c r="N291" s="536"/>
      <c r="O291" s="120"/>
      <c r="P291" s="120"/>
      <c r="Q291" s="534"/>
      <c r="R291" s="534"/>
      <c r="S291" s="534"/>
      <c r="T291" s="556"/>
      <c r="U291" s="557"/>
      <c r="V291" s="406"/>
    </row>
    <row r="292" spans="1:23" x14ac:dyDescent="0.25">
      <c r="A292" s="1303"/>
      <c r="B292" s="667">
        <v>7</v>
      </c>
      <c r="C292" s="84"/>
      <c r="D292" s="74"/>
      <c r="E292" s="74"/>
      <c r="F292" s="84"/>
      <c r="G292" s="533"/>
      <c r="H292" s="84"/>
      <c r="I292" s="534"/>
      <c r="J292" s="535"/>
      <c r="K292" s="535"/>
      <c r="L292" s="536"/>
      <c r="M292" s="534"/>
      <c r="N292" s="536"/>
      <c r="O292" s="120"/>
      <c r="P292" s="120"/>
      <c r="Q292" s="534"/>
      <c r="R292" s="534"/>
      <c r="S292" s="534"/>
      <c r="T292" s="556"/>
      <c r="U292" s="557"/>
      <c r="V292" s="406"/>
    </row>
    <row r="293" spans="1:23" x14ac:dyDescent="0.25">
      <c r="A293" s="1303"/>
      <c r="B293" s="667">
        <v>8</v>
      </c>
      <c r="C293" s="84"/>
      <c r="D293" s="74"/>
      <c r="E293" s="74"/>
      <c r="F293" s="84"/>
      <c r="G293" s="533"/>
      <c r="H293" s="84"/>
      <c r="I293" s="534"/>
      <c r="J293" s="535"/>
      <c r="K293" s="535"/>
      <c r="L293" s="536"/>
      <c r="M293" s="534"/>
      <c r="N293" s="536"/>
      <c r="O293" s="120"/>
      <c r="P293" s="120"/>
      <c r="Q293" s="534"/>
      <c r="R293" s="534"/>
      <c r="S293" s="534"/>
      <c r="T293" s="556"/>
      <c r="U293" s="557"/>
      <c r="V293" s="406"/>
    </row>
    <row r="294" spans="1:23" x14ac:dyDescent="0.25">
      <c r="A294" s="1303"/>
      <c r="B294" s="667">
        <v>9</v>
      </c>
      <c r="C294" s="84"/>
      <c r="D294" s="74"/>
      <c r="E294" s="74"/>
      <c r="F294" s="84"/>
      <c r="G294" s="533"/>
      <c r="H294" s="84"/>
      <c r="I294" s="534"/>
      <c r="J294" s="535"/>
      <c r="K294" s="535"/>
      <c r="L294" s="536"/>
      <c r="M294" s="534"/>
      <c r="N294" s="536"/>
      <c r="O294" s="120"/>
      <c r="P294" s="120"/>
      <c r="Q294" s="534"/>
      <c r="R294" s="534"/>
      <c r="S294" s="534"/>
      <c r="T294" s="556"/>
      <c r="U294" s="557"/>
      <c r="V294" s="406"/>
    </row>
    <row r="295" spans="1:23" ht="15.75" thickBot="1" x14ac:dyDescent="0.3">
      <c r="A295" s="1304"/>
      <c r="B295" s="668">
        <v>10</v>
      </c>
      <c r="C295" s="104"/>
      <c r="D295" s="102"/>
      <c r="E295" s="102"/>
      <c r="F295" s="104"/>
      <c r="G295" s="538"/>
      <c r="H295" s="104"/>
      <c r="I295" s="539"/>
      <c r="J295" s="540"/>
      <c r="K295" s="540"/>
      <c r="L295" s="541"/>
      <c r="M295" s="539"/>
      <c r="N295" s="541"/>
      <c r="O295" s="121"/>
      <c r="P295" s="121"/>
      <c r="Q295" s="539"/>
      <c r="R295" s="539"/>
      <c r="S295" s="539"/>
      <c r="T295" s="558"/>
      <c r="U295" s="559"/>
      <c r="V295" s="406"/>
    </row>
    <row r="296" spans="1:23" ht="25.5" thickBot="1" x14ac:dyDescent="0.3">
      <c r="A296" s="612"/>
      <c r="C296" s="613"/>
      <c r="D296" s="614"/>
      <c r="E296" s="395" t="s">
        <v>303</v>
      </c>
      <c r="F296" s="396">
        <f>COUNTA(F286:F295)</f>
        <v>0</v>
      </c>
      <c r="G296" s="397">
        <f>COUNTA(G286:G295)</f>
        <v>0</v>
      </c>
      <c r="H296" s="613"/>
      <c r="I296" s="523"/>
      <c r="J296" s="615"/>
      <c r="K296" s="615"/>
      <c r="L296" s="616"/>
      <c r="M296" s="1208" t="s">
        <v>440</v>
      </c>
      <c r="N296" s="1209"/>
      <c r="O296" s="654">
        <f>SUM(O286:O295)</f>
        <v>0</v>
      </c>
      <c r="P296" s="655">
        <f>SUM(P286:P295)</f>
        <v>0</v>
      </c>
      <c r="Q296" s="523"/>
      <c r="S296" s="75"/>
      <c r="T296" s="79"/>
      <c r="U296" s="560"/>
      <c r="V296" s="545"/>
      <c r="W296" s="544"/>
    </row>
    <row r="297" spans="1:23" ht="15.75" thickBot="1" x14ac:dyDescent="0.3">
      <c r="A297" s="546"/>
      <c r="B297" s="521"/>
      <c r="C297" s="487"/>
      <c r="D297" s="487"/>
      <c r="E297" s="487"/>
      <c r="F297" s="521"/>
      <c r="G297" s="487"/>
      <c r="H297" s="487"/>
      <c r="I297" s="521"/>
      <c r="J297" s="521"/>
      <c r="K297" s="521"/>
      <c r="L297" s="487"/>
      <c r="M297" s="487"/>
      <c r="N297" s="487"/>
      <c r="O297" s="487"/>
      <c r="P297" s="487"/>
      <c r="Q297" s="487"/>
      <c r="R297" s="487"/>
      <c r="S297" s="487"/>
      <c r="T297" s="561"/>
      <c r="U297" s="562"/>
      <c r="V297" s="493"/>
    </row>
    <row r="298" spans="1:23" ht="15.75" thickBot="1" x14ac:dyDescent="0.3">
      <c r="A298" s="524"/>
      <c r="B298" s="402"/>
      <c r="C298" s="280"/>
      <c r="D298" s="280"/>
      <c r="E298" s="280"/>
      <c r="F298" s="402"/>
      <c r="G298" s="280"/>
      <c r="H298" s="280"/>
      <c r="I298" s="402"/>
      <c r="J298" s="402"/>
      <c r="K298" s="402"/>
      <c r="L298" s="280"/>
      <c r="M298" s="280"/>
      <c r="N298" s="280"/>
      <c r="O298" s="280"/>
      <c r="P298" s="280"/>
      <c r="Q298" s="280"/>
      <c r="R298" s="280"/>
      <c r="S298" s="280"/>
      <c r="T298" s="551"/>
      <c r="U298" s="551"/>
      <c r="V298" s="404"/>
    </row>
    <row r="299" spans="1:23" ht="15.75" thickBot="1" x14ac:dyDescent="0.3">
      <c r="A299" s="663" t="s">
        <v>9</v>
      </c>
      <c r="B299" s="1226" t="s">
        <v>542</v>
      </c>
      <c r="C299" s="1227"/>
      <c r="E299" s="1300" t="s">
        <v>267</v>
      </c>
      <c r="F299" s="1301"/>
      <c r="G299" s="1224">
        <f>VLOOKUP(B299,'Urbano.Piano inv. forn'!$D$58:$H$77,3,FALSE)</f>
        <v>0</v>
      </c>
      <c r="H299" s="1225"/>
      <c r="I299" s="64"/>
      <c r="J299" s="1300" t="s">
        <v>268</v>
      </c>
      <c r="K299" s="1302"/>
      <c r="L299" s="1301"/>
      <c r="M299" s="1224">
        <f>VLOOKUP(B299,'Urbano.Piano inv. forn'!$D$58:$H$77,4,FALSE)</f>
        <v>0</v>
      </c>
      <c r="N299" s="1225"/>
      <c r="P299" s="660" t="s">
        <v>269</v>
      </c>
      <c r="Q299" s="619"/>
      <c r="S299" s="662" t="s">
        <v>270</v>
      </c>
      <c r="T299" s="1253"/>
      <c r="U299" s="1254"/>
      <c r="V299" s="406"/>
    </row>
    <row r="300" spans="1:23" ht="13.5" customHeight="1" thickBot="1" x14ac:dyDescent="0.3">
      <c r="A300" s="109"/>
      <c r="B300" s="76"/>
      <c r="C300" s="76"/>
      <c r="E300" s="77"/>
      <c r="F300" s="77"/>
      <c r="G300" s="78"/>
      <c r="H300" s="78"/>
      <c r="I300" s="64"/>
      <c r="J300" s="77"/>
      <c r="K300" s="77"/>
      <c r="L300" s="77"/>
      <c r="M300" s="78"/>
      <c r="N300" s="78"/>
      <c r="P300" s="79"/>
      <c r="S300" s="75"/>
      <c r="T300" s="552"/>
      <c r="V300" s="110"/>
      <c r="W300" s="523"/>
    </row>
    <row r="301" spans="1:23" ht="33.75" customHeight="1" thickBot="1" x14ac:dyDescent="0.3">
      <c r="A301" s="1305" t="s">
        <v>271</v>
      </c>
      <c r="B301" s="1306"/>
      <c r="C301" s="1306"/>
      <c r="D301" s="1307"/>
      <c r="E301" s="1210">
        <f>VLOOKUP(B299,'Urbano.Piano inv. forn'!$D$58:$V$77,17,FALSE)</f>
        <v>0</v>
      </c>
      <c r="F301" s="1258"/>
      <c r="G301" s="1258"/>
      <c r="H301" s="1211"/>
      <c r="I301" s="64"/>
      <c r="J301" s="1308" t="s">
        <v>52</v>
      </c>
      <c r="K301" s="1309"/>
      <c r="L301" s="1310"/>
      <c r="M301" s="1210">
        <f>VLOOKUP(B299,'Urbano.Piano inv. forn'!$D$58:$V$77,19,FALSE)</f>
        <v>0</v>
      </c>
      <c r="N301" s="1211"/>
      <c r="O301" s="98"/>
      <c r="P301" s="661" t="s">
        <v>272</v>
      </c>
      <c r="Q301" s="115">
        <f>M301+E301</f>
        <v>0</v>
      </c>
      <c r="S301" s="662" t="s">
        <v>273</v>
      </c>
      <c r="T301" s="1253"/>
      <c r="U301" s="1254"/>
      <c r="V301" s="110"/>
      <c r="W301" s="523"/>
    </row>
    <row r="302" spans="1:23" ht="33.75" customHeight="1" thickBot="1" x14ac:dyDescent="0.3">
      <c r="A302" s="116"/>
      <c r="B302" s="117"/>
      <c r="C302" s="117"/>
      <c r="D302" s="117"/>
      <c r="E302" s="118"/>
      <c r="F302" s="118"/>
      <c r="G302" s="118"/>
      <c r="H302" s="118"/>
      <c r="I302" s="64"/>
      <c r="J302" s="77"/>
      <c r="K302" s="77"/>
      <c r="L302" s="77"/>
      <c r="M302" s="118"/>
      <c r="N302" s="118"/>
      <c r="O302" s="98"/>
      <c r="P302" s="75"/>
      <c r="Q302" s="98"/>
      <c r="S302" s="75"/>
      <c r="T302" s="553"/>
      <c r="U302" s="553"/>
      <c r="V302" s="110"/>
      <c r="W302" s="523"/>
    </row>
    <row r="303" spans="1:23" s="147" customFormat="1" ht="72" customHeight="1" x14ac:dyDescent="0.25">
      <c r="A303" s="1286" t="s">
        <v>274</v>
      </c>
      <c r="B303" s="1288" t="s">
        <v>275</v>
      </c>
      <c r="C303" s="1288" t="s">
        <v>276</v>
      </c>
      <c r="D303" s="657" t="s">
        <v>277</v>
      </c>
      <c r="E303" s="656" t="s">
        <v>278</v>
      </c>
      <c r="F303" s="657" t="s">
        <v>279</v>
      </c>
      <c r="G303" s="657" t="s">
        <v>280</v>
      </c>
      <c r="H303" s="658" t="s">
        <v>241</v>
      </c>
      <c r="I303" s="658" t="s">
        <v>281</v>
      </c>
      <c r="J303" s="658" t="s">
        <v>282</v>
      </c>
      <c r="K303" s="658" t="s">
        <v>636</v>
      </c>
      <c r="L303" s="658" t="s">
        <v>283</v>
      </c>
      <c r="M303" s="658" t="s">
        <v>284</v>
      </c>
      <c r="N303" s="658" t="s">
        <v>285</v>
      </c>
      <c r="O303" s="658" t="s">
        <v>286</v>
      </c>
      <c r="P303" s="658" t="s">
        <v>287</v>
      </c>
      <c r="Q303" s="658" t="s">
        <v>288</v>
      </c>
      <c r="R303" s="658" t="s">
        <v>289</v>
      </c>
      <c r="S303" s="658" t="s">
        <v>290</v>
      </c>
      <c r="T303" s="658" t="s">
        <v>632</v>
      </c>
      <c r="U303" s="664" t="s">
        <v>291</v>
      </c>
      <c r="V303" s="526"/>
    </row>
    <row r="304" spans="1:23" s="147" customFormat="1" ht="28.5" customHeight="1" thickBot="1" x14ac:dyDescent="0.3">
      <c r="A304" s="1298"/>
      <c r="B304" s="1299"/>
      <c r="C304" s="1299"/>
      <c r="D304" s="659" t="s">
        <v>292</v>
      </c>
      <c r="E304" s="659" t="s">
        <v>293</v>
      </c>
      <c r="F304" s="659" t="s">
        <v>294</v>
      </c>
      <c r="G304" s="659" t="s">
        <v>294</v>
      </c>
      <c r="H304" s="659" t="s">
        <v>627</v>
      </c>
      <c r="I304" s="659" t="s">
        <v>28</v>
      </c>
      <c r="J304" s="659" t="s">
        <v>295</v>
      </c>
      <c r="K304" s="659" t="s">
        <v>296</v>
      </c>
      <c r="L304" s="659" t="s">
        <v>296</v>
      </c>
      <c r="M304" s="659" t="s">
        <v>297</v>
      </c>
      <c r="N304" s="659" t="s">
        <v>296</v>
      </c>
      <c r="O304" s="659" t="s">
        <v>298</v>
      </c>
      <c r="P304" s="659" t="s">
        <v>629</v>
      </c>
      <c r="Q304" s="659" t="s">
        <v>299</v>
      </c>
      <c r="R304" s="659" t="s">
        <v>300</v>
      </c>
      <c r="S304" s="659" t="s">
        <v>301</v>
      </c>
      <c r="T304" s="659" t="s">
        <v>301</v>
      </c>
      <c r="U304" s="665"/>
      <c r="V304" s="526"/>
    </row>
    <row r="305" spans="1:23" ht="15" customHeight="1" x14ac:dyDescent="0.25">
      <c r="A305" s="1303" t="str">
        <f>B299</f>
        <v>urb. ibr_m.6</v>
      </c>
      <c r="B305" s="666">
        <v>1</v>
      </c>
      <c r="C305" s="166"/>
      <c r="D305" s="87"/>
      <c r="E305" s="87"/>
      <c r="F305" s="166"/>
      <c r="G305" s="528"/>
      <c r="H305" s="89"/>
      <c r="I305" s="529"/>
      <c r="J305" s="530"/>
      <c r="K305" s="530"/>
      <c r="L305" s="531"/>
      <c r="M305" s="529"/>
      <c r="N305" s="531"/>
      <c r="O305" s="129"/>
      <c r="P305" s="129"/>
      <c r="Q305" s="529"/>
      <c r="R305" s="529"/>
      <c r="S305" s="529"/>
      <c r="T305" s="554"/>
      <c r="U305" s="555"/>
      <c r="V305" s="406"/>
    </row>
    <row r="306" spans="1:23" x14ac:dyDescent="0.25">
      <c r="A306" s="1303"/>
      <c r="B306" s="667">
        <v>2</v>
      </c>
      <c r="C306" s="84"/>
      <c r="D306" s="74"/>
      <c r="E306" s="74"/>
      <c r="F306" s="84"/>
      <c r="G306" s="533"/>
      <c r="H306" s="84"/>
      <c r="I306" s="534"/>
      <c r="J306" s="535"/>
      <c r="K306" s="535"/>
      <c r="L306" s="536"/>
      <c r="M306" s="534"/>
      <c r="N306" s="536"/>
      <c r="O306" s="120"/>
      <c r="P306" s="120"/>
      <c r="Q306" s="534"/>
      <c r="R306" s="534" t="s">
        <v>302</v>
      </c>
      <c r="S306" s="534"/>
      <c r="T306" s="556"/>
      <c r="U306" s="557"/>
      <c r="V306" s="406"/>
    </row>
    <row r="307" spans="1:23" x14ac:dyDescent="0.25">
      <c r="A307" s="1303"/>
      <c r="B307" s="667">
        <v>3</v>
      </c>
      <c r="C307" s="84"/>
      <c r="D307" s="74"/>
      <c r="E307" s="74"/>
      <c r="F307" s="84"/>
      <c r="G307" s="533"/>
      <c r="H307" s="84"/>
      <c r="I307" s="534"/>
      <c r="J307" s="535"/>
      <c r="K307" s="535"/>
      <c r="L307" s="536"/>
      <c r="M307" s="534"/>
      <c r="N307" s="536"/>
      <c r="O307" s="120"/>
      <c r="P307" s="120"/>
      <c r="Q307" s="534"/>
      <c r="R307" s="534"/>
      <c r="S307" s="534"/>
      <c r="T307" s="556"/>
      <c r="U307" s="557"/>
      <c r="V307" s="406"/>
    </row>
    <row r="308" spans="1:23" x14ac:dyDescent="0.25">
      <c r="A308" s="1303"/>
      <c r="B308" s="667">
        <v>4</v>
      </c>
      <c r="C308" s="84"/>
      <c r="D308" s="74"/>
      <c r="E308" s="74"/>
      <c r="F308" s="84"/>
      <c r="G308" s="533"/>
      <c r="H308" s="84"/>
      <c r="I308" s="534"/>
      <c r="J308" s="535"/>
      <c r="K308" s="535"/>
      <c r="L308" s="536"/>
      <c r="M308" s="534"/>
      <c r="N308" s="536"/>
      <c r="O308" s="120"/>
      <c r="P308" s="120"/>
      <c r="Q308" s="534"/>
      <c r="R308" s="534"/>
      <c r="S308" s="534"/>
      <c r="T308" s="556"/>
      <c r="U308" s="557"/>
      <c r="V308" s="406"/>
    </row>
    <row r="309" spans="1:23" x14ac:dyDescent="0.25">
      <c r="A309" s="1303"/>
      <c r="B309" s="667">
        <v>5</v>
      </c>
      <c r="C309" s="84"/>
      <c r="D309" s="74"/>
      <c r="E309" s="74"/>
      <c r="F309" s="84"/>
      <c r="G309" s="533"/>
      <c r="H309" s="84"/>
      <c r="I309" s="534"/>
      <c r="J309" s="535"/>
      <c r="K309" s="535"/>
      <c r="L309" s="536"/>
      <c r="M309" s="534"/>
      <c r="N309" s="536"/>
      <c r="O309" s="120"/>
      <c r="P309" s="120"/>
      <c r="Q309" s="534"/>
      <c r="R309" s="534"/>
      <c r="S309" s="534"/>
      <c r="T309" s="556"/>
      <c r="U309" s="557"/>
      <c r="V309" s="406"/>
    </row>
    <row r="310" spans="1:23" x14ac:dyDescent="0.25">
      <c r="A310" s="1303"/>
      <c r="B310" s="667">
        <v>6</v>
      </c>
      <c r="C310" s="84"/>
      <c r="D310" s="74"/>
      <c r="E310" s="74"/>
      <c r="F310" s="84"/>
      <c r="G310" s="533"/>
      <c r="H310" s="84"/>
      <c r="I310" s="534"/>
      <c r="J310" s="535"/>
      <c r="K310" s="535"/>
      <c r="L310" s="536"/>
      <c r="M310" s="534"/>
      <c r="N310" s="536"/>
      <c r="O310" s="120"/>
      <c r="P310" s="120"/>
      <c r="Q310" s="534"/>
      <c r="R310" s="534"/>
      <c r="S310" s="534"/>
      <c r="T310" s="556"/>
      <c r="U310" s="557"/>
      <c r="V310" s="406"/>
    </row>
    <row r="311" spans="1:23" x14ac:dyDescent="0.25">
      <c r="A311" s="1303"/>
      <c r="B311" s="667">
        <v>7</v>
      </c>
      <c r="C311" s="84"/>
      <c r="D311" s="74"/>
      <c r="E311" s="74"/>
      <c r="F311" s="84"/>
      <c r="G311" s="533"/>
      <c r="H311" s="84"/>
      <c r="I311" s="534"/>
      <c r="J311" s="535"/>
      <c r="K311" s="535"/>
      <c r="L311" s="536"/>
      <c r="M311" s="534"/>
      <c r="N311" s="536"/>
      <c r="O311" s="120"/>
      <c r="P311" s="120"/>
      <c r="Q311" s="534"/>
      <c r="R311" s="534"/>
      <c r="S311" s="534"/>
      <c r="T311" s="556"/>
      <c r="U311" s="557"/>
      <c r="V311" s="406"/>
    </row>
    <row r="312" spans="1:23" x14ac:dyDescent="0.25">
      <c r="A312" s="1303"/>
      <c r="B312" s="667">
        <v>8</v>
      </c>
      <c r="C312" s="84"/>
      <c r="D312" s="74"/>
      <c r="E312" s="74"/>
      <c r="F312" s="84"/>
      <c r="G312" s="533"/>
      <c r="H312" s="84"/>
      <c r="I312" s="534"/>
      <c r="J312" s="535"/>
      <c r="K312" s="535"/>
      <c r="L312" s="536"/>
      <c r="M312" s="534"/>
      <c r="N312" s="536"/>
      <c r="O312" s="120"/>
      <c r="P312" s="120"/>
      <c r="Q312" s="534"/>
      <c r="R312" s="534"/>
      <c r="S312" s="534"/>
      <c r="T312" s="556"/>
      <c r="U312" s="557"/>
      <c r="V312" s="406"/>
    </row>
    <row r="313" spans="1:23" x14ac:dyDescent="0.25">
      <c r="A313" s="1303"/>
      <c r="B313" s="667">
        <v>9</v>
      </c>
      <c r="C313" s="84"/>
      <c r="D313" s="74"/>
      <c r="E313" s="74"/>
      <c r="F313" s="84"/>
      <c r="G313" s="533"/>
      <c r="H313" s="84"/>
      <c r="I313" s="534"/>
      <c r="J313" s="535"/>
      <c r="K313" s="535"/>
      <c r="L313" s="536"/>
      <c r="M313" s="534"/>
      <c r="N313" s="536"/>
      <c r="O313" s="120"/>
      <c r="P313" s="120"/>
      <c r="Q313" s="534"/>
      <c r="R313" s="534"/>
      <c r="S313" s="534"/>
      <c r="T313" s="556"/>
      <c r="U313" s="557"/>
      <c r="V313" s="406"/>
    </row>
    <row r="314" spans="1:23" ht="15.75" thickBot="1" x14ac:dyDescent="0.3">
      <c r="A314" s="1304"/>
      <c r="B314" s="668">
        <v>10</v>
      </c>
      <c r="C314" s="104"/>
      <c r="D314" s="102"/>
      <c r="E314" s="102"/>
      <c r="F314" s="104"/>
      <c r="G314" s="538"/>
      <c r="H314" s="104"/>
      <c r="I314" s="539"/>
      <c r="J314" s="540"/>
      <c r="K314" s="540"/>
      <c r="L314" s="541"/>
      <c r="M314" s="539"/>
      <c r="N314" s="541"/>
      <c r="O314" s="121"/>
      <c r="P314" s="121"/>
      <c r="Q314" s="539"/>
      <c r="R314" s="539"/>
      <c r="S314" s="539"/>
      <c r="T314" s="558"/>
      <c r="U314" s="559"/>
      <c r="V314" s="406"/>
    </row>
    <row r="315" spans="1:23" ht="25.5" thickBot="1" x14ac:dyDescent="0.3">
      <c r="A315" s="612"/>
      <c r="C315" s="613"/>
      <c r="D315" s="614"/>
      <c r="E315" s="395" t="s">
        <v>303</v>
      </c>
      <c r="F315" s="396">
        <f>COUNTA(F305:F314)</f>
        <v>0</v>
      </c>
      <c r="G315" s="397">
        <f>COUNTA(G305:G314)</f>
        <v>0</v>
      </c>
      <c r="H315" s="613"/>
      <c r="I315" s="523"/>
      <c r="J315" s="615"/>
      <c r="K315" s="615"/>
      <c r="L315" s="616"/>
      <c r="M315" s="1208" t="s">
        <v>440</v>
      </c>
      <c r="N315" s="1209"/>
      <c r="O315" s="654">
        <f>SUM(O305:O314)</f>
        <v>0</v>
      </c>
      <c r="P315" s="655">
        <f>SUM(P305:P314)</f>
        <v>0</v>
      </c>
      <c r="Q315" s="523"/>
      <c r="S315" s="75"/>
      <c r="T315" s="79"/>
      <c r="U315" s="560"/>
      <c r="V315" s="545"/>
      <c r="W315" s="544"/>
    </row>
    <row r="316" spans="1:23" ht="15.75" thickBot="1" x14ac:dyDescent="0.3">
      <c r="A316" s="546"/>
      <c r="B316" s="521"/>
      <c r="C316" s="487"/>
      <c r="D316" s="487"/>
      <c r="E316" s="487"/>
      <c r="F316" s="521"/>
      <c r="G316" s="487"/>
      <c r="H316" s="487"/>
      <c r="I316" s="521"/>
      <c r="J316" s="521"/>
      <c r="K316" s="521"/>
      <c r="L316" s="487"/>
      <c r="M316" s="487"/>
      <c r="N316" s="487"/>
      <c r="O316" s="487"/>
      <c r="P316" s="487"/>
      <c r="Q316" s="487"/>
      <c r="R316" s="487"/>
      <c r="S316" s="487"/>
      <c r="T316" s="561"/>
      <c r="U316" s="562"/>
      <c r="V316" s="493"/>
    </row>
    <row r="317" spans="1:23" ht="15.75" thickBot="1" x14ac:dyDescent="0.3">
      <c r="A317" s="524"/>
      <c r="B317" s="402"/>
      <c r="C317" s="280"/>
      <c r="D317" s="280"/>
      <c r="E317" s="280"/>
      <c r="F317" s="402"/>
      <c r="G317" s="280"/>
      <c r="H317" s="280"/>
      <c r="I317" s="402"/>
      <c r="J317" s="402"/>
      <c r="K317" s="402"/>
      <c r="L317" s="280"/>
      <c r="M317" s="280"/>
      <c r="N317" s="280"/>
      <c r="O317" s="280"/>
      <c r="P317" s="280"/>
      <c r="Q317" s="280"/>
      <c r="R317" s="280"/>
      <c r="S317" s="280"/>
      <c r="T317" s="551"/>
      <c r="U317" s="551"/>
      <c r="V317" s="404"/>
    </row>
    <row r="318" spans="1:23" ht="15.75" thickBot="1" x14ac:dyDescent="0.3">
      <c r="A318" s="663" t="s">
        <v>9</v>
      </c>
      <c r="B318" s="1226" t="s">
        <v>542</v>
      </c>
      <c r="C318" s="1227"/>
      <c r="E318" s="1300" t="s">
        <v>267</v>
      </c>
      <c r="F318" s="1301"/>
      <c r="G318" s="1224">
        <f>VLOOKUP(B318,'Urbano.Piano inv. forn'!$D$58:$H$77,3,FALSE)</f>
        <v>0</v>
      </c>
      <c r="H318" s="1225"/>
      <c r="I318" s="64"/>
      <c r="J318" s="1300" t="s">
        <v>268</v>
      </c>
      <c r="K318" s="1302"/>
      <c r="L318" s="1301"/>
      <c r="M318" s="1224">
        <f>VLOOKUP(B318,'Urbano.Piano inv. forn'!$D$58:$H$77,4,FALSE)</f>
        <v>0</v>
      </c>
      <c r="N318" s="1225"/>
      <c r="P318" s="660" t="s">
        <v>269</v>
      </c>
      <c r="Q318" s="619"/>
      <c r="S318" s="662" t="s">
        <v>270</v>
      </c>
      <c r="T318" s="1253"/>
      <c r="U318" s="1254"/>
      <c r="V318" s="406"/>
    </row>
    <row r="319" spans="1:23" ht="13.5" customHeight="1" thickBot="1" x14ac:dyDescent="0.3">
      <c r="A319" s="109"/>
      <c r="B319" s="76"/>
      <c r="C319" s="76"/>
      <c r="E319" s="77"/>
      <c r="F319" s="77"/>
      <c r="G319" s="78"/>
      <c r="H319" s="78"/>
      <c r="I319" s="64"/>
      <c r="J319" s="77"/>
      <c r="K319" s="77"/>
      <c r="L319" s="77"/>
      <c r="M319" s="78"/>
      <c r="N319" s="78"/>
      <c r="P319" s="79"/>
      <c r="S319" s="75"/>
      <c r="T319" s="552"/>
      <c r="V319" s="110"/>
      <c r="W319" s="523"/>
    </row>
    <row r="320" spans="1:23" ht="33.75" customHeight="1" thickBot="1" x14ac:dyDescent="0.3">
      <c r="A320" s="1305" t="s">
        <v>271</v>
      </c>
      <c r="B320" s="1306"/>
      <c r="C320" s="1306"/>
      <c r="D320" s="1307"/>
      <c r="E320" s="1210">
        <f>VLOOKUP(B318,'Urbano.Piano inv. forn'!$D$58:$V$77,17,FALSE)</f>
        <v>0</v>
      </c>
      <c r="F320" s="1258"/>
      <c r="G320" s="1258"/>
      <c r="H320" s="1211"/>
      <c r="I320" s="64"/>
      <c r="J320" s="1308" t="s">
        <v>52</v>
      </c>
      <c r="K320" s="1309"/>
      <c r="L320" s="1310"/>
      <c r="M320" s="1210">
        <f>VLOOKUP(B318,'Urbano.Piano inv. forn'!$D$58:$V$77,19,FALSE)</f>
        <v>0</v>
      </c>
      <c r="N320" s="1211"/>
      <c r="O320" s="98"/>
      <c r="P320" s="661" t="s">
        <v>272</v>
      </c>
      <c r="Q320" s="115">
        <f>M320+E320</f>
        <v>0</v>
      </c>
      <c r="S320" s="662" t="s">
        <v>273</v>
      </c>
      <c r="T320" s="1253"/>
      <c r="U320" s="1254"/>
      <c r="V320" s="110"/>
      <c r="W320" s="523"/>
    </row>
    <row r="321" spans="1:23" ht="33.75" customHeight="1" thickBot="1" x14ac:dyDescent="0.3">
      <c r="A321" s="116"/>
      <c r="B321" s="117"/>
      <c r="C321" s="117"/>
      <c r="D321" s="117"/>
      <c r="E321" s="118"/>
      <c r="F321" s="118"/>
      <c r="G321" s="118"/>
      <c r="H321" s="118"/>
      <c r="I321" s="64"/>
      <c r="J321" s="77"/>
      <c r="K321" s="77"/>
      <c r="L321" s="77"/>
      <c r="M321" s="118"/>
      <c r="N321" s="118"/>
      <c r="O321" s="98"/>
      <c r="P321" s="75"/>
      <c r="Q321" s="98"/>
      <c r="S321" s="75"/>
      <c r="T321" s="553"/>
      <c r="U321" s="553"/>
      <c r="V321" s="110"/>
      <c r="W321" s="523"/>
    </row>
    <row r="322" spans="1:23" s="147" customFormat="1" ht="72" customHeight="1" x14ac:dyDescent="0.25">
      <c r="A322" s="1286" t="s">
        <v>274</v>
      </c>
      <c r="B322" s="1288" t="s">
        <v>275</v>
      </c>
      <c r="C322" s="1288" t="s">
        <v>276</v>
      </c>
      <c r="D322" s="657" t="s">
        <v>277</v>
      </c>
      <c r="E322" s="656" t="s">
        <v>278</v>
      </c>
      <c r="F322" s="657" t="s">
        <v>279</v>
      </c>
      <c r="G322" s="657" t="s">
        <v>280</v>
      </c>
      <c r="H322" s="658" t="s">
        <v>241</v>
      </c>
      <c r="I322" s="658" t="s">
        <v>281</v>
      </c>
      <c r="J322" s="658" t="s">
        <v>282</v>
      </c>
      <c r="K322" s="658" t="s">
        <v>636</v>
      </c>
      <c r="L322" s="658" t="s">
        <v>283</v>
      </c>
      <c r="M322" s="658" t="s">
        <v>284</v>
      </c>
      <c r="N322" s="658" t="s">
        <v>285</v>
      </c>
      <c r="O322" s="658" t="s">
        <v>286</v>
      </c>
      <c r="P322" s="658" t="s">
        <v>287</v>
      </c>
      <c r="Q322" s="658" t="s">
        <v>288</v>
      </c>
      <c r="R322" s="658" t="s">
        <v>289</v>
      </c>
      <c r="S322" s="658" t="s">
        <v>290</v>
      </c>
      <c r="T322" s="658" t="s">
        <v>632</v>
      </c>
      <c r="U322" s="664" t="s">
        <v>291</v>
      </c>
      <c r="V322" s="526"/>
    </row>
    <row r="323" spans="1:23" s="147" customFormat="1" ht="28.5" customHeight="1" thickBot="1" x14ac:dyDescent="0.3">
      <c r="A323" s="1298"/>
      <c r="B323" s="1299"/>
      <c r="C323" s="1299"/>
      <c r="D323" s="659" t="s">
        <v>292</v>
      </c>
      <c r="E323" s="659" t="s">
        <v>293</v>
      </c>
      <c r="F323" s="659" t="s">
        <v>294</v>
      </c>
      <c r="G323" s="659" t="s">
        <v>294</v>
      </c>
      <c r="H323" s="659" t="s">
        <v>627</v>
      </c>
      <c r="I323" s="659" t="s">
        <v>28</v>
      </c>
      <c r="J323" s="659" t="s">
        <v>295</v>
      </c>
      <c r="K323" s="659" t="s">
        <v>296</v>
      </c>
      <c r="L323" s="659" t="s">
        <v>296</v>
      </c>
      <c r="M323" s="659" t="s">
        <v>297</v>
      </c>
      <c r="N323" s="659" t="s">
        <v>296</v>
      </c>
      <c r="O323" s="659" t="s">
        <v>298</v>
      </c>
      <c r="P323" s="659" t="s">
        <v>629</v>
      </c>
      <c r="Q323" s="659" t="s">
        <v>299</v>
      </c>
      <c r="R323" s="659" t="s">
        <v>300</v>
      </c>
      <c r="S323" s="659" t="s">
        <v>301</v>
      </c>
      <c r="T323" s="659" t="s">
        <v>301</v>
      </c>
      <c r="U323" s="665"/>
      <c r="V323" s="526"/>
    </row>
    <row r="324" spans="1:23" ht="15" customHeight="1" x14ac:dyDescent="0.25">
      <c r="A324" s="1303" t="str">
        <f>B318</f>
        <v>urb. ibr_m.6</v>
      </c>
      <c r="B324" s="666">
        <v>1</v>
      </c>
      <c r="C324" s="166"/>
      <c r="D324" s="87"/>
      <c r="E324" s="87"/>
      <c r="F324" s="166"/>
      <c r="G324" s="528"/>
      <c r="H324" s="89"/>
      <c r="I324" s="529"/>
      <c r="J324" s="530"/>
      <c r="K324" s="530"/>
      <c r="L324" s="531"/>
      <c r="M324" s="529"/>
      <c r="N324" s="531"/>
      <c r="O324" s="129"/>
      <c r="P324" s="129"/>
      <c r="Q324" s="529"/>
      <c r="R324" s="529"/>
      <c r="S324" s="529"/>
      <c r="T324" s="554"/>
      <c r="U324" s="555"/>
      <c r="V324" s="406"/>
    </row>
    <row r="325" spans="1:23" x14ac:dyDescent="0.25">
      <c r="A325" s="1303"/>
      <c r="B325" s="667">
        <v>2</v>
      </c>
      <c r="C325" s="84"/>
      <c r="D325" s="74"/>
      <c r="E325" s="74"/>
      <c r="F325" s="84"/>
      <c r="G325" s="533"/>
      <c r="H325" s="84"/>
      <c r="I325" s="534"/>
      <c r="J325" s="535"/>
      <c r="K325" s="535"/>
      <c r="L325" s="536"/>
      <c r="M325" s="534"/>
      <c r="N325" s="536"/>
      <c r="O325" s="120"/>
      <c r="P325" s="120"/>
      <c r="Q325" s="534"/>
      <c r="R325" s="534" t="s">
        <v>302</v>
      </c>
      <c r="S325" s="534"/>
      <c r="T325" s="556"/>
      <c r="U325" s="557"/>
      <c r="V325" s="406"/>
    </row>
    <row r="326" spans="1:23" x14ac:dyDescent="0.25">
      <c r="A326" s="1303"/>
      <c r="B326" s="667">
        <v>3</v>
      </c>
      <c r="C326" s="84"/>
      <c r="D326" s="74"/>
      <c r="E326" s="74"/>
      <c r="F326" s="84"/>
      <c r="G326" s="533"/>
      <c r="H326" s="84"/>
      <c r="I326" s="534"/>
      <c r="J326" s="535"/>
      <c r="K326" s="535"/>
      <c r="L326" s="536"/>
      <c r="M326" s="534"/>
      <c r="N326" s="536"/>
      <c r="O326" s="120"/>
      <c r="P326" s="120"/>
      <c r="Q326" s="534"/>
      <c r="R326" s="534"/>
      <c r="S326" s="534"/>
      <c r="T326" s="556"/>
      <c r="U326" s="557"/>
      <c r="V326" s="406"/>
    </row>
    <row r="327" spans="1:23" x14ac:dyDescent="0.25">
      <c r="A327" s="1303"/>
      <c r="B327" s="667">
        <v>4</v>
      </c>
      <c r="C327" s="84"/>
      <c r="D327" s="74"/>
      <c r="E327" s="74"/>
      <c r="F327" s="84"/>
      <c r="G327" s="533"/>
      <c r="H327" s="84"/>
      <c r="I327" s="534"/>
      <c r="J327" s="535"/>
      <c r="K327" s="535"/>
      <c r="L327" s="536"/>
      <c r="M327" s="534"/>
      <c r="N327" s="536"/>
      <c r="O327" s="120"/>
      <c r="P327" s="120"/>
      <c r="Q327" s="534"/>
      <c r="R327" s="534"/>
      <c r="S327" s="534"/>
      <c r="T327" s="556"/>
      <c r="U327" s="557"/>
      <c r="V327" s="406"/>
    </row>
    <row r="328" spans="1:23" x14ac:dyDescent="0.25">
      <c r="A328" s="1303"/>
      <c r="B328" s="667">
        <v>5</v>
      </c>
      <c r="C328" s="84"/>
      <c r="D328" s="74"/>
      <c r="E328" s="74"/>
      <c r="F328" s="84"/>
      <c r="G328" s="533"/>
      <c r="H328" s="84"/>
      <c r="I328" s="534"/>
      <c r="J328" s="535"/>
      <c r="K328" s="535"/>
      <c r="L328" s="536"/>
      <c r="M328" s="534"/>
      <c r="N328" s="536"/>
      <c r="O328" s="120"/>
      <c r="P328" s="120"/>
      <c r="Q328" s="534"/>
      <c r="R328" s="534"/>
      <c r="S328" s="534"/>
      <c r="T328" s="556"/>
      <c r="U328" s="557"/>
      <c r="V328" s="406"/>
    </row>
    <row r="329" spans="1:23" x14ac:dyDescent="0.25">
      <c r="A329" s="1303"/>
      <c r="B329" s="667">
        <v>6</v>
      </c>
      <c r="C329" s="84"/>
      <c r="D329" s="74"/>
      <c r="E329" s="74"/>
      <c r="F329" s="84"/>
      <c r="G329" s="533"/>
      <c r="H329" s="84"/>
      <c r="I329" s="534"/>
      <c r="J329" s="535"/>
      <c r="K329" s="535"/>
      <c r="L329" s="536"/>
      <c r="M329" s="534"/>
      <c r="N329" s="536"/>
      <c r="O329" s="120"/>
      <c r="P329" s="120"/>
      <c r="Q329" s="534"/>
      <c r="R329" s="534"/>
      <c r="S329" s="534"/>
      <c r="T329" s="556"/>
      <c r="U329" s="557"/>
      <c r="V329" s="406"/>
    </row>
    <row r="330" spans="1:23" x14ac:dyDescent="0.25">
      <c r="A330" s="1303"/>
      <c r="B330" s="667">
        <v>7</v>
      </c>
      <c r="C330" s="84"/>
      <c r="D330" s="74"/>
      <c r="E330" s="74"/>
      <c r="F330" s="84"/>
      <c r="G330" s="533"/>
      <c r="H330" s="84"/>
      <c r="I330" s="534"/>
      <c r="J330" s="535"/>
      <c r="K330" s="535"/>
      <c r="L330" s="536"/>
      <c r="M330" s="534"/>
      <c r="N330" s="536"/>
      <c r="O330" s="120"/>
      <c r="P330" s="120"/>
      <c r="Q330" s="534"/>
      <c r="R330" s="534"/>
      <c r="S330" s="534"/>
      <c r="T330" s="556"/>
      <c r="U330" s="557"/>
      <c r="V330" s="406"/>
    </row>
    <row r="331" spans="1:23" x14ac:dyDescent="0.25">
      <c r="A331" s="1303"/>
      <c r="B331" s="667">
        <v>8</v>
      </c>
      <c r="C331" s="84"/>
      <c r="D331" s="74"/>
      <c r="E331" s="74"/>
      <c r="F331" s="84"/>
      <c r="G331" s="533"/>
      <c r="H331" s="84"/>
      <c r="I331" s="534"/>
      <c r="J331" s="535"/>
      <c r="K331" s="535"/>
      <c r="L331" s="536"/>
      <c r="M331" s="534"/>
      <c r="N331" s="536"/>
      <c r="O331" s="120"/>
      <c r="P331" s="120"/>
      <c r="Q331" s="534"/>
      <c r="R331" s="534"/>
      <c r="S331" s="534"/>
      <c r="T331" s="556"/>
      <c r="U331" s="557"/>
      <c r="V331" s="406"/>
    </row>
    <row r="332" spans="1:23" x14ac:dyDescent="0.25">
      <c r="A332" s="1303"/>
      <c r="B332" s="667">
        <v>9</v>
      </c>
      <c r="C332" s="84"/>
      <c r="D332" s="74"/>
      <c r="E332" s="74"/>
      <c r="F332" s="84"/>
      <c r="G332" s="533"/>
      <c r="H332" s="84"/>
      <c r="I332" s="534"/>
      <c r="J332" s="535"/>
      <c r="K332" s="535"/>
      <c r="L332" s="536"/>
      <c r="M332" s="534"/>
      <c r="N332" s="536"/>
      <c r="O332" s="120"/>
      <c r="P332" s="120"/>
      <c r="Q332" s="534"/>
      <c r="R332" s="534"/>
      <c r="S332" s="534"/>
      <c r="T332" s="556"/>
      <c r="U332" s="557"/>
      <c r="V332" s="406"/>
    </row>
    <row r="333" spans="1:23" ht="15.75" thickBot="1" x14ac:dyDescent="0.3">
      <c r="A333" s="1304"/>
      <c r="B333" s="668">
        <v>10</v>
      </c>
      <c r="C333" s="104"/>
      <c r="D333" s="102"/>
      <c r="E333" s="102"/>
      <c r="F333" s="104"/>
      <c r="G333" s="538"/>
      <c r="H333" s="104"/>
      <c r="I333" s="539"/>
      <c r="J333" s="540"/>
      <c r="K333" s="540"/>
      <c r="L333" s="541"/>
      <c r="M333" s="539"/>
      <c r="N333" s="541"/>
      <c r="O333" s="121"/>
      <c r="P333" s="121"/>
      <c r="Q333" s="539"/>
      <c r="R333" s="539"/>
      <c r="S333" s="539"/>
      <c r="T333" s="558"/>
      <c r="U333" s="559"/>
      <c r="V333" s="406"/>
    </row>
    <row r="334" spans="1:23" ht="25.5" thickBot="1" x14ac:dyDescent="0.3">
      <c r="A334" s="612"/>
      <c r="C334" s="613"/>
      <c r="D334" s="614"/>
      <c r="E334" s="395" t="s">
        <v>303</v>
      </c>
      <c r="F334" s="396">
        <f>COUNTA(F324:F333)</f>
        <v>0</v>
      </c>
      <c r="G334" s="397">
        <f>COUNTA(G324:G333)</f>
        <v>0</v>
      </c>
      <c r="H334" s="613"/>
      <c r="I334" s="523"/>
      <c r="J334" s="615"/>
      <c r="K334" s="615"/>
      <c r="L334" s="616"/>
      <c r="M334" s="1208" t="s">
        <v>440</v>
      </c>
      <c r="N334" s="1209"/>
      <c r="O334" s="654">
        <f>SUM(O324:O333)</f>
        <v>0</v>
      </c>
      <c r="P334" s="655">
        <f>SUM(P324:P333)</f>
        <v>0</v>
      </c>
      <c r="Q334" s="523"/>
      <c r="S334" s="75"/>
      <c r="T334" s="79"/>
      <c r="U334" s="560"/>
      <c r="V334" s="545"/>
      <c r="W334" s="544"/>
    </row>
    <row r="335" spans="1:23" ht="15.75" thickBot="1" x14ac:dyDescent="0.3">
      <c r="A335" s="546"/>
      <c r="B335" s="521"/>
      <c r="C335" s="487"/>
      <c r="D335" s="487"/>
      <c r="E335" s="487"/>
      <c r="F335" s="521"/>
      <c r="G335" s="487"/>
      <c r="H335" s="487"/>
      <c r="I335" s="521"/>
      <c r="J335" s="521"/>
      <c r="K335" s="521"/>
      <c r="L335" s="487"/>
      <c r="M335" s="487"/>
      <c r="N335" s="487"/>
      <c r="O335" s="487"/>
      <c r="P335" s="487"/>
      <c r="Q335" s="487"/>
      <c r="R335" s="487"/>
      <c r="S335" s="487"/>
      <c r="T335" s="561"/>
      <c r="U335" s="562"/>
      <c r="V335" s="493"/>
    </row>
    <row r="336" spans="1:23" ht="15.75" thickBot="1" x14ac:dyDescent="0.3">
      <c r="A336" s="524"/>
      <c r="B336" s="402"/>
      <c r="C336" s="280"/>
      <c r="D336" s="280"/>
      <c r="E336" s="280"/>
      <c r="F336" s="402"/>
      <c r="G336" s="280"/>
      <c r="H336" s="280"/>
      <c r="I336" s="402"/>
      <c r="J336" s="402"/>
      <c r="K336" s="402"/>
      <c r="L336" s="280"/>
      <c r="M336" s="280"/>
      <c r="N336" s="280"/>
      <c r="O336" s="280"/>
      <c r="P336" s="280"/>
      <c r="Q336" s="280"/>
      <c r="R336" s="280"/>
      <c r="S336" s="280"/>
      <c r="T336" s="551"/>
      <c r="U336" s="551"/>
      <c r="V336" s="404"/>
    </row>
    <row r="337" spans="1:23" ht="15.75" thickBot="1" x14ac:dyDescent="0.3">
      <c r="A337" s="663" t="s">
        <v>9</v>
      </c>
      <c r="B337" s="1226" t="s">
        <v>542</v>
      </c>
      <c r="C337" s="1227"/>
      <c r="E337" s="1300" t="s">
        <v>267</v>
      </c>
      <c r="F337" s="1301"/>
      <c r="G337" s="1224">
        <f>VLOOKUP(B337,'Urbano.Piano inv. forn'!$D$58:$H$77,3,FALSE)</f>
        <v>0</v>
      </c>
      <c r="H337" s="1225"/>
      <c r="I337" s="64"/>
      <c r="J337" s="1300" t="s">
        <v>268</v>
      </c>
      <c r="K337" s="1302"/>
      <c r="L337" s="1301"/>
      <c r="M337" s="1224">
        <f>VLOOKUP(B337,'Urbano.Piano inv. forn'!$D$58:$H$77,4,FALSE)</f>
        <v>0</v>
      </c>
      <c r="N337" s="1225"/>
      <c r="P337" s="660" t="s">
        <v>269</v>
      </c>
      <c r="Q337" s="619"/>
      <c r="S337" s="662" t="s">
        <v>270</v>
      </c>
      <c r="T337" s="1253"/>
      <c r="U337" s="1254"/>
      <c r="V337" s="406"/>
    </row>
    <row r="338" spans="1:23" ht="13.5" customHeight="1" thickBot="1" x14ac:dyDescent="0.3">
      <c r="A338" s="109"/>
      <c r="B338" s="76"/>
      <c r="C338" s="76"/>
      <c r="E338" s="77"/>
      <c r="F338" s="77"/>
      <c r="G338" s="78"/>
      <c r="H338" s="78"/>
      <c r="I338" s="64"/>
      <c r="J338" s="77"/>
      <c r="K338" s="77"/>
      <c r="L338" s="77"/>
      <c r="M338" s="78"/>
      <c r="N338" s="78"/>
      <c r="P338" s="79"/>
      <c r="S338" s="75"/>
      <c r="T338" s="552"/>
      <c r="V338" s="110"/>
      <c r="W338" s="523"/>
    </row>
    <row r="339" spans="1:23" ht="33.75" customHeight="1" thickBot="1" x14ac:dyDescent="0.3">
      <c r="A339" s="1305" t="s">
        <v>271</v>
      </c>
      <c r="B339" s="1306"/>
      <c r="C339" s="1306"/>
      <c r="D339" s="1307"/>
      <c r="E339" s="1210">
        <f>VLOOKUP(B337,'Urbano.Piano inv. forn'!$D$58:$V$77,17,FALSE)</f>
        <v>0</v>
      </c>
      <c r="F339" s="1258"/>
      <c r="G339" s="1258"/>
      <c r="H339" s="1211"/>
      <c r="I339" s="64"/>
      <c r="J339" s="1308" t="s">
        <v>52</v>
      </c>
      <c r="K339" s="1309"/>
      <c r="L339" s="1310"/>
      <c r="M339" s="1210">
        <f>VLOOKUP(B337,'Urbano.Piano inv. forn'!$D$58:$V$77,19,FALSE)</f>
        <v>0</v>
      </c>
      <c r="N339" s="1211"/>
      <c r="O339" s="98"/>
      <c r="P339" s="661" t="s">
        <v>272</v>
      </c>
      <c r="Q339" s="115">
        <f>M339+E339</f>
        <v>0</v>
      </c>
      <c r="S339" s="662" t="s">
        <v>273</v>
      </c>
      <c r="T339" s="1253"/>
      <c r="U339" s="1254"/>
      <c r="V339" s="110"/>
      <c r="W339" s="523"/>
    </row>
    <row r="340" spans="1:23" ht="33.75" customHeight="1" thickBot="1" x14ac:dyDescent="0.3">
      <c r="A340" s="116"/>
      <c r="B340" s="117"/>
      <c r="C340" s="117"/>
      <c r="D340" s="117"/>
      <c r="E340" s="118"/>
      <c r="F340" s="118"/>
      <c r="G340" s="118"/>
      <c r="H340" s="118"/>
      <c r="I340" s="64"/>
      <c r="J340" s="77"/>
      <c r="K340" s="77"/>
      <c r="L340" s="77"/>
      <c r="M340" s="118"/>
      <c r="N340" s="118"/>
      <c r="O340" s="98"/>
      <c r="P340" s="75"/>
      <c r="Q340" s="98"/>
      <c r="S340" s="75"/>
      <c r="T340" s="553"/>
      <c r="U340" s="553"/>
      <c r="V340" s="110"/>
      <c r="W340" s="523"/>
    </row>
    <row r="341" spans="1:23" s="147" customFormat="1" ht="72" customHeight="1" x14ac:dyDescent="0.25">
      <c r="A341" s="1286" t="s">
        <v>274</v>
      </c>
      <c r="B341" s="1288" t="s">
        <v>275</v>
      </c>
      <c r="C341" s="1288" t="s">
        <v>276</v>
      </c>
      <c r="D341" s="657" t="s">
        <v>277</v>
      </c>
      <c r="E341" s="656" t="s">
        <v>278</v>
      </c>
      <c r="F341" s="657" t="s">
        <v>279</v>
      </c>
      <c r="G341" s="657" t="s">
        <v>280</v>
      </c>
      <c r="H341" s="658" t="s">
        <v>241</v>
      </c>
      <c r="I341" s="658" t="s">
        <v>281</v>
      </c>
      <c r="J341" s="658" t="s">
        <v>282</v>
      </c>
      <c r="K341" s="658" t="s">
        <v>636</v>
      </c>
      <c r="L341" s="658" t="s">
        <v>283</v>
      </c>
      <c r="M341" s="658" t="s">
        <v>284</v>
      </c>
      <c r="N341" s="658" t="s">
        <v>285</v>
      </c>
      <c r="O341" s="658" t="s">
        <v>286</v>
      </c>
      <c r="P341" s="658" t="s">
        <v>287</v>
      </c>
      <c r="Q341" s="658" t="s">
        <v>288</v>
      </c>
      <c r="R341" s="658" t="s">
        <v>289</v>
      </c>
      <c r="S341" s="658" t="s">
        <v>290</v>
      </c>
      <c r="T341" s="658" t="s">
        <v>632</v>
      </c>
      <c r="U341" s="664" t="s">
        <v>291</v>
      </c>
      <c r="V341" s="526"/>
    </row>
    <row r="342" spans="1:23" s="147" customFormat="1" ht="28.5" customHeight="1" thickBot="1" x14ac:dyDescent="0.3">
      <c r="A342" s="1298"/>
      <c r="B342" s="1299"/>
      <c r="C342" s="1299"/>
      <c r="D342" s="659" t="s">
        <v>292</v>
      </c>
      <c r="E342" s="659" t="s">
        <v>293</v>
      </c>
      <c r="F342" s="659" t="s">
        <v>294</v>
      </c>
      <c r="G342" s="659" t="s">
        <v>294</v>
      </c>
      <c r="H342" s="659" t="s">
        <v>627</v>
      </c>
      <c r="I342" s="659" t="s">
        <v>28</v>
      </c>
      <c r="J342" s="659" t="s">
        <v>295</v>
      </c>
      <c r="K342" s="659" t="s">
        <v>296</v>
      </c>
      <c r="L342" s="659" t="s">
        <v>296</v>
      </c>
      <c r="M342" s="659" t="s">
        <v>297</v>
      </c>
      <c r="N342" s="659" t="s">
        <v>296</v>
      </c>
      <c r="O342" s="659" t="s">
        <v>298</v>
      </c>
      <c r="P342" s="659" t="s">
        <v>629</v>
      </c>
      <c r="Q342" s="659" t="s">
        <v>299</v>
      </c>
      <c r="R342" s="659" t="s">
        <v>300</v>
      </c>
      <c r="S342" s="659" t="s">
        <v>301</v>
      </c>
      <c r="T342" s="659" t="s">
        <v>301</v>
      </c>
      <c r="U342" s="665"/>
      <c r="V342" s="526"/>
    </row>
    <row r="343" spans="1:23" ht="15" customHeight="1" x14ac:dyDescent="0.25">
      <c r="A343" s="1303" t="str">
        <f>B337</f>
        <v>urb. ibr_m.6</v>
      </c>
      <c r="B343" s="666">
        <v>1</v>
      </c>
      <c r="C343" s="166"/>
      <c r="D343" s="87"/>
      <c r="E343" s="87"/>
      <c r="F343" s="166"/>
      <c r="G343" s="528"/>
      <c r="H343" s="89"/>
      <c r="I343" s="529"/>
      <c r="J343" s="530"/>
      <c r="K343" s="530"/>
      <c r="L343" s="531"/>
      <c r="M343" s="529"/>
      <c r="N343" s="531"/>
      <c r="O343" s="129"/>
      <c r="P343" s="129"/>
      <c r="Q343" s="529"/>
      <c r="R343" s="529"/>
      <c r="S343" s="529"/>
      <c r="T343" s="554"/>
      <c r="U343" s="555"/>
      <c r="V343" s="406"/>
    </row>
    <row r="344" spans="1:23" x14ac:dyDescent="0.25">
      <c r="A344" s="1303"/>
      <c r="B344" s="667">
        <v>2</v>
      </c>
      <c r="C344" s="84"/>
      <c r="D344" s="74"/>
      <c r="E344" s="74"/>
      <c r="F344" s="84"/>
      <c r="G344" s="533"/>
      <c r="H344" s="84"/>
      <c r="I344" s="534"/>
      <c r="J344" s="535"/>
      <c r="K344" s="535"/>
      <c r="L344" s="536"/>
      <c r="M344" s="534"/>
      <c r="N344" s="536"/>
      <c r="O344" s="120"/>
      <c r="P344" s="120"/>
      <c r="Q344" s="534"/>
      <c r="R344" s="534" t="s">
        <v>302</v>
      </c>
      <c r="S344" s="534"/>
      <c r="T344" s="556"/>
      <c r="U344" s="557"/>
      <c r="V344" s="406"/>
    </row>
    <row r="345" spans="1:23" x14ac:dyDescent="0.25">
      <c r="A345" s="1303"/>
      <c r="B345" s="667">
        <v>3</v>
      </c>
      <c r="C345" s="84"/>
      <c r="D345" s="74"/>
      <c r="E345" s="74"/>
      <c r="F345" s="84"/>
      <c r="G345" s="533"/>
      <c r="H345" s="84"/>
      <c r="I345" s="534"/>
      <c r="J345" s="535"/>
      <c r="K345" s="535"/>
      <c r="L345" s="536"/>
      <c r="M345" s="534"/>
      <c r="N345" s="536"/>
      <c r="O345" s="120"/>
      <c r="P345" s="120"/>
      <c r="Q345" s="534"/>
      <c r="R345" s="534"/>
      <c r="S345" s="534"/>
      <c r="T345" s="556"/>
      <c r="U345" s="557"/>
      <c r="V345" s="406"/>
    </row>
    <row r="346" spans="1:23" x14ac:dyDescent="0.25">
      <c r="A346" s="1303"/>
      <c r="B346" s="667">
        <v>4</v>
      </c>
      <c r="C346" s="84"/>
      <c r="D346" s="74"/>
      <c r="E346" s="74"/>
      <c r="F346" s="84"/>
      <c r="G346" s="533"/>
      <c r="H346" s="84"/>
      <c r="I346" s="534"/>
      <c r="J346" s="535"/>
      <c r="K346" s="535"/>
      <c r="L346" s="536"/>
      <c r="M346" s="534"/>
      <c r="N346" s="536"/>
      <c r="O346" s="120"/>
      <c r="P346" s="120"/>
      <c r="Q346" s="534"/>
      <c r="R346" s="534"/>
      <c r="S346" s="534"/>
      <c r="T346" s="556"/>
      <c r="U346" s="557"/>
      <c r="V346" s="406"/>
    </row>
    <row r="347" spans="1:23" x14ac:dyDescent="0.25">
      <c r="A347" s="1303"/>
      <c r="B347" s="667">
        <v>5</v>
      </c>
      <c r="C347" s="84"/>
      <c r="D347" s="74"/>
      <c r="E347" s="74"/>
      <c r="F347" s="84"/>
      <c r="G347" s="533"/>
      <c r="H347" s="84"/>
      <c r="I347" s="534"/>
      <c r="J347" s="535"/>
      <c r="K347" s="535"/>
      <c r="L347" s="536"/>
      <c r="M347" s="534"/>
      <c r="N347" s="536"/>
      <c r="O347" s="120"/>
      <c r="P347" s="120"/>
      <c r="Q347" s="534"/>
      <c r="R347" s="534"/>
      <c r="S347" s="534"/>
      <c r="T347" s="556"/>
      <c r="U347" s="557"/>
      <c r="V347" s="406"/>
    </row>
    <row r="348" spans="1:23" x14ac:dyDescent="0.25">
      <c r="A348" s="1303"/>
      <c r="B348" s="667">
        <v>6</v>
      </c>
      <c r="C348" s="84"/>
      <c r="D348" s="74"/>
      <c r="E348" s="74"/>
      <c r="F348" s="84"/>
      <c r="G348" s="533"/>
      <c r="H348" s="84"/>
      <c r="I348" s="534"/>
      <c r="J348" s="535"/>
      <c r="K348" s="535"/>
      <c r="L348" s="536"/>
      <c r="M348" s="534"/>
      <c r="N348" s="536"/>
      <c r="O348" s="120"/>
      <c r="P348" s="120"/>
      <c r="Q348" s="534"/>
      <c r="R348" s="534"/>
      <c r="S348" s="534"/>
      <c r="T348" s="556"/>
      <c r="U348" s="557"/>
      <c r="V348" s="406"/>
    </row>
    <row r="349" spans="1:23" x14ac:dyDescent="0.25">
      <c r="A349" s="1303"/>
      <c r="B349" s="667">
        <v>7</v>
      </c>
      <c r="C349" s="84"/>
      <c r="D349" s="74"/>
      <c r="E349" s="74"/>
      <c r="F349" s="84"/>
      <c r="G349" s="533"/>
      <c r="H349" s="84"/>
      <c r="I349" s="534"/>
      <c r="J349" s="535"/>
      <c r="K349" s="535"/>
      <c r="L349" s="536"/>
      <c r="M349" s="534"/>
      <c r="N349" s="536"/>
      <c r="O349" s="120"/>
      <c r="P349" s="120"/>
      <c r="Q349" s="534"/>
      <c r="R349" s="534"/>
      <c r="S349" s="534"/>
      <c r="T349" s="556"/>
      <c r="U349" s="557"/>
      <c r="V349" s="406"/>
    </row>
    <row r="350" spans="1:23" x14ac:dyDescent="0.25">
      <c r="A350" s="1303"/>
      <c r="B350" s="667">
        <v>8</v>
      </c>
      <c r="C350" s="84"/>
      <c r="D350" s="74"/>
      <c r="E350" s="74"/>
      <c r="F350" s="84"/>
      <c r="G350" s="533"/>
      <c r="H350" s="84"/>
      <c r="I350" s="534"/>
      <c r="J350" s="535"/>
      <c r="K350" s="535"/>
      <c r="L350" s="536"/>
      <c r="M350" s="534"/>
      <c r="N350" s="536"/>
      <c r="O350" s="120"/>
      <c r="P350" s="120"/>
      <c r="Q350" s="534"/>
      <c r="R350" s="534"/>
      <c r="S350" s="534"/>
      <c r="T350" s="556"/>
      <c r="U350" s="557"/>
      <c r="V350" s="406"/>
    </row>
    <row r="351" spans="1:23" x14ac:dyDescent="0.25">
      <c r="A351" s="1303"/>
      <c r="B351" s="667">
        <v>9</v>
      </c>
      <c r="C351" s="84"/>
      <c r="D351" s="74"/>
      <c r="E351" s="74"/>
      <c r="F351" s="84"/>
      <c r="G351" s="533"/>
      <c r="H351" s="84"/>
      <c r="I351" s="534"/>
      <c r="J351" s="535"/>
      <c r="K351" s="535"/>
      <c r="L351" s="536"/>
      <c r="M351" s="534"/>
      <c r="N351" s="536"/>
      <c r="O351" s="120"/>
      <c r="P351" s="120"/>
      <c r="Q351" s="534"/>
      <c r="R351" s="534"/>
      <c r="S351" s="534"/>
      <c r="T351" s="556"/>
      <c r="U351" s="557"/>
      <c r="V351" s="406"/>
    </row>
    <row r="352" spans="1:23" ht="15.75" thickBot="1" x14ac:dyDescent="0.3">
      <c r="A352" s="1304"/>
      <c r="B352" s="668">
        <v>10</v>
      </c>
      <c r="C352" s="104"/>
      <c r="D352" s="102"/>
      <c r="E352" s="102"/>
      <c r="F352" s="104"/>
      <c r="G352" s="538"/>
      <c r="H352" s="104"/>
      <c r="I352" s="539"/>
      <c r="J352" s="540"/>
      <c r="K352" s="540"/>
      <c r="L352" s="541"/>
      <c r="M352" s="539"/>
      <c r="N352" s="541"/>
      <c r="O352" s="121"/>
      <c r="P352" s="121"/>
      <c r="Q352" s="539"/>
      <c r="R352" s="539"/>
      <c r="S352" s="539"/>
      <c r="T352" s="558"/>
      <c r="U352" s="559"/>
      <c r="V352" s="406"/>
    </row>
    <row r="353" spans="1:23" ht="25.5" thickBot="1" x14ac:dyDescent="0.3">
      <c r="A353" s="612"/>
      <c r="C353" s="613"/>
      <c r="D353" s="614"/>
      <c r="E353" s="395" t="s">
        <v>303</v>
      </c>
      <c r="F353" s="396">
        <f>COUNTA(F343:F352)</f>
        <v>0</v>
      </c>
      <c r="G353" s="397">
        <f>COUNTA(G343:G352)</f>
        <v>0</v>
      </c>
      <c r="H353" s="613"/>
      <c r="I353" s="523"/>
      <c r="J353" s="615"/>
      <c r="K353" s="615"/>
      <c r="L353" s="616"/>
      <c r="M353" s="1208" t="s">
        <v>440</v>
      </c>
      <c r="N353" s="1209"/>
      <c r="O353" s="654">
        <f>SUM(O343:O352)</f>
        <v>0</v>
      </c>
      <c r="P353" s="655">
        <f>SUM(P343:P352)</f>
        <v>0</v>
      </c>
      <c r="Q353" s="523"/>
      <c r="S353" s="75"/>
      <c r="T353" s="79"/>
      <c r="U353" s="560"/>
      <c r="V353" s="545"/>
      <c r="W353" s="544"/>
    </row>
    <row r="354" spans="1:23" ht="15.75" thickBot="1" x14ac:dyDescent="0.3">
      <c r="A354" s="546"/>
      <c r="B354" s="521"/>
      <c r="C354" s="487"/>
      <c r="D354" s="487"/>
      <c r="E354" s="487"/>
      <c r="F354" s="521"/>
      <c r="G354" s="487"/>
      <c r="H354" s="487"/>
      <c r="I354" s="521"/>
      <c r="J354" s="521"/>
      <c r="K354" s="521"/>
      <c r="L354" s="487"/>
      <c r="M354" s="487"/>
      <c r="N354" s="487"/>
      <c r="O354" s="487"/>
      <c r="P354" s="487"/>
      <c r="Q354" s="487"/>
      <c r="R354" s="487"/>
      <c r="S354" s="487"/>
      <c r="T354" s="561"/>
      <c r="U354" s="562"/>
      <c r="V354" s="493"/>
    </row>
    <row r="355" spans="1:23" ht="15.75" thickBot="1" x14ac:dyDescent="0.3">
      <c r="A355" s="524"/>
      <c r="B355" s="402"/>
      <c r="C355" s="280"/>
      <c r="D355" s="280"/>
      <c r="E355" s="280"/>
      <c r="F355" s="402"/>
      <c r="G355" s="280"/>
      <c r="H355" s="280"/>
      <c r="I355" s="402"/>
      <c r="J355" s="402"/>
      <c r="K355" s="402"/>
      <c r="L355" s="280"/>
      <c r="M355" s="280"/>
      <c r="N355" s="280"/>
      <c r="O355" s="280"/>
      <c r="P355" s="280"/>
      <c r="Q355" s="280"/>
      <c r="R355" s="280"/>
      <c r="S355" s="280"/>
      <c r="T355" s="551"/>
      <c r="U355" s="551"/>
      <c r="V355" s="404"/>
    </row>
    <row r="356" spans="1:23" ht="15.75" thickBot="1" x14ac:dyDescent="0.3">
      <c r="A356" s="663" t="s">
        <v>9</v>
      </c>
      <c r="B356" s="1226" t="s">
        <v>542</v>
      </c>
      <c r="C356" s="1227"/>
      <c r="E356" s="1300" t="s">
        <v>267</v>
      </c>
      <c r="F356" s="1301"/>
      <c r="G356" s="1224">
        <f>VLOOKUP(B356,'Urbano.Piano inv. forn'!$D$58:$H$77,3,FALSE)</f>
        <v>0</v>
      </c>
      <c r="H356" s="1225"/>
      <c r="I356" s="64"/>
      <c r="J356" s="1300" t="s">
        <v>268</v>
      </c>
      <c r="K356" s="1302"/>
      <c r="L356" s="1301"/>
      <c r="M356" s="1224">
        <f>VLOOKUP(B356,'Urbano.Piano inv. forn'!$D$58:$H$77,4,FALSE)</f>
        <v>0</v>
      </c>
      <c r="N356" s="1225"/>
      <c r="P356" s="660" t="s">
        <v>269</v>
      </c>
      <c r="Q356" s="619"/>
      <c r="S356" s="662" t="s">
        <v>270</v>
      </c>
      <c r="T356" s="1253"/>
      <c r="U356" s="1254"/>
      <c r="V356" s="406"/>
    </row>
    <row r="357" spans="1:23" ht="13.5" customHeight="1" thickBot="1" x14ac:dyDescent="0.3">
      <c r="A357" s="109"/>
      <c r="B357" s="76"/>
      <c r="C357" s="76"/>
      <c r="E357" s="77"/>
      <c r="F357" s="77"/>
      <c r="G357" s="78"/>
      <c r="H357" s="78"/>
      <c r="I357" s="64"/>
      <c r="J357" s="77"/>
      <c r="K357" s="77"/>
      <c r="L357" s="77"/>
      <c r="M357" s="78"/>
      <c r="N357" s="78"/>
      <c r="P357" s="79"/>
      <c r="S357" s="75"/>
      <c r="T357" s="552"/>
      <c r="V357" s="110"/>
      <c r="W357" s="523"/>
    </row>
    <row r="358" spans="1:23" ht="33.75" customHeight="1" thickBot="1" x14ac:dyDescent="0.3">
      <c r="A358" s="1305" t="s">
        <v>271</v>
      </c>
      <c r="B358" s="1306"/>
      <c r="C358" s="1306"/>
      <c r="D358" s="1307"/>
      <c r="E358" s="1210">
        <f>VLOOKUP(B356,'Urbano.Piano inv. forn'!$D$58:$V$77,17,FALSE)</f>
        <v>0</v>
      </c>
      <c r="F358" s="1258"/>
      <c r="G358" s="1258"/>
      <c r="H358" s="1211"/>
      <c r="I358" s="64"/>
      <c r="J358" s="1308" t="s">
        <v>52</v>
      </c>
      <c r="K358" s="1309"/>
      <c r="L358" s="1310"/>
      <c r="M358" s="1210">
        <f>VLOOKUP(B356,'Urbano.Piano inv. forn'!$D$58:$V$77,19,FALSE)</f>
        <v>0</v>
      </c>
      <c r="N358" s="1211"/>
      <c r="O358" s="98"/>
      <c r="P358" s="661" t="s">
        <v>272</v>
      </c>
      <c r="Q358" s="115">
        <f>M358+E358</f>
        <v>0</v>
      </c>
      <c r="S358" s="662" t="s">
        <v>273</v>
      </c>
      <c r="T358" s="1253"/>
      <c r="U358" s="1254"/>
      <c r="V358" s="110"/>
      <c r="W358" s="523"/>
    </row>
    <row r="359" spans="1:23" ht="33.75" customHeight="1" thickBot="1" x14ac:dyDescent="0.3">
      <c r="A359" s="116"/>
      <c r="B359" s="117"/>
      <c r="C359" s="117"/>
      <c r="D359" s="117"/>
      <c r="E359" s="118"/>
      <c r="F359" s="118"/>
      <c r="G359" s="118"/>
      <c r="H359" s="118"/>
      <c r="I359" s="64"/>
      <c r="J359" s="77"/>
      <c r="K359" s="77"/>
      <c r="L359" s="77"/>
      <c r="M359" s="118"/>
      <c r="N359" s="118"/>
      <c r="O359" s="98"/>
      <c r="P359" s="75"/>
      <c r="Q359" s="98"/>
      <c r="S359" s="75"/>
      <c r="T359" s="553"/>
      <c r="U359" s="553"/>
      <c r="V359" s="110"/>
      <c r="W359" s="523"/>
    </row>
    <row r="360" spans="1:23" s="147" customFormat="1" ht="72" customHeight="1" x14ac:dyDescent="0.25">
      <c r="A360" s="1286" t="s">
        <v>274</v>
      </c>
      <c r="B360" s="1288" t="s">
        <v>275</v>
      </c>
      <c r="C360" s="1288" t="s">
        <v>276</v>
      </c>
      <c r="D360" s="657" t="s">
        <v>277</v>
      </c>
      <c r="E360" s="656" t="s">
        <v>278</v>
      </c>
      <c r="F360" s="657" t="s">
        <v>279</v>
      </c>
      <c r="G360" s="657" t="s">
        <v>280</v>
      </c>
      <c r="H360" s="658" t="s">
        <v>241</v>
      </c>
      <c r="I360" s="658" t="s">
        <v>281</v>
      </c>
      <c r="J360" s="658" t="s">
        <v>282</v>
      </c>
      <c r="K360" s="658" t="s">
        <v>636</v>
      </c>
      <c r="L360" s="658" t="s">
        <v>283</v>
      </c>
      <c r="M360" s="658" t="s">
        <v>284</v>
      </c>
      <c r="N360" s="658" t="s">
        <v>285</v>
      </c>
      <c r="O360" s="658" t="s">
        <v>286</v>
      </c>
      <c r="P360" s="658" t="s">
        <v>287</v>
      </c>
      <c r="Q360" s="658" t="s">
        <v>288</v>
      </c>
      <c r="R360" s="658" t="s">
        <v>289</v>
      </c>
      <c r="S360" s="658" t="s">
        <v>290</v>
      </c>
      <c r="T360" s="658" t="s">
        <v>632</v>
      </c>
      <c r="U360" s="664" t="s">
        <v>291</v>
      </c>
      <c r="V360" s="526"/>
    </row>
    <row r="361" spans="1:23" s="147" customFormat="1" ht="28.5" customHeight="1" thickBot="1" x14ac:dyDescent="0.3">
      <c r="A361" s="1298"/>
      <c r="B361" s="1299"/>
      <c r="C361" s="1299"/>
      <c r="D361" s="659" t="s">
        <v>292</v>
      </c>
      <c r="E361" s="659" t="s">
        <v>293</v>
      </c>
      <c r="F361" s="659" t="s">
        <v>294</v>
      </c>
      <c r="G361" s="659" t="s">
        <v>294</v>
      </c>
      <c r="H361" s="659" t="s">
        <v>627</v>
      </c>
      <c r="I361" s="659" t="s">
        <v>28</v>
      </c>
      <c r="J361" s="659" t="s">
        <v>295</v>
      </c>
      <c r="K361" s="659" t="s">
        <v>296</v>
      </c>
      <c r="L361" s="659" t="s">
        <v>296</v>
      </c>
      <c r="M361" s="659" t="s">
        <v>297</v>
      </c>
      <c r="N361" s="659" t="s">
        <v>296</v>
      </c>
      <c r="O361" s="659" t="s">
        <v>298</v>
      </c>
      <c r="P361" s="659" t="s">
        <v>629</v>
      </c>
      <c r="Q361" s="659" t="s">
        <v>299</v>
      </c>
      <c r="R361" s="659" t="s">
        <v>300</v>
      </c>
      <c r="S361" s="659" t="s">
        <v>301</v>
      </c>
      <c r="T361" s="659" t="s">
        <v>301</v>
      </c>
      <c r="U361" s="665"/>
      <c r="V361" s="526"/>
    </row>
    <row r="362" spans="1:23" ht="15" customHeight="1" x14ac:dyDescent="0.25">
      <c r="A362" s="1303" t="str">
        <f>B356</f>
        <v>urb. ibr_m.6</v>
      </c>
      <c r="B362" s="666">
        <v>1</v>
      </c>
      <c r="C362" s="166"/>
      <c r="D362" s="87"/>
      <c r="E362" s="87"/>
      <c r="F362" s="166"/>
      <c r="G362" s="528"/>
      <c r="H362" s="89"/>
      <c r="I362" s="529"/>
      <c r="J362" s="530"/>
      <c r="K362" s="530"/>
      <c r="L362" s="531"/>
      <c r="M362" s="529"/>
      <c r="N362" s="531"/>
      <c r="O362" s="129"/>
      <c r="P362" s="129"/>
      <c r="Q362" s="529"/>
      <c r="R362" s="529"/>
      <c r="S362" s="529"/>
      <c r="T362" s="554"/>
      <c r="U362" s="555"/>
      <c r="V362" s="406"/>
    </row>
    <row r="363" spans="1:23" x14ac:dyDescent="0.25">
      <c r="A363" s="1303"/>
      <c r="B363" s="667">
        <v>2</v>
      </c>
      <c r="C363" s="84"/>
      <c r="D363" s="74"/>
      <c r="E363" s="74"/>
      <c r="F363" s="84"/>
      <c r="G363" s="533"/>
      <c r="H363" s="84"/>
      <c r="I363" s="534"/>
      <c r="J363" s="535"/>
      <c r="K363" s="535"/>
      <c r="L363" s="536"/>
      <c r="M363" s="534"/>
      <c r="N363" s="536"/>
      <c r="O363" s="120"/>
      <c r="P363" s="120"/>
      <c r="Q363" s="534"/>
      <c r="R363" s="534" t="s">
        <v>302</v>
      </c>
      <c r="S363" s="534"/>
      <c r="T363" s="556"/>
      <c r="U363" s="557"/>
      <c r="V363" s="406"/>
    </row>
    <row r="364" spans="1:23" x14ac:dyDescent="0.25">
      <c r="A364" s="1303"/>
      <c r="B364" s="667">
        <v>3</v>
      </c>
      <c r="C364" s="84"/>
      <c r="D364" s="74"/>
      <c r="E364" s="74"/>
      <c r="F364" s="84"/>
      <c r="G364" s="533"/>
      <c r="H364" s="84"/>
      <c r="I364" s="534"/>
      <c r="J364" s="535"/>
      <c r="K364" s="535"/>
      <c r="L364" s="536"/>
      <c r="M364" s="534"/>
      <c r="N364" s="536"/>
      <c r="O364" s="120"/>
      <c r="P364" s="120"/>
      <c r="Q364" s="534"/>
      <c r="R364" s="534"/>
      <c r="S364" s="534"/>
      <c r="T364" s="556"/>
      <c r="U364" s="557"/>
      <c r="V364" s="406"/>
    </row>
    <row r="365" spans="1:23" x14ac:dyDescent="0.25">
      <c r="A365" s="1303"/>
      <c r="B365" s="667">
        <v>4</v>
      </c>
      <c r="C365" s="84"/>
      <c r="D365" s="74"/>
      <c r="E365" s="74"/>
      <c r="F365" s="84"/>
      <c r="G365" s="533"/>
      <c r="H365" s="84"/>
      <c r="I365" s="534"/>
      <c r="J365" s="535"/>
      <c r="K365" s="535"/>
      <c r="L365" s="536"/>
      <c r="M365" s="534"/>
      <c r="N365" s="536"/>
      <c r="O365" s="120"/>
      <c r="P365" s="120"/>
      <c r="Q365" s="534"/>
      <c r="R365" s="534"/>
      <c r="S365" s="534"/>
      <c r="T365" s="556"/>
      <c r="U365" s="557"/>
      <c r="V365" s="406"/>
    </row>
    <row r="366" spans="1:23" x14ac:dyDescent="0.25">
      <c r="A366" s="1303"/>
      <c r="B366" s="667">
        <v>5</v>
      </c>
      <c r="C366" s="84"/>
      <c r="D366" s="74"/>
      <c r="E366" s="74"/>
      <c r="F366" s="84"/>
      <c r="G366" s="533"/>
      <c r="H366" s="84"/>
      <c r="I366" s="534"/>
      <c r="J366" s="535"/>
      <c r="K366" s="535"/>
      <c r="L366" s="536"/>
      <c r="M366" s="534"/>
      <c r="N366" s="536"/>
      <c r="O366" s="120"/>
      <c r="P366" s="120"/>
      <c r="Q366" s="534"/>
      <c r="R366" s="534"/>
      <c r="S366" s="534"/>
      <c r="T366" s="556"/>
      <c r="U366" s="557"/>
      <c r="V366" s="406"/>
    </row>
    <row r="367" spans="1:23" x14ac:dyDescent="0.25">
      <c r="A367" s="1303"/>
      <c r="B367" s="667">
        <v>6</v>
      </c>
      <c r="C367" s="84"/>
      <c r="D367" s="74"/>
      <c r="E367" s="74"/>
      <c r="F367" s="84"/>
      <c r="G367" s="533"/>
      <c r="H367" s="84"/>
      <c r="I367" s="534"/>
      <c r="J367" s="535"/>
      <c r="K367" s="535"/>
      <c r="L367" s="536"/>
      <c r="M367" s="534"/>
      <c r="N367" s="536"/>
      <c r="O367" s="120"/>
      <c r="P367" s="120"/>
      <c r="Q367" s="534"/>
      <c r="R367" s="534"/>
      <c r="S367" s="534"/>
      <c r="T367" s="556"/>
      <c r="U367" s="557"/>
      <c r="V367" s="406"/>
    </row>
    <row r="368" spans="1:23" x14ac:dyDescent="0.25">
      <c r="A368" s="1303"/>
      <c r="B368" s="667">
        <v>7</v>
      </c>
      <c r="C368" s="84"/>
      <c r="D368" s="74"/>
      <c r="E368" s="74"/>
      <c r="F368" s="84"/>
      <c r="G368" s="533"/>
      <c r="H368" s="84"/>
      <c r="I368" s="534"/>
      <c r="J368" s="535"/>
      <c r="K368" s="535"/>
      <c r="L368" s="536"/>
      <c r="M368" s="534"/>
      <c r="N368" s="536"/>
      <c r="O368" s="120"/>
      <c r="P368" s="120"/>
      <c r="Q368" s="534"/>
      <c r="R368" s="534"/>
      <c r="S368" s="534"/>
      <c r="T368" s="556"/>
      <c r="U368" s="557"/>
      <c r="V368" s="406"/>
    </row>
    <row r="369" spans="1:23" x14ac:dyDescent="0.25">
      <c r="A369" s="1303"/>
      <c r="B369" s="667">
        <v>8</v>
      </c>
      <c r="C369" s="84"/>
      <c r="D369" s="74"/>
      <c r="E369" s="74"/>
      <c r="F369" s="84"/>
      <c r="G369" s="533"/>
      <c r="H369" s="84"/>
      <c r="I369" s="534"/>
      <c r="J369" s="535"/>
      <c r="K369" s="535"/>
      <c r="L369" s="536"/>
      <c r="M369" s="534"/>
      <c r="N369" s="536"/>
      <c r="O369" s="120"/>
      <c r="P369" s="120"/>
      <c r="Q369" s="534"/>
      <c r="R369" s="534"/>
      <c r="S369" s="534"/>
      <c r="T369" s="556"/>
      <c r="U369" s="557"/>
      <c r="V369" s="406"/>
    </row>
    <row r="370" spans="1:23" x14ac:dyDescent="0.25">
      <c r="A370" s="1303"/>
      <c r="B370" s="667">
        <v>9</v>
      </c>
      <c r="C370" s="84"/>
      <c r="D370" s="74"/>
      <c r="E370" s="74"/>
      <c r="F370" s="84"/>
      <c r="G370" s="533"/>
      <c r="H370" s="84"/>
      <c r="I370" s="534"/>
      <c r="J370" s="535"/>
      <c r="K370" s="535"/>
      <c r="L370" s="536"/>
      <c r="M370" s="534"/>
      <c r="N370" s="536"/>
      <c r="O370" s="120"/>
      <c r="P370" s="120"/>
      <c r="Q370" s="534"/>
      <c r="R370" s="534"/>
      <c r="S370" s="534"/>
      <c r="T370" s="556"/>
      <c r="U370" s="557"/>
      <c r="V370" s="406"/>
    </row>
    <row r="371" spans="1:23" ht="15.75" thickBot="1" x14ac:dyDescent="0.3">
      <c r="A371" s="1304"/>
      <c r="B371" s="668">
        <v>10</v>
      </c>
      <c r="C371" s="104"/>
      <c r="D371" s="102"/>
      <c r="E371" s="102"/>
      <c r="F371" s="104"/>
      <c r="G371" s="538"/>
      <c r="H371" s="104"/>
      <c r="I371" s="539"/>
      <c r="J371" s="540"/>
      <c r="K371" s="540"/>
      <c r="L371" s="541"/>
      <c r="M371" s="539"/>
      <c r="N371" s="541"/>
      <c r="O371" s="121"/>
      <c r="P371" s="121"/>
      <c r="Q371" s="539"/>
      <c r="R371" s="539"/>
      <c r="S371" s="539"/>
      <c r="T371" s="558"/>
      <c r="U371" s="559"/>
      <c r="V371" s="406"/>
    </row>
    <row r="372" spans="1:23" ht="25.5" thickBot="1" x14ac:dyDescent="0.3">
      <c r="A372" s="612"/>
      <c r="C372" s="613"/>
      <c r="D372" s="614"/>
      <c r="E372" s="395" t="s">
        <v>303</v>
      </c>
      <c r="F372" s="396">
        <f>COUNTA(F362:F371)</f>
        <v>0</v>
      </c>
      <c r="G372" s="397">
        <f>COUNTA(G362:G371)</f>
        <v>0</v>
      </c>
      <c r="H372" s="613"/>
      <c r="I372" s="523"/>
      <c r="J372" s="615"/>
      <c r="K372" s="615"/>
      <c r="L372" s="616"/>
      <c r="M372" s="1208" t="s">
        <v>440</v>
      </c>
      <c r="N372" s="1209"/>
      <c r="O372" s="654">
        <f>SUM(O362:O371)</f>
        <v>0</v>
      </c>
      <c r="P372" s="655">
        <f>SUM(P362:P371)</f>
        <v>0</v>
      </c>
      <c r="Q372" s="523"/>
      <c r="S372" s="75"/>
      <c r="T372" s="79"/>
      <c r="U372" s="560"/>
      <c r="V372" s="545"/>
      <c r="W372" s="544"/>
    </row>
    <row r="373" spans="1:23" ht="15.75" thickBot="1" x14ac:dyDescent="0.3">
      <c r="A373" s="546"/>
      <c r="B373" s="521"/>
      <c r="C373" s="487"/>
      <c r="D373" s="487"/>
      <c r="E373" s="487"/>
      <c r="F373" s="521"/>
      <c r="G373" s="487"/>
      <c r="H373" s="487"/>
      <c r="I373" s="521"/>
      <c r="J373" s="521"/>
      <c r="K373" s="521"/>
      <c r="L373" s="487"/>
      <c r="M373" s="487"/>
      <c r="N373" s="487"/>
      <c r="O373" s="487"/>
      <c r="P373" s="487"/>
      <c r="Q373" s="487"/>
      <c r="R373" s="487"/>
      <c r="S373" s="487"/>
      <c r="T373" s="561"/>
      <c r="U373" s="562"/>
      <c r="V373" s="493"/>
    </row>
  </sheetData>
  <sheetProtection algorithmName="SHA-512" hashValue="CGdKxYn8oxfLPQtfAKqjdKfw9zdRvyxTGif71MktYRL1WEFtU4BRfN7QXKJpE7KGBidZ39ztzjGpSdIOyHk3RA==" saltValue="FwqhcivzXH2SsCqsyyGteA==" spinCount="100000" sheet="1" objects="1" scenarios="1"/>
  <mergeCells count="318">
    <mergeCell ref="A362:A371"/>
    <mergeCell ref="M372:N372"/>
    <mergeCell ref="A358:D358"/>
    <mergeCell ref="E358:H358"/>
    <mergeCell ref="J358:L358"/>
    <mergeCell ref="M358:N358"/>
    <mergeCell ref="T358:U358"/>
    <mergeCell ref="A360:A361"/>
    <mergeCell ref="B360:B361"/>
    <mergeCell ref="C360:C361"/>
    <mergeCell ref="B356:C356"/>
    <mergeCell ref="E356:F356"/>
    <mergeCell ref="G356:H356"/>
    <mergeCell ref="J356:L356"/>
    <mergeCell ref="M356:N356"/>
    <mergeCell ref="T356:U356"/>
    <mergeCell ref="A341:A342"/>
    <mergeCell ref="B341:B342"/>
    <mergeCell ref="C341:C342"/>
    <mergeCell ref="A343:A352"/>
    <mergeCell ref="M353:N353"/>
    <mergeCell ref="T337:U337"/>
    <mergeCell ref="A339:D339"/>
    <mergeCell ref="E339:H339"/>
    <mergeCell ref="J339:L339"/>
    <mergeCell ref="M339:N339"/>
    <mergeCell ref="T339:U339"/>
    <mergeCell ref="A324:A333"/>
    <mergeCell ref="M334:N334"/>
    <mergeCell ref="B337:C337"/>
    <mergeCell ref="E337:F337"/>
    <mergeCell ref="G337:H337"/>
    <mergeCell ref="J337:L337"/>
    <mergeCell ref="M337:N337"/>
    <mergeCell ref="A320:D320"/>
    <mergeCell ref="E320:H320"/>
    <mergeCell ref="J320:L320"/>
    <mergeCell ref="M320:N320"/>
    <mergeCell ref="T320:U320"/>
    <mergeCell ref="A322:A323"/>
    <mergeCell ref="B322:B323"/>
    <mergeCell ref="C322:C323"/>
    <mergeCell ref="B318:C318"/>
    <mergeCell ref="E318:F318"/>
    <mergeCell ref="G318:H318"/>
    <mergeCell ref="J318:L318"/>
    <mergeCell ref="M318:N318"/>
    <mergeCell ref="T318:U318"/>
    <mergeCell ref="A303:A304"/>
    <mergeCell ref="B303:B304"/>
    <mergeCell ref="C303:C304"/>
    <mergeCell ref="A305:A314"/>
    <mergeCell ref="M315:N315"/>
    <mergeCell ref="T299:U299"/>
    <mergeCell ref="A301:D301"/>
    <mergeCell ref="E301:H301"/>
    <mergeCell ref="J301:L301"/>
    <mergeCell ref="M301:N301"/>
    <mergeCell ref="T301:U301"/>
    <mergeCell ref="A286:A295"/>
    <mergeCell ref="M296:N296"/>
    <mergeCell ref="B299:C299"/>
    <mergeCell ref="E299:F299"/>
    <mergeCell ref="G299:H299"/>
    <mergeCell ref="J299:L299"/>
    <mergeCell ref="M299:N299"/>
    <mergeCell ref="A282:D282"/>
    <mergeCell ref="E282:H282"/>
    <mergeCell ref="J282:L282"/>
    <mergeCell ref="M282:N282"/>
    <mergeCell ref="T282:U282"/>
    <mergeCell ref="A284:A285"/>
    <mergeCell ref="B284:B285"/>
    <mergeCell ref="C284:C285"/>
    <mergeCell ref="B280:C280"/>
    <mergeCell ref="E280:F280"/>
    <mergeCell ref="G280:H280"/>
    <mergeCell ref="J280:L280"/>
    <mergeCell ref="M280:N280"/>
    <mergeCell ref="T280:U280"/>
    <mergeCell ref="A265:A266"/>
    <mergeCell ref="B265:B266"/>
    <mergeCell ref="C265:C266"/>
    <mergeCell ref="A267:A276"/>
    <mergeCell ref="M277:N277"/>
    <mergeCell ref="T261:U261"/>
    <mergeCell ref="A263:D263"/>
    <mergeCell ref="E263:H263"/>
    <mergeCell ref="J263:L263"/>
    <mergeCell ref="M263:N263"/>
    <mergeCell ref="T263:U263"/>
    <mergeCell ref="A248:A257"/>
    <mergeCell ref="M258:N258"/>
    <mergeCell ref="B261:C261"/>
    <mergeCell ref="E261:F261"/>
    <mergeCell ref="G261:H261"/>
    <mergeCell ref="J261:L261"/>
    <mergeCell ref="M261:N261"/>
    <mergeCell ref="A244:D244"/>
    <mergeCell ref="E244:H244"/>
    <mergeCell ref="J244:L244"/>
    <mergeCell ref="M244:N244"/>
    <mergeCell ref="T244:U244"/>
    <mergeCell ref="A246:A247"/>
    <mergeCell ref="B246:B247"/>
    <mergeCell ref="C246:C247"/>
    <mergeCell ref="B242:C242"/>
    <mergeCell ref="E242:F242"/>
    <mergeCell ref="G242:H242"/>
    <mergeCell ref="J242:L242"/>
    <mergeCell ref="M242:N242"/>
    <mergeCell ref="T242:U242"/>
    <mergeCell ref="A227:A228"/>
    <mergeCell ref="B227:B228"/>
    <mergeCell ref="C227:C228"/>
    <mergeCell ref="A229:A238"/>
    <mergeCell ref="M239:N239"/>
    <mergeCell ref="T223:U223"/>
    <mergeCell ref="A225:D225"/>
    <mergeCell ref="E225:H225"/>
    <mergeCell ref="J225:L225"/>
    <mergeCell ref="M225:N225"/>
    <mergeCell ref="T225:U225"/>
    <mergeCell ref="A210:A219"/>
    <mergeCell ref="M220:N220"/>
    <mergeCell ref="B223:C223"/>
    <mergeCell ref="E223:F223"/>
    <mergeCell ref="G223:H223"/>
    <mergeCell ref="J223:L223"/>
    <mergeCell ref="M223:N223"/>
    <mergeCell ref="A206:D206"/>
    <mergeCell ref="E206:H206"/>
    <mergeCell ref="J206:L206"/>
    <mergeCell ref="M206:N206"/>
    <mergeCell ref="T206:U206"/>
    <mergeCell ref="A208:A209"/>
    <mergeCell ref="B208:B209"/>
    <mergeCell ref="C208:C209"/>
    <mergeCell ref="B204:C204"/>
    <mergeCell ref="E204:F204"/>
    <mergeCell ref="G204:H204"/>
    <mergeCell ref="J204:L204"/>
    <mergeCell ref="M204:N204"/>
    <mergeCell ref="T204:U204"/>
    <mergeCell ref="A189:A190"/>
    <mergeCell ref="B189:B190"/>
    <mergeCell ref="C189:C190"/>
    <mergeCell ref="A191:A200"/>
    <mergeCell ref="M201:N201"/>
    <mergeCell ref="T185:U185"/>
    <mergeCell ref="A187:D187"/>
    <mergeCell ref="E187:H187"/>
    <mergeCell ref="J187:L187"/>
    <mergeCell ref="M187:N187"/>
    <mergeCell ref="T187:U187"/>
    <mergeCell ref="A172:A181"/>
    <mergeCell ref="M182:N182"/>
    <mergeCell ref="B185:C185"/>
    <mergeCell ref="E185:F185"/>
    <mergeCell ref="G185:H185"/>
    <mergeCell ref="J185:L185"/>
    <mergeCell ref="M185:N185"/>
    <mergeCell ref="A168:D168"/>
    <mergeCell ref="E168:H168"/>
    <mergeCell ref="J168:L168"/>
    <mergeCell ref="M168:N168"/>
    <mergeCell ref="T168:U168"/>
    <mergeCell ref="A170:A171"/>
    <mergeCell ref="B170:B171"/>
    <mergeCell ref="C170:C171"/>
    <mergeCell ref="B166:C166"/>
    <mergeCell ref="E166:F166"/>
    <mergeCell ref="G166:H166"/>
    <mergeCell ref="J166:L166"/>
    <mergeCell ref="M166:N166"/>
    <mergeCell ref="T166:U166"/>
    <mergeCell ref="A151:A152"/>
    <mergeCell ref="B151:B152"/>
    <mergeCell ref="C151:C152"/>
    <mergeCell ref="A153:A162"/>
    <mergeCell ref="M163:N163"/>
    <mergeCell ref="T147:U147"/>
    <mergeCell ref="A149:D149"/>
    <mergeCell ref="E149:H149"/>
    <mergeCell ref="J149:L149"/>
    <mergeCell ref="M149:N149"/>
    <mergeCell ref="T149:U149"/>
    <mergeCell ref="A134:A143"/>
    <mergeCell ref="M144:N144"/>
    <mergeCell ref="B147:C147"/>
    <mergeCell ref="E147:F147"/>
    <mergeCell ref="G147:H147"/>
    <mergeCell ref="J147:L147"/>
    <mergeCell ref="M147:N147"/>
    <mergeCell ref="A130:D130"/>
    <mergeCell ref="E130:H130"/>
    <mergeCell ref="J130:L130"/>
    <mergeCell ref="M130:N130"/>
    <mergeCell ref="T130:U130"/>
    <mergeCell ref="A132:A133"/>
    <mergeCell ref="B132:B133"/>
    <mergeCell ref="C132:C133"/>
    <mergeCell ref="B128:C128"/>
    <mergeCell ref="E128:F128"/>
    <mergeCell ref="G128:H128"/>
    <mergeCell ref="J128:L128"/>
    <mergeCell ref="M128:N128"/>
    <mergeCell ref="T128:U128"/>
    <mergeCell ref="A113:A114"/>
    <mergeCell ref="B113:B114"/>
    <mergeCell ref="C113:C114"/>
    <mergeCell ref="A115:A124"/>
    <mergeCell ref="M125:N125"/>
    <mergeCell ref="T109:U109"/>
    <mergeCell ref="A111:D111"/>
    <mergeCell ref="E111:H111"/>
    <mergeCell ref="J111:L111"/>
    <mergeCell ref="M111:N111"/>
    <mergeCell ref="T111:U111"/>
    <mergeCell ref="A96:A105"/>
    <mergeCell ref="M106:N106"/>
    <mergeCell ref="B109:C109"/>
    <mergeCell ref="E109:F109"/>
    <mergeCell ref="G109:H109"/>
    <mergeCell ref="J109:L109"/>
    <mergeCell ref="M109:N109"/>
    <mergeCell ref="A92:D92"/>
    <mergeCell ref="E92:H92"/>
    <mergeCell ref="J92:L92"/>
    <mergeCell ref="M92:N92"/>
    <mergeCell ref="T92:U92"/>
    <mergeCell ref="A94:A95"/>
    <mergeCell ref="B94:B95"/>
    <mergeCell ref="C94:C95"/>
    <mergeCell ref="B90:C90"/>
    <mergeCell ref="E90:F90"/>
    <mergeCell ref="G90:H90"/>
    <mergeCell ref="J90:L90"/>
    <mergeCell ref="M90:N90"/>
    <mergeCell ref="T90:U90"/>
    <mergeCell ref="A75:A76"/>
    <mergeCell ref="B75:B76"/>
    <mergeCell ref="C75:C76"/>
    <mergeCell ref="A77:A86"/>
    <mergeCell ref="M87:N87"/>
    <mergeCell ref="T71:U71"/>
    <mergeCell ref="A73:D73"/>
    <mergeCell ref="E73:H73"/>
    <mergeCell ref="J73:L73"/>
    <mergeCell ref="M73:N73"/>
    <mergeCell ref="T73:U73"/>
    <mergeCell ref="A58:A67"/>
    <mergeCell ref="M68:N68"/>
    <mergeCell ref="B71:C71"/>
    <mergeCell ref="E71:F71"/>
    <mergeCell ref="G71:H71"/>
    <mergeCell ref="J71:L71"/>
    <mergeCell ref="M71:N71"/>
    <mergeCell ref="A54:D54"/>
    <mergeCell ref="E54:H54"/>
    <mergeCell ref="J54:L54"/>
    <mergeCell ref="M54:N54"/>
    <mergeCell ref="T54:U54"/>
    <mergeCell ref="A56:A57"/>
    <mergeCell ref="B56:B57"/>
    <mergeCell ref="C56:C57"/>
    <mergeCell ref="B52:C52"/>
    <mergeCell ref="E52:F52"/>
    <mergeCell ref="G52:H52"/>
    <mergeCell ref="J52:L52"/>
    <mergeCell ref="M52:N52"/>
    <mergeCell ref="T52:U52"/>
    <mergeCell ref="A37:A38"/>
    <mergeCell ref="B37:B38"/>
    <mergeCell ref="C37:C38"/>
    <mergeCell ref="A39:A48"/>
    <mergeCell ref="M49:N49"/>
    <mergeCell ref="T33:U33"/>
    <mergeCell ref="A35:D35"/>
    <mergeCell ref="E35:H35"/>
    <mergeCell ref="J35:L35"/>
    <mergeCell ref="M35:N35"/>
    <mergeCell ref="T35:U35"/>
    <mergeCell ref="A20:A29"/>
    <mergeCell ref="M30:N30"/>
    <mergeCell ref="B33:C33"/>
    <mergeCell ref="E33:F33"/>
    <mergeCell ref="G33:H33"/>
    <mergeCell ref="J33:L33"/>
    <mergeCell ref="M33:N33"/>
    <mergeCell ref="A16:D16"/>
    <mergeCell ref="E16:H16"/>
    <mergeCell ref="J16:L16"/>
    <mergeCell ref="M16:N16"/>
    <mergeCell ref="T16:U16"/>
    <mergeCell ref="A18:A19"/>
    <mergeCell ref="B18:B19"/>
    <mergeCell ref="C18:C19"/>
    <mergeCell ref="B14:C14"/>
    <mergeCell ref="E14:F14"/>
    <mergeCell ref="G14:H14"/>
    <mergeCell ref="J14:L14"/>
    <mergeCell ref="M14:N14"/>
    <mergeCell ref="T14:U14"/>
    <mergeCell ref="A8:U8"/>
    <mergeCell ref="A10:D11"/>
    <mergeCell ref="E10:H11"/>
    <mergeCell ref="J10:O10"/>
    <mergeCell ref="P10:Q11"/>
    <mergeCell ref="S10:T11"/>
    <mergeCell ref="U10:U11"/>
    <mergeCell ref="J11:O11"/>
    <mergeCell ref="A1:U1"/>
    <mergeCell ref="A3:U3"/>
    <mergeCell ref="A6:D6"/>
    <mergeCell ref="E6:J6"/>
    <mergeCell ref="M6:O6"/>
    <mergeCell ref="P6:U6"/>
  </mergeCells>
  <dataValidations count="10">
    <dataValidation type="date" operator="lessThanOrEqual" allowBlank="1" showInputMessage="1" showErrorMessage="1" errorTitle="Attenzione OGV non compatibie" error="OGV successiva al 31/12/2028 (art 2 c. 5 D.D. n° 152/2025" promptTitle="Attenzione:" prompt="OGV entro il 31/12/2028" sqref="Q14 Q185 Q337 Q33 Q52 Q71 Q90 Q109 Q128 Q147 Q166 Q204 Q223 Q242 Q261 Q280 Q299 Q318 Q356" xr:uid="{871E29C0-8055-412E-8EDF-D9788A38AF10}">
      <formula1>47118</formula1>
    </dataValidation>
    <dataValidation type="list" allowBlank="1" showInputMessage="1" showErrorMessage="1" sqref="H30 H353 H49 H68 H87 H106 H125 H144 H163 H182 H201 H220 H239 H258 H277 H296 H315 H334 H372" xr:uid="{FE968E87-B6F5-48E4-84A5-C381C10F6C60}">
      <mc:AlternateContent xmlns:x12ac="http://schemas.microsoft.com/office/spreadsheetml/2011/1/ac" xmlns:mc="http://schemas.openxmlformats.org/markup-compatibility/2006">
        <mc:Choice Requires="x12ac">
          <x12ac:list>GNC,"GNL, Ibrido (met/ele)"</x12ac:list>
        </mc:Choice>
        <mc:Fallback>
          <formula1>"GNC,GNL, Ibrido (met/ele)"</formula1>
        </mc:Fallback>
      </mc:AlternateContent>
    </dataValidation>
    <dataValidation type="list" allowBlank="1" showInputMessage="1" showErrorMessage="1" sqref="I20:I30 I343:I353 I39:I49 I58:I68 I77:I87 I96:I106 I115:I125 I134:I144 I153:I163 I172:I182 I191:I201 I210:I220 I229:I239 I248:I258 I267:I277 I286:I296 I305:I315 I324:I334 I362:I372" xr:uid="{DE5D5D97-F9E0-4B34-9E8D-8E51D7BB59DB}">
      <formula1>"classe I,classe A"</formula1>
    </dataValidation>
    <dataValidation type="list" allowBlank="1" showInputMessage="1" showErrorMessage="1" sqref="B186:C186 B338:C338 B34:C34 B53:C53 B72:C72 B91:C91 B110:C110 B129:C129 B148:C148 B167:C167 B15:C15 B205:C205 B224:C224 B243:C243 B262:C262 B281:C281 B300:C300 B319:C319 B357:C357" xr:uid="{8AEAA872-A64A-4115-8CA2-917C6C455165}">
      <formula1>$D$18:$D$37</formula1>
    </dataValidation>
    <dataValidation type="list" allowBlank="1" showInputMessage="1" showErrorMessage="1" sqref="S343:T352 S39:T48 S58:T67 S77:T86 S96:T105 S115:T124 S134:T143 S153:T162 S172:T181 S191:T200 S20:T29 S210:T219 S229:T238 S248:T257 S267:T276 S286:T295 S305:T314 S324:T333 S362:T371" xr:uid="{3622C414-9368-474E-B908-962C92D8F4E1}">
      <formula1>"si,"</formula1>
    </dataValidation>
    <dataValidation type="list" allowBlank="1" showInputMessage="1" showErrorMessage="1" sqref="H20:H29 H191:H200 H39:H48 H58:H67 H77:H86 H96:H105 H115:H124 H134:H143 H153:H162 H172:H181 H210:H219 H229:H238 H248:H257 H267:H276 H286:H295 H305:H314 H324:H333 H343:H352 H362:H371" xr:uid="{AAFC8DA5-DE50-47F9-AB8B-1BB386987632}">
      <formula1>"IBRIDO (MET/ELE)"</formula1>
    </dataValidation>
    <dataValidation type="list" allowBlank="1" showInputMessage="1" showErrorMessage="1" sqref="E20:E30 E343:E353 E39:E49 E58:E68 E77:E87 E96:E106 E115:E125 E134:E144 E153:E163 E172:E182 E191:E201 E210:E220 E229:E239 E248:E258 E267:E277 E286:E296 E305:E315 E324:E334 E362:E372" xr:uid="{1A735B39-47D3-41DC-AB4D-D8AD6E1683B4}">
      <formula1>"urbano,suburbano"</formula1>
    </dataValidation>
    <dataValidation allowBlank="1" showInputMessage="1" showErrorMessage="1" prompt="Inserire il riferimento corretto da piano di investimento (es.m1,e.1. ecc.)_x000a_" sqref="A18:A19 A341:A342 A37:A38 A56:A57 A75:A76 A94:A95 A113:A114 A132:A133 A151:A152 A170:A171 A189:A190 A208:A209 A227:A228 A246:A247 A265:A266 A284:A285 A303:A304 A322:A323 A360:A361" xr:uid="{E1F6C9E9-6F71-410F-BB98-DB0738084022}"/>
    <dataValidation allowBlank="1" showInputMessage="1" showErrorMessage="1" prompt="Scegliere la Città Metropolitana beneficiaria dal menù a tendina_x000a__x000a_" sqref="K6" xr:uid="{D14657ED-E131-46A2-B235-A0D8678794EE}"/>
    <dataValidation type="date" operator="greaterThanOrEqual" allowBlank="1" showInputMessage="1" showErrorMessage="1" errorTitle="Data non corretta" error="Immatricolazione non compatibile perchè precedente al 01/01/2024 (art 3 c.6 D.D. 152/2025)" sqref="K20:K29 K39:K48 K58:K67 K77:K86 K96:K105 K115:K124 K134:K143 K153:K162 K172:K181 K191:K200 K210:K219 K229:K238 K248:K257 K267:K276 K286:K295 K305:K314 K324:K333 K343:K352 K362:K371" xr:uid="{89D89FE8-A013-401C-947C-D975DA0F408A}">
      <formula1>45292</formula1>
    </dataValidation>
  </dataValidations>
  <pageMargins left="0.7" right="0.7" top="0.75" bottom="0.75" header="0.3" footer="0.3"/>
  <pageSetup paperSize="8" scale="4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Città Metropolitana beneficiaria dal menù a tendina_x000a__x000a_" xr:uid="{807BEEA4-A220-4726-8E22-222B255484A8}">
          <x14:formula1>
            <xm:f>'DATI EROGAZIONI'!$A$2:$A$15</xm:f>
          </x14:formula1>
          <xm:sqref>E6:J6</xm:sqref>
        </x14:dataValidation>
        <x14:dataValidation type="list" allowBlank="1" showInputMessage="1" showErrorMessage="1" prompt="Inserire OGV corrispondente al Piano di investimento esecutivo" xr:uid="{50BD3320-80E9-4630-BBB5-FBBE2E963944}">
          <x14:formula1>
            <xm:f>'Urbano.Piano inv. forn'!$D$58:$D$77</xm:f>
          </x14:formula1>
          <xm:sqref>B14:C14 B337:C337 B33:C33 B52:C52 B71:C71 B90:C90 B109:C109 B128:C128 B147:C147 B166:C166 B185:C185 B204:C204 B223:C223 B242:C242 B261:C261 B280:C280 B299:C299 B318:C318 B356:C356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CE8A5-A4FF-4061-8178-551832E71DF2}">
  <sheetPr>
    <tabColor theme="7" tint="0.39997558519241921"/>
    <pageSetUpPr fitToPage="1"/>
  </sheetPr>
  <dimension ref="A1:Y392"/>
  <sheetViews>
    <sheetView topLeftCell="A360" zoomScale="77" zoomScaleNormal="77" workbookViewId="0">
      <selection activeCell="I380" sqref="I380:I390"/>
    </sheetView>
  </sheetViews>
  <sheetFormatPr defaultColWidth="8.7109375" defaultRowHeight="15" x14ac:dyDescent="0.25"/>
  <cols>
    <col min="1" max="1" width="14.7109375" style="75" customWidth="1"/>
    <col min="2" max="2" width="8" style="503" customWidth="1"/>
    <col min="3" max="3" width="25.140625" style="64" customWidth="1"/>
    <col min="4" max="4" width="11.42578125" style="64" customWidth="1"/>
    <col min="5" max="5" width="17.5703125" style="64" customWidth="1"/>
    <col min="6" max="6" width="16.5703125" style="503" customWidth="1"/>
    <col min="7" max="7" width="22.42578125" style="64" customWidth="1"/>
    <col min="8" max="8" width="15.85546875" style="64" customWidth="1"/>
    <col min="9" max="9" width="14" style="503" customWidth="1"/>
    <col min="10" max="11" width="24.140625" style="503" customWidth="1"/>
    <col min="12" max="12" width="16.42578125" style="64" customWidth="1"/>
    <col min="13" max="13" width="15.85546875" style="64" customWidth="1"/>
    <col min="14" max="14" width="16.28515625" style="64" customWidth="1"/>
    <col min="15" max="15" width="19.5703125" style="64" customWidth="1"/>
    <col min="16" max="16" width="24.5703125" style="64" customWidth="1"/>
    <col min="17" max="17" width="17.85546875" style="64" customWidth="1"/>
    <col min="18" max="18" width="21.140625" style="64" bestFit="1" customWidth="1"/>
    <col min="19" max="19" width="15.7109375" style="64" customWidth="1"/>
    <col min="20" max="20" width="13.42578125" style="550" customWidth="1"/>
    <col min="21" max="21" width="28.85546875" style="550" customWidth="1"/>
    <col min="22" max="22" width="8" style="64" customWidth="1"/>
    <col min="23" max="23" width="18.7109375" style="64" customWidth="1"/>
    <col min="24" max="24" width="12.85546875" style="64" bestFit="1" customWidth="1"/>
    <col min="25" max="25" width="15.140625" style="64" bestFit="1" customWidth="1"/>
    <col min="26" max="26" width="15.140625" style="64" customWidth="1"/>
    <col min="27" max="27" width="15.7109375" style="64" customWidth="1"/>
    <col min="28" max="16384" width="8.7109375" style="64"/>
  </cols>
  <sheetData>
    <row r="1" spans="1:25" ht="21" thickBot="1" x14ac:dyDescent="0.3">
      <c r="A1" s="1268" t="s">
        <v>0</v>
      </c>
      <c r="B1" s="1269"/>
      <c r="C1" s="1269"/>
      <c r="D1" s="1269"/>
      <c r="E1" s="1269"/>
      <c r="F1" s="1269"/>
      <c r="G1" s="1269"/>
      <c r="H1" s="1269"/>
      <c r="I1" s="1269"/>
      <c r="J1" s="1269"/>
      <c r="K1" s="1269"/>
      <c r="L1" s="1269"/>
      <c r="M1" s="1269"/>
      <c r="N1" s="1269"/>
      <c r="O1" s="1269"/>
      <c r="P1" s="1269"/>
      <c r="Q1" s="1269"/>
      <c r="R1" s="1269"/>
      <c r="S1" s="1269"/>
      <c r="T1" s="1269"/>
      <c r="U1" s="1270"/>
      <c r="V1" s="65"/>
      <c r="W1" s="65"/>
      <c r="X1" s="65"/>
      <c r="Y1" s="65"/>
    </row>
    <row r="2" spans="1:25" ht="13.5" customHeight="1" thickBot="1" x14ac:dyDescent="0.3">
      <c r="A2" s="407"/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548"/>
      <c r="U2" s="548"/>
      <c r="V2" s="407"/>
      <c r="W2" s="407"/>
      <c r="X2" s="407"/>
      <c r="Y2" s="407"/>
    </row>
    <row r="3" spans="1:25" ht="18.75" thickBot="1" x14ac:dyDescent="0.3">
      <c r="A3" s="1212" t="s">
        <v>261</v>
      </c>
      <c r="B3" s="1213"/>
      <c r="C3" s="1213"/>
      <c r="D3" s="1213"/>
      <c r="E3" s="1213"/>
      <c r="F3" s="1213"/>
      <c r="G3" s="1213"/>
      <c r="H3" s="1213"/>
      <c r="I3" s="1213"/>
      <c r="J3" s="1213"/>
      <c r="K3" s="1213"/>
      <c r="L3" s="1213"/>
      <c r="M3" s="1213"/>
      <c r="N3" s="1213"/>
      <c r="O3" s="1213"/>
      <c r="P3" s="1213"/>
      <c r="Q3" s="1213"/>
      <c r="R3" s="1213"/>
      <c r="S3" s="1213"/>
      <c r="T3" s="1213"/>
      <c r="U3" s="1214"/>
      <c r="V3" s="66"/>
      <c r="W3" s="66"/>
      <c r="X3" s="66"/>
      <c r="Y3" s="66"/>
    </row>
    <row r="4" spans="1:25" ht="10.5" customHeight="1" x14ac:dyDescent="0.25">
      <c r="A4" s="64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25"/>
      <c r="U4" s="25"/>
      <c r="V4" s="40"/>
      <c r="W4" s="40"/>
      <c r="X4" s="40"/>
      <c r="Y4" s="40"/>
    </row>
    <row r="5" spans="1:25" ht="6" customHeight="1" thickBot="1" x14ac:dyDescent="0.3">
      <c r="A5" s="64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549"/>
      <c r="U5" s="549"/>
      <c r="V5" s="26"/>
      <c r="W5" s="26"/>
      <c r="X5" s="26"/>
      <c r="Y5" s="26"/>
    </row>
    <row r="6" spans="1:25" ht="26.25" customHeight="1" thickBot="1" x14ac:dyDescent="0.3">
      <c r="A6" s="976" t="s">
        <v>262</v>
      </c>
      <c r="B6" s="977"/>
      <c r="C6" s="977"/>
      <c r="D6" s="978"/>
      <c r="E6" s="974" t="s">
        <v>394</v>
      </c>
      <c r="F6" s="975"/>
      <c r="G6" s="975"/>
      <c r="H6" s="975"/>
      <c r="I6" s="975"/>
      <c r="J6" s="1220"/>
      <c r="K6" s="686"/>
      <c r="M6" s="1266" t="s">
        <v>4</v>
      </c>
      <c r="N6" s="1267"/>
      <c r="O6" s="1267"/>
      <c r="P6" s="1244"/>
      <c r="Q6" s="1245"/>
      <c r="R6" s="1245"/>
      <c r="S6" s="1245"/>
      <c r="T6" s="1245"/>
      <c r="U6" s="1246"/>
      <c r="V6" s="285"/>
      <c r="W6" s="285"/>
      <c r="X6" s="285"/>
      <c r="Y6" s="285"/>
    </row>
    <row r="7" spans="1:25" ht="15.75" thickBot="1" x14ac:dyDescent="0.3"/>
    <row r="8" spans="1:25" ht="26.25" customHeight="1" thickBot="1" x14ac:dyDescent="0.3">
      <c r="A8" s="1277" t="s">
        <v>628</v>
      </c>
      <c r="B8" s="1278"/>
      <c r="C8" s="1278"/>
      <c r="D8" s="1278"/>
      <c r="E8" s="1278"/>
      <c r="F8" s="1278"/>
      <c r="G8" s="1278"/>
      <c r="H8" s="1278"/>
      <c r="I8" s="1278"/>
      <c r="J8" s="1278"/>
      <c r="K8" s="1278"/>
      <c r="L8" s="1278"/>
      <c r="M8" s="1278"/>
      <c r="N8" s="1278"/>
      <c r="O8" s="1278"/>
      <c r="P8" s="1278"/>
      <c r="Q8" s="1278"/>
      <c r="R8" s="1278"/>
      <c r="S8" s="1278"/>
      <c r="T8" s="1278"/>
      <c r="U8" s="1279"/>
      <c r="V8" s="241"/>
    </row>
    <row r="9" spans="1:25" ht="15.75" thickBot="1" x14ac:dyDescent="0.3"/>
    <row r="10" spans="1:25" x14ac:dyDescent="0.25">
      <c r="A10" s="1280" t="s">
        <v>625</v>
      </c>
      <c r="B10" s="1281"/>
      <c r="C10" s="1281"/>
      <c r="D10" s="1282"/>
      <c r="E10" s="1234">
        <f>O30+O49+O68+O87+O106+O125+O144+O163+O182+O201+O22+O220+O239+O258+O277+O296+O315+O334+O353+O372+O391</f>
        <v>0</v>
      </c>
      <c r="F10" s="1216"/>
      <c r="G10" s="1216"/>
      <c r="H10" s="1217"/>
      <c r="I10" s="64"/>
      <c r="J10" s="1286" t="s">
        <v>265</v>
      </c>
      <c r="K10" s="1287"/>
      <c r="L10" s="1288"/>
      <c r="M10" s="1288"/>
      <c r="N10" s="1288"/>
      <c r="O10" s="1289"/>
      <c r="P10" s="1216">
        <f>P30+P49+P68+P87+P106+P125+P144+P163+P182+P201+P220+P239+P258+P277+P296+P315+P334+P353+P372+P391</f>
        <v>0</v>
      </c>
      <c r="Q10" s="1217"/>
      <c r="S10" s="1290" t="s">
        <v>266</v>
      </c>
      <c r="T10" s="1291"/>
      <c r="U10" s="1251">
        <f>F30+F49+F68+F87+F106+F125+F144+F163+F182+F201+F220+F239+F258+F277+F296+F315+F334+F353+F372+F391</f>
        <v>0</v>
      </c>
      <c r="V10" s="75"/>
      <c r="W10" s="523"/>
    </row>
    <row r="11" spans="1:25" ht="15.75" thickBot="1" x14ac:dyDescent="0.3">
      <c r="A11" s="1283"/>
      <c r="B11" s="1284"/>
      <c r="C11" s="1284"/>
      <c r="D11" s="1285"/>
      <c r="E11" s="1235"/>
      <c r="F11" s="1218"/>
      <c r="G11" s="1218"/>
      <c r="H11" s="1219"/>
      <c r="I11" s="64"/>
      <c r="J11" s="1294" t="s">
        <v>629</v>
      </c>
      <c r="K11" s="1295"/>
      <c r="L11" s="1296"/>
      <c r="M11" s="1296"/>
      <c r="N11" s="1296"/>
      <c r="O11" s="1297"/>
      <c r="P11" s="1218"/>
      <c r="Q11" s="1219"/>
      <c r="S11" s="1292"/>
      <c r="T11" s="1293"/>
      <c r="U11" s="1252"/>
      <c r="V11" s="75"/>
      <c r="W11" s="523"/>
    </row>
    <row r="12" spans="1:25" ht="15.75" thickBot="1" x14ac:dyDescent="0.3"/>
    <row r="13" spans="1:25" ht="15.75" thickBot="1" x14ac:dyDescent="0.3">
      <c r="A13" s="524"/>
      <c r="B13" s="402"/>
      <c r="C13" s="280"/>
      <c r="D13" s="280"/>
      <c r="E13" s="280"/>
      <c r="F13" s="402"/>
      <c r="G13" s="280"/>
      <c r="H13" s="280"/>
      <c r="I13" s="402"/>
      <c r="J13" s="402"/>
      <c r="K13" s="402"/>
      <c r="L13" s="280"/>
      <c r="M13" s="280"/>
      <c r="N13" s="280"/>
      <c r="O13" s="280"/>
      <c r="P13" s="280"/>
      <c r="Q13" s="280"/>
      <c r="R13" s="280"/>
      <c r="S13" s="280"/>
      <c r="T13" s="551"/>
      <c r="U13" s="551"/>
      <c r="V13" s="404"/>
    </row>
    <row r="14" spans="1:25" ht="28.5" thickBot="1" x14ac:dyDescent="0.3">
      <c r="A14" s="663" t="s">
        <v>9</v>
      </c>
      <c r="B14" s="1226" t="s">
        <v>567</v>
      </c>
      <c r="C14" s="1227"/>
      <c r="E14" s="1300" t="s">
        <v>267</v>
      </c>
      <c r="F14" s="1301"/>
      <c r="G14" s="1224">
        <f>VLOOKUP(B14,'EXTRAUrbano.Piano inv. forn '!$D$58:$AB$77,3,FALSE)</f>
        <v>0</v>
      </c>
      <c r="H14" s="1225"/>
      <c r="I14" s="64"/>
      <c r="J14" s="1300" t="s">
        <v>268</v>
      </c>
      <c r="K14" s="1302"/>
      <c r="L14" s="1301"/>
      <c r="M14" s="1224">
        <f>VLOOKUP(B14,'EXTRAUrbano.Piano inv. forn '!$D$58:$AB$77,4,FALSE)</f>
        <v>0</v>
      </c>
      <c r="N14" s="1225"/>
      <c r="P14" s="660" t="s">
        <v>269</v>
      </c>
      <c r="Q14" s="525"/>
      <c r="S14" s="662" t="s">
        <v>270</v>
      </c>
      <c r="T14" s="1253"/>
      <c r="U14" s="1254"/>
      <c r="V14" s="406"/>
    </row>
    <row r="15" spans="1:25" ht="13.5" customHeight="1" thickBot="1" x14ac:dyDescent="0.3">
      <c r="A15" s="109"/>
      <c r="B15" s="76"/>
      <c r="C15" s="76"/>
      <c r="E15" s="77"/>
      <c r="F15" s="77"/>
      <c r="G15" s="78"/>
      <c r="H15" s="78"/>
      <c r="I15" s="64"/>
      <c r="J15" s="77"/>
      <c r="K15" s="77"/>
      <c r="L15" s="77"/>
      <c r="M15" s="78"/>
      <c r="N15" s="78"/>
      <c r="P15" s="79"/>
      <c r="S15" s="75"/>
      <c r="T15" s="552"/>
      <c r="V15" s="110"/>
      <c r="W15" s="523"/>
    </row>
    <row r="16" spans="1:25" ht="33.75" customHeight="1" thickBot="1" x14ac:dyDescent="0.3">
      <c r="A16" s="1305" t="s">
        <v>271</v>
      </c>
      <c r="B16" s="1306"/>
      <c r="C16" s="1306"/>
      <c r="D16" s="1307"/>
      <c r="E16" s="1210">
        <f>VLOOKUP(B14,'EXTRAUrbano.Piano inv. forn '!$D$58:$AB$77,17,FALSE)</f>
        <v>0</v>
      </c>
      <c r="F16" s="1258"/>
      <c r="G16" s="1258"/>
      <c r="H16" s="1211"/>
      <c r="I16" s="64"/>
      <c r="J16" s="1308" t="s">
        <v>52</v>
      </c>
      <c r="K16" s="1309"/>
      <c r="L16" s="1310"/>
      <c r="M16" s="1210">
        <f>VLOOKUP(B14,'EXTRAUrbano.Piano inv. forn '!$D$58:$AB$77,19,FALSE)</f>
        <v>0</v>
      </c>
      <c r="N16" s="1211"/>
      <c r="O16" s="98"/>
      <c r="P16" s="661" t="s">
        <v>272</v>
      </c>
      <c r="Q16" s="115">
        <f>M16+E16</f>
        <v>0</v>
      </c>
      <c r="S16" s="662" t="s">
        <v>273</v>
      </c>
      <c r="T16" s="1253"/>
      <c r="U16" s="1254"/>
      <c r="V16" s="110"/>
      <c r="W16" s="523"/>
    </row>
    <row r="17" spans="1:23" ht="33.75" customHeight="1" thickBot="1" x14ac:dyDescent="0.3">
      <c r="A17" s="116"/>
      <c r="B17" s="117"/>
      <c r="C17" s="563"/>
      <c r="D17" s="117"/>
      <c r="E17" s="118"/>
      <c r="F17" s="118"/>
      <c r="G17" s="118"/>
      <c r="H17" s="118"/>
      <c r="I17" s="64"/>
      <c r="J17" s="77"/>
      <c r="K17" s="77"/>
      <c r="L17" s="77"/>
      <c r="M17" s="118"/>
      <c r="N17" s="118"/>
      <c r="O17" s="98"/>
      <c r="P17" s="75"/>
      <c r="Q17" s="98"/>
      <c r="S17" s="75"/>
      <c r="T17" s="553"/>
      <c r="U17" s="553"/>
      <c r="V17" s="110"/>
      <c r="W17" s="523"/>
    </row>
    <row r="18" spans="1:23" s="147" customFormat="1" ht="72" customHeight="1" x14ac:dyDescent="0.25">
      <c r="A18" s="1286" t="s">
        <v>274</v>
      </c>
      <c r="B18" s="1288" t="s">
        <v>275</v>
      </c>
      <c r="C18" s="1311" t="s">
        <v>276</v>
      </c>
      <c r="D18" s="657" t="s">
        <v>277</v>
      </c>
      <c r="E18" s="656" t="s">
        <v>278</v>
      </c>
      <c r="F18" s="657" t="s">
        <v>279</v>
      </c>
      <c r="G18" s="657" t="s">
        <v>280</v>
      </c>
      <c r="H18" s="658" t="s">
        <v>241</v>
      </c>
      <c r="I18" s="658" t="s">
        <v>281</v>
      </c>
      <c r="J18" s="658" t="s">
        <v>282</v>
      </c>
      <c r="K18" s="658" t="s">
        <v>636</v>
      </c>
      <c r="L18" s="658" t="s">
        <v>283</v>
      </c>
      <c r="M18" s="658" t="s">
        <v>284</v>
      </c>
      <c r="N18" s="658" t="s">
        <v>285</v>
      </c>
      <c r="O18" s="658" t="s">
        <v>286</v>
      </c>
      <c r="P18" s="658" t="s">
        <v>287</v>
      </c>
      <c r="Q18" s="658" t="s">
        <v>288</v>
      </c>
      <c r="R18" s="658" t="s">
        <v>289</v>
      </c>
      <c r="S18" s="658" t="s">
        <v>290</v>
      </c>
      <c r="T18" s="658" t="s">
        <v>632</v>
      </c>
      <c r="U18" s="664" t="s">
        <v>291</v>
      </c>
      <c r="V18" s="526"/>
    </row>
    <row r="19" spans="1:23" s="147" customFormat="1" ht="28.5" customHeight="1" thickBot="1" x14ac:dyDescent="0.3">
      <c r="A19" s="1298"/>
      <c r="B19" s="1299"/>
      <c r="C19" s="1312"/>
      <c r="D19" s="659" t="s">
        <v>292</v>
      </c>
      <c r="E19" s="659" t="s">
        <v>305</v>
      </c>
      <c r="F19" s="659" t="s">
        <v>294</v>
      </c>
      <c r="G19" s="659" t="s">
        <v>294</v>
      </c>
      <c r="H19" s="659" t="s">
        <v>633</v>
      </c>
      <c r="I19" s="659" t="s">
        <v>674</v>
      </c>
      <c r="J19" s="659" t="s">
        <v>295</v>
      </c>
      <c r="K19" s="659" t="s">
        <v>296</v>
      </c>
      <c r="L19" s="659" t="s">
        <v>296</v>
      </c>
      <c r="M19" s="659" t="s">
        <v>297</v>
      </c>
      <c r="N19" s="659" t="s">
        <v>296</v>
      </c>
      <c r="O19" s="659" t="s">
        <v>298</v>
      </c>
      <c r="P19" s="659" t="s">
        <v>629</v>
      </c>
      <c r="Q19" s="659" t="s">
        <v>299</v>
      </c>
      <c r="R19" s="659" t="s">
        <v>300</v>
      </c>
      <c r="S19" s="659" t="s">
        <v>301</v>
      </c>
      <c r="T19" s="659" t="s">
        <v>301</v>
      </c>
      <c r="U19" s="665"/>
      <c r="V19" s="526"/>
    </row>
    <row r="20" spans="1:23" ht="15" customHeight="1" x14ac:dyDescent="0.25">
      <c r="A20" s="1303" t="str">
        <f>B14</f>
        <v>Extra-urb.ibr_m.5</v>
      </c>
      <c r="B20" s="666">
        <v>1</v>
      </c>
      <c r="C20" s="166"/>
      <c r="D20" s="87"/>
      <c r="E20" s="87"/>
      <c r="F20" s="166"/>
      <c r="G20" s="528"/>
      <c r="H20" s="89"/>
      <c r="I20" s="529"/>
      <c r="J20" s="530"/>
      <c r="K20" s="530"/>
      <c r="L20" s="531"/>
      <c r="M20" s="529"/>
      <c r="N20" s="531"/>
      <c r="O20" s="129"/>
      <c r="P20" s="129"/>
      <c r="Q20" s="529"/>
      <c r="R20" s="529"/>
      <c r="S20" s="529"/>
      <c r="T20" s="554"/>
      <c r="U20" s="555"/>
      <c r="V20" s="406"/>
    </row>
    <row r="21" spans="1:23" x14ac:dyDescent="0.25">
      <c r="A21" s="1303"/>
      <c r="B21" s="667">
        <v>2</v>
      </c>
      <c r="C21" s="84"/>
      <c r="D21" s="74"/>
      <c r="E21" s="74"/>
      <c r="F21" s="84"/>
      <c r="G21" s="533"/>
      <c r="H21" s="84"/>
      <c r="I21" s="534"/>
      <c r="J21" s="535"/>
      <c r="K21" s="535"/>
      <c r="L21" s="536"/>
      <c r="M21" s="534"/>
      <c r="N21" s="536"/>
      <c r="O21" s="120"/>
      <c r="P21" s="120"/>
      <c r="Q21" s="534"/>
      <c r="R21" s="534" t="s">
        <v>302</v>
      </c>
      <c r="S21" s="534"/>
      <c r="T21" s="556"/>
      <c r="U21" s="557"/>
      <c r="V21" s="406"/>
    </row>
    <row r="22" spans="1:23" x14ac:dyDescent="0.25">
      <c r="A22" s="1303"/>
      <c r="B22" s="667">
        <v>3</v>
      </c>
      <c r="C22" s="84"/>
      <c r="D22" s="74"/>
      <c r="E22" s="74"/>
      <c r="F22" s="84"/>
      <c r="G22" s="533"/>
      <c r="H22" s="84"/>
      <c r="I22" s="534"/>
      <c r="J22" s="535"/>
      <c r="K22" s="535"/>
      <c r="L22" s="536"/>
      <c r="M22" s="534"/>
      <c r="N22" s="536"/>
      <c r="O22" s="120"/>
      <c r="P22" s="120"/>
      <c r="Q22" s="534"/>
      <c r="R22" s="534"/>
      <c r="S22" s="534"/>
      <c r="T22" s="556"/>
      <c r="U22" s="557"/>
      <c r="V22" s="406"/>
    </row>
    <row r="23" spans="1:23" x14ac:dyDescent="0.25">
      <c r="A23" s="1303"/>
      <c r="B23" s="667">
        <v>4</v>
      </c>
      <c r="C23" s="84"/>
      <c r="D23" s="74"/>
      <c r="E23" s="74"/>
      <c r="F23" s="84"/>
      <c r="G23" s="533"/>
      <c r="H23" s="84"/>
      <c r="I23" s="534"/>
      <c r="J23" s="535"/>
      <c r="K23" s="535"/>
      <c r="L23" s="536"/>
      <c r="M23" s="534"/>
      <c r="N23" s="536"/>
      <c r="O23" s="120"/>
      <c r="P23" s="120"/>
      <c r="Q23" s="534"/>
      <c r="R23" s="534"/>
      <c r="S23" s="534"/>
      <c r="T23" s="556"/>
      <c r="U23" s="557"/>
      <c r="V23" s="406"/>
    </row>
    <row r="24" spans="1:23" x14ac:dyDescent="0.25">
      <c r="A24" s="1303"/>
      <c r="B24" s="667">
        <v>5</v>
      </c>
      <c r="C24" s="84"/>
      <c r="D24" s="74"/>
      <c r="E24" s="74"/>
      <c r="F24" s="84"/>
      <c r="G24" s="533"/>
      <c r="H24" s="84"/>
      <c r="I24" s="534"/>
      <c r="J24" s="535"/>
      <c r="K24" s="535"/>
      <c r="L24" s="536"/>
      <c r="M24" s="534"/>
      <c r="N24" s="536"/>
      <c r="O24" s="120"/>
      <c r="P24" s="120"/>
      <c r="Q24" s="534"/>
      <c r="R24" s="534"/>
      <c r="S24" s="534"/>
      <c r="T24" s="556"/>
      <c r="U24" s="557"/>
      <c r="V24" s="406"/>
    </row>
    <row r="25" spans="1:23" x14ac:dyDescent="0.25">
      <c r="A25" s="1303"/>
      <c r="B25" s="667">
        <v>6</v>
      </c>
      <c r="C25" s="84"/>
      <c r="D25" s="74"/>
      <c r="E25" s="74"/>
      <c r="F25" s="84"/>
      <c r="G25" s="533"/>
      <c r="H25" s="84"/>
      <c r="I25" s="534"/>
      <c r="J25" s="535"/>
      <c r="K25" s="535"/>
      <c r="L25" s="536"/>
      <c r="M25" s="534"/>
      <c r="N25" s="536"/>
      <c r="O25" s="120"/>
      <c r="P25" s="120"/>
      <c r="Q25" s="534"/>
      <c r="R25" s="534"/>
      <c r="S25" s="534"/>
      <c r="T25" s="556"/>
      <c r="U25" s="557"/>
      <c r="V25" s="406"/>
    </row>
    <row r="26" spans="1:23" x14ac:dyDescent="0.25">
      <c r="A26" s="1303"/>
      <c r="B26" s="667">
        <v>7</v>
      </c>
      <c r="C26" s="84"/>
      <c r="D26" s="74"/>
      <c r="E26" s="74"/>
      <c r="F26" s="84"/>
      <c r="G26" s="533"/>
      <c r="H26" s="84"/>
      <c r="I26" s="534"/>
      <c r="J26" s="535"/>
      <c r="K26" s="535"/>
      <c r="L26" s="536"/>
      <c r="M26" s="534"/>
      <c r="N26" s="536"/>
      <c r="O26" s="120"/>
      <c r="P26" s="120"/>
      <c r="Q26" s="534"/>
      <c r="R26" s="534"/>
      <c r="S26" s="534"/>
      <c r="T26" s="556"/>
      <c r="U26" s="557"/>
      <c r="V26" s="406"/>
    </row>
    <row r="27" spans="1:23" x14ac:dyDescent="0.25">
      <c r="A27" s="1303"/>
      <c r="B27" s="667">
        <v>8</v>
      </c>
      <c r="C27" s="84"/>
      <c r="D27" s="74"/>
      <c r="E27" s="74"/>
      <c r="F27" s="84"/>
      <c r="G27" s="533"/>
      <c r="H27" s="84"/>
      <c r="I27" s="534"/>
      <c r="J27" s="535"/>
      <c r="K27" s="535"/>
      <c r="L27" s="536"/>
      <c r="M27" s="534"/>
      <c r="N27" s="536"/>
      <c r="O27" s="120"/>
      <c r="P27" s="120"/>
      <c r="Q27" s="534"/>
      <c r="R27" s="534"/>
      <c r="S27" s="534"/>
      <c r="T27" s="556"/>
      <c r="U27" s="557"/>
      <c r="V27" s="406"/>
    </row>
    <row r="28" spans="1:23" x14ac:dyDescent="0.25">
      <c r="A28" s="1303"/>
      <c r="B28" s="667">
        <v>9</v>
      </c>
      <c r="C28" s="84"/>
      <c r="D28" s="74"/>
      <c r="E28" s="74"/>
      <c r="F28" s="84"/>
      <c r="G28" s="533"/>
      <c r="H28" s="84"/>
      <c r="I28" s="534"/>
      <c r="J28" s="535"/>
      <c r="K28" s="535"/>
      <c r="L28" s="536"/>
      <c r="M28" s="534"/>
      <c r="N28" s="536"/>
      <c r="O28" s="120"/>
      <c r="P28" s="120"/>
      <c r="Q28" s="534"/>
      <c r="R28" s="534"/>
      <c r="S28" s="534"/>
      <c r="T28" s="556"/>
      <c r="U28" s="557"/>
      <c r="V28" s="406"/>
    </row>
    <row r="29" spans="1:23" ht="15.75" thickBot="1" x14ac:dyDescent="0.3">
      <c r="A29" s="1304"/>
      <c r="B29" s="668">
        <v>10</v>
      </c>
      <c r="C29" s="104"/>
      <c r="D29" s="102"/>
      <c r="E29" s="102"/>
      <c r="F29" s="104"/>
      <c r="G29" s="538"/>
      <c r="H29" s="104"/>
      <c r="I29" s="539"/>
      <c r="J29" s="540"/>
      <c r="K29" s="540"/>
      <c r="L29" s="541"/>
      <c r="M29" s="539"/>
      <c r="N29" s="541"/>
      <c r="O29" s="121"/>
      <c r="P29" s="121"/>
      <c r="Q29" s="539"/>
      <c r="R29" s="539"/>
      <c r="S29" s="539"/>
      <c r="T29" s="558"/>
      <c r="U29" s="559"/>
      <c r="V29" s="406"/>
    </row>
    <row r="30" spans="1:23" ht="25.5" thickBot="1" x14ac:dyDescent="0.3">
      <c r="A30" s="612"/>
      <c r="C30" s="613"/>
      <c r="D30" s="614"/>
      <c r="E30" s="395" t="s">
        <v>303</v>
      </c>
      <c r="F30" s="396">
        <f>COUNTA(F20:F29)</f>
        <v>0</v>
      </c>
      <c r="G30" s="397">
        <f>COUNTA(G20:G29)</f>
        <v>0</v>
      </c>
      <c r="H30" s="613"/>
      <c r="I30" s="523"/>
      <c r="J30" s="615"/>
      <c r="K30" s="615"/>
      <c r="L30" s="616"/>
      <c r="M30" s="1208" t="s">
        <v>440</v>
      </c>
      <c r="N30" s="1209"/>
      <c r="O30" s="654">
        <f>SUM(O20:O29)</f>
        <v>0</v>
      </c>
      <c r="P30" s="655">
        <f>SUM(P20:P29)</f>
        <v>0</v>
      </c>
      <c r="Q30" s="523"/>
      <c r="S30" s="75"/>
      <c r="T30" s="79"/>
      <c r="U30" s="560"/>
      <c r="V30" s="545"/>
      <c r="W30" s="544"/>
    </row>
    <row r="31" spans="1:23" ht="15.75" thickBot="1" x14ac:dyDescent="0.3">
      <c r="A31" s="546"/>
      <c r="B31" s="521"/>
      <c r="C31" s="487"/>
      <c r="D31" s="487"/>
      <c r="E31" s="487"/>
      <c r="F31" s="521"/>
      <c r="G31" s="487"/>
      <c r="H31" s="487"/>
      <c r="I31" s="521"/>
      <c r="J31" s="521"/>
      <c r="K31" s="521"/>
      <c r="L31" s="487"/>
      <c r="M31" s="487"/>
      <c r="N31" s="487"/>
      <c r="O31" s="487"/>
      <c r="P31" s="487"/>
      <c r="Q31" s="487"/>
      <c r="R31" s="487"/>
      <c r="S31" s="487"/>
      <c r="T31" s="561"/>
      <c r="U31" s="562"/>
      <c r="V31" s="493"/>
    </row>
    <row r="32" spans="1:23" ht="15.75" thickBot="1" x14ac:dyDescent="0.3">
      <c r="A32" s="524"/>
      <c r="B32" s="402"/>
      <c r="C32" s="280"/>
      <c r="D32" s="280"/>
      <c r="E32" s="280"/>
      <c r="F32" s="402"/>
      <c r="G32" s="280"/>
      <c r="H32" s="280"/>
      <c r="I32" s="402"/>
      <c r="J32" s="402"/>
      <c r="K32" s="402"/>
      <c r="L32" s="280"/>
      <c r="M32" s="280"/>
      <c r="N32" s="280"/>
      <c r="O32" s="280"/>
      <c r="P32" s="280"/>
      <c r="Q32" s="280"/>
      <c r="R32" s="280"/>
      <c r="S32" s="280"/>
      <c r="T32" s="551"/>
      <c r="U32" s="551"/>
      <c r="V32" s="404"/>
    </row>
    <row r="33" spans="1:23" ht="28.5" thickBot="1" x14ac:dyDescent="0.3">
      <c r="A33" s="663" t="s">
        <v>9</v>
      </c>
      <c r="B33" s="1226" t="s">
        <v>567</v>
      </c>
      <c r="C33" s="1227"/>
      <c r="E33" s="1300" t="s">
        <v>267</v>
      </c>
      <c r="F33" s="1301"/>
      <c r="G33" s="1224">
        <f>VLOOKUP(B33,'EXTRAUrbano.Piano inv. forn '!$D$58:$AB$77,3,FALSE)</f>
        <v>0</v>
      </c>
      <c r="H33" s="1225"/>
      <c r="I33" s="64"/>
      <c r="J33" s="1300" t="s">
        <v>268</v>
      </c>
      <c r="K33" s="1302"/>
      <c r="L33" s="1301"/>
      <c r="M33" s="1224">
        <f>VLOOKUP(B33,'EXTRAUrbano.Piano inv. forn '!$D$58:$AB$77,4,FALSE)</f>
        <v>0</v>
      </c>
      <c r="N33" s="1225"/>
      <c r="P33" s="660" t="s">
        <v>269</v>
      </c>
      <c r="Q33" s="525"/>
      <c r="S33" s="662" t="s">
        <v>270</v>
      </c>
      <c r="T33" s="1253"/>
      <c r="U33" s="1254"/>
      <c r="V33" s="406"/>
    </row>
    <row r="34" spans="1:23" ht="13.5" customHeight="1" thickBot="1" x14ac:dyDescent="0.3">
      <c r="A34" s="109"/>
      <c r="B34" s="76"/>
      <c r="C34" s="76"/>
      <c r="E34" s="77"/>
      <c r="F34" s="77"/>
      <c r="G34" s="78"/>
      <c r="H34" s="78"/>
      <c r="I34" s="64"/>
      <c r="J34" s="77"/>
      <c r="K34" s="77"/>
      <c r="L34" s="77"/>
      <c r="M34" s="78"/>
      <c r="N34" s="78"/>
      <c r="P34" s="79"/>
      <c r="S34" s="75"/>
      <c r="T34" s="552"/>
      <c r="V34" s="110"/>
      <c r="W34" s="523"/>
    </row>
    <row r="35" spans="1:23" ht="33.75" customHeight="1" thickBot="1" x14ac:dyDescent="0.3">
      <c r="A35" s="1305" t="s">
        <v>271</v>
      </c>
      <c r="B35" s="1306"/>
      <c r="C35" s="1306"/>
      <c r="D35" s="1307"/>
      <c r="E35" s="1210">
        <f>VLOOKUP(B33,'EXTRAUrbano.Piano inv. forn '!$D$58:$AB$77,17,FALSE)</f>
        <v>0</v>
      </c>
      <c r="F35" s="1258"/>
      <c r="G35" s="1258"/>
      <c r="H35" s="1211"/>
      <c r="I35" s="64"/>
      <c r="J35" s="1308" t="s">
        <v>52</v>
      </c>
      <c r="K35" s="1309"/>
      <c r="L35" s="1310"/>
      <c r="M35" s="1210">
        <f>VLOOKUP(B33,'EXTRAUrbano.Piano inv. forn '!$D$58:$AB$77,19,FALSE)</f>
        <v>0</v>
      </c>
      <c r="N35" s="1211"/>
      <c r="O35" s="98"/>
      <c r="P35" s="661" t="s">
        <v>272</v>
      </c>
      <c r="Q35" s="115">
        <f>M35+E35</f>
        <v>0</v>
      </c>
      <c r="S35" s="662" t="s">
        <v>273</v>
      </c>
      <c r="T35" s="1253"/>
      <c r="U35" s="1254"/>
      <c r="V35" s="110"/>
      <c r="W35" s="523"/>
    </row>
    <row r="36" spans="1:23" ht="33.75" customHeight="1" thickBot="1" x14ac:dyDescent="0.3">
      <c r="A36" s="116"/>
      <c r="B36" s="117"/>
      <c r="C36" s="563"/>
      <c r="D36" s="117"/>
      <c r="E36" s="118"/>
      <c r="F36" s="118"/>
      <c r="G36" s="118"/>
      <c r="H36" s="118"/>
      <c r="I36" s="64"/>
      <c r="J36" s="77"/>
      <c r="K36" s="77"/>
      <c r="L36" s="77"/>
      <c r="M36" s="118"/>
      <c r="N36" s="118"/>
      <c r="O36" s="98"/>
      <c r="P36" s="75"/>
      <c r="Q36" s="98"/>
      <c r="S36" s="75"/>
      <c r="T36" s="553"/>
      <c r="U36" s="553"/>
      <c r="V36" s="110"/>
      <c r="W36" s="523"/>
    </row>
    <row r="37" spans="1:23" s="147" customFormat="1" ht="72" customHeight="1" x14ac:dyDescent="0.25">
      <c r="A37" s="1286" t="s">
        <v>274</v>
      </c>
      <c r="B37" s="1288" t="s">
        <v>275</v>
      </c>
      <c r="C37" s="1311" t="s">
        <v>276</v>
      </c>
      <c r="D37" s="657" t="s">
        <v>277</v>
      </c>
      <c r="E37" s="656" t="s">
        <v>278</v>
      </c>
      <c r="F37" s="657" t="s">
        <v>279</v>
      </c>
      <c r="G37" s="657" t="s">
        <v>280</v>
      </c>
      <c r="H37" s="658" t="s">
        <v>241</v>
      </c>
      <c r="I37" s="658" t="s">
        <v>281</v>
      </c>
      <c r="J37" s="658" t="s">
        <v>282</v>
      </c>
      <c r="K37" s="658" t="s">
        <v>636</v>
      </c>
      <c r="L37" s="658" t="s">
        <v>283</v>
      </c>
      <c r="M37" s="658" t="s">
        <v>284</v>
      </c>
      <c r="N37" s="658" t="s">
        <v>285</v>
      </c>
      <c r="O37" s="658" t="s">
        <v>286</v>
      </c>
      <c r="P37" s="658" t="s">
        <v>287</v>
      </c>
      <c r="Q37" s="658" t="s">
        <v>288</v>
      </c>
      <c r="R37" s="658" t="s">
        <v>289</v>
      </c>
      <c r="S37" s="658" t="s">
        <v>290</v>
      </c>
      <c r="T37" s="658" t="s">
        <v>632</v>
      </c>
      <c r="U37" s="664" t="s">
        <v>291</v>
      </c>
      <c r="V37" s="526"/>
    </row>
    <row r="38" spans="1:23" s="147" customFormat="1" ht="28.5" customHeight="1" thickBot="1" x14ac:dyDescent="0.3">
      <c r="A38" s="1298"/>
      <c r="B38" s="1299"/>
      <c r="C38" s="1312"/>
      <c r="D38" s="659" t="s">
        <v>292</v>
      </c>
      <c r="E38" s="659" t="s">
        <v>305</v>
      </c>
      <c r="F38" s="659" t="s">
        <v>294</v>
      </c>
      <c r="G38" s="659" t="s">
        <v>294</v>
      </c>
      <c r="H38" s="659" t="s">
        <v>633</v>
      </c>
      <c r="I38" s="659" t="s">
        <v>674</v>
      </c>
      <c r="J38" s="659" t="s">
        <v>295</v>
      </c>
      <c r="K38" s="659" t="s">
        <v>296</v>
      </c>
      <c r="L38" s="659" t="s">
        <v>296</v>
      </c>
      <c r="M38" s="659" t="s">
        <v>297</v>
      </c>
      <c r="N38" s="659" t="s">
        <v>296</v>
      </c>
      <c r="O38" s="659" t="s">
        <v>298</v>
      </c>
      <c r="P38" s="659" t="s">
        <v>629</v>
      </c>
      <c r="Q38" s="659" t="s">
        <v>299</v>
      </c>
      <c r="R38" s="659" t="s">
        <v>300</v>
      </c>
      <c r="S38" s="659" t="s">
        <v>301</v>
      </c>
      <c r="T38" s="659" t="s">
        <v>301</v>
      </c>
      <c r="U38" s="665"/>
      <c r="V38" s="526"/>
    </row>
    <row r="39" spans="1:23" ht="15" customHeight="1" x14ac:dyDescent="0.25">
      <c r="A39" s="1303" t="str">
        <f>B33</f>
        <v>Extra-urb.ibr_m.5</v>
      </c>
      <c r="B39" s="666">
        <v>1</v>
      </c>
      <c r="C39" s="166"/>
      <c r="D39" s="87"/>
      <c r="E39" s="87"/>
      <c r="F39" s="166"/>
      <c r="G39" s="528"/>
      <c r="H39" s="89"/>
      <c r="I39" s="529"/>
      <c r="J39" s="530"/>
      <c r="K39" s="530"/>
      <c r="L39" s="531"/>
      <c r="M39" s="529"/>
      <c r="N39" s="531"/>
      <c r="O39" s="129"/>
      <c r="P39" s="129"/>
      <c r="Q39" s="529"/>
      <c r="R39" s="529"/>
      <c r="S39" s="529"/>
      <c r="T39" s="554"/>
      <c r="U39" s="555"/>
      <c r="V39" s="406"/>
    </row>
    <row r="40" spans="1:23" x14ac:dyDescent="0.25">
      <c r="A40" s="1303"/>
      <c r="B40" s="667">
        <v>2</v>
      </c>
      <c r="C40" s="84"/>
      <c r="D40" s="74"/>
      <c r="E40" s="74"/>
      <c r="F40" s="84"/>
      <c r="G40" s="533"/>
      <c r="H40" s="84"/>
      <c r="I40" s="534"/>
      <c r="J40" s="535"/>
      <c r="K40" s="535"/>
      <c r="L40" s="536"/>
      <c r="M40" s="534"/>
      <c r="N40" s="536"/>
      <c r="O40" s="120"/>
      <c r="P40" s="120"/>
      <c r="Q40" s="534"/>
      <c r="R40" s="534" t="s">
        <v>302</v>
      </c>
      <c r="S40" s="534"/>
      <c r="T40" s="556"/>
      <c r="U40" s="557"/>
      <c r="V40" s="406"/>
    </row>
    <row r="41" spans="1:23" x14ac:dyDescent="0.25">
      <c r="A41" s="1303"/>
      <c r="B41" s="667">
        <v>3</v>
      </c>
      <c r="C41" s="84"/>
      <c r="D41" s="74"/>
      <c r="E41" s="74"/>
      <c r="F41" s="84"/>
      <c r="G41" s="533"/>
      <c r="H41" s="84"/>
      <c r="I41" s="534"/>
      <c r="J41" s="535"/>
      <c r="K41" s="535"/>
      <c r="L41" s="536"/>
      <c r="M41" s="534"/>
      <c r="N41" s="536"/>
      <c r="O41" s="120"/>
      <c r="P41" s="120"/>
      <c r="Q41" s="534"/>
      <c r="R41" s="534"/>
      <c r="S41" s="534"/>
      <c r="T41" s="556"/>
      <c r="U41" s="557"/>
      <c r="V41" s="406"/>
    </row>
    <row r="42" spans="1:23" x14ac:dyDescent="0.25">
      <c r="A42" s="1303"/>
      <c r="B42" s="667">
        <v>4</v>
      </c>
      <c r="C42" s="84"/>
      <c r="D42" s="74"/>
      <c r="E42" s="74"/>
      <c r="F42" s="84"/>
      <c r="G42" s="533"/>
      <c r="H42" s="84"/>
      <c r="I42" s="534"/>
      <c r="J42" s="535"/>
      <c r="K42" s="535"/>
      <c r="L42" s="536"/>
      <c r="M42" s="534"/>
      <c r="N42" s="536"/>
      <c r="O42" s="120"/>
      <c r="P42" s="120"/>
      <c r="Q42" s="534"/>
      <c r="R42" s="534"/>
      <c r="S42" s="534"/>
      <c r="T42" s="556"/>
      <c r="U42" s="557"/>
      <c r="V42" s="406"/>
    </row>
    <row r="43" spans="1:23" x14ac:dyDescent="0.25">
      <c r="A43" s="1303"/>
      <c r="B43" s="667">
        <v>5</v>
      </c>
      <c r="C43" s="84"/>
      <c r="D43" s="74"/>
      <c r="E43" s="74"/>
      <c r="F43" s="84"/>
      <c r="G43" s="533"/>
      <c r="H43" s="84"/>
      <c r="I43" s="534"/>
      <c r="J43" s="535"/>
      <c r="K43" s="535"/>
      <c r="L43" s="536"/>
      <c r="M43" s="534"/>
      <c r="N43" s="536"/>
      <c r="O43" s="120"/>
      <c r="P43" s="120"/>
      <c r="Q43" s="534"/>
      <c r="R43" s="534"/>
      <c r="S43" s="534"/>
      <c r="T43" s="556"/>
      <c r="U43" s="557"/>
      <c r="V43" s="406"/>
    </row>
    <row r="44" spans="1:23" x14ac:dyDescent="0.25">
      <c r="A44" s="1303"/>
      <c r="B44" s="667">
        <v>6</v>
      </c>
      <c r="C44" s="84"/>
      <c r="D44" s="74"/>
      <c r="E44" s="74"/>
      <c r="F44" s="84"/>
      <c r="G44" s="533"/>
      <c r="H44" s="84"/>
      <c r="I44" s="534"/>
      <c r="J44" s="535"/>
      <c r="K44" s="535"/>
      <c r="L44" s="536"/>
      <c r="M44" s="534"/>
      <c r="N44" s="536"/>
      <c r="O44" s="120"/>
      <c r="P44" s="120"/>
      <c r="Q44" s="534"/>
      <c r="R44" s="534"/>
      <c r="S44" s="534"/>
      <c r="T44" s="556"/>
      <c r="U44" s="557"/>
      <c r="V44" s="406"/>
    </row>
    <row r="45" spans="1:23" x14ac:dyDescent="0.25">
      <c r="A45" s="1303"/>
      <c r="B45" s="667">
        <v>7</v>
      </c>
      <c r="C45" s="84"/>
      <c r="D45" s="74"/>
      <c r="E45" s="74"/>
      <c r="F45" s="84"/>
      <c r="G45" s="533"/>
      <c r="H45" s="84"/>
      <c r="I45" s="534"/>
      <c r="J45" s="535"/>
      <c r="K45" s="535"/>
      <c r="L45" s="536"/>
      <c r="M45" s="534"/>
      <c r="N45" s="536"/>
      <c r="O45" s="120"/>
      <c r="P45" s="120"/>
      <c r="Q45" s="534"/>
      <c r="R45" s="534"/>
      <c r="S45" s="534"/>
      <c r="T45" s="556"/>
      <c r="U45" s="557"/>
      <c r="V45" s="406"/>
    </row>
    <row r="46" spans="1:23" x14ac:dyDescent="0.25">
      <c r="A46" s="1303"/>
      <c r="B46" s="667">
        <v>8</v>
      </c>
      <c r="C46" s="84"/>
      <c r="D46" s="74"/>
      <c r="E46" s="74"/>
      <c r="F46" s="84"/>
      <c r="G46" s="533"/>
      <c r="H46" s="84"/>
      <c r="I46" s="534"/>
      <c r="J46" s="535"/>
      <c r="K46" s="535"/>
      <c r="L46" s="536"/>
      <c r="M46" s="534"/>
      <c r="N46" s="536"/>
      <c r="O46" s="120"/>
      <c r="P46" s="120"/>
      <c r="Q46" s="534"/>
      <c r="R46" s="534"/>
      <c r="S46" s="534"/>
      <c r="T46" s="556"/>
      <c r="U46" s="557"/>
      <c r="V46" s="406"/>
    </row>
    <row r="47" spans="1:23" x14ac:dyDescent="0.25">
      <c r="A47" s="1303"/>
      <c r="B47" s="667">
        <v>9</v>
      </c>
      <c r="C47" s="84"/>
      <c r="D47" s="74"/>
      <c r="E47" s="74"/>
      <c r="F47" s="84"/>
      <c r="G47" s="533"/>
      <c r="H47" s="84"/>
      <c r="I47" s="534"/>
      <c r="J47" s="535"/>
      <c r="K47" s="535"/>
      <c r="L47" s="536"/>
      <c r="M47" s="534"/>
      <c r="N47" s="536"/>
      <c r="O47" s="120"/>
      <c r="P47" s="120"/>
      <c r="Q47" s="534"/>
      <c r="R47" s="534"/>
      <c r="S47" s="534"/>
      <c r="T47" s="556"/>
      <c r="U47" s="557"/>
      <c r="V47" s="406"/>
    </row>
    <row r="48" spans="1:23" ht="15.75" thickBot="1" x14ac:dyDescent="0.3">
      <c r="A48" s="1304"/>
      <c r="B48" s="668">
        <v>10</v>
      </c>
      <c r="C48" s="104"/>
      <c r="D48" s="102"/>
      <c r="E48" s="102"/>
      <c r="F48" s="104"/>
      <c r="G48" s="538"/>
      <c r="H48" s="104"/>
      <c r="I48" s="539"/>
      <c r="J48" s="540"/>
      <c r="K48" s="540"/>
      <c r="L48" s="541"/>
      <c r="M48" s="539"/>
      <c r="N48" s="541"/>
      <c r="O48" s="121"/>
      <c r="P48" s="121"/>
      <c r="Q48" s="539"/>
      <c r="R48" s="539"/>
      <c r="S48" s="539"/>
      <c r="T48" s="558"/>
      <c r="U48" s="559"/>
      <c r="V48" s="406"/>
    </row>
    <row r="49" spans="1:23" ht="25.5" thickBot="1" x14ac:dyDescent="0.3">
      <c r="A49" s="612"/>
      <c r="C49" s="613"/>
      <c r="D49" s="614"/>
      <c r="E49" s="395" t="s">
        <v>303</v>
      </c>
      <c r="F49" s="396">
        <f>COUNTA(F39:F48)</f>
        <v>0</v>
      </c>
      <c r="G49" s="397">
        <f>COUNTA(G39:G48)</f>
        <v>0</v>
      </c>
      <c r="H49" s="613"/>
      <c r="I49" s="523"/>
      <c r="J49" s="615"/>
      <c r="K49" s="615"/>
      <c r="L49" s="616"/>
      <c r="M49" s="1208" t="s">
        <v>440</v>
      </c>
      <c r="N49" s="1209"/>
      <c r="O49" s="654">
        <f>SUM(O39:O48)</f>
        <v>0</v>
      </c>
      <c r="P49" s="655">
        <f>SUM(P39:P48)</f>
        <v>0</v>
      </c>
      <c r="Q49" s="523"/>
      <c r="S49" s="75"/>
      <c r="T49" s="79"/>
      <c r="U49" s="560"/>
      <c r="V49" s="545"/>
      <c r="W49" s="544"/>
    </row>
    <row r="50" spans="1:23" ht="15.75" thickBot="1" x14ac:dyDescent="0.3">
      <c r="A50" s="546"/>
      <c r="B50" s="521"/>
      <c r="C50" s="487"/>
      <c r="D50" s="487"/>
      <c r="E50" s="487"/>
      <c r="F50" s="521"/>
      <c r="G50" s="487"/>
      <c r="H50" s="487"/>
      <c r="I50" s="521"/>
      <c r="J50" s="521"/>
      <c r="K50" s="521"/>
      <c r="L50" s="487"/>
      <c r="M50" s="487"/>
      <c r="N50" s="487"/>
      <c r="O50" s="487"/>
      <c r="P50" s="487"/>
      <c r="Q50" s="487"/>
      <c r="R50" s="487"/>
      <c r="S50" s="487"/>
      <c r="T50" s="561"/>
      <c r="U50" s="562"/>
      <c r="V50" s="493"/>
    </row>
    <row r="51" spans="1:23" ht="15.75" thickBot="1" x14ac:dyDescent="0.3">
      <c r="A51" s="524"/>
      <c r="B51" s="402"/>
      <c r="C51" s="280"/>
      <c r="D51" s="280"/>
      <c r="E51" s="280"/>
      <c r="F51" s="402"/>
      <c r="G51" s="280"/>
      <c r="H51" s="280"/>
      <c r="I51" s="402"/>
      <c r="J51" s="402"/>
      <c r="K51" s="402"/>
      <c r="L51" s="280"/>
      <c r="M51" s="280"/>
      <c r="N51" s="280"/>
      <c r="O51" s="280"/>
      <c r="P51" s="280"/>
      <c r="Q51" s="280"/>
      <c r="R51" s="280"/>
      <c r="S51" s="280"/>
      <c r="T51" s="551"/>
      <c r="U51" s="551"/>
      <c r="V51" s="404"/>
    </row>
    <row r="52" spans="1:23" ht="28.5" thickBot="1" x14ac:dyDescent="0.3">
      <c r="A52" s="663" t="s">
        <v>9</v>
      </c>
      <c r="B52" s="1226" t="s">
        <v>567</v>
      </c>
      <c r="C52" s="1227"/>
      <c r="E52" s="1300" t="s">
        <v>267</v>
      </c>
      <c r="F52" s="1301"/>
      <c r="G52" s="1224">
        <f>VLOOKUP(B52,'EXTRAUrbano.Piano inv. forn '!$D$58:$AB$77,3,FALSE)</f>
        <v>0</v>
      </c>
      <c r="H52" s="1225"/>
      <c r="I52" s="64"/>
      <c r="J52" s="1300" t="s">
        <v>268</v>
      </c>
      <c r="K52" s="1302"/>
      <c r="L52" s="1301"/>
      <c r="M52" s="1224">
        <f>VLOOKUP(B52,'EXTRAUrbano.Piano inv. forn '!$D$58:$AB$77,4,FALSE)</f>
        <v>0</v>
      </c>
      <c r="N52" s="1225"/>
      <c r="P52" s="660" t="s">
        <v>269</v>
      </c>
      <c r="Q52" s="525"/>
      <c r="S52" s="662" t="s">
        <v>270</v>
      </c>
      <c r="T52" s="1253"/>
      <c r="U52" s="1254"/>
      <c r="V52" s="406"/>
    </row>
    <row r="53" spans="1:23" ht="13.5" customHeight="1" thickBot="1" x14ac:dyDescent="0.3">
      <c r="A53" s="109"/>
      <c r="B53" s="76"/>
      <c r="C53" s="76"/>
      <c r="E53" s="77"/>
      <c r="F53" s="77"/>
      <c r="G53" s="78"/>
      <c r="H53" s="78"/>
      <c r="I53" s="64"/>
      <c r="J53" s="77"/>
      <c r="K53" s="77"/>
      <c r="L53" s="77"/>
      <c r="M53" s="78"/>
      <c r="N53" s="78"/>
      <c r="P53" s="79"/>
      <c r="S53" s="75"/>
      <c r="T53" s="552"/>
      <c r="V53" s="110"/>
      <c r="W53" s="523"/>
    </row>
    <row r="54" spans="1:23" ht="33.75" customHeight="1" thickBot="1" x14ac:dyDescent="0.3">
      <c r="A54" s="1305" t="s">
        <v>271</v>
      </c>
      <c r="B54" s="1306"/>
      <c r="C54" s="1306"/>
      <c r="D54" s="1307"/>
      <c r="E54" s="1210">
        <f>VLOOKUP(B52,'EXTRAUrbano.Piano inv. forn '!$D$58:$AB$77,17,FALSE)</f>
        <v>0</v>
      </c>
      <c r="F54" s="1258"/>
      <c r="G54" s="1258"/>
      <c r="H54" s="1211"/>
      <c r="I54" s="64"/>
      <c r="J54" s="1308" t="s">
        <v>52</v>
      </c>
      <c r="K54" s="1309"/>
      <c r="L54" s="1310"/>
      <c r="M54" s="1210">
        <f>VLOOKUP(B52,'EXTRAUrbano.Piano inv. forn '!$D$58:$AB$77,19,FALSE)</f>
        <v>0</v>
      </c>
      <c r="N54" s="1211"/>
      <c r="O54" s="98"/>
      <c r="P54" s="661" t="s">
        <v>272</v>
      </c>
      <c r="Q54" s="115">
        <f>M54+E54</f>
        <v>0</v>
      </c>
      <c r="S54" s="662" t="s">
        <v>273</v>
      </c>
      <c r="T54" s="1253"/>
      <c r="U54" s="1254"/>
      <c r="V54" s="110"/>
      <c r="W54" s="523"/>
    </row>
    <row r="55" spans="1:23" ht="33.75" customHeight="1" thickBot="1" x14ac:dyDescent="0.3">
      <c r="A55" s="116"/>
      <c r="B55" s="117"/>
      <c r="C55" s="563"/>
      <c r="D55" s="117"/>
      <c r="E55" s="118"/>
      <c r="F55" s="118"/>
      <c r="G55" s="118"/>
      <c r="H55" s="118"/>
      <c r="I55" s="64"/>
      <c r="J55" s="77"/>
      <c r="K55" s="77"/>
      <c r="L55" s="77"/>
      <c r="M55" s="118"/>
      <c r="N55" s="118"/>
      <c r="O55" s="98"/>
      <c r="P55" s="75"/>
      <c r="Q55" s="98"/>
      <c r="S55" s="75"/>
      <c r="T55" s="553"/>
      <c r="U55" s="553"/>
      <c r="V55" s="110"/>
      <c r="W55" s="523"/>
    </row>
    <row r="56" spans="1:23" s="147" customFormat="1" ht="72" customHeight="1" x14ac:dyDescent="0.25">
      <c r="A56" s="1286" t="s">
        <v>274</v>
      </c>
      <c r="B56" s="1288" t="s">
        <v>275</v>
      </c>
      <c r="C56" s="1311" t="s">
        <v>276</v>
      </c>
      <c r="D56" s="657" t="s">
        <v>277</v>
      </c>
      <c r="E56" s="656" t="s">
        <v>278</v>
      </c>
      <c r="F56" s="657" t="s">
        <v>279</v>
      </c>
      <c r="G56" s="657" t="s">
        <v>280</v>
      </c>
      <c r="H56" s="658" t="s">
        <v>241</v>
      </c>
      <c r="I56" s="658" t="s">
        <v>281</v>
      </c>
      <c r="J56" s="658" t="s">
        <v>282</v>
      </c>
      <c r="K56" s="658" t="s">
        <v>636</v>
      </c>
      <c r="L56" s="658" t="s">
        <v>283</v>
      </c>
      <c r="M56" s="658" t="s">
        <v>284</v>
      </c>
      <c r="N56" s="658" t="s">
        <v>285</v>
      </c>
      <c r="O56" s="658" t="s">
        <v>286</v>
      </c>
      <c r="P56" s="658" t="s">
        <v>287</v>
      </c>
      <c r="Q56" s="658" t="s">
        <v>288</v>
      </c>
      <c r="R56" s="658" t="s">
        <v>289</v>
      </c>
      <c r="S56" s="658" t="s">
        <v>290</v>
      </c>
      <c r="T56" s="658" t="s">
        <v>632</v>
      </c>
      <c r="U56" s="664" t="s">
        <v>291</v>
      </c>
      <c r="V56" s="526"/>
    </row>
    <row r="57" spans="1:23" s="147" customFormat="1" ht="28.5" customHeight="1" thickBot="1" x14ac:dyDescent="0.3">
      <c r="A57" s="1298"/>
      <c r="B57" s="1299"/>
      <c r="C57" s="1312"/>
      <c r="D57" s="659" t="s">
        <v>292</v>
      </c>
      <c r="E57" s="659" t="s">
        <v>305</v>
      </c>
      <c r="F57" s="659" t="s">
        <v>294</v>
      </c>
      <c r="G57" s="659" t="s">
        <v>294</v>
      </c>
      <c r="H57" s="659" t="s">
        <v>633</v>
      </c>
      <c r="I57" s="659" t="s">
        <v>674</v>
      </c>
      <c r="J57" s="659" t="s">
        <v>295</v>
      </c>
      <c r="K57" s="659" t="s">
        <v>296</v>
      </c>
      <c r="L57" s="659" t="s">
        <v>296</v>
      </c>
      <c r="M57" s="659" t="s">
        <v>297</v>
      </c>
      <c r="N57" s="659" t="s">
        <v>296</v>
      </c>
      <c r="O57" s="659" t="s">
        <v>298</v>
      </c>
      <c r="P57" s="659" t="s">
        <v>629</v>
      </c>
      <c r="Q57" s="659" t="s">
        <v>299</v>
      </c>
      <c r="R57" s="659" t="s">
        <v>300</v>
      </c>
      <c r="S57" s="659" t="s">
        <v>301</v>
      </c>
      <c r="T57" s="659" t="s">
        <v>301</v>
      </c>
      <c r="U57" s="665"/>
      <c r="V57" s="526"/>
    </row>
    <row r="58" spans="1:23" ht="15" customHeight="1" x14ac:dyDescent="0.25">
      <c r="A58" s="1303" t="str">
        <f>B52</f>
        <v>Extra-urb.ibr_m.5</v>
      </c>
      <c r="B58" s="666">
        <v>1</v>
      </c>
      <c r="C58" s="166"/>
      <c r="D58" s="87"/>
      <c r="E58" s="87"/>
      <c r="F58" s="166"/>
      <c r="G58" s="528"/>
      <c r="H58" s="89"/>
      <c r="I58" s="529"/>
      <c r="J58" s="530"/>
      <c r="K58" s="530"/>
      <c r="L58" s="531"/>
      <c r="M58" s="529"/>
      <c r="N58" s="531"/>
      <c r="O58" s="129"/>
      <c r="P58" s="129"/>
      <c r="Q58" s="529"/>
      <c r="R58" s="529"/>
      <c r="S58" s="529"/>
      <c r="T58" s="554"/>
      <c r="U58" s="555"/>
      <c r="V58" s="406"/>
    </row>
    <row r="59" spans="1:23" x14ac:dyDescent="0.25">
      <c r="A59" s="1303"/>
      <c r="B59" s="667">
        <v>2</v>
      </c>
      <c r="C59" s="84"/>
      <c r="D59" s="74"/>
      <c r="E59" s="74"/>
      <c r="F59" s="84"/>
      <c r="G59" s="533"/>
      <c r="H59" s="84"/>
      <c r="I59" s="534"/>
      <c r="J59" s="535"/>
      <c r="K59" s="535"/>
      <c r="L59" s="536"/>
      <c r="M59" s="534"/>
      <c r="N59" s="536"/>
      <c r="O59" s="120"/>
      <c r="P59" s="120"/>
      <c r="Q59" s="534"/>
      <c r="R59" s="534" t="s">
        <v>302</v>
      </c>
      <c r="S59" s="534"/>
      <c r="T59" s="556"/>
      <c r="U59" s="557"/>
      <c r="V59" s="406"/>
    </row>
    <row r="60" spans="1:23" x14ac:dyDescent="0.25">
      <c r="A60" s="1303"/>
      <c r="B60" s="667">
        <v>3</v>
      </c>
      <c r="C60" s="84"/>
      <c r="D60" s="74"/>
      <c r="E60" s="74"/>
      <c r="F60" s="84"/>
      <c r="G60" s="533"/>
      <c r="H60" s="84"/>
      <c r="I60" s="534"/>
      <c r="J60" s="535"/>
      <c r="K60" s="535"/>
      <c r="L60" s="536"/>
      <c r="M60" s="534"/>
      <c r="N60" s="536"/>
      <c r="O60" s="120"/>
      <c r="P60" s="120"/>
      <c r="Q60" s="534"/>
      <c r="R60" s="534"/>
      <c r="S60" s="534"/>
      <c r="T60" s="556"/>
      <c r="U60" s="557"/>
      <c r="V60" s="406"/>
    </row>
    <row r="61" spans="1:23" x14ac:dyDescent="0.25">
      <c r="A61" s="1303"/>
      <c r="B61" s="667">
        <v>4</v>
      </c>
      <c r="C61" s="84"/>
      <c r="D61" s="74"/>
      <c r="E61" s="74"/>
      <c r="F61" s="84"/>
      <c r="G61" s="533"/>
      <c r="H61" s="84"/>
      <c r="I61" s="534"/>
      <c r="J61" s="535"/>
      <c r="K61" s="535"/>
      <c r="L61" s="536"/>
      <c r="M61" s="534"/>
      <c r="N61" s="536"/>
      <c r="O61" s="120"/>
      <c r="P61" s="120"/>
      <c r="Q61" s="534"/>
      <c r="R61" s="534"/>
      <c r="S61" s="534"/>
      <c r="T61" s="556"/>
      <c r="U61" s="557"/>
      <c r="V61" s="406"/>
    </row>
    <row r="62" spans="1:23" x14ac:dyDescent="0.25">
      <c r="A62" s="1303"/>
      <c r="B62" s="667">
        <v>5</v>
      </c>
      <c r="C62" s="84"/>
      <c r="D62" s="74"/>
      <c r="E62" s="74"/>
      <c r="F62" s="84"/>
      <c r="G62" s="533"/>
      <c r="H62" s="84"/>
      <c r="I62" s="534"/>
      <c r="J62" s="535"/>
      <c r="K62" s="535"/>
      <c r="L62" s="536"/>
      <c r="M62" s="534"/>
      <c r="N62" s="536"/>
      <c r="O62" s="120"/>
      <c r="P62" s="120"/>
      <c r="Q62" s="534"/>
      <c r="R62" s="534"/>
      <c r="S62" s="534"/>
      <c r="T62" s="556"/>
      <c r="U62" s="557"/>
      <c r="V62" s="406"/>
    </row>
    <row r="63" spans="1:23" x14ac:dyDescent="0.25">
      <c r="A63" s="1303"/>
      <c r="B63" s="667">
        <v>6</v>
      </c>
      <c r="C63" s="84"/>
      <c r="D63" s="74"/>
      <c r="E63" s="74"/>
      <c r="F63" s="84"/>
      <c r="G63" s="533"/>
      <c r="H63" s="84"/>
      <c r="I63" s="534"/>
      <c r="J63" s="535"/>
      <c r="K63" s="535"/>
      <c r="L63" s="536"/>
      <c r="M63" s="534"/>
      <c r="N63" s="536"/>
      <c r="O63" s="120"/>
      <c r="P63" s="120"/>
      <c r="Q63" s="534"/>
      <c r="R63" s="534"/>
      <c r="S63" s="534"/>
      <c r="T63" s="556"/>
      <c r="U63" s="557"/>
      <c r="V63" s="406"/>
    </row>
    <row r="64" spans="1:23" x14ac:dyDescent="0.25">
      <c r="A64" s="1303"/>
      <c r="B64" s="667">
        <v>7</v>
      </c>
      <c r="C64" s="84"/>
      <c r="D64" s="74"/>
      <c r="E64" s="74"/>
      <c r="F64" s="84"/>
      <c r="G64" s="533"/>
      <c r="H64" s="84"/>
      <c r="I64" s="534"/>
      <c r="J64" s="535"/>
      <c r="K64" s="535"/>
      <c r="L64" s="536"/>
      <c r="M64" s="534"/>
      <c r="N64" s="536"/>
      <c r="O64" s="120"/>
      <c r="P64" s="120"/>
      <c r="Q64" s="534"/>
      <c r="R64" s="534"/>
      <c r="S64" s="534"/>
      <c r="T64" s="556"/>
      <c r="U64" s="557"/>
      <c r="V64" s="406"/>
    </row>
    <row r="65" spans="1:23" x14ac:dyDescent="0.25">
      <c r="A65" s="1303"/>
      <c r="B65" s="667">
        <v>8</v>
      </c>
      <c r="C65" s="84"/>
      <c r="D65" s="74"/>
      <c r="E65" s="74"/>
      <c r="F65" s="84"/>
      <c r="G65" s="533"/>
      <c r="H65" s="84"/>
      <c r="I65" s="534"/>
      <c r="J65" s="535"/>
      <c r="K65" s="535"/>
      <c r="L65" s="536"/>
      <c r="M65" s="534"/>
      <c r="N65" s="536"/>
      <c r="O65" s="120"/>
      <c r="P65" s="120"/>
      <c r="Q65" s="534"/>
      <c r="R65" s="534"/>
      <c r="S65" s="534"/>
      <c r="T65" s="556"/>
      <c r="U65" s="557"/>
      <c r="V65" s="406"/>
    </row>
    <row r="66" spans="1:23" x14ac:dyDescent="0.25">
      <c r="A66" s="1303"/>
      <c r="B66" s="667">
        <v>9</v>
      </c>
      <c r="C66" s="84"/>
      <c r="D66" s="74"/>
      <c r="E66" s="74"/>
      <c r="F66" s="84"/>
      <c r="G66" s="533"/>
      <c r="H66" s="84"/>
      <c r="I66" s="534"/>
      <c r="J66" s="535"/>
      <c r="K66" s="535"/>
      <c r="L66" s="536"/>
      <c r="M66" s="534"/>
      <c r="N66" s="536"/>
      <c r="O66" s="120"/>
      <c r="P66" s="120"/>
      <c r="Q66" s="534"/>
      <c r="R66" s="534"/>
      <c r="S66" s="534"/>
      <c r="T66" s="556"/>
      <c r="U66" s="557"/>
      <c r="V66" s="406"/>
    </row>
    <row r="67" spans="1:23" ht="15.75" thickBot="1" x14ac:dyDescent="0.3">
      <c r="A67" s="1304"/>
      <c r="B67" s="668">
        <v>10</v>
      </c>
      <c r="C67" s="104"/>
      <c r="D67" s="102"/>
      <c r="E67" s="102"/>
      <c r="F67" s="104"/>
      <c r="G67" s="538"/>
      <c r="H67" s="104"/>
      <c r="I67" s="539"/>
      <c r="J67" s="540"/>
      <c r="K67" s="540"/>
      <c r="L67" s="541"/>
      <c r="M67" s="539"/>
      <c r="N67" s="541"/>
      <c r="O67" s="121"/>
      <c r="P67" s="121"/>
      <c r="Q67" s="539"/>
      <c r="R67" s="539"/>
      <c r="S67" s="539"/>
      <c r="T67" s="558"/>
      <c r="U67" s="559"/>
      <c r="V67" s="406"/>
    </row>
    <row r="68" spans="1:23" ht="25.5" thickBot="1" x14ac:dyDescent="0.3">
      <c r="A68" s="612"/>
      <c r="C68" s="613"/>
      <c r="D68" s="614"/>
      <c r="E68" s="395" t="s">
        <v>303</v>
      </c>
      <c r="F68" s="396">
        <f>COUNTA(F58:F67)</f>
        <v>0</v>
      </c>
      <c r="G68" s="397">
        <f>COUNTA(G58:G67)</f>
        <v>0</v>
      </c>
      <c r="H68" s="613"/>
      <c r="I68" s="523"/>
      <c r="J68" s="615"/>
      <c r="K68" s="615"/>
      <c r="L68" s="616"/>
      <c r="M68" s="1208" t="s">
        <v>440</v>
      </c>
      <c r="N68" s="1209"/>
      <c r="O68" s="654">
        <f>SUM(O58:O67)</f>
        <v>0</v>
      </c>
      <c r="P68" s="655">
        <f>SUM(P58:P67)</f>
        <v>0</v>
      </c>
      <c r="Q68" s="523"/>
      <c r="S68" s="75"/>
      <c r="T68" s="79"/>
      <c r="U68" s="560"/>
      <c r="V68" s="545"/>
      <c r="W68" s="544"/>
    </row>
    <row r="69" spans="1:23" ht="15.75" thickBot="1" x14ac:dyDescent="0.3">
      <c r="A69" s="546"/>
      <c r="B69" s="521"/>
      <c r="C69" s="487"/>
      <c r="D69" s="487"/>
      <c r="E69" s="487"/>
      <c r="F69" s="521"/>
      <c r="G69" s="487"/>
      <c r="H69" s="487"/>
      <c r="I69" s="521"/>
      <c r="J69" s="521"/>
      <c r="K69" s="521"/>
      <c r="L69" s="487"/>
      <c r="M69" s="487"/>
      <c r="N69" s="487"/>
      <c r="O69" s="487"/>
      <c r="P69" s="487"/>
      <c r="Q69" s="487"/>
      <c r="R69" s="487"/>
      <c r="S69" s="487"/>
      <c r="T69" s="561"/>
      <c r="U69" s="562"/>
      <c r="V69" s="493"/>
    </row>
    <row r="70" spans="1:23" ht="15.75" thickBot="1" x14ac:dyDescent="0.3">
      <c r="A70" s="524"/>
      <c r="B70" s="402"/>
      <c r="C70" s="280"/>
      <c r="D70" s="280"/>
      <c r="E70" s="280"/>
      <c r="F70" s="402"/>
      <c r="G70" s="280"/>
      <c r="H70" s="280"/>
      <c r="I70" s="402"/>
      <c r="J70" s="402"/>
      <c r="K70" s="402"/>
      <c r="L70" s="280"/>
      <c r="M70" s="280"/>
      <c r="N70" s="280"/>
      <c r="O70" s="280"/>
      <c r="P70" s="280"/>
      <c r="Q70" s="280"/>
      <c r="R70" s="280"/>
      <c r="S70" s="280"/>
      <c r="T70" s="551"/>
      <c r="U70" s="551"/>
      <c r="V70" s="404"/>
    </row>
    <row r="71" spans="1:23" ht="28.5" thickBot="1" x14ac:dyDescent="0.3">
      <c r="A71" s="663" t="s">
        <v>9</v>
      </c>
      <c r="B71" s="1226" t="s">
        <v>567</v>
      </c>
      <c r="C71" s="1227"/>
      <c r="E71" s="1300" t="s">
        <v>267</v>
      </c>
      <c r="F71" s="1301"/>
      <c r="G71" s="1224">
        <f>VLOOKUP(B71,'EXTRAUrbano.Piano inv. forn '!$D$58:$AB$77,3,FALSE)</f>
        <v>0</v>
      </c>
      <c r="H71" s="1225"/>
      <c r="I71" s="64"/>
      <c r="J71" s="1300" t="s">
        <v>268</v>
      </c>
      <c r="K71" s="1302"/>
      <c r="L71" s="1301"/>
      <c r="M71" s="1224">
        <f>VLOOKUP(B71,'EXTRAUrbano.Piano inv. forn '!$D$58:$AB$77,4,FALSE)</f>
        <v>0</v>
      </c>
      <c r="N71" s="1225"/>
      <c r="P71" s="660" t="s">
        <v>269</v>
      </c>
      <c r="Q71" s="525"/>
      <c r="S71" s="662" t="s">
        <v>270</v>
      </c>
      <c r="T71" s="1253"/>
      <c r="U71" s="1254"/>
      <c r="V71" s="406"/>
    </row>
    <row r="72" spans="1:23" ht="13.5" customHeight="1" thickBot="1" x14ac:dyDescent="0.3">
      <c r="A72" s="109"/>
      <c r="B72" s="76"/>
      <c r="C72" s="76"/>
      <c r="E72" s="77"/>
      <c r="F72" s="77"/>
      <c r="G72" s="78"/>
      <c r="H72" s="78"/>
      <c r="I72" s="64"/>
      <c r="J72" s="77"/>
      <c r="K72" s="77"/>
      <c r="L72" s="77"/>
      <c r="M72" s="78"/>
      <c r="N72" s="78"/>
      <c r="P72" s="79"/>
      <c r="S72" s="75"/>
      <c r="T72" s="552"/>
      <c r="V72" s="110"/>
      <c r="W72" s="523"/>
    </row>
    <row r="73" spans="1:23" ht="33.75" customHeight="1" thickBot="1" x14ac:dyDescent="0.3">
      <c r="A73" s="1305" t="s">
        <v>271</v>
      </c>
      <c r="B73" s="1306"/>
      <c r="C73" s="1306"/>
      <c r="D73" s="1307"/>
      <c r="E73" s="1210">
        <f>VLOOKUP(B71,'EXTRAUrbano.Piano inv. forn '!$D$58:$AB$77,17,FALSE)</f>
        <v>0</v>
      </c>
      <c r="F73" s="1258"/>
      <c r="G73" s="1258"/>
      <c r="H73" s="1211"/>
      <c r="I73" s="64"/>
      <c r="J73" s="1308" t="s">
        <v>52</v>
      </c>
      <c r="K73" s="1309"/>
      <c r="L73" s="1310"/>
      <c r="M73" s="1210">
        <f>VLOOKUP(B71,'EXTRAUrbano.Piano inv. forn '!$D$58:$AB$77,19,FALSE)</f>
        <v>0</v>
      </c>
      <c r="N73" s="1211"/>
      <c r="O73" s="98"/>
      <c r="P73" s="661" t="s">
        <v>272</v>
      </c>
      <c r="Q73" s="115">
        <f>M73+E73</f>
        <v>0</v>
      </c>
      <c r="S73" s="662" t="s">
        <v>273</v>
      </c>
      <c r="T73" s="1253"/>
      <c r="U73" s="1254"/>
      <c r="V73" s="110"/>
      <c r="W73" s="523"/>
    </row>
    <row r="74" spans="1:23" ht="33.75" customHeight="1" thickBot="1" x14ac:dyDescent="0.3">
      <c r="A74" s="116"/>
      <c r="B74" s="117"/>
      <c r="C74" s="563"/>
      <c r="D74" s="117"/>
      <c r="E74" s="118"/>
      <c r="F74" s="118"/>
      <c r="G74" s="118"/>
      <c r="H74" s="118"/>
      <c r="I74" s="64"/>
      <c r="J74" s="77"/>
      <c r="K74" s="77"/>
      <c r="L74" s="77"/>
      <c r="M74" s="118"/>
      <c r="N74" s="118"/>
      <c r="O74" s="98"/>
      <c r="P74" s="75"/>
      <c r="Q74" s="98"/>
      <c r="S74" s="75"/>
      <c r="T74" s="553"/>
      <c r="U74" s="553"/>
      <c r="V74" s="110"/>
      <c r="W74" s="523"/>
    </row>
    <row r="75" spans="1:23" s="147" customFormat="1" ht="72" customHeight="1" x14ac:dyDescent="0.25">
      <c r="A75" s="1286" t="s">
        <v>274</v>
      </c>
      <c r="B75" s="1288" t="s">
        <v>275</v>
      </c>
      <c r="C75" s="1311" t="s">
        <v>276</v>
      </c>
      <c r="D75" s="657" t="s">
        <v>277</v>
      </c>
      <c r="E75" s="656" t="s">
        <v>278</v>
      </c>
      <c r="F75" s="657" t="s">
        <v>279</v>
      </c>
      <c r="G75" s="657" t="s">
        <v>280</v>
      </c>
      <c r="H75" s="658" t="s">
        <v>241</v>
      </c>
      <c r="I75" s="658" t="s">
        <v>281</v>
      </c>
      <c r="J75" s="658" t="s">
        <v>282</v>
      </c>
      <c r="K75" s="658" t="s">
        <v>636</v>
      </c>
      <c r="L75" s="658" t="s">
        <v>283</v>
      </c>
      <c r="M75" s="658" t="s">
        <v>284</v>
      </c>
      <c r="N75" s="658" t="s">
        <v>285</v>
      </c>
      <c r="O75" s="658" t="s">
        <v>286</v>
      </c>
      <c r="P75" s="658" t="s">
        <v>287</v>
      </c>
      <c r="Q75" s="658" t="s">
        <v>288</v>
      </c>
      <c r="R75" s="658" t="s">
        <v>289</v>
      </c>
      <c r="S75" s="658" t="s">
        <v>290</v>
      </c>
      <c r="T75" s="658" t="s">
        <v>632</v>
      </c>
      <c r="U75" s="664" t="s">
        <v>291</v>
      </c>
      <c r="V75" s="526"/>
    </row>
    <row r="76" spans="1:23" s="147" customFormat="1" ht="28.5" customHeight="1" thickBot="1" x14ac:dyDescent="0.3">
      <c r="A76" s="1298"/>
      <c r="B76" s="1299"/>
      <c r="C76" s="1312"/>
      <c r="D76" s="659" t="s">
        <v>292</v>
      </c>
      <c r="E76" s="659" t="s">
        <v>305</v>
      </c>
      <c r="F76" s="659" t="s">
        <v>294</v>
      </c>
      <c r="G76" s="659" t="s">
        <v>294</v>
      </c>
      <c r="H76" s="659" t="s">
        <v>633</v>
      </c>
      <c r="I76" s="659" t="s">
        <v>674</v>
      </c>
      <c r="J76" s="659" t="s">
        <v>295</v>
      </c>
      <c r="K76" s="659" t="s">
        <v>296</v>
      </c>
      <c r="L76" s="659" t="s">
        <v>296</v>
      </c>
      <c r="M76" s="659" t="s">
        <v>297</v>
      </c>
      <c r="N76" s="659" t="s">
        <v>296</v>
      </c>
      <c r="O76" s="659" t="s">
        <v>298</v>
      </c>
      <c r="P76" s="659" t="s">
        <v>629</v>
      </c>
      <c r="Q76" s="659" t="s">
        <v>299</v>
      </c>
      <c r="R76" s="659" t="s">
        <v>300</v>
      </c>
      <c r="S76" s="659" t="s">
        <v>301</v>
      </c>
      <c r="T76" s="659" t="s">
        <v>301</v>
      </c>
      <c r="U76" s="665"/>
      <c r="V76" s="526"/>
    </row>
    <row r="77" spans="1:23" ht="15" customHeight="1" x14ac:dyDescent="0.25">
      <c r="A77" s="1303" t="str">
        <f>B71</f>
        <v>Extra-urb.ibr_m.5</v>
      </c>
      <c r="B77" s="666">
        <v>1</v>
      </c>
      <c r="C77" s="166"/>
      <c r="D77" s="87"/>
      <c r="E77" s="87"/>
      <c r="F77" s="166"/>
      <c r="G77" s="528"/>
      <c r="H77" s="89"/>
      <c r="I77" s="529"/>
      <c r="J77" s="530"/>
      <c r="K77" s="530"/>
      <c r="L77" s="531"/>
      <c r="M77" s="529"/>
      <c r="N77" s="531"/>
      <c r="O77" s="129"/>
      <c r="P77" s="129"/>
      <c r="Q77" s="529"/>
      <c r="R77" s="529"/>
      <c r="S77" s="529"/>
      <c r="T77" s="554"/>
      <c r="U77" s="555"/>
      <c r="V77" s="406"/>
    </row>
    <row r="78" spans="1:23" x14ac:dyDescent="0.25">
      <c r="A78" s="1303"/>
      <c r="B78" s="667">
        <v>2</v>
      </c>
      <c r="C78" s="84"/>
      <c r="D78" s="74"/>
      <c r="E78" s="74"/>
      <c r="F78" s="84"/>
      <c r="G78" s="533"/>
      <c r="H78" s="84"/>
      <c r="I78" s="534"/>
      <c r="J78" s="535"/>
      <c r="K78" s="535"/>
      <c r="L78" s="536"/>
      <c r="M78" s="534"/>
      <c r="N78" s="536"/>
      <c r="O78" s="120"/>
      <c r="P78" s="120"/>
      <c r="Q78" s="534"/>
      <c r="R78" s="534" t="s">
        <v>302</v>
      </c>
      <c r="S78" s="534"/>
      <c r="T78" s="556"/>
      <c r="U78" s="557"/>
      <c r="V78" s="406"/>
    </row>
    <row r="79" spans="1:23" x14ac:dyDescent="0.25">
      <c r="A79" s="1303"/>
      <c r="B79" s="667">
        <v>3</v>
      </c>
      <c r="C79" s="84"/>
      <c r="D79" s="74"/>
      <c r="E79" s="74"/>
      <c r="F79" s="84"/>
      <c r="G79" s="533"/>
      <c r="H79" s="84"/>
      <c r="I79" s="534"/>
      <c r="J79" s="535"/>
      <c r="K79" s="535"/>
      <c r="L79" s="536"/>
      <c r="M79" s="534"/>
      <c r="N79" s="536"/>
      <c r="O79" s="120"/>
      <c r="P79" s="120"/>
      <c r="Q79" s="534"/>
      <c r="R79" s="534"/>
      <c r="S79" s="534"/>
      <c r="T79" s="556"/>
      <c r="U79" s="557"/>
      <c r="V79" s="406"/>
    </row>
    <row r="80" spans="1:23" x14ac:dyDescent="0.25">
      <c r="A80" s="1303"/>
      <c r="B80" s="667">
        <v>4</v>
      </c>
      <c r="C80" s="84"/>
      <c r="D80" s="74"/>
      <c r="E80" s="74"/>
      <c r="F80" s="84"/>
      <c r="G80" s="533"/>
      <c r="H80" s="84"/>
      <c r="I80" s="534"/>
      <c r="J80" s="535"/>
      <c r="K80" s="535"/>
      <c r="L80" s="536"/>
      <c r="M80" s="534"/>
      <c r="N80" s="536"/>
      <c r="O80" s="120"/>
      <c r="P80" s="120"/>
      <c r="Q80" s="534"/>
      <c r="R80" s="534"/>
      <c r="S80" s="534"/>
      <c r="T80" s="556"/>
      <c r="U80" s="557"/>
      <c r="V80" s="406"/>
    </row>
    <row r="81" spans="1:23" x14ac:dyDescent="0.25">
      <c r="A81" s="1303"/>
      <c r="B81" s="667">
        <v>5</v>
      </c>
      <c r="C81" s="84"/>
      <c r="D81" s="74"/>
      <c r="E81" s="74"/>
      <c r="F81" s="84"/>
      <c r="G81" s="533"/>
      <c r="H81" s="84"/>
      <c r="I81" s="534"/>
      <c r="J81" s="535"/>
      <c r="K81" s="535"/>
      <c r="L81" s="536"/>
      <c r="M81" s="534"/>
      <c r="N81" s="536"/>
      <c r="O81" s="120"/>
      <c r="P81" s="120"/>
      <c r="Q81" s="534"/>
      <c r="R81" s="534"/>
      <c r="S81" s="534"/>
      <c r="T81" s="556"/>
      <c r="U81" s="557"/>
      <c r="V81" s="406"/>
    </row>
    <row r="82" spans="1:23" x14ac:dyDescent="0.25">
      <c r="A82" s="1303"/>
      <c r="B82" s="667">
        <v>6</v>
      </c>
      <c r="C82" s="84"/>
      <c r="D82" s="74"/>
      <c r="E82" s="74"/>
      <c r="F82" s="84"/>
      <c r="G82" s="533"/>
      <c r="H82" s="84"/>
      <c r="I82" s="534"/>
      <c r="J82" s="535"/>
      <c r="K82" s="535"/>
      <c r="L82" s="536"/>
      <c r="M82" s="534"/>
      <c r="N82" s="536"/>
      <c r="O82" s="120"/>
      <c r="P82" s="120"/>
      <c r="Q82" s="534"/>
      <c r="R82" s="534"/>
      <c r="S82" s="534"/>
      <c r="T82" s="556"/>
      <c r="U82" s="557"/>
      <c r="V82" s="406"/>
    </row>
    <row r="83" spans="1:23" x14ac:dyDescent="0.25">
      <c r="A83" s="1303"/>
      <c r="B83" s="667">
        <v>7</v>
      </c>
      <c r="C83" s="84"/>
      <c r="D83" s="74"/>
      <c r="E83" s="74"/>
      <c r="F83" s="84"/>
      <c r="G83" s="533"/>
      <c r="H83" s="84"/>
      <c r="I83" s="534"/>
      <c r="J83" s="535"/>
      <c r="K83" s="535"/>
      <c r="L83" s="536"/>
      <c r="M83" s="534"/>
      <c r="N83" s="536"/>
      <c r="O83" s="120"/>
      <c r="P83" s="120"/>
      <c r="Q83" s="534"/>
      <c r="R83" s="534"/>
      <c r="S83" s="534"/>
      <c r="T83" s="556"/>
      <c r="U83" s="557"/>
      <c r="V83" s="406"/>
    </row>
    <row r="84" spans="1:23" x14ac:dyDescent="0.25">
      <c r="A84" s="1303"/>
      <c r="B84" s="667">
        <v>8</v>
      </c>
      <c r="C84" s="84"/>
      <c r="D84" s="74"/>
      <c r="E84" s="74"/>
      <c r="F84" s="84"/>
      <c r="G84" s="533"/>
      <c r="H84" s="84"/>
      <c r="I84" s="534"/>
      <c r="J84" s="535"/>
      <c r="K84" s="535"/>
      <c r="L84" s="536"/>
      <c r="M84" s="534"/>
      <c r="N84" s="536"/>
      <c r="O84" s="120"/>
      <c r="P84" s="120"/>
      <c r="Q84" s="534"/>
      <c r="R84" s="534"/>
      <c r="S84" s="534"/>
      <c r="T84" s="556"/>
      <c r="U84" s="557"/>
      <c r="V84" s="406"/>
    </row>
    <row r="85" spans="1:23" x14ac:dyDescent="0.25">
      <c r="A85" s="1303"/>
      <c r="B85" s="667">
        <v>9</v>
      </c>
      <c r="C85" s="84"/>
      <c r="D85" s="74"/>
      <c r="E85" s="74"/>
      <c r="F85" s="84"/>
      <c r="G85" s="533"/>
      <c r="H85" s="84"/>
      <c r="I85" s="534"/>
      <c r="J85" s="535"/>
      <c r="K85" s="535"/>
      <c r="L85" s="536"/>
      <c r="M85" s="534"/>
      <c r="N85" s="536"/>
      <c r="O85" s="120"/>
      <c r="P85" s="120"/>
      <c r="Q85" s="534"/>
      <c r="R85" s="534"/>
      <c r="S85" s="534"/>
      <c r="T85" s="556"/>
      <c r="U85" s="557"/>
      <c r="V85" s="406"/>
    </row>
    <row r="86" spans="1:23" ht="15.75" thickBot="1" x14ac:dyDescent="0.3">
      <c r="A86" s="1304"/>
      <c r="B86" s="668">
        <v>10</v>
      </c>
      <c r="C86" s="104"/>
      <c r="D86" s="102"/>
      <c r="E86" s="102"/>
      <c r="F86" s="104"/>
      <c r="G86" s="538"/>
      <c r="H86" s="104"/>
      <c r="I86" s="539"/>
      <c r="J86" s="540"/>
      <c r="K86" s="540"/>
      <c r="L86" s="541"/>
      <c r="M86" s="539"/>
      <c r="N86" s="541"/>
      <c r="O86" s="121"/>
      <c r="P86" s="121"/>
      <c r="Q86" s="539"/>
      <c r="R86" s="539"/>
      <c r="S86" s="539"/>
      <c r="T86" s="558"/>
      <c r="U86" s="559"/>
      <c r="V86" s="406"/>
    </row>
    <row r="87" spans="1:23" ht="25.5" thickBot="1" x14ac:dyDescent="0.3">
      <c r="A87" s="612"/>
      <c r="C87" s="613"/>
      <c r="D87" s="614"/>
      <c r="E87" s="395" t="s">
        <v>303</v>
      </c>
      <c r="F87" s="396">
        <f>COUNTA(F77:F86)</f>
        <v>0</v>
      </c>
      <c r="G87" s="397">
        <f>COUNTA(G77:G86)</f>
        <v>0</v>
      </c>
      <c r="H87" s="613"/>
      <c r="I87" s="523"/>
      <c r="J87" s="615"/>
      <c r="K87" s="615"/>
      <c r="L87" s="616"/>
      <c r="M87" s="1208" t="s">
        <v>440</v>
      </c>
      <c r="N87" s="1209"/>
      <c r="O87" s="654">
        <f>SUM(O77:O86)</f>
        <v>0</v>
      </c>
      <c r="P87" s="655">
        <f>SUM(P77:P86)</f>
        <v>0</v>
      </c>
      <c r="Q87" s="523"/>
      <c r="S87" s="75"/>
      <c r="T87" s="79"/>
      <c r="U87" s="560"/>
      <c r="V87" s="545"/>
      <c r="W87" s="544"/>
    </row>
    <row r="88" spans="1:23" ht="15.75" thickBot="1" x14ac:dyDescent="0.3">
      <c r="A88" s="546"/>
      <c r="B88" s="521"/>
      <c r="C88" s="487"/>
      <c r="D88" s="487"/>
      <c r="E88" s="487"/>
      <c r="F88" s="521"/>
      <c r="G88" s="487"/>
      <c r="H88" s="487"/>
      <c r="I88" s="521"/>
      <c r="J88" s="521"/>
      <c r="K88" s="521"/>
      <c r="L88" s="487"/>
      <c r="M88" s="487"/>
      <c r="N88" s="487"/>
      <c r="O88" s="487"/>
      <c r="P88" s="487"/>
      <c r="Q88" s="487"/>
      <c r="R88" s="487"/>
      <c r="S88" s="487"/>
      <c r="T88" s="561"/>
      <c r="U88" s="562"/>
      <c r="V88" s="493"/>
    </row>
    <row r="89" spans="1:23" ht="15.75" thickBot="1" x14ac:dyDescent="0.3">
      <c r="A89" s="524"/>
      <c r="B89" s="402"/>
      <c r="C89" s="280"/>
      <c r="D89" s="280"/>
      <c r="E89" s="280"/>
      <c r="F89" s="402"/>
      <c r="G89" s="280"/>
      <c r="H89" s="280"/>
      <c r="I89" s="402"/>
      <c r="J89" s="402"/>
      <c r="K89" s="402"/>
      <c r="L89" s="280"/>
      <c r="M89" s="280"/>
      <c r="N89" s="280"/>
      <c r="O89" s="280"/>
      <c r="P89" s="280"/>
      <c r="Q89" s="280"/>
      <c r="R89" s="280"/>
      <c r="S89" s="280"/>
      <c r="T89" s="551"/>
      <c r="U89" s="551"/>
      <c r="V89" s="404"/>
    </row>
    <row r="90" spans="1:23" ht="28.5" thickBot="1" x14ac:dyDescent="0.3">
      <c r="A90" s="663" t="s">
        <v>9</v>
      </c>
      <c r="B90" s="1226" t="s">
        <v>567</v>
      </c>
      <c r="C90" s="1227"/>
      <c r="E90" s="1300" t="s">
        <v>267</v>
      </c>
      <c r="F90" s="1301"/>
      <c r="G90" s="1224">
        <f>VLOOKUP(B90,'EXTRAUrbano.Piano inv. forn '!$D$58:$AB$77,3,FALSE)</f>
        <v>0</v>
      </c>
      <c r="H90" s="1225"/>
      <c r="I90" s="64"/>
      <c r="J90" s="1300" t="s">
        <v>268</v>
      </c>
      <c r="K90" s="1302"/>
      <c r="L90" s="1301"/>
      <c r="M90" s="1224">
        <f>VLOOKUP(B90,'EXTRAUrbano.Piano inv. forn '!$D$58:$AB$77,4,FALSE)</f>
        <v>0</v>
      </c>
      <c r="N90" s="1225"/>
      <c r="P90" s="660" t="s">
        <v>269</v>
      </c>
      <c r="Q90" s="525"/>
      <c r="S90" s="662" t="s">
        <v>270</v>
      </c>
      <c r="T90" s="1253"/>
      <c r="U90" s="1254"/>
      <c r="V90" s="406"/>
    </row>
    <row r="91" spans="1:23" ht="13.5" customHeight="1" thickBot="1" x14ac:dyDescent="0.3">
      <c r="A91" s="109"/>
      <c r="B91" s="76"/>
      <c r="C91" s="76"/>
      <c r="E91" s="77"/>
      <c r="F91" s="77"/>
      <c r="G91" s="78"/>
      <c r="H91" s="78"/>
      <c r="I91" s="64"/>
      <c r="J91" s="77"/>
      <c r="K91" s="77"/>
      <c r="L91" s="77"/>
      <c r="M91" s="78"/>
      <c r="N91" s="78"/>
      <c r="P91" s="79"/>
      <c r="S91" s="75"/>
      <c r="T91" s="552"/>
      <c r="V91" s="110"/>
      <c r="W91" s="523"/>
    </row>
    <row r="92" spans="1:23" ht="33.75" customHeight="1" thickBot="1" x14ac:dyDescent="0.3">
      <c r="A92" s="1305" t="s">
        <v>271</v>
      </c>
      <c r="B92" s="1306"/>
      <c r="C92" s="1306"/>
      <c r="D92" s="1307"/>
      <c r="E92" s="1210">
        <f>VLOOKUP(B90,'EXTRAUrbano.Piano inv. forn '!$D$58:$AB$77,17,FALSE)</f>
        <v>0</v>
      </c>
      <c r="F92" s="1258"/>
      <c r="G92" s="1258"/>
      <c r="H92" s="1211"/>
      <c r="I92" s="64"/>
      <c r="J92" s="1308" t="s">
        <v>52</v>
      </c>
      <c r="K92" s="1309"/>
      <c r="L92" s="1310"/>
      <c r="M92" s="1210">
        <f>VLOOKUP(B90,'EXTRAUrbano.Piano inv. forn '!$D$58:$AB$77,19,FALSE)</f>
        <v>0</v>
      </c>
      <c r="N92" s="1211"/>
      <c r="O92" s="98"/>
      <c r="P92" s="661" t="s">
        <v>272</v>
      </c>
      <c r="Q92" s="115">
        <f>M92+E92</f>
        <v>0</v>
      </c>
      <c r="S92" s="662" t="s">
        <v>273</v>
      </c>
      <c r="T92" s="1253"/>
      <c r="U92" s="1254"/>
      <c r="V92" s="110"/>
      <c r="W92" s="523"/>
    </row>
    <row r="93" spans="1:23" ht="33.75" customHeight="1" thickBot="1" x14ac:dyDescent="0.3">
      <c r="A93" s="116"/>
      <c r="B93" s="117"/>
      <c r="C93" s="563"/>
      <c r="D93" s="117"/>
      <c r="E93" s="118"/>
      <c r="F93" s="118"/>
      <c r="G93" s="118"/>
      <c r="H93" s="118"/>
      <c r="I93" s="64"/>
      <c r="J93" s="77"/>
      <c r="K93" s="77"/>
      <c r="L93" s="77"/>
      <c r="M93" s="118"/>
      <c r="N93" s="118"/>
      <c r="O93" s="98"/>
      <c r="P93" s="75"/>
      <c r="Q93" s="98"/>
      <c r="S93" s="75"/>
      <c r="T93" s="553"/>
      <c r="U93" s="553"/>
      <c r="V93" s="110"/>
      <c r="W93" s="523"/>
    </row>
    <row r="94" spans="1:23" s="147" customFormat="1" ht="72" customHeight="1" x14ac:dyDescent="0.25">
      <c r="A94" s="1286" t="s">
        <v>274</v>
      </c>
      <c r="B94" s="1288" t="s">
        <v>275</v>
      </c>
      <c r="C94" s="1311" t="s">
        <v>276</v>
      </c>
      <c r="D94" s="657" t="s">
        <v>277</v>
      </c>
      <c r="E94" s="656" t="s">
        <v>278</v>
      </c>
      <c r="F94" s="657" t="s">
        <v>279</v>
      </c>
      <c r="G94" s="657" t="s">
        <v>280</v>
      </c>
      <c r="H94" s="658" t="s">
        <v>241</v>
      </c>
      <c r="I94" s="658" t="s">
        <v>281</v>
      </c>
      <c r="J94" s="658" t="s">
        <v>282</v>
      </c>
      <c r="K94" s="658" t="s">
        <v>636</v>
      </c>
      <c r="L94" s="658" t="s">
        <v>283</v>
      </c>
      <c r="M94" s="658" t="s">
        <v>284</v>
      </c>
      <c r="N94" s="658" t="s">
        <v>285</v>
      </c>
      <c r="O94" s="658" t="s">
        <v>286</v>
      </c>
      <c r="P94" s="658" t="s">
        <v>287</v>
      </c>
      <c r="Q94" s="658" t="s">
        <v>288</v>
      </c>
      <c r="R94" s="658" t="s">
        <v>289</v>
      </c>
      <c r="S94" s="658" t="s">
        <v>290</v>
      </c>
      <c r="T94" s="658" t="s">
        <v>632</v>
      </c>
      <c r="U94" s="664" t="s">
        <v>291</v>
      </c>
      <c r="V94" s="526"/>
    </row>
    <row r="95" spans="1:23" s="147" customFormat="1" ht="28.5" customHeight="1" thickBot="1" x14ac:dyDescent="0.3">
      <c r="A95" s="1298"/>
      <c r="B95" s="1299"/>
      <c r="C95" s="1312"/>
      <c r="D95" s="659" t="s">
        <v>292</v>
      </c>
      <c r="E95" s="659" t="s">
        <v>305</v>
      </c>
      <c r="F95" s="659" t="s">
        <v>294</v>
      </c>
      <c r="G95" s="659" t="s">
        <v>294</v>
      </c>
      <c r="H95" s="659" t="s">
        <v>633</v>
      </c>
      <c r="I95" s="659" t="s">
        <v>674</v>
      </c>
      <c r="J95" s="659" t="s">
        <v>295</v>
      </c>
      <c r="K95" s="659" t="s">
        <v>296</v>
      </c>
      <c r="L95" s="659" t="s">
        <v>296</v>
      </c>
      <c r="M95" s="659" t="s">
        <v>297</v>
      </c>
      <c r="N95" s="659" t="s">
        <v>296</v>
      </c>
      <c r="O95" s="659" t="s">
        <v>298</v>
      </c>
      <c r="P95" s="659" t="s">
        <v>629</v>
      </c>
      <c r="Q95" s="659" t="s">
        <v>299</v>
      </c>
      <c r="R95" s="659" t="s">
        <v>300</v>
      </c>
      <c r="S95" s="659" t="s">
        <v>301</v>
      </c>
      <c r="T95" s="659" t="s">
        <v>301</v>
      </c>
      <c r="U95" s="665"/>
      <c r="V95" s="526"/>
    </row>
    <row r="96" spans="1:23" ht="15" customHeight="1" x14ac:dyDescent="0.25">
      <c r="A96" s="1303" t="str">
        <f>B90</f>
        <v>Extra-urb.ibr_m.5</v>
      </c>
      <c r="B96" s="666">
        <v>1</v>
      </c>
      <c r="C96" s="166"/>
      <c r="D96" s="87"/>
      <c r="E96" s="87"/>
      <c r="F96" s="166"/>
      <c r="G96" s="528"/>
      <c r="H96" s="89"/>
      <c r="I96" s="529"/>
      <c r="J96" s="530"/>
      <c r="K96" s="530"/>
      <c r="L96" s="531"/>
      <c r="M96" s="529"/>
      <c r="N96" s="531"/>
      <c r="O96" s="129"/>
      <c r="P96" s="129"/>
      <c r="Q96" s="529"/>
      <c r="R96" s="529"/>
      <c r="S96" s="529"/>
      <c r="T96" s="554"/>
      <c r="U96" s="555"/>
      <c r="V96" s="406"/>
    </row>
    <row r="97" spans="1:23" x14ac:dyDescent="0.25">
      <c r="A97" s="1303"/>
      <c r="B97" s="667">
        <v>2</v>
      </c>
      <c r="C97" s="84"/>
      <c r="D97" s="74"/>
      <c r="E97" s="74"/>
      <c r="F97" s="84"/>
      <c r="G97" s="533"/>
      <c r="H97" s="84"/>
      <c r="I97" s="534"/>
      <c r="J97" s="535"/>
      <c r="K97" s="535"/>
      <c r="L97" s="536"/>
      <c r="M97" s="534"/>
      <c r="N97" s="536"/>
      <c r="O97" s="120"/>
      <c r="P97" s="120"/>
      <c r="Q97" s="534"/>
      <c r="R97" s="534" t="s">
        <v>302</v>
      </c>
      <c r="S97" s="534"/>
      <c r="T97" s="556"/>
      <c r="U97" s="557"/>
      <c r="V97" s="406"/>
    </row>
    <row r="98" spans="1:23" x14ac:dyDescent="0.25">
      <c r="A98" s="1303"/>
      <c r="B98" s="667">
        <v>3</v>
      </c>
      <c r="C98" s="84"/>
      <c r="D98" s="74"/>
      <c r="E98" s="74"/>
      <c r="F98" s="84"/>
      <c r="G98" s="533"/>
      <c r="H98" s="84"/>
      <c r="I98" s="534"/>
      <c r="J98" s="535"/>
      <c r="K98" s="535"/>
      <c r="L98" s="536"/>
      <c r="M98" s="534"/>
      <c r="N98" s="536"/>
      <c r="O98" s="120"/>
      <c r="P98" s="120"/>
      <c r="Q98" s="534"/>
      <c r="R98" s="534"/>
      <c r="S98" s="534"/>
      <c r="T98" s="556"/>
      <c r="U98" s="557"/>
      <c r="V98" s="406"/>
    </row>
    <row r="99" spans="1:23" x14ac:dyDescent="0.25">
      <c r="A99" s="1303"/>
      <c r="B99" s="667">
        <v>4</v>
      </c>
      <c r="C99" s="84"/>
      <c r="D99" s="74"/>
      <c r="E99" s="74"/>
      <c r="F99" s="84"/>
      <c r="G99" s="533"/>
      <c r="H99" s="84"/>
      <c r="I99" s="534"/>
      <c r="J99" s="535"/>
      <c r="K99" s="535"/>
      <c r="L99" s="536"/>
      <c r="M99" s="534"/>
      <c r="N99" s="536"/>
      <c r="O99" s="120"/>
      <c r="P99" s="120"/>
      <c r="Q99" s="534"/>
      <c r="R99" s="534"/>
      <c r="S99" s="534"/>
      <c r="T99" s="556"/>
      <c r="U99" s="557"/>
      <c r="V99" s="406"/>
    </row>
    <row r="100" spans="1:23" x14ac:dyDescent="0.25">
      <c r="A100" s="1303"/>
      <c r="B100" s="667">
        <v>5</v>
      </c>
      <c r="C100" s="84"/>
      <c r="D100" s="74"/>
      <c r="E100" s="74"/>
      <c r="F100" s="84"/>
      <c r="G100" s="533"/>
      <c r="H100" s="84"/>
      <c r="I100" s="534"/>
      <c r="J100" s="535"/>
      <c r="K100" s="535"/>
      <c r="L100" s="536"/>
      <c r="M100" s="534"/>
      <c r="N100" s="536"/>
      <c r="O100" s="120"/>
      <c r="P100" s="120"/>
      <c r="Q100" s="534"/>
      <c r="R100" s="534"/>
      <c r="S100" s="534"/>
      <c r="T100" s="556"/>
      <c r="U100" s="557"/>
      <c r="V100" s="406"/>
    </row>
    <row r="101" spans="1:23" x14ac:dyDescent="0.25">
      <c r="A101" s="1303"/>
      <c r="B101" s="667">
        <v>6</v>
      </c>
      <c r="C101" s="84"/>
      <c r="D101" s="74"/>
      <c r="E101" s="74"/>
      <c r="F101" s="84"/>
      <c r="G101" s="533"/>
      <c r="H101" s="84"/>
      <c r="I101" s="534"/>
      <c r="J101" s="535"/>
      <c r="K101" s="535"/>
      <c r="L101" s="536"/>
      <c r="M101" s="534"/>
      <c r="N101" s="536"/>
      <c r="O101" s="120"/>
      <c r="P101" s="120"/>
      <c r="Q101" s="534"/>
      <c r="R101" s="534"/>
      <c r="S101" s="534"/>
      <c r="T101" s="556"/>
      <c r="U101" s="557"/>
      <c r="V101" s="406"/>
    </row>
    <row r="102" spans="1:23" x14ac:dyDescent="0.25">
      <c r="A102" s="1303"/>
      <c r="B102" s="667">
        <v>7</v>
      </c>
      <c r="C102" s="84"/>
      <c r="D102" s="74"/>
      <c r="E102" s="74"/>
      <c r="F102" s="84"/>
      <c r="G102" s="533"/>
      <c r="H102" s="84"/>
      <c r="I102" s="534"/>
      <c r="J102" s="535"/>
      <c r="K102" s="535"/>
      <c r="L102" s="536"/>
      <c r="M102" s="534"/>
      <c r="N102" s="536"/>
      <c r="O102" s="120"/>
      <c r="P102" s="120"/>
      <c r="Q102" s="534"/>
      <c r="R102" s="534"/>
      <c r="S102" s="534"/>
      <c r="T102" s="556"/>
      <c r="U102" s="557"/>
      <c r="V102" s="406"/>
    </row>
    <row r="103" spans="1:23" x14ac:dyDescent="0.25">
      <c r="A103" s="1303"/>
      <c r="B103" s="667">
        <v>8</v>
      </c>
      <c r="C103" s="84"/>
      <c r="D103" s="74"/>
      <c r="E103" s="74"/>
      <c r="F103" s="84"/>
      <c r="G103" s="533"/>
      <c r="H103" s="84"/>
      <c r="I103" s="534"/>
      <c r="J103" s="535"/>
      <c r="K103" s="535"/>
      <c r="L103" s="536"/>
      <c r="M103" s="534"/>
      <c r="N103" s="536"/>
      <c r="O103" s="120"/>
      <c r="P103" s="120"/>
      <c r="Q103" s="534"/>
      <c r="R103" s="534"/>
      <c r="S103" s="534"/>
      <c r="T103" s="556"/>
      <c r="U103" s="557"/>
      <c r="V103" s="406"/>
    </row>
    <row r="104" spans="1:23" x14ac:dyDescent="0.25">
      <c r="A104" s="1303"/>
      <c r="B104" s="667">
        <v>9</v>
      </c>
      <c r="C104" s="84"/>
      <c r="D104" s="74"/>
      <c r="E104" s="74"/>
      <c r="F104" s="84"/>
      <c r="G104" s="533"/>
      <c r="H104" s="84"/>
      <c r="I104" s="534"/>
      <c r="J104" s="535"/>
      <c r="K104" s="535"/>
      <c r="L104" s="536"/>
      <c r="M104" s="534"/>
      <c r="N104" s="536"/>
      <c r="O104" s="120"/>
      <c r="P104" s="120"/>
      <c r="Q104" s="534"/>
      <c r="R104" s="534"/>
      <c r="S104" s="534"/>
      <c r="T104" s="556"/>
      <c r="U104" s="557"/>
      <c r="V104" s="406"/>
    </row>
    <row r="105" spans="1:23" ht="15.75" thickBot="1" x14ac:dyDescent="0.3">
      <c r="A105" s="1304"/>
      <c r="B105" s="668">
        <v>10</v>
      </c>
      <c r="C105" s="104"/>
      <c r="D105" s="102"/>
      <c r="E105" s="102"/>
      <c r="F105" s="104"/>
      <c r="G105" s="538"/>
      <c r="H105" s="104"/>
      <c r="I105" s="539"/>
      <c r="J105" s="540"/>
      <c r="K105" s="540"/>
      <c r="L105" s="541"/>
      <c r="M105" s="539"/>
      <c r="N105" s="541"/>
      <c r="O105" s="121"/>
      <c r="P105" s="121"/>
      <c r="Q105" s="539"/>
      <c r="R105" s="539"/>
      <c r="S105" s="539"/>
      <c r="T105" s="558"/>
      <c r="U105" s="559"/>
      <c r="V105" s="406"/>
    </row>
    <row r="106" spans="1:23" ht="25.5" thickBot="1" x14ac:dyDescent="0.3">
      <c r="A106" s="612"/>
      <c r="C106" s="613"/>
      <c r="D106" s="614"/>
      <c r="E106" s="395" t="s">
        <v>303</v>
      </c>
      <c r="F106" s="396">
        <f>COUNTA(F96:F105)</f>
        <v>0</v>
      </c>
      <c r="G106" s="397">
        <f>COUNTA(G96:G105)</f>
        <v>0</v>
      </c>
      <c r="H106" s="613"/>
      <c r="I106" s="523"/>
      <c r="J106" s="615"/>
      <c r="K106" s="615"/>
      <c r="L106" s="616"/>
      <c r="M106" s="1208" t="s">
        <v>440</v>
      </c>
      <c r="N106" s="1209"/>
      <c r="O106" s="654">
        <f>SUM(O96:O105)</f>
        <v>0</v>
      </c>
      <c r="P106" s="655">
        <f>SUM(P96:P105)</f>
        <v>0</v>
      </c>
      <c r="Q106" s="523"/>
      <c r="S106" s="75"/>
      <c r="T106" s="79"/>
      <c r="U106" s="560"/>
      <c r="V106" s="545"/>
      <c r="W106" s="544"/>
    </row>
    <row r="107" spans="1:23" ht="15.75" thickBot="1" x14ac:dyDescent="0.3">
      <c r="A107" s="546"/>
      <c r="B107" s="521"/>
      <c r="C107" s="487"/>
      <c r="D107" s="487"/>
      <c r="E107" s="487"/>
      <c r="F107" s="521"/>
      <c r="G107" s="487"/>
      <c r="H107" s="487"/>
      <c r="I107" s="521"/>
      <c r="J107" s="521"/>
      <c r="K107" s="521"/>
      <c r="L107" s="487"/>
      <c r="M107" s="487"/>
      <c r="N107" s="487"/>
      <c r="O107" s="487"/>
      <c r="P107" s="487"/>
      <c r="Q107" s="487"/>
      <c r="R107" s="487"/>
      <c r="S107" s="487"/>
      <c r="T107" s="561"/>
      <c r="U107" s="562"/>
      <c r="V107" s="493"/>
    </row>
    <row r="108" spans="1:23" ht="15.75" thickBot="1" x14ac:dyDescent="0.3">
      <c r="A108" s="524"/>
      <c r="B108" s="402"/>
      <c r="C108" s="280"/>
      <c r="D108" s="280"/>
      <c r="E108" s="280"/>
      <c r="F108" s="402"/>
      <c r="G108" s="280"/>
      <c r="H108" s="280"/>
      <c r="I108" s="402"/>
      <c r="J108" s="402"/>
      <c r="K108" s="402"/>
      <c r="L108" s="280"/>
      <c r="M108" s="280"/>
      <c r="N108" s="280"/>
      <c r="O108" s="280"/>
      <c r="P108" s="280"/>
      <c r="Q108" s="280"/>
      <c r="R108" s="280"/>
      <c r="S108" s="280"/>
      <c r="T108" s="551"/>
      <c r="U108" s="551"/>
      <c r="V108" s="404"/>
    </row>
    <row r="109" spans="1:23" ht="28.5" thickBot="1" x14ac:dyDescent="0.3">
      <c r="A109" s="663" t="s">
        <v>9</v>
      </c>
      <c r="B109" s="1226" t="s">
        <v>567</v>
      </c>
      <c r="C109" s="1227"/>
      <c r="E109" s="1300" t="s">
        <v>267</v>
      </c>
      <c r="F109" s="1301"/>
      <c r="G109" s="1224">
        <f>VLOOKUP(B109,'EXTRAUrbano.Piano inv. forn '!$D$58:$AB$77,3,FALSE)</f>
        <v>0</v>
      </c>
      <c r="H109" s="1225"/>
      <c r="I109" s="64"/>
      <c r="J109" s="1300" t="s">
        <v>268</v>
      </c>
      <c r="K109" s="1302"/>
      <c r="L109" s="1301"/>
      <c r="M109" s="1224">
        <f>VLOOKUP(B109,'EXTRAUrbano.Piano inv. forn '!$D$58:$AB$77,4,FALSE)</f>
        <v>0</v>
      </c>
      <c r="N109" s="1225"/>
      <c r="P109" s="660" t="s">
        <v>269</v>
      </c>
      <c r="Q109" s="525"/>
      <c r="S109" s="662" t="s">
        <v>270</v>
      </c>
      <c r="T109" s="1253"/>
      <c r="U109" s="1254"/>
      <c r="V109" s="406"/>
    </row>
    <row r="110" spans="1:23" ht="13.5" customHeight="1" thickBot="1" x14ac:dyDescent="0.3">
      <c r="A110" s="109"/>
      <c r="B110" s="76"/>
      <c r="C110" s="76"/>
      <c r="E110" s="77"/>
      <c r="F110" s="77"/>
      <c r="G110" s="78"/>
      <c r="H110" s="78"/>
      <c r="I110" s="64"/>
      <c r="J110" s="77"/>
      <c r="K110" s="77"/>
      <c r="L110" s="77"/>
      <c r="M110" s="78"/>
      <c r="N110" s="78"/>
      <c r="P110" s="79"/>
      <c r="S110" s="75"/>
      <c r="T110" s="552"/>
      <c r="V110" s="110"/>
      <c r="W110" s="523"/>
    </row>
    <row r="111" spans="1:23" ht="33.75" customHeight="1" thickBot="1" x14ac:dyDescent="0.3">
      <c r="A111" s="1305" t="s">
        <v>271</v>
      </c>
      <c r="B111" s="1306"/>
      <c r="C111" s="1306"/>
      <c r="D111" s="1307"/>
      <c r="E111" s="1210">
        <f>VLOOKUP(B109,'EXTRAUrbano.Piano inv. forn '!$D$58:$AB$77,17,FALSE)</f>
        <v>0</v>
      </c>
      <c r="F111" s="1258"/>
      <c r="G111" s="1258"/>
      <c r="H111" s="1211"/>
      <c r="I111" s="64"/>
      <c r="J111" s="1308" t="s">
        <v>52</v>
      </c>
      <c r="K111" s="1309"/>
      <c r="L111" s="1310"/>
      <c r="M111" s="1210">
        <f>VLOOKUP(B109,'EXTRAUrbano.Piano inv. forn '!$D$58:$AB$77,19,FALSE)</f>
        <v>0</v>
      </c>
      <c r="N111" s="1211"/>
      <c r="O111" s="98"/>
      <c r="P111" s="661" t="s">
        <v>272</v>
      </c>
      <c r="Q111" s="115">
        <f>M111+E111</f>
        <v>0</v>
      </c>
      <c r="S111" s="662" t="s">
        <v>273</v>
      </c>
      <c r="T111" s="1253"/>
      <c r="U111" s="1254"/>
      <c r="V111" s="110"/>
      <c r="W111" s="523"/>
    </row>
    <row r="112" spans="1:23" ht="33.75" customHeight="1" thickBot="1" x14ac:dyDescent="0.3">
      <c r="A112" s="116"/>
      <c r="B112" s="117"/>
      <c r="C112" s="563"/>
      <c r="D112" s="117"/>
      <c r="E112" s="118"/>
      <c r="F112" s="118"/>
      <c r="G112" s="118"/>
      <c r="H112" s="118"/>
      <c r="I112" s="64"/>
      <c r="J112" s="77"/>
      <c r="K112" s="77"/>
      <c r="L112" s="77"/>
      <c r="M112" s="118"/>
      <c r="N112" s="118"/>
      <c r="O112" s="98"/>
      <c r="P112" s="75"/>
      <c r="Q112" s="98"/>
      <c r="S112" s="75"/>
      <c r="T112" s="553"/>
      <c r="U112" s="553"/>
      <c r="V112" s="110"/>
      <c r="W112" s="523"/>
    </row>
    <row r="113" spans="1:23" s="147" customFormat="1" ht="72" customHeight="1" x14ac:dyDescent="0.25">
      <c r="A113" s="1286" t="s">
        <v>274</v>
      </c>
      <c r="B113" s="1288" t="s">
        <v>275</v>
      </c>
      <c r="C113" s="1311" t="s">
        <v>276</v>
      </c>
      <c r="D113" s="657" t="s">
        <v>277</v>
      </c>
      <c r="E113" s="656" t="s">
        <v>278</v>
      </c>
      <c r="F113" s="657" t="s">
        <v>279</v>
      </c>
      <c r="G113" s="657" t="s">
        <v>280</v>
      </c>
      <c r="H113" s="658" t="s">
        <v>241</v>
      </c>
      <c r="I113" s="658" t="s">
        <v>281</v>
      </c>
      <c r="J113" s="658" t="s">
        <v>282</v>
      </c>
      <c r="K113" s="658" t="s">
        <v>636</v>
      </c>
      <c r="L113" s="658" t="s">
        <v>283</v>
      </c>
      <c r="M113" s="658" t="s">
        <v>284</v>
      </c>
      <c r="N113" s="658" t="s">
        <v>285</v>
      </c>
      <c r="O113" s="658" t="s">
        <v>286</v>
      </c>
      <c r="P113" s="658" t="s">
        <v>287</v>
      </c>
      <c r="Q113" s="658" t="s">
        <v>288</v>
      </c>
      <c r="R113" s="658" t="s">
        <v>289</v>
      </c>
      <c r="S113" s="658" t="s">
        <v>290</v>
      </c>
      <c r="T113" s="658" t="s">
        <v>632</v>
      </c>
      <c r="U113" s="664" t="s">
        <v>291</v>
      </c>
      <c r="V113" s="526"/>
    </row>
    <row r="114" spans="1:23" s="147" customFormat="1" ht="28.5" customHeight="1" thickBot="1" x14ac:dyDescent="0.3">
      <c r="A114" s="1298"/>
      <c r="B114" s="1299"/>
      <c r="C114" s="1312"/>
      <c r="D114" s="659" t="s">
        <v>292</v>
      </c>
      <c r="E114" s="659" t="s">
        <v>305</v>
      </c>
      <c r="F114" s="659" t="s">
        <v>294</v>
      </c>
      <c r="G114" s="659" t="s">
        <v>294</v>
      </c>
      <c r="H114" s="659" t="s">
        <v>633</v>
      </c>
      <c r="I114" s="659" t="s">
        <v>674</v>
      </c>
      <c r="J114" s="659" t="s">
        <v>295</v>
      </c>
      <c r="K114" s="659" t="s">
        <v>296</v>
      </c>
      <c r="L114" s="659" t="s">
        <v>296</v>
      </c>
      <c r="M114" s="659" t="s">
        <v>297</v>
      </c>
      <c r="N114" s="659" t="s">
        <v>296</v>
      </c>
      <c r="O114" s="659" t="s">
        <v>298</v>
      </c>
      <c r="P114" s="659" t="s">
        <v>629</v>
      </c>
      <c r="Q114" s="659" t="s">
        <v>299</v>
      </c>
      <c r="R114" s="659" t="s">
        <v>300</v>
      </c>
      <c r="S114" s="659" t="s">
        <v>301</v>
      </c>
      <c r="T114" s="659" t="s">
        <v>301</v>
      </c>
      <c r="U114" s="665"/>
      <c r="V114" s="526"/>
    </row>
    <row r="115" spans="1:23" ht="15" customHeight="1" x14ac:dyDescent="0.25">
      <c r="A115" s="1303" t="str">
        <f>B109</f>
        <v>Extra-urb.ibr_m.5</v>
      </c>
      <c r="B115" s="666">
        <v>1</v>
      </c>
      <c r="C115" s="166"/>
      <c r="D115" s="87"/>
      <c r="E115" s="87"/>
      <c r="F115" s="166"/>
      <c r="G115" s="528"/>
      <c r="H115" s="89"/>
      <c r="I115" s="529"/>
      <c r="J115" s="530"/>
      <c r="K115" s="530"/>
      <c r="L115" s="531"/>
      <c r="M115" s="529"/>
      <c r="N115" s="531"/>
      <c r="O115" s="129"/>
      <c r="P115" s="129"/>
      <c r="Q115" s="529"/>
      <c r="R115" s="529"/>
      <c r="S115" s="529"/>
      <c r="T115" s="554"/>
      <c r="U115" s="555"/>
      <c r="V115" s="406"/>
    </row>
    <row r="116" spans="1:23" x14ac:dyDescent="0.25">
      <c r="A116" s="1303"/>
      <c r="B116" s="667">
        <v>2</v>
      </c>
      <c r="C116" s="84"/>
      <c r="D116" s="74"/>
      <c r="E116" s="74"/>
      <c r="F116" s="84"/>
      <c r="G116" s="533"/>
      <c r="H116" s="84"/>
      <c r="I116" s="534"/>
      <c r="J116" s="535"/>
      <c r="K116" s="535"/>
      <c r="L116" s="536"/>
      <c r="M116" s="534"/>
      <c r="N116" s="536"/>
      <c r="O116" s="120"/>
      <c r="P116" s="120"/>
      <c r="Q116" s="534"/>
      <c r="R116" s="534" t="s">
        <v>302</v>
      </c>
      <c r="S116" s="534"/>
      <c r="T116" s="556"/>
      <c r="U116" s="557"/>
      <c r="V116" s="406"/>
    </row>
    <row r="117" spans="1:23" x14ac:dyDescent="0.25">
      <c r="A117" s="1303"/>
      <c r="B117" s="667">
        <v>3</v>
      </c>
      <c r="C117" s="84"/>
      <c r="D117" s="74"/>
      <c r="E117" s="74"/>
      <c r="F117" s="84"/>
      <c r="G117" s="533"/>
      <c r="H117" s="84"/>
      <c r="I117" s="534"/>
      <c r="J117" s="535"/>
      <c r="K117" s="535"/>
      <c r="L117" s="536"/>
      <c r="M117" s="534"/>
      <c r="N117" s="536"/>
      <c r="O117" s="120"/>
      <c r="P117" s="120"/>
      <c r="Q117" s="534"/>
      <c r="R117" s="534"/>
      <c r="S117" s="534"/>
      <c r="T117" s="556"/>
      <c r="U117" s="557"/>
      <c r="V117" s="406"/>
    </row>
    <row r="118" spans="1:23" x14ac:dyDescent="0.25">
      <c r="A118" s="1303"/>
      <c r="B118" s="667">
        <v>4</v>
      </c>
      <c r="C118" s="84"/>
      <c r="D118" s="74"/>
      <c r="E118" s="74"/>
      <c r="F118" s="84"/>
      <c r="G118" s="533"/>
      <c r="H118" s="84"/>
      <c r="I118" s="534"/>
      <c r="J118" s="535"/>
      <c r="K118" s="535"/>
      <c r="L118" s="536"/>
      <c r="M118" s="534"/>
      <c r="N118" s="536"/>
      <c r="O118" s="120"/>
      <c r="P118" s="120"/>
      <c r="Q118" s="534"/>
      <c r="R118" s="534"/>
      <c r="S118" s="534"/>
      <c r="T118" s="556"/>
      <c r="U118" s="557"/>
      <c r="V118" s="406"/>
    </row>
    <row r="119" spans="1:23" x14ac:dyDescent="0.25">
      <c r="A119" s="1303"/>
      <c r="B119" s="667">
        <v>5</v>
      </c>
      <c r="C119" s="84"/>
      <c r="D119" s="74"/>
      <c r="E119" s="74"/>
      <c r="F119" s="84"/>
      <c r="G119" s="533"/>
      <c r="H119" s="84"/>
      <c r="I119" s="534"/>
      <c r="J119" s="535"/>
      <c r="K119" s="535"/>
      <c r="L119" s="536"/>
      <c r="M119" s="534"/>
      <c r="N119" s="536"/>
      <c r="O119" s="120"/>
      <c r="P119" s="120"/>
      <c r="Q119" s="534"/>
      <c r="R119" s="534"/>
      <c r="S119" s="534"/>
      <c r="T119" s="556"/>
      <c r="U119" s="557"/>
      <c r="V119" s="406"/>
    </row>
    <row r="120" spans="1:23" x14ac:dyDescent="0.25">
      <c r="A120" s="1303"/>
      <c r="B120" s="667">
        <v>6</v>
      </c>
      <c r="C120" s="84"/>
      <c r="D120" s="74"/>
      <c r="E120" s="74"/>
      <c r="F120" s="84"/>
      <c r="G120" s="533"/>
      <c r="H120" s="84"/>
      <c r="I120" s="534"/>
      <c r="J120" s="535"/>
      <c r="K120" s="535"/>
      <c r="L120" s="536"/>
      <c r="M120" s="534"/>
      <c r="N120" s="536"/>
      <c r="O120" s="120"/>
      <c r="P120" s="120"/>
      <c r="Q120" s="534"/>
      <c r="R120" s="534"/>
      <c r="S120" s="534"/>
      <c r="T120" s="556"/>
      <c r="U120" s="557"/>
      <c r="V120" s="406"/>
    </row>
    <row r="121" spans="1:23" x14ac:dyDescent="0.25">
      <c r="A121" s="1303"/>
      <c r="B121" s="667">
        <v>7</v>
      </c>
      <c r="C121" s="84"/>
      <c r="D121" s="74"/>
      <c r="E121" s="74"/>
      <c r="F121" s="84"/>
      <c r="G121" s="533"/>
      <c r="H121" s="84"/>
      <c r="I121" s="534"/>
      <c r="J121" s="535"/>
      <c r="K121" s="535"/>
      <c r="L121" s="536"/>
      <c r="M121" s="534"/>
      <c r="N121" s="536"/>
      <c r="O121" s="120"/>
      <c r="P121" s="120"/>
      <c r="Q121" s="534"/>
      <c r="R121" s="534"/>
      <c r="S121" s="534"/>
      <c r="T121" s="556"/>
      <c r="U121" s="557"/>
      <c r="V121" s="406"/>
    </row>
    <row r="122" spans="1:23" x14ac:dyDescent="0.25">
      <c r="A122" s="1303"/>
      <c r="B122" s="667">
        <v>8</v>
      </c>
      <c r="C122" s="84"/>
      <c r="D122" s="74"/>
      <c r="E122" s="74"/>
      <c r="F122" s="84"/>
      <c r="G122" s="533"/>
      <c r="H122" s="84"/>
      <c r="I122" s="534"/>
      <c r="J122" s="535"/>
      <c r="K122" s="535"/>
      <c r="L122" s="536"/>
      <c r="M122" s="534"/>
      <c r="N122" s="536"/>
      <c r="O122" s="120"/>
      <c r="P122" s="120"/>
      <c r="Q122" s="534"/>
      <c r="R122" s="534"/>
      <c r="S122" s="534"/>
      <c r="T122" s="556"/>
      <c r="U122" s="557"/>
      <c r="V122" s="406"/>
    </row>
    <row r="123" spans="1:23" x14ac:dyDescent="0.25">
      <c r="A123" s="1303"/>
      <c r="B123" s="667">
        <v>9</v>
      </c>
      <c r="C123" s="84"/>
      <c r="D123" s="74"/>
      <c r="E123" s="74"/>
      <c r="F123" s="84"/>
      <c r="G123" s="533"/>
      <c r="H123" s="84"/>
      <c r="I123" s="534"/>
      <c r="J123" s="535"/>
      <c r="K123" s="535"/>
      <c r="L123" s="536"/>
      <c r="M123" s="534"/>
      <c r="N123" s="536"/>
      <c r="O123" s="120"/>
      <c r="P123" s="120"/>
      <c r="Q123" s="534"/>
      <c r="R123" s="534"/>
      <c r="S123" s="534"/>
      <c r="T123" s="556"/>
      <c r="U123" s="557"/>
      <c r="V123" s="406"/>
    </row>
    <row r="124" spans="1:23" ht="15.75" thickBot="1" x14ac:dyDescent="0.3">
      <c r="A124" s="1304"/>
      <c r="B124" s="668">
        <v>10</v>
      </c>
      <c r="C124" s="104"/>
      <c r="D124" s="102"/>
      <c r="E124" s="102"/>
      <c r="F124" s="104"/>
      <c r="G124" s="538"/>
      <c r="H124" s="104"/>
      <c r="I124" s="539"/>
      <c r="J124" s="540"/>
      <c r="K124" s="540"/>
      <c r="L124" s="541"/>
      <c r="M124" s="539"/>
      <c r="N124" s="541"/>
      <c r="O124" s="121"/>
      <c r="P124" s="121"/>
      <c r="Q124" s="539"/>
      <c r="R124" s="539"/>
      <c r="S124" s="539"/>
      <c r="T124" s="558"/>
      <c r="U124" s="559"/>
      <c r="V124" s="406"/>
    </row>
    <row r="125" spans="1:23" ht="25.5" thickBot="1" x14ac:dyDescent="0.3">
      <c r="A125" s="612"/>
      <c r="C125" s="613"/>
      <c r="D125" s="614"/>
      <c r="E125" s="395" t="s">
        <v>303</v>
      </c>
      <c r="F125" s="396">
        <f>COUNTA(F115:F124)</f>
        <v>0</v>
      </c>
      <c r="G125" s="397">
        <f>COUNTA(G115:G124)</f>
        <v>0</v>
      </c>
      <c r="H125" s="613"/>
      <c r="I125" s="523"/>
      <c r="J125" s="615"/>
      <c r="K125" s="615"/>
      <c r="L125" s="616"/>
      <c r="M125" s="1208" t="s">
        <v>440</v>
      </c>
      <c r="N125" s="1209"/>
      <c r="O125" s="654">
        <f>SUM(O115:O124)</f>
        <v>0</v>
      </c>
      <c r="P125" s="655">
        <f>SUM(P115:P124)</f>
        <v>0</v>
      </c>
      <c r="Q125" s="523"/>
      <c r="S125" s="75"/>
      <c r="T125" s="79"/>
      <c r="U125" s="560"/>
      <c r="V125" s="545"/>
      <c r="W125" s="544"/>
    </row>
    <row r="126" spans="1:23" ht="15.75" thickBot="1" x14ac:dyDescent="0.3">
      <c r="A126" s="546"/>
      <c r="B126" s="521"/>
      <c r="C126" s="487"/>
      <c r="D126" s="487"/>
      <c r="E126" s="487"/>
      <c r="F126" s="521"/>
      <c r="G126" s="487"/>
      <c r="H126" s="487"/>
      <c r="I126" s="521"/>
      <c r="J126" s="521"/>
      <c r="K126" s="521"/>
      <c r="L126" s="487"/>
      <c r="M126" s="487"/>
      <c r="N126" s="487"/>
      <c r="O126" s="487"/>
      <c r="P126" s="487"/>
      <c r="Q126" s="487"/>
      <c r="R126" s="487"/>
      <c r="S126" s="487"/>
      <c r="T126" s="561"/>
      <c r="U126" s="562"/>
      <c r="V126" s="493"/>
    </row>
    <row r="127" spans="1:23" ht="15.75" thickBot="1" x14ac:dyDescent="0.3">
      <c r="A127" s="524"/>
      <c r="B127" s="402"/>
      <c r="C127" s="280"/>
      <c r="D127" s="280"/>
      <c r="E127" s="280"/>
      <c r="F127" s="402"/>
      <c r="G127" s="280"/>
      <c r="H127" s="280"/>
      <c r="I127" s="402"/>
      <c r="J127" s="402"/>
      <c r="K127" s="402"/>
      <c r="L127" s="280"/>
      <c r="M127" s="280"/>
      <c r="N127" s="280"/>
      <c r="O127" s="280"/>
      <c r="P127" s="280"/>
      <c r="Q127" s="280"/>
      <c r="R127" s="280"/>
      <c r="S127" s="280"/>
      <c r="T127" s="551"/>
      <c r="U127" s="551"/>
      <c r="V127" s="404"/>
    </row>
    <row r="128" spans="1:23" ht="28.5" thickBot="1" x14ac:dyDescent="0.3">
      <c r="A128" s="663" t="s">
        <v>9</v>
      </c>
      <c r="B128" s="1226" t="s">
        <v>567</v>
      </c>
      <c r="C128" s="1227"/>
      <c r="E128" s="1300" t="s">
        <v>267</v>
      </c>
      <c r="F128" s="1301"/>
      <c r="G128" s="1224">
        <f>VLOOKUP(B128,'EXTRAUrbano.Piano inv. forn '!$D$58:$AB$77,3,FALSE)</f>
        <v>0</v>
      </c>
      <c r="H128" s="1225"/>
      <c r="I128" s="64"/>
      <c r="J128" s="1300" t="s">
        <v>268</v>
      </c>
      <c r="K128" s="1302"/>
      <c r="L128" s="1301"/>
      <c r="M128" s="1224">
        <f>VLOOKUP(B128,'EXTRAUrbano.Piano inv. forn '!$D$58:$AB$77,4,FALSE)</f>
        <v>0</v>
      </c>
      <c r="N128" s="1225"/>
      <c r="P128" s="660" t="s">
        <v>269</v>
      </c>
      <c r="Q128" s="525"/>
      <c r="S128" s="662" t="s">
        <v>270</v>
      </c>
      <c r="T128" s="1253"/>
      <c r="U128" s="1254"/>
      <c r="V128" s="406"/>
    </row>
    <row r="129" spans="1:23" ht="13.5" customHeight="1" thickBot="1" x14ac:dyDescent="0.3">
      <c r="A129" s="109"/>
      <c r="B129" s="76"/>
      <c r="C129" s="76"/>
      <c r="E129" s="77"/>
      <c r="F129" s="77"/>
      <c r="G129" s="78"/>
      <c r="H129" s="78"/>
      <c r="I129" s="64"/>
      <c r="J129" s="77"/>
      <c r="K129" s="77"/>
      <c r="L129" s="77"/>
      <c r="M129" s="78"/>
      <c r="N129" s="78"/>
      <c r="P129" s="79"/>
      <c r="S129" s="75"/>
      <c r="T129" s="552"/>
      <c r="V129" s="110"/>
      <c r="W129" s="523"/>
    </row>
    <row r="130" spans="1:23" ht="33.75" customHeight="1" thickBot="1" x14ac:dyDescent="0.3">
      <c r="A130" s="1305" t="s">
        <v>271</v>
      </c>
      <c r="B130" s="1306"/>
      <c r="C130" s="1306"/>
      <c r="D130" s="1307"/>
      <c r="E130" s="1210">
        <f>VLOOKUP(B128,'EXTRAUrbano.Piano inv. forn '!$D$58:$AB$77,17,FALSE)</f>
        <v>0</v>
      </c>
      <c r="F130" s="1258"/>
      <c r="G130" s="1258"/>
      <c r="H130" s="1211"/>
      <c r="I130" s="64"/>
      <c r="J130" s="1308" t="s">
        <v>52</v>
      </c>
      <c r="K130" s="1309"/>
      <c r="L130" s="1310"/>
      <c r="M130" s="1210">
        <f>VLOOKUP(B128,'EXTRAUrbano.Piano inv. forn '!$D$58:$AB$77,19,FALSE)</f>
        <v>0</v>
      </c>
      <c r="N130" s="1211"/>
      <c r="O130" s="98"/>
      <c r="P130" s="661" t="s">
        <v>272</v>
      </c>
      <c r="Q130" s="115">
        <f>M130+E130</f>
        <v>0</v>
      </c>
      <c r="S130" s="662" t="s">
        <v>273</v>
      </c>
      <c r="T130" s="1253"/>
      <c r="U130" s="1254"/>
      <c r="V130" s="110"/>
      <c r="W130" s="523"/>
    </row>
    <row r="131" spans="1:23" ht="33.75" customHeight="1" thickBot="1" x14ac:dyDescent="0.3">
      <c r="A131" s="116"/>
      <c r="B131" s="117"/>
      <c r="C131" s="563"/>
      <c r="D131" s="117"/>
      <c r="E131" s="118"/>
      <c r="F131" s="118"/>
      <c r="G131" s="118"/>
      <c r="H131" s="118"/>
      <c r="I131" s="64"/>
      <c r="J131" s="77"/>
      <c r="K131" s="77"/>
      <c r="L131" s="77"/>
      <c r="M131" s="118"/>
      <c r="N131" s="118"/>
      <c r="O131" s="98"/>
      <c r="P131" s="75"/>
      <c r="Q131" s="98"/>
      <c r="S131" s="75"/>
      <c r="T131" s="553"/>
      <c r="U131" s="553"/>
      <c r="V131" s="110"/>
      <c r="W131" s="523"/>
    </row>
    <row r="132" spans="1:23" s="147" customFormat="1" ht="72" customHeight="1" x14ac:dyDescent="0.25">
      <c r="A132" s="1286" t="s">
        <v>274</v>
      </c>
      <c r="B132" s="1288" t="s">
        <v>275</v>
      </c>
      <c r="C132" s="1311" t="s">
        <v>276</v>
      </c>
      <c r="D132" s="657" t="s">
        <v>277</v>
      </c>
      <c r="E132" s="656" t="s">
        <v>278</v>
      </c>
      <c r="F132" s="657" t="s">
        <v>279</v>
      </c>
      <c r="G132" s="657" t="s">
        <v>280</v>
      </c>
      <c r="H132" s="658" t="s">
        <v>241</v>
      </c>
      <c r="I132" s="658" t="s">
        <v>281</v>
      </c>
      <c r="J132" s="658" t="s">
        <v>282</v>
      </c>
      <c r="K132" s="658" t="s">
        <v>636</v>
      </c>
      <c r="L132" s="658" t="s">
        <v>283</v>
      </c>
      <c r="M132" s="658" t="s">
        <v>284</v>
      </c>
      <c r="N132" s="658" t="s">
        <v>285</v>
      </c>
      <c r="O132" s="658" t="s">
        <v>286</v>
      </c>
      <c r="P132" s="658" t="s">
        <v>287</v>
      </c>
      <c r="Q132" s="658" t="s">
        <v>288</v>
      </c>
      <c r="R132" s="658" t="s">
        <v>289</v>
      </c>
      <c r="S132" s="658" t="s">
        <v>290</v>
      </c>
      <c r="T132" s="658" t="s">
        <v>632</v>
      </c>
      <c r="U132" s="664" t="s">
        <v>291</v>
      </c>
      <c r="V132" s="526"/>
    </row>
    <row r="133" spans="1:23" s="147" customFormat="1" ht="28.5" customHeight="1" thickBot="1" x14ac:dyDescent="0.3">
      <c r="A133" s="1298"/>
      <c r="B133" s="1299"/>
      <c r="C133" s="1312"/>
      <c r="D133" s="659" t="s">
        <v>292</v>
      </c>
      <c r="E133" s="659" t="s">
        <v>305</v>
      </c>
      <c r="F133" s="659" t="s">
        <v>294</v>
      </c>
      <c r="G133" s="659" t="s">
        <v>294</v>
      </c>
      <c r="H133" s="659" t="s">
        <v>633</v>
      </c>
      <c r="I133" s="659" t="s">
        <v>674</v>
      </c>
      <c r="J133" s="659" t="s">
        <v>295</v>
      </c>
      <c r="K133" s="659" t="s">
        <v>296</v>
      </c>
      <c r="L133" s="659" t="s">
        <v>296</v>
      </c>
      <c r="M133" s="659" t="s">
        <v>297</v>
      </c>
      <c r="N133" s="659" t="s">
        <v>296</v>
      </c>
      <c r="O133" s="659" t="s">
        <v>298</v>
      </c>
      <c r="P133" s="659" t="s">
        <v>629</v>
      </c>
      <c r="Q133" s="659" t="s">
        <v>299</v>
      </c>
      <c r="R133" s="659" t="s">
        <v>300</v>
      </c>
      <c r="S133" s="659" t="s">
        <v>301</v>
      </c>
      <c r="T133" s="659" t="s">
        <v>301</v>
      </c>
      <c r="U133" s="665"/>
      <c r="V133" s="526"/>
    </row>
    <row r="134" spans="1:23" ht="15" customHeight="1" x14ac:dyDescent="0.25">
      <c r="A134" s="1303" t="str">
        <f>B128</f>
        <v>Extra-urb.ibr_m.5</v>
      </c>
      <c r="B134" s="666">
        <v>1</v>
      </c>
      <c r="C134" s="166"/>
      <c r="D134" s="87"/>
      <c r="E134" s="87"/>
      <c r="F134" s="166"/>
      <c r="G134" s="528"/>
      <c r="H134" s="89"/>
      <c r="I134" s="529"/>
      <c r="J134" s="530"/>
      <c r="K134" s="530"/>
      <c r="L134" s="531"/>
      <c r="M134" s="529"/>
      <c r="N134" s="531"/>
      <c r="O134" s="129"/>
      <c r="P134" s="129"/>
      <c r="Q134" s="529"/>
      <c r="R134" s="529"/>
      <c r="S134" s="529"/>
      <c r="T134" s="554"/>
      <c r="U134" s="555"/>
      <c r="V134" s="406"/>
    </row>
    <row r="135" spans="1:23" x14ac:dyDescent="0.25">
      <c r="A135" s="1303"/>
      <c r="B135" s="667">
        <v>2</v>
      </c>
      <c r="C135" s="84"/>
      <c r="D135" s="74"/>
      <c r="E135" s="74"/>
      <c r="F135" s="84"/>
      <c r="G135" s="533"/>
      <c r="H135" s="84"/>
      <c r="I135" s="534"/>
      <c r="J135" s="535"/>
      <c r="K135" s="535"/>
      <c r="L135" s="536"/>
      <c r="M135" s="534"/>
      <c r="N135" s="536"/>
      <c r="O135" s="120"/>
      <c r="P135" s="120"/>
      <c r="Q135" s="534"/>
      <c r="R135" s="534" t="s">
        <v>302</v>
      </c>
      <c r="S135" s="534"/>
      <c r="T135" s="556"/>
      <c r="U135" s="557"/>
      <c r="V135" s="406"/>
    </row>
    <row r="136" spans="1:23" x14ac:dyDescent="0.25">
      <c r="A136" s="1303"/>
      <c r="B136" s="667">
        <v>3</v>
      </c>
      <c r="C136" s="84"/>
      <c r="D136" s="74"/>
      <c r="E136" s="74"/>
      <c r="F136" s="84"/>
      <c r="G136" s="533"/>
      <c r="H136" s="84"/>
      <c r="I136" s="534"/>
      <c r="J136" s="535"/>
      <c r="K136" s="535"/>
      <c r="L136" s="536"/>
      <c r="M136" s="534"/>
      <c r="N136" s="536"/>
      <c r="O136" s="120"/>
      <c r="P136" s="120"/>
      <c r="Q136" s="534"/>
      <c r="R136" s="534"/>
      <c r="S136" s="534"/>
      <c r="T136" s="556"/>
      <c r="U136" s="557"/>
      <c r="V136" s="406"/>
    </row>
    <row r="137" spans="1:23" x14ac:dyDescent="0.25">
      <c r="A137" s="1303"/>
      <c r="B137" s="667">
        <v>4</v>
      </c>
      <c r="C137" s="84"/>
      <c r="D137" s="74"/>
      <c r="E137" s="74"/>
      <c r="F137" s="84"/>
      <c r="G137" s="533"/>
      <c r="H137" s="84"/>
      <c r="I137" s="534"/>
      <c r="J137" s="535"/>
      <c r="K137" s="535"/>
      <c r="L137" s="536"/>
      <c r="M137" s="534"/>
      <c r="N137" s="536"/>
      <c r="O137" s="120"/>
      <c r="P137" s="120"/>
      <c r="Q137" s="534"/>
      <c r="R137" s="534"/>
      <c r="S137" s="534"/>
      <c r="T137" s="556"/>
      <c r="U137" s="557"/>
      <c r="V137" s="406"/>
    </row>
    <row r="138" spans="1:23" x14ac:dyDescent="0.25">
      <c r="A138" s="1303"/>
      <c r="B138" s="667">
        <v>5</v>
      </c>
      <c r="C138" s="84"/>
      <c r="D138" s="74"/>
      <c r="E138" s="74"/>
      <c r="F138" s="84"/>
      <c r="G138" s="533"/>
      <c r="H138" s="84"/>
      <c r="I138" s="534"/>
      <c r="J138" s="535"/>
      <c r="K138" s="535"/>
      <c r="L138" s="536"/>
      <c r="M138" s="534"/>
      <c r="N138" s="536"/>
      <c r="O138" s="120"/>
      <c r="P138" s="120"/>
      <c r="Q138" s="534"/>
      <c r="R138" s="534"/>
      <c r="S138" s="534"/>
      <c r="T138" s="556"/>
      <c r="U138" s="557"/>
      <c r="V138" s="406"/>
    </row>
    <row r="139" spans="1:23" x14ac:dyDescent="0.25">
      <c r="A139" s="1303"/>
      <c r="B139" s="667">
        <v>6</v>
      </c>
      <c r="C139" s="84"/>
      <c r="D139" s="74"/>
      <c r="E139" s="74"/>
      <c r="F139" s="84"/>
      <c r="G139" s="533"/>
      <c r="H139" s="84"/>
      <c r="I139" s="534"/>
      <c r="J139" s="535"/>
      <c r="K139" s="535"/>
      <c r="L139" s="536"/>
      <c r="M139" s="534"/>
      <c r="N139" s="536"/>
      <c r="O139" s="120"/>
      <c r="P139" s="120"/>
      <c r="Q139" s="534"/>
      <c r="R139" s="534"/>
      <c r="S139" s="534"/>
      <c r="T139" s="556"/>
      <c r="U139" s="557"/>
      <c r="V139" s="406"/>
    </row>
    <row r="140" spans="1:23" x14ac:dyDescent="0.25">
      <c r="A140" s="1303"/>
      <c r="B140" s="667">
        <v>7</v>
      </c>
      <c r="C140" s="84"/>
      <c r="D140" s="74"/>
      <c r="E140" s="74"/>
      <c r="F140" s="84"/>
      <c r="G140" s="533"/>
      <c r="H140" s="84"/>
      <c r="I140" s="534"/>
      <c r="J140" s="535"/>
      <c r="K140" s="535"/>
      <c r="L140" s="536"/>
      <c r="M140" s="534"/>
      <c r="N140" s="536"/>
      <c r="O140" s="120"/>
      <c r="P140" s="120"/>
      <c r="Q140" s="534"/>
      <c r="R140" s="534"/>
      <c r="S140" s="534"/>
      <c r="T140" s="556"/>
      <c r="U140" s="557"/>
      <c r="V140" s="406"/>
    </row>
    <row r="141" spans="1:23" x14ac:dyDescent="0.25">
      <c r="A141" s="1303"/>
      <c r="B141" s="667">
        <v>8</v>
      </c>
      <c r="C141" s="84"/>
      <c r="D141" s="74"/>
      <c r="E141" s="74"/>
      <c r="F141" s="84"/>
      <c r="G141" s="533"/>
      <c r="H141" s="84"/>
      <c r="I141" s="534"/>
      <c r="J141" s="535"/>
      <c r="K141" s="535"/>
      <c r="L141" s="536"/>
      <c r="M141" s="534"/>
      <c r="N141" s="536"/>
      <c r="O141" s="120"/>
      <c r="P141" s="120"/>
      <c r="Q141" s="534"/>
      <c r="R141" s="534"/>
      <c r="S141" s="534"/>
      <c r="T141" s="556"/>
      <c r="U141" s="557"/>
      <c r="V141" s="406"/>
    </row>
    <row r="142" spans="1:23" x14ac:dyDescent="0.25">
      <c r="A142" s="1303"/>
      <c r="B142" s="667">
        <v>9</v>
      </c>
      <c r="C142" s="84"/>
      <c r="D142" s="74"/>
      <c r="E142" s="74"/>
      <c r="F142" s="84"/>
      <c r="G142" s="533"/>
      <c r="H142" s="84"/>
      <c r="I142" s="534"/>
      <c r="J142" s="535"/>
      <c r="K142" s="535"/>
      <c r="L142" s="536"/>
      <c r="M142" s="534"/>
      <c r="N142" s="536"/>
      <c r="O142" s="120"/>
      <c r="P142" s="120"/>
      <c r="Q142" s="534"/>
      <c r="R142" s="534"/>
      <c r="S142" s="534"/>
      <c r="T142" s="556"/>
      <c r="U142" s="557"/>
      <c r="V142" s="406"/>
    </row>
    <row r="143" spans="1:23" ht="15.75" thickBot="1" x14ac:dyDescent="0.3">
      <c r="A143" s="1304"/>
      <c r="B143" s="668">
        <v>10</v>
      </c>
      <c r="C143" s="104"/>
      <c r="D143" s="102"/>
      <c r="E143" s="102"/>
      <c r="F143" s="104"/>
      <c r="G143" s="538"/>
      <c r="H143" s="104"/>
      <c r="I143" s="539"/>
      <c r="J143" s="540"/>
      <c r="K143" s="540"/>
      <c r="L143" s="541"/>
      <c r="M143" s="539"/>
      <c r="N143" s="541"/>
      <c r="O143" s="121"/>
      <c r="P143" s="121"/>
      <c r="Q143" s="539"/>
      <c r="R143" s="539"/>
      <c r="S143" s="539"/>
      <c r="T143" s="558"/>
      <c r="U143" s="559"/>
      <c r="V143" s="406"/>
    </row>
    <row r="144" spans="1:23" ht="25.5" thickBot="1" x14ac:dyDescent="0.3">
      <c r="A144" s="612"/>
      <c r="C144" s="613"/>
      <c r="D144" s="614"/>
      <c r="E144" s="395" t="s">
        <v>303</v>
      </c>
      <c r="F144" s="396">
        <f>COUNTA(F134:F143)</f>
        <v>0</v>
      </c>
      <c r="G144" s="397">
        <f>COUNTA(G134:G143)</f>
        <v>0</v>
      </c>
      <c r="H144" s="613"/>
      <c r="I144" s="523"/>
      <c r="J144" s="615"/>
      <c r="K144" s="615"/>
      <c r="L144" s="616"/>
      <c r="M144" s="1208" t="s">
        <v>440</v>
      </c>
      <c r="N144" s="1209"/>
      <c r="O144" s="654">
        <f>SUM(O134:O143)</f>
        <v>0</v>
      </c>
      <c r="P144" s="655">
        <f>SUM(P134:P143)</f>
        <v>0</v>
      </c>
      <c r="Q144" s="523"/>
      <c r="S144" s="75"/>
      <c r="T144" s="79"/>
      <c r="U144" s="560"/>
      <c r="V144" s="545"/>
      <c r="W144" s="544"/>
    </row>
    <row r="145" spans="1:23" ht="15.75" thickBot="1" x14ac:dyDescent="0.3">
      <c r="A145" s="546"/>
      <c r="B145" s="521"/>
      <c r="C145" s="487"/>
      <c r="D145" s="487"/>
      <c r="E145" s="487"/>
      <c r="F145" s="521"/>
      <c r="G145" s="487"/>
      <c r="H145" s="487"/>
      <c r="I145" s="521"/>
      <c r="J145" s="521"/>
      <c r="K145" s="521"/>
      <c r="L145" s="487"/>
      <c r="M145" s="487"/>
      <c r="N145" s="487"/>
      <c r="O145" s="487"/>
      <c r="P145" s="487"/>
      <c r="Q145" s="487"/>
      <c r="R145" s="487"/>
      <c r="S145" s="487"/>
      <c r="T145" s="561"/>
      <c r="U145" s="562"/>
      <c r="V145" s="493"/>
    </row>
    <row r="146" spans="1:23" ht="15.75" thickBot="1" x14ac:dyDescent="0.3">
      <c r="A146" s="524"/>
      <c r="B146" s="402"/>
      <c r="C146" s="280"/>
      <c r="D146" s="280"/>
      <c r="E146" s="280"/>
      <c r="F146" s="402"/>
      <c r="G146" s="280"/>
      <c r="H146" s="280"/>
      <c r="I146" s="402"/>
      <c r="J146" s="402"/>
      <c r="K146" s="402"/>
      <c r="L146" s="280"/>
      <c r="M146" s="280"/>
      <c r="N146" s="280"/>
      <c r="O146" s="280"/>
      <c r="P146" s="280"/>
      <c r="Q146" s="280"/>
      <c r="R146" s="280"/>
      <c r="S146" s="280"/>
      <c r="T146" s="551"/>
      <c r="U146" s="551"/>
      <c r="V146" s="404"/>
    </row>
    <row r="147" spans="1:23" ht="28.5" thickBot="1" x14ac:dyDescent="0.3">
      <c r="A147" s="663" t="s">
        <v>9</v>
      </c>
      <c r="B147" s="1226" t="s">
        <v>567</v>
      </c>
      <c r="C147" s="1227"/>
      <c r="E147" s="1300" t="s">
        <v>267</v>
      </c>
      <c r="F147" s="1301"/>
      <c r="G147" s="1224">
        <f>VLOOKUP(B147,'EXTRAUrbano.Piano inv. forn '!$D$58:$AB$77,3,FALSE)</f>
        <v>0</v>
      </c>
      <c r="H147" s="1225"/>
      <c r="I147" s="64"/>
      <c r="J147" s="1300" t="s">
        <v>268</v>
      </c>
      <c r="K147" s="1302"/>
      <c r="L147" s="1301"/>
      <c r="M147" s="1224">
        <f>VLOOKUP(B147,'EXTRAUrbano.Piano inv. forn '!$D$58:$AB$77,4,FALSE)</f>
        <v>0</v>
      </c>
      <c r="N147" s="1225"/>
      <c r="P147" s="660" t="s">
        <v>269</v>
      </c>
      <c r="Q147" s="525"/>
      <c r="S147" s="662" t="s">
        <v>270</v>
      </c>
      <c r="T147" s="1253"/>
      <c r="U147" s="1254"/>
      <c r="V147" s="406"/>
    </row>
    <row r="148" spans="1:23" ht="13.5" customHeight="1" thickBot="1" x14ac:dyDescent="0.3">
      <c r="A148" s="109"/>
      <c r="B148" s="76"/>
      <c r="C148" s="76"/>
      <c r="E148" s="77"/>
      <c r="F148" s="77"/>
      <c r="G148" s="78"/>
      <c r="H148" s="78"/>
      <c r="I148" s="64"/>
      <c r="J148" s="77"/>
      <c r="K148" s="77"/>
      <c r="L148" s="77"/>
      <c r="M148" s="78"/>
      <c r="N148" s="78"/>
      <c r="P148" s="79"/>
      <c r="S148" s="75"/>
      <c r="T148" s="552"/>
      <c r="V148" s="110"/>
      <c r="W148" s="523"/>
    </row>
    <row r="149" spans="1:23" ht="33.75" customHeight="1" thickBot="1" x14ac:dyDescent="0.3">
      <c r="A149" s="1305" t="s">
        <v>271</v>
      </c>
      <c r="B149" s="1306"/>
      <c r="C149" s="1306"/>
      <c r="D149" s="1307"/>
      <c r="E149" s="1210">
        <f>VLOOKUP(B147,'EXTRAUrbano.Piano inv. forn '!$D$58:$AB$77,17,FALSE)</f>
        <v>0</v>
      </c>
      <c r="F149" s="1258"/>
      <c r="G149" s="1258"/>
      <c r="H149" s="1211"/>
      <c r="I149" s="64"/>
      <c r="J149" s="1308" t="s">
        <v>52</v>
      </c>
      <c r="K149" s="1309"/>
      <c r="L149" s="1310"/>
      <c r="M149" s="1210">
        <f>VLOOKUP(B147,'EXTRAUrbano.Piano inv. forn '!$D$58:$AB$77,19,FALSE)</f>
        <v>0</v>
      </c>
      <c r="N149" s="1211"/>
      <c r="O149" s="98"/>
      <c r="P149" s="661" t="s">
        <v>272</v>
      </c>
      <c r="Q149" s="115">
        <f>M149+E149</f>
        <v>0</v>
      </c>
      <c r="S149" s="662" t="s">
        <v>273</v>
      </c>
      <c r="T149" s="1253"/>
      <c r="U149" s="1254"/>
      <c r="V149" s="110"/>
      <c r="W149" s="523"/>
    </row>
    <row r="150" spans="1:23" ht="33.75" customHeight="1" thickBot="1" x14ac:dyDescent="0.3">
      <c r="A150" s="116"/>
      <c r="B150" s="117"/>
      <c r="C150" s="563"/>
      <c r="D150" s="117"/>
      <c r="E150" s="118"/>
      <c r="F150" s="118"/>
      <c r="G150" s="118"/>
      <c r="H150" s="118"/>
      <c r="I150" s="64"/>
      <c r="J150" s="77"/>
      <c r="K150" s="77"/>
      <c r="L150" s="77"/>
      <c r="M150" s="118"/>
      <c r="N150" s="118"/>
      <c r="O150" s="98"/>
      <c r="P150" s="75"/>
      <c r="Q150" s="98"/>
      <c r="S150" s="75"/>
      <c r="T150" s="553"/>
      <c r="U150" s="553"/>
      <c r="V150" s="110"/>
      <c r="W150" s="523"/>
    </row>
    <row r="151" spans="1:23" s="147" customFormat="1" ht="72" customHeight="1" x14ac:dyDescent="0.25">
      <c r="A151" s="1286" t="s">
        <v>274</v>
      </c>
      <c r="B151" s="1288" t="s">
        <v>275</v>
      </c>
      <c r="C151" s="1311" t="s">
        <v>276</v>
      </c>
      <c r="D151" s="657" t="s">
        <v>277</v>
      </c>
      <c r="E151" s="656" t="s">
        <v>278</v>
      </c>
      <c r="F151" s="657" t="s">
        <v>279</v>
      </c>
      <c r="G151" s="657" t="s">
        <v>280</v>
      </c>
      <c r="H151" s="658" t="s">
        <v>241</v>
      </c>
      <c r="I151" s="658" t="s">
        <v>281</v>
      </c>
      <c r="J151" s="658" t="s">
        <v>282</v>
      </c>
      <c r="K151" s="658" t="s">
        <v>636</v>
      </c>
      <c r="L151" s="658" t="s">
        <v>283</v>
      </c>
      <c r="M151" s="658" t="s">
        <v>284</v>
      </c>
      <c r="N151" s="658" t="s">
        <v>285</v>
      </c>
      <c r="O151" s="658" t="s">
        <v>286</v>
      </c>
      <c r="P151" s="658" t="s">
        <v>287</v>
      </c>
      <c r="Q151" s="658" t="s">
        <v>288</v>
      </c>
      <c r="R151" s="658" t="s">
        <v>289</v>
      </c>
      <c r="S151" s="658" t="s">
        <v>290</v>
      </c>
      <c r="T151" s="658" t="s">
        <v>632</v>
      </c>
      <c r="U151" s="664" t="s">
        <v>291</v>
      </c>
      <c r="V151" s="526"/>
    </row>
    <row r="152" spans="1:23" s="147" customFormat="1" ht="28.5" customHeight="1" thickBot="1" x14ac:dyDescent="0.3">
      <c r="A152" s="1298"/>
      <c r="B152" s="1299"/>
      <c r="C152" s="1312"/>
      <c r="D152" s="659" t="s">
        <v>292</v>
      </c>
      <c r="E152" s="659" t="s">
        <v>305</v>
      </c>
      <c r="F152" s="659" t="s">
        <v>294</v>
      </c>
      <c r="G152" s="659" t="s">
        <v>294</v>
      </c>
      <c r="H152" s="659" t="s">
        <v>633</v>
      </c>
      <c r="I152" s="659" t="s">
        <v>674</v>
      </c>
      <c r="J152" s="659" t="s">
        <v>295</v>
      </c>
      <c r="K152" s="659" t="s">
        <v>296</v>
      </c>
      <c r="L152" s="659" t="s">
        <v>296</v>
      </c>
      <c r="M152" s="659" t="s">
        <v>297</v>
      </c>
      <c r="N152" s="659" t="s">
        <v>296</v>
      </c>
      <c r="O152" s="659" t="s">
        <v>298</v>
      </c>
      <c r="P152" s="659" t="s">
        <v>629</v>
      </c>
      <c r="Q152" s="659" t="s">
        <v>299</v>
      </c>
      <c r="R152" s="659" t="s">
        <v>300</v>
      </c>
      <c r="S152" s="659" t="s">
        <v>301</v>
      </c>
      <c r="T152" s="659" t="s">
        <v>301</v>
      </c>
      <c r="U152" s="665"/>
      <c r="V152" s="526"/>
    </row>
    <row r="153" spans="1:23" ht="15" customHeight="1" x14ac:dyDescent="0.25">
      <c r="A153" s="1303" t="str">
        <f>B147</f>
        <v>Extra-urb.ibr_m.5</v>
      </c>
      <c r="B153" s="666">
        <v>1</v>
      </c>
      <c r="C153" s="166"/>
      <c r="D153" s="87"/>
      <c r="E153" s="87"/>
      <c r="F153" s="166"/>
      <c r="G153" s="528"/>
      <c r="H153" s="89"/>
      <c r="I153" s="529"/>
      <c r="J153" s="530"/>
      <c r="K153" s="530"/>
      <c r="L153" s="531"/>
      <c r="M153" s="529"/>
      <c r="N153" s="531"/>
      <c r="O153" s="129"/>
      <c r="P153" s="129"/>
      <c r="Q153" s="529"/>
      <c r="R153" s="529"/>
      <c r="S153" s="529"/>
      <c r="T153" s="554"/>
      <c r="U153" s="555"/>
      <c r="V153" s="406"/>
    </row>
    <row r="154" spans="1:23" x14ac:dyDescent="0.25">
      <c r="A154" s="1303"/>
      <c r="B154" s="667">
        <v>2</v>
      </c>
      <c r="C154" s="84"/>
      <c r="D154" s="74"/>
      <c r="E154" s="74"/>
      <c r="F154" s="84"/>
      <c r="G154" s="533"/>
      <c r="H154" s="84"/>
      <c r="I154" s="534"/>
      <c r="J154" s="535"/>
      <c r="K154" s="535"/>
      <c r="L154" s="536"/>
      <c r="M154" s="534"/>
      <c r="N154" s="536"/>
      <c r="O154" s="120"/>
      <c r="P154" s="120"/>
      <c r="Q154" s="534"/>
      <c r="R154" s="534" t="s">
        <v>302</v>
      </c>
      <c r="S154" s="534"/>
      <c r="T154" s="556"/>
      <c r="U154" s="557"/>
      <c r="V154" s="406"/>
    </row>
    <row r="155" spans="1:23" x14ac:dyDescent="0.25">
      <c r="A155" s="1303"/>
      <c r="B155" s="667">
        <v>3</v>
      </c>
      <c r="C155" s="84"/>
      <c r="D155" s="74"/>
      <c r="E155" s="74"/>
      <c r="F155" s="84"/>
      <c r="G155" s="533"/>
      <c r="H155" s="84"/>
      <c r="I155" s="534"/>
      <c r="J155" s="535"/>
      <c r="K155" s="535"/>
      <c r="L155" s="536"/>
      <c r="M155" s="534"/>
      <c r="N155" s="536"/>
      <c r="O155" s="120"/>
      <c r="P155" s="120"/>
      <c r="Q155" s="534"/>
      <c r="R155" s="534"/>
      <c r="S155" s="534"/>
      <c r="T155" s="556"/>
      <c r="U155" s="557"/>
      <c r="V155" s="406"/>
    </row>
    <row r="156" spans="1:23" x14ac:dyDescent="0.25">
      <c r="A156" s="1303"/>
      <c r="B156" s="667">
        <v>4</v>
      </c>
      <c r="C156" s="84"/>
      <c r="D156" s="74"/>
      <c r="E156" s="74"/>
      <c r="F156" s="84"/>
      <c r="G156" s="533"/>
      <c r="H156" s="84"/>
      <c r="I156" s="534"/>
      <c r="J156" s="535"/>
      <c r="K156" s="535"/>
      <c r="L156" s="536"/>
      <c r="M156" s="534"/>
      <c r="N156" s="536"/>
      <c r="O156" s="120"/>
      <c r="P156" s="120"/>
      <c r="Q156" s="534"/>
      <c r="R156" s="534"/>
      <c r="S156" s="534"/>
      <c r="T156" s="556"/>
      <c r="U156" s="557"/>
      <c r="V156" s="406"/>
    </row>
    <row r="157" spans="1:23" x14ac:dyDescent="0.25">
      <c r="A157" s="1303"/>
      <c r="B157" s="667">
        <v>5</v>
      </c>
      <c r="C157" s="84"/>
      <c r="D157" s="74"/>
      <c r="E157" s="74"/>
      <c r="F157" s="84"/>
      <c r="G157" s="533"/>
      <c r="H157" s="84"/>
      <c r="I157" s="534"/>
      <c r="J157" s="535"/>
      <c r="K157" s="535"/>
      <c r="L157" s="536"/>
      <c r="M157" s="534"/>
      <c r="N157" s="536"/>
      <c r="O157" s="120"/>
      <c r="P157" s="120"/>
      <c r="Q157" s="534"/>
      <c r="R157" s="534"/>
      <c r="S157" s="534"/>
      <c r="T157" s="556"/>
      <c r="U157" s="557"/>
      <c r="V157" s="406"/>
    </row>
    <row r="158" spans="1:23" x14ac:dyDescent="0.25">
      <c r="A158" s="1303"/>
      <c r="B158" s="667">
        <v>6</v>
      </c>
      <c r="C158" s="84"/>
      <c r="D158" s="74"/>
      <c r="E158" s="74"/>
      <c r="F158" s="84"/>
      <c r="G158" s="533"/>
      <c r="H158" s="84"/>
      <c r="I158" s="534"/>
      <c r="J158" s="535"/>
      <c r="K158" s="535"/>
      <c r="L158" s="536"/>
      <c r="M158" s="534"/>
      <c r="N158" s="536"/>
      <c r="O158" s="120"/>
      <c r="P158" s="120"/>
      <c r="Q158" s="534"/>
      <c r="R158" s="534"/>
      <c r="S158" s="534"/>
      <c r="T158" s="556"/>
      <c r="U158" s="557"/>
      <c r="V158" s="406"/>
    </row>
    <row r="159" spans="1:23" x14ac:dyDescent="0.25">
      <c r="A159" s="1303"/>
      <c r="B159" s="667">
        <v>7</v>
      </c>
      <c r="C159" s="84"/>
      <c r="D159" s="74"/>
      <c r="E159" s="74"/>
      <c r="F159" s="84"/>
      <c r="G159" s="533"/>
      <c r="H159" s="84"/>
      <c r="I159" s="534"/>
      <c r="J159" s="535"/>
      <c r="K159" s="535"/>
      <c r="L159" s="536"/>
      <c r="M159" s="534"/>
      <c r="N159" s="536"/>
      <c r="O159" s="120"/>
      <c r="P159" s="120"/>
      <c r="Q159" s="534"/>
      <c r="R159" s="534"/>
      <c r="S159" s="534"/>
      <c r="T159" s="556"/>
      <c r="U159" s="557"/>
      <c r="V159" s="406"/>
    </row>
    <row r="160" spans="1:23" x14ac:dyDescent="0.25">
      <c r="A160" s="1303"/>
      <c r="B160" s="667">
        <v>8</v>
      </c>
      <c r="C160" s="84"/>
      <c r="D160" s="74"/>
      <c r="E160" s="74"/>
      <c r="F160" s="84"/>
      <c r="G160" s="533"/>
      <c r="H160" s="84"/>
      <c r="I160" s="534"/>
      <c r="J160" s="535"/>
      <c r="K160" s="535"/>
      <c r="L160" s="536"/>
      <c r="M160" s="534"/>
      <c r="N160" s="536"/>
      <c r="O160" s="120"/>
      <c r="P160" s="120"/>
      <c r="Q160" s="534"/>
      <c r="R160" s="534"/>
      <c r="S160" s="534"/>
      <c r="T160" s="556"/>
      <c r="U160" s="557"/>
      <c r="V160" s="406"/>
    </row>
    <row r="161" spans="1:23" x14ac:dyDescent="0.25">
      <c r="A161" s="1303"/>
      <c r="B161" s="667">
        <v>9</v>
      </c>
      <c r="C161" s="84"/>
      <c r="D161" s="74"/>
      <c r="E161" s="74"/>
      <c r="F161" s="84"/>
      <c r="G161" s="533"/>
      <c r="H161" s="84"/>
      <c r="I161" s="534"/>
      <c r="J161" s="535"/>
      <c r="K161" s="535"/>
      <c r="L161" s="536"/>
      <c r="M161" s="534"/>
      <c r="N161" s="536"/>
      <c r="O161" s="120"/>
      <c r="P161" s="120"/>
      <c r="Q161" s="534"/>
      <c r="R161" s="534"/>
      <c r="S161" s="534"/>
      <c r="T161" s="556"/>
      <c r="U161" s="557"/>
      <c r="V161" s="406"/>
    </row>
    <row r="162" spans="1:23" ht="15.75" thickBot="1" x14ac:dyDescent="0.3">
      <c r="A162" s="1304"/>
      <c r="B162" s="668">
        <v>10</v>
      </c>
      <c r="C162" s="104"/>
      <c r="D162" s="102"/>
      <c r="E162" s="102"/>
      <c r="F162" s="104"/>
      <c r="G162" s="538"/>
      <c r="H162" s="104"/>
      <c r="I162" s="539"/>
      <c r="J162" s="540"/>
      <c r="K162" s="540"/>
      <c r="L162" s="541"/>
      <c r="M162" s="539"/>
      <c r="N162" s="541"/>
      <c r="O162" s="121"/>
      <c r="P162" s="121"/>
      <c r="Q162" s="539"/>
      <c r="R162" s="539"/>
      <c r="S162" s="539"/>
      <c r="T162" s="558"/>
      <c r="U162" s="559"/>
      <c r="V162" s="406"/>
    </row>
    <row r="163" spans="1:23" ht="25.5" thickBot="1" x14ac:dyDescent="0.3">
      <c r="A163" s="612"/>
      <c r="C163" s="613"/>
      <c r="D163" s="614"/>
      <c r="E163" s="395" t="s">
        <v>303</v>
      </c>
      <c r="F163" s="396">
        <f>COUNTA(F153:F162)</f>
        <v>0</v>
      </c>
      <c r="G163" s="397">
        <f>COUNTA(G153:G162)</f>
        <v>0</v>
      </c>
      <c r="H163" s="613"/>
      <c r="I163" s="523"/>
      <c r="J163" s="615"/>
      <c r="K163" s="615"/>
      <c r="L163" s="616"/>
      <c r="M163" s="1208" t="s">
        <v>440</v>
      </c>
      <c r="N163" s="1209"/>
      <c r="O163" s="654">
        <f>SUM(O153:O162)</f>
        <v>0</v>
      </c>
      <c r="P163" s="655">
        <f>SUM(P153:P162)</f>
        <v>0</v>
      </c>
      <c r="Q163" s="523"/>
      <c r="S163" s="75"/>
      <c r="T163" s="79"/>
      <c r="U163" s="560"/>
      <c r="V163" s="545"/>
      <c r="W163" s="544"/>
    </row>
    <row r="164" spans="1:23" ht="15.75" thickBot="1" x14ac:dyDescent="0.3">
      <c r="A164" s="546"/>
      <c r="B164" s="521"/>
      <c r="C164" s="487"/>
      <c r="D164" s="487"/>
      <c r="E164" s="487"/>
      <c r="F164" s="521"/>
      <c r="G164" s="487"/>
      <c r="H164" s="487"/>
      <c r="I164" s="521"/>
      <c r="J164" s="521"/>
      <c r="K164" s="521"/>
      <c r="L164" s="487"/>
      <c r="M164" s="487"/>
      <c r="N164" s="487"/>
      <c r="O164" s="487"/>
      <c r="P164" s="487"/>
      <c r="Q164" s="487"/>
      <c r="R164" s="487"/>
      <c r="S164" s="487"/>
      <c r="T164" s="561"/>
      <c r="U164" s="562"/>
      <c r="V164" s="493"/>
    </row>
    <row r="165" spans="1:23" ht="15.75" thickBot="1" x14ac:dyDescent="0.3">
      <c r="A165" s="524"/>
      <c r="B165" s="402"/>
      <c r="C165" s="280"/>
      <c r="D165" s="280"/>
      <c r="E165" s="280"/>
      <c r="F165" s="402"/>
      <c r="G165" s="280"/>
      <c r="H165" s="280"/>
      <c r="I165" s="402"/>
      <c r="J165" s="402"/>
      <c r="K165" s="402"/>
      <c r="L165" s="280"/>
      <c r="M165" s="280"/>
      <c r="N165" s="280"/>
      <c r="O165" s="280"/>
      <c r="P165" s="280"/>
      <c r="Q165" s="280"/>
      <c r="R165" s="280"/>
      <c r="S165" s="280"/>
      <c r="T165" s="551"/>
      <c r="U165" s="551"/>
      <c r="V165" s="404"/>
    </row>
    <row r="166" spans="1:23" ht="28.5" thickBot="1" x14ac:dyDescent="0.3">
      <c r="A166" s="663" t="s">
        <v>9</v>
      </c>
      <c r="B166" s="1226" t="s">
        <v>567</v>
      </c>
      <c r="C166" s="1227"/>
      <c r="E166" s="1300" t="s">
        <v>267</v>
      </c>
      <c r="F166" s="1301"/>
      <c r="G166" s="1224">
        <f>VLOOKUP(B166,'EXTRAUrbano.Piano inv. forn '!$D$58:$AB$77,3,FALSE)</f>
        <v>0</v>
      </c>
      <c r="H166" s="1225"/>
      <c r="I166" s="64"/>
      <c r="J166" s="1300" t="s">
        <v>268</v>
      </c>
      <c r="K166" s="1302"/>
      <c r="L166" s="1301"/>
      <c r="M166" s="1224">
        <f>VLOOKUP(B166,'EXTRAUrbano.Piano inv. forn '!$D$58:$AB$77,4,FALSE)</f>
        <v>0</v>
      </c>
      <c r="N166" s="1225"/>
      <c r="P166" s="660" t="s">
        <v>269</v>
      </c>
      <c r="Q166" s="525"/>
      <c r="S166" s="662" t="s">
        <v>270</v>
      </c>
      <c r="T166" s="1253"/>
      <c r="U166" s="1254"/>
      <c r="V166" s="406"/>
    </row>
    <row r="167" spans="1:23" ht="13.5" customHeight="1" thickBot="1" x14ac:dyDescent="0.3">
      <c r="A167" s="109"/>
      <c r="B167" s="76"/>
      <c r="C167" s="76"/>
      <c r="E167" s="77"/>
      <c r="F167" s="77"/>
      <c r="G167" s="78"/>
      <c r="H167" s="78"/>
      <c r="I167" s="64"/>
      <c r="J167" s="77"/>
      <c r="K167" s="77"/>
      <c r="L167" s="77"/>
      <c r="M167" s="78"/>
      <c r="N167" s="78"/>
      <c r="P167" s="79"/>
      <c r="S167" s="75"/>
      <c r="T167" s="552"/>
      <c r="V167" s="110"/>
      <c r="W167" s="523"/>
    </row>
    <row r="168" spans="1:23" ht="33.75" customHeight="1" thickBot="1" x14ac:dyDescent="0.3">
      <c r="A168" s="1305" t="s">
        <v>271</v>
      </c>
      <c r="B168" s="1306"/>
      <c r="C168" s="1306"/>
      <c r="D168" s="1307"/>
      <c r="E168" s="1210">
        <f>VLOOKUP(B166,'EXTRAUrbano.Piano inv. forn '!$D$58:$AB$77,17,FALSE)</f>
        <v>0</v>
      </c>
      <c r="F168" s="1258"/>
      <c r="G168" s="1258"/>
      <c r="H168" s="1211"/>
      <c r="I168" s="64"/>
      <c r="J168" s="1308" t="s">
        <v>52</v>
      </c>
      <c r="K168" s="1309"/>
      <c r="L168" s="1310"/>
      <c r="M168" s="1210">
        <f>VLOOKUP(B166,'EXTRAUrbano.Piano inv. forn '!$D$58:$AB$77,19,FALSE)</f>
        <v>0</v>
      </c>
      <c r="N168" s="1211"/>
      <c r="O168" s="98"/>
      <c r="P168" s="661" t="s">
        <v>272</v>
      </c>
      <c r="Q168" s="115">
        <f>M168+E168</f>
        <v>0</v>
      </c>
      <c r="S168" s="662" t="s">
        <v>273</v>
      </c>
      <c r="T168" s="1253"/>
      <c r="U168" s="1254"/>
      <c r="V168" s="110"/>
      <c r="W168" s="523"/>
    </row>
    <row r="169" spans="1:23" ht="33.75" customHeight="1" thickBot="1" x14ac:dyDescent="0.3">
      <c r="A169" s="116"/>
      <c r="B169" s="117"/>
      <c r="C169" s="563"/>
      <c r="D169" s="117"/>
      <c r="E169" s="118"/>
      <c r="F169" s="118"/>
      <c r="G169" s="118"/>
      <c r="H169" s="118"/>
      <c r="I169" s="64"/>
      <c r="J169" s="77"/>
      <c r="K169" s="77"/>
      <c r="L169" s="77"/>
      <c r="M169" s="118"/>
      <c r="N169" s="118"/>
      <c r="O169" s="98"/>
      <c r="P169" s="75"/>
      <c r="Q169" s="98"/>
      <c r="S169" s="75"/>
      <c r="T169" s="553"/>
      <c r="U169" s="553"/>
      <c r="V169" s="110"/>
      <c r="W169" s="523"/>
    </row>
    <row r="170" spans="1:23" s="147" customFormat="1" ht="72" customHeight="1" x14ac:dyDescent="0.25">
      <c r="A170" s="1286" t="s">
        <v>274</v>
      </c>
      <c r="B170" s="1288" t="s">
        <v>275</v>
      </c>
      <c r="C170" s="1311" t="s">
        <v>276</v>
      </c>
      <c r="D170" s="657" t="s">
        <v>277</v>
      </c>
      <c r="E170" s="656" t="s">
        <v>278</v>
      </c>
      <c r="F170" s="657" t="s">
        <v>279</v>
      </c>
      <c r="G170" s="657" t="s">
        <v>280</v>
      </c>
      <c r="H170" s="658" t="s">
        <v>241</v>
      </c>
      <c r="I170" s="658" t="s">
        <v>281</v>
      </c>
      <c r="J170" s="658" t="s">
        <v>282</v>
      </c>
      <c r="K170" s="658" t="s">
        <v>636</v>
      </c>
      <c r="L170" s="658" t="s">
        <v>283</v>
      </c>
      <c r="M170" s="658" t="s">
        <v>284</v>
      </c>
      <c r="N170" s="658" t="s">
        <v>285</v>
      </c>
      <c r="O170" s="658" t="s">
        <v>286</v>
      </c>
      <c r="P170" s="658" t="s">
        <v>287</v>
      </c>
      <c r="Q170" s="658" t="s">
        <v>288</v>
      </c>
      <c r="R170" s="658" t="s">
        <v>289</v>
      </c>
      <c r="S170" s="658" t="s">
        <v>290</v>
      </c>
      <c r="T170" s="658" t="s">
        <v>632</v>
      </c>
      <c r="U170" s="664" t="s">
        <v>291</v>
      </c>
      <c r="V170" s="526"/>
    </row>
    <row r="171" spans="1:23" s="147" customFormat="1" ht="28.5" customHeight="1" thickBot="1" x14ac:dyDescent="0.3">
      <c r="A171" s="1298"/>
      <c r="B171" s="1299"/>
      <c r="C171" s="1312"/>
      <c r="D171" s="659" t="s">
        <v>292</v>
      </c>
      <c r="E171" s="659" t="s">
        <v>305</v>
      </c>
      <c r="F171" s="659" t="s">
        <v>294</v>
      </c>
      <c r="G171" s="659" t="s">
        <v>294</v>
      </c>
      <c r="H171" s="659" t="s">
        <v>633</v>
      </c>
      <c r="I171" s="659" t="s">
        <v>674</v>
      </c>
      <c r="J171" s="659" t="s">
        <v>295</v>
      </c>
      <c r="K171" s="659" t="s">
        <v>296</v>
      </c>
      <c r="L171" s="659" t="s">
        <v>296</v>
      </c>
      <c r="M171" s="659" t="s">
        <v>297</v>
      </c>
      <c r="N171" s="659" t="s">
        <v>296</v>
      </c>
      <c r="O171" s="659" t="s">
        <v>298</v>
      </c>
      <c r="P171" s="659" t="s">
        <v>629</v>
      </c>
      <c r="Q171" s="659" t="s">
        <v>299</v>
      </c>
      <c r="R171" s="659" t="s">
        <v>300</v>
      </c>
      <c r="S171" s="659" t="s">
        <v>301</v>
      </c>
      <c r="T171" s="659" t="s">
        <v>301</v>
      </c>
      <c r="U171" s="665"/>
      <c r="V171" s="526"/>
    </row>
    <row r="172" spans="1:23" ht="15" customHeight="1" x14ac:dyDescent="0.25">
      <c r="A172" s="1303" t="str">
        <f>B166</f>
        <v>Extra-urb.ibr_m.5</v>
      </c>
      <c r="B172" s="666">
        <v>1</v>
      </c>
      <c r="C172" s="166"/>
      <c r="D172" s="87"/>
      <c r="E172" s="87"/>
      <c r="F172" s="166"/>
      <c r="G172" s="528"/>
      <c r="H172" s="89"/>
      <c r="I172" s="529"/>
      <c r="J172" s="530"/>
      <c r="K172" s="530"/>
      <c r="L172" s="531"/>
      <c r="M172" s="529"/>
      <c r="N172" s="531"/>
      <c r="O172" s="129"/>
      <c r="P172" s="129"/>
      <c r="Q172" s="529"/>
      <c r="R172" s="529"/>
      <c r="S172" s="529"/>
      <c r="T172" s="554"/>
      <c r="U172" s="555"/>
      <c r="V172" s="406"/>
    </row>
    <row r="173" spans="1:23" x14ac:dyDescent="0.25">
      <c r="A173" s="1303"/>
      <c r="B173" s="667">
        <v>2</v>
      </c>
      <c r="C173" s="84"/>
      <c r="D173" s="74"/>
      <c r="E173" s="74"/>
      <c r="F173" s="84"/>
      <c r="G173" s="533"/>
      <c r="H173" s="84"/>
      <c r="I173" s="534"/>
      <c r="J173" s="535"/>
      <c r="K173" s="535"/>
      <c r="L173" s="536"/>
      <c r="M173" s="534"/>
      <c r="N173" s="536"/>
      <c r="O173" s="120"/>
      <c r="P173" s="120"/>
      <c r="Q173" s="534"/>
      <c r="R173" s="534" t="s">
        <v>302</v>
      </c>
      <c r="S173" s="534"/>
      <c r="T173" s="556"/>
      <c r="U173" s="557"/>
      <c r="V173" s="406"/>
    </row>
    <row r="174" spans="1:23" x14ac:dyDescent="0.25">
      <c r="A174" s="1303"/>
      <c r="B174" s="667">
        <v>3</v>
      </c>
      <c r="C174" s="84"/>
      <c r="D174" s="74"/>
      <c r="E174" s="74"/>
      <c r="F174" s="84"/>
      <c r="G174" s="533"/>
      <c r="H174" s="84"/>
      <c r="I174" s="534"/>
      <c r="J174" s="535"/>
      <c r="K174" s="535"/>
      <c r="L174" s="536"/>
      <c r="M174" s="534"/>
      <c r="N174" s="536"/>
      <c r="O174" s="120"/>
      <c r="P174" s="120"/>
      <c r="Q174" s="534"/>
      <c r="R174" s="534"/>
      <c r="S174" s="534"/>
      <c r="T174" s="556"/>
      <c r="U174" s="557"/>
      <c r="V174" s="406"/>
    </row>
    <row r="175" spans="1:23" x14ac:dyDescent="0.25">
      <c r="A175" s="1303"/>
      <c r="B175" s="667">
        <v>4</v>
      </c>
      <c r="C175" s="84"/>
      <c r="D175" s="74"/>
      <c r="E175" s="74"/>
      <c r="F175" s="84"/>
      <c r="G175" s="533"/>
      <c r="H175" s="84"/>
      <c r="I175" s="534"/>
      <c r="J175" s="535"/>
      <c r="K175" s="535"/>
      <c r="L175" s="536"/>
      <c r="M175" s="534"/>
      <c r="N175" s="536"/>
      <c r="O175" s="120"/>
      <c r="P175" s="120"/>
      <c r="Q175" s="534"/>
      <c r="R175" s="534"/>
      <c r="S175" s="534"/>
      <c r="T175" s="556"/>
      <c r="U175" s="557"/>
      <c r="V175" s="406"/>
    </row>
    <row r="176" spans="1:23" x14ac:dyDescent="0.25">
      <c r="A176" s="1303"/>
      <c r="B176" s="667">
        <v>5</v>
      </c>
      <c r="C176" s="84"/>
      <c r="D176" s="74"/>
      <c r="E176" s="74"/>
      <c r="F176" s="84"/>
      <c r="G176" s="533"/>
      <c r="H176" s="84"/>
      <c r="I176" s="534"/>
      <c r="J176" s="535"/>
      <c r="K176" s="535"/>
      <c r="L176" s="536"/>
      <c r="M176" s="534"/>
      <c r="N176" s="536"/>
      <c r="O176" s="120"/>
      <c r="P176" s="120"/>
      <c r="Q176" s="534"/>
      <c r="R176" s="534"/>
      <c r="S176" s="534"/>
      <c r="T176" s="556"/>
      <c r="U176" s="557"/>
      <c r="V176" s="406"/>
    </row>
    <row r="177" spans="1:23" x14ac:dyDescent="0.25">
      <c r="A177" s="1303"/>
      <c r="B177" s="667">
        <v>6</v>
      </c>
      <c r="C177" s="84"/>
      <c r="D177" s="74"/>
      <c r="E177" s="74"/>
      <c r="F177" s="84"/>
      <c r="G177" s="533"/>
      <c r="H177" s="84"/>
      <c r="I177" s="534"/>
      <c r="J177" s="535"/>
      <c r="K177" s="535"/>
      <c r="L177" s="536"/>
      <c r="M177" s="534"/>
      <c r="N177" s="536"/>
      <c r="O177" s="120"/>
      <c r="P177" s="120"/>
      <c r="Q177" s="534"/>
      <c r="R177" s="534"/>
      <c r="S177" s="534"/>
      <c r="T177" s="556"/>
      <c r="U177" s="557"/>
      <c r="V177" s="406"/>
    </row>
    <row r="178" spans="1:23" x14ac:dyDescent="0.25">
      <c r="A178" s="1303"/>
      <c r="B178" s="667">
        <v>7</v>
      </c>
      <c r="C178" s="84"/>
      <c r="D178" s="74"/>
      <c r="E178" s="74"/>
      <c r="F178" s="84"/>
      <c r="G178" s="533"/>
      <c r="H178" s="84"/>
      <c r="I178" s="534"/>
      <c r="J178" s="535"/>
      <c r="K178" s="535"/>
      <c r="L178" s="536"/>
      <c r="M178" s="534"/>
      <c r="N178" s="536"/>
      <c r="O178" s="120"/>
      <c r="P178" s="120"/>
      <c r="Q178" s="534"/>
      <c r="R178" s="534"/>
      <c r="S178" s="534"/>
      <c r="T178" s="556"/>
      <c r="U178" s="557"/>
      <c r="V178" s="406"/>
    </row>
    <row r="179" spans="1:23" x14ac:dyDescent="0.25">
      <c r="A179" s="1303"/>
      <c r="B179" s="667">
        <v>8</v>
      </c>
      <c r="C179" s="84"/>
      <c r="D179" s="74"/>
      <c r="E179" s="74"/>
      <c r="F179" s="84"/>
      <c r="G179" s="533"/>
      <c r="H179" s="84"/>
      <c r="I179" s="534"/>
      <c r="J179" s="535"/>
      <c r="K179" s="535"/>
      <c r="L179" s="536"/>
      <c r="M179" s="534"/>
      <c r="N179" s="536"/>
      <c r="O179" s="120"/>
      <c r="P179" s="120"/>
      <c r="Q179" s="534"/>
      <c r="R179" s="534"/>
      <c r="S179" s="534"/>
      <c r="T179" s="556"/>
      <c r="U179" s="557"/>
      <c r="V179" s="406"/>
    </row>
    <row r="180" spans="1:23" x14ac:dyDescent="0.25">
      <c r="A180" s="1303"/>
      <c r="B180" s="667">
        <v>9</v>
      </c>
      <c r="C180" s="84"/>
      <c r="D180" s="74"/>
      <c r="E180" s="74"/>
      <c r="F180" s="84"/>
      <c r="G180" s="533"/>
      <c r="H180" s="84"/>
      <c r="I180" s="534"/>
      <c r="J180" s="535"/>
      <c r="K180" s="535"/>
      <c r="L180" s="536"/>
      <c r="M180" s="534"/>
      <c r="N180" s="536"/>
      <c r="O180" s="120"/>
      <c r="P180" s="120"/>
      <c r="Q180" s="534"/>
      <c r="R180" s="534"/>
      <c r="S180" s="534"/>
      <c r="T180" s="556"/>
      <c r="U180" s="557"/>
      <c r="V180" s="406"/>
    </row>
    <row r="181" spans="1:23" ht="15.75" thickBot="1" x14ac:dyDescent="0.3">
      <c r="A181" s="1304"/>
      <c r="B181" s="668">
        <v>10</v>
      </c>
      <c r="C181" s="104"/>
      <c r="D181" s="102"/>
      <c r="E181" s="102"/>
      <c r="F181" s="104"/>
      <c r="G181" s="538"/>
      <c r="H181" s="104"/>
      <c r="I181" s="539"/>
      <c r="J181" s="540"/>
      <c r="K181" s="540"/>
      <c r="L181" s="541"/>
      <c r="M181" s="539"/>
      <c r="N181" s="541"/>
      <c r="O181" s="121"/>
      <c r="P181" s="121"/>
      <c r="Q181" s="539"/>
      <c r="R181" s="539"/>
      <c r="S181" s="539"/>
      <c r="T181" s="558"/>
      <c r="U181" s="559"/>
      <c r="V181" s="406"/>
    </row>
    <row r="182" spans="1:23" ht="25.5" thickBot="1" x14ac:dyDescent="0.3">
      <c r="A182" s="612"/>
      <c r="C182" s="613"/>
      <c r="D182" s="614"/>
      <c r="E182" s="395" t="s">
        <v>303</v>
      </c>
      <c r="F182" s="396">
        <f>COUNTA(F172:F181)</f>
        <v>0</v>
      </c>
      <c r="G182" s="397">
        <f>COUNTA(G172:G181)</f>
        <v>0</v>
      </c>
      <c r="H182" s="613"/>
      <c r="I182" s="523"/>
      <c r="J182" s="615"/>
      <c r="K182" s="615"/>
      <c r="L182" s="616"/>
      <c r="M182" s="1208" t="s">
        <v>440</v>
      </c>
      <c r="N182" s="1209"/>
      <c r="O182" s="654">
        <f>SUM(O172:O181)</f>
        <v>0</v>
      </c>
      <c r="P182" s="655">
        <f>SUM(P172:P181)</f>
        <v>0</v>
      </c>
      <c r="Q182" s="523"/>
      <c r="S182" s="75"/>
      <c r="T182" s="79"/>
      <c r="U182" s="560"/>
      <c r="V182" s="545"/>
      <c r="W182" s="544"/>
    </row>
    <row r="183" spans="1:23" ht="15.75" thickBot="1" x14ac:dyDescent="0.3">
      <c r="A183" s="546"/>
      <c r="B183" s="521"/>
      <c r="C183" s="487"/>
      <c r="D183" s="487"/>
      <c r="E183" s="487"/>
      <c r="F183" s="521"/>
      <c r="G183" s="487"/>
      <c r="H183" s="487"/>
      <c r="I183" s="521"/>
      <c r="J183" s="521"/>
      <c r="K183" s="521"/>
      <c r="L183" s="487"/>
      <c r="M183" s="487"/>
      <c r="N183" s="487"/>
      <c r="O183" s="487"/>
      <c r="P183" s="487"/>
      <c r="Q183" s="487"/>
      <c r="R183" s="487"/>
      <c r="S183" s="487"/>
      <c r="T183" s="561"/>
      <c r="U183" s="562"/>
      <c r="V183" s="493"/>
    </row>
    <row r="184" spans="1:23" ht="15.75" thickBot="1" x14ac:dyDescent="0.3">
      <c r="A184" s="524"/>
      <c r="B184" s="402"/>
      <c r="C184" s="280"/>
      <c r="D184" s="280"/>
      <c r="E184" s="280"/>
      <c r="F184" s="402"/>
      <c r="G184" s="280"/>
      <c r="H184" s="280"/>
      <c r="I184" s="402"/>
      <c r="J184" s="402"/>
      <c r="K184" s="402"/>
      <c r="L184" s="280"/>
      <c r="M184" s="280"/>
      <c r="N184" s="280"/>
      <c r="O184" s="280"/>
      <c r="P184" s="280"/>
      <c r="Q184" s="280"/>
      <c r="R184" s="280"/>
      <c r="S184" s="280"/>
      <c r="T184" s="551"/>
      <c r="U184" s="551"/>
      <c r="V184" s="404"/>
    </row>
    <row r="185" spans="1:23" ht="28.5" thickBot="1" x14ac:dyDescent="0.3">
      <c r="A185" s="663" t="s">
        <v>9</v>
      </c>
      <c r="B185" s="1226" t="s">
        <v>567</v>
      </c>
      <c r="C185" s="1227"/>
      <c r="E185" s="1300" t="s">
        <v>267</v>
      </c>
      <c r="F185" s="1301"/>
      <c r="G185" s="1224">
        <f>VLOOKUP(B185,'EXTRAUrbano.Piano inv. forn '!$D$58:$AB$77,3,FALSE)</f>
        <v>0</v>
      </c>
      <c r="H185" s="1225"/>
      <c r="I185" s="64"/>
      <c r="J185" s="1300" t="s">
        <v>268</v>
      </c>
      <c r="K185" s="1302"/>
      <c r="L185" s="1301"/>
      <c r="M185" s="1224">
        <f>VLOOKUP(B185,'EXTRAUrbano.Piano inv. forn '!$D$58:$AB$77,4,FALSE)</f>
        <v>0</v>
      </c>
      <c r="N185" s="1225"/>
      <c r="P185" s="660" t="s">
        <v>269</v>
      </c>
      <c r="Q185" s="525"/>
      <c r="S185" s="662" t="s">
        <v>270</v>
      </c>
      <c r="T185" s="1253"/>
      <c r="U185" s="1254"/>
      <c r="V185" s="406"/>
    </row>
    <row r="186" spans="1:23" ht="13.5" customHeight="1" thickBot="1" x14ac:dyDescent="0.3">
      <c r="A186" s="109"/>
      <c r="B186" s="76"/>
      <c r="C186" s="76"/>
      <c r="E186" s="77"/>
      <c r="F186" s="77"/>
      <c r="G186" s="78"/>
      <c r="H186" s="78"/>
      <c r="I186" s="64"/>
      <c r="J186" s="77"/>
      <c r="K186" s="77"/>
      <c r="L186" s="77"/>
      <c r="M186" s="78"/>
      <c r="N186" s="78"/>
      <c r="P186" s="79"/>
      <c r="S186" s="75"/>
      <c r="T186" s="552"/>
      <c r="V186" s="110"/>
      <c r="W186" s="523"/>
    </row>
    <row r="187" spans="1:23" ht="33.75" customHeight="1" thickBot="1" x14ac:dyDescent="0.3">
      <c r="A187" s="1305" t="s">
        <v>271</v>
      </c>
      <c r="B187" s="1306"/>
      <c r="C187" s="1306"/>
      <c r="D187" s="1307"/>
      <c r="E187" s="1210">
        <f>VLOOKUP(B185,'EXTRAUrbano.Piano inv. forn '!$D$58:$AB$77,17,FALSE)</f>
        <v>0</v>
      </c>
      <c r="F187" s="1258"/>
      <c r="G187" s="1258"/>
      <c r="H187" s="1211"/>
      <c r="I187" s="64"/>
      <c r="J187" s="1308" t="s">
        <v>52</v>
      </c>
      <c r="K187" s="1309"/>
      <c r="L187" s="1310"/>
      <c r="M187" s="1210">
        <f>VLOOKUP(B185,'EXTRAUrbano.Piano inv. forn '!$D$58:$AB$77,19,FALSE)</f>
        <v>0</v>
      </c>
      <c r="N187" s="1211"/>
      <c r="O187" s="98"/>
      <c r="P187" s="661" t="s">
        <v>272</v>
      </c>
      <c r="Q187" s="115">
        <f>M187+E187</f>
        <v>0</v>
      </c>
      <c r="S187" s="662" t="s">
        <v>273</v>
      </c>
      <c r="T187" s="1253"/>
      <c r="U187" s="1254"/>
      <c r="V187" s="110"/>
      <c r="W187" s="523"/>
    </row>
    <row r="188" spans="1:23" ht="33.75" customHeight="1" thickBot="1" x14ac:dyDescent="0.3">
      <c r="A188" s="116"/>
      <c r="B188" s="117"/>
      <c r="C188" s="563"/>
      <c r="D188" s="117"/>
      <c r="E188" s="118"/>
      <c r="F188" s="118"/>
      <c r="G188" s="118"/>
      <c r="H188" s="118"/>
      <c r="I188" s="64"/>
      <c r="J188" s="77"/>
      <c r="K188" s="77"/>
      <c r="L188" s="77"/>
      <c r="M188" s="118"/>
      <c r="N188" s="118"/>
      <c r="O188" s="98"/>
      <c r="P188" s="75"/>
      <c r="Q188" s="98"/>
      <c r="S188" s="75"/>
      <c r="T188" s="553"/>
      <c r="U188" s="553"/>
      <c r="V188" s="110"/>
      <c r="W188" s="523"/>
    </row>
    <row r="189" spans="1:23" s="147" customFormat="1" ht="72" customHeight="1" x14ac:dyDescent="0.25">
      <c r="A189" s="1286" t="s">
        <v>274</v>
      </c>
      <c r="B189" s="1288" t="s">
        <v>275</v>
      </c>
      <c r="C189" s="1311" t="s">
        <v>276</v>
      </c>
      <c r="D189" s="657" t="s">
        <v>277</v>
      </c>
      <c r="E189" s="656" t="s">
        <v>278</v>
      </c>
      <c r="F189" s="657" t="s">
        <v>279</v>
      </c>
      <c r="G189" s="657" t="s">
        <v>280</v>
      </c>
      <c r="H189" s="658" t="s">
        <v>241</v>
      </c>
      <c r="I189" s="658" t="s">
        <v>281</v>
      </c>
      <c r="J189" s="658" t="s">
        <v>282</v>
      </c>
      <c r="K189" s="658" t="s">
        <v>636</v>
      </c>
      <c r="L189" s="658" t="s">
        <v>283</v>
      </c>
      <c r="M189" s="658" t="s">
        <v>284</v>
      </c>
      <c r="N189" s="658" t="s">
        <v>285</v>
      </c>
      <c r="O189" s="658" t="s">
        <v>286</v>
      </c>
      <c r="P189" s="658" t="s">
        <v>287</v>
      </c>
      <c r="Q189" s="658" t="s">
        <v>288</v>
      </c>
      <c r="R189" s="658" t="s">
        <v>289</v>
      </c>
      <c r="S189" s="658" t="s">
        <v>290</v>
      </c>
      <c r="T189" s="658" t="s">
        <v>632</v>
      </c>
      <c r="U189" s="664" t="s">
        <v>291</v>
      </c>
      <c r="V189" s="526"/>
    </row>
    <row r="190" spans="1:23" s="147" customFormat="1" ht="28.5" customHeight="1" thickBot="1" x14ac:dyDescent="0.3">
      <c r="A190" s="1298"/>
      <c r="B190" s="1299"/>
      <c r="C190" s="1312"/>
      <c r="D190" s="659" t="s">
        <v>292</v>
      </c>
      <c r="E190" s="659" t="s">
        <v>305</v>
      </c>
      <c r="F190" s="659" t="s">
        <v>294</v>
      </c>
      <c r="G190" s="659" t="s">
        <v>294</v>
      </c>
      <c r="H190" s="659" t="s">
        <v>633</v>
      </c>
      <c r="I190" s="659" t="s">
        <v>674</v>
      </c>
      <c r="J190" s="659" t="s">
        <v>295</v>
      </c>
      <c r="K190" s="659" t="s">
        <v>296</v>
      </c>
      <c r="L190" s="659" t="s">
        <v>296</v>
      </c>
      <c r="M190" s="659" t="s">
        <v>297</v>
      </c>
      <c r="N190" s="659" t="s">
        <v>296</v>
      </c>
      <c r="O190" s="659" t="s">
        <v>298</v>
      </c>
      <c r="P190" s="659" t="s">
        <v>629</v>
      </c>
      <c r="Q190" s="659" t="s">
        <v>299</v>
      </c>
      <c r="R190" s="659" t="s">
        <v>300</v>
      </c>
      <c r="S190" s="659" t="s">
        <v>301</v>
      </c>
      <c r="T190" s="659" t="s">
        <v>301</v>
      </c>
      <c r="U190" s="665"/>
      <c r="V190" s="526"/>
    </row>
    <row r="191" spans="1:23" ht="15" customHeight="1" x14ac:dyDescent="0.25">
      <c r="A191" s="1303" t="str">
        <f>B185</f>
        <v>Extra-urb.ibr_m.5</v>
      </c>
      <c r="B191" s="666">
        <v>1</v>
      </c>
      <c r="C191" s="166"/>
      <c r="D191" s="87"/>
      <c r="E191" s="87"/>
      <c r="F191" s="166"/>
      <c r="G191" s="528"/>
      <c r="H191" s="89"/>
      <c r="I191" s="529"/>
      <c r="J191" s="530"/>
      <c r="K191" s="530"/>
      <c r="L191" s="531"/>
      <c r="M191" s="529"/>
      <c r="N191" s="531"/>
      <c r="O191" s="129"/>
      <c r="P191" s="129"/>
      <c r="Q191" s="529"/>
      <c r="R191" s="529"/>
      <c r="S191" s="529"/>
      <c r="T191" s="554"/>
      <c r="U191" s="555"/>
      <c r="V191" s="406"/>
    </row>
    <row r="192" spans="1:23" x14ac:dyDescent="0.25">
      <c r="A192" s="1303"/>
      <c r="B192" s="667">
        <v>2</v>
      </c>
      <c r="C192" s="84"/>
      <c r="D192" s="74"/>
      <c r="E192" s="74"/>
      <c r="F192" s="84"/>
      <c r="G192" s="533"/>
      <c r="H192" s="84"/>
      <c r="I192" s="534"/>
      <c r="J192" s="535"/>
      <c r="K192" s="535"/>
      <c r="L192" s="536"/>
      <c r="M192" s="534"/>
      <c r="N192" s="536"/>
      <c r="O192" s="120"/>
      <c r="P192" s="120"/>
      <c r="Q192" s="534"/>
      <c r="R192" s="534" t="s">
        <v>302</v>
      </c>
      <c r="S192" s="534"/>
      <c r="T192" s="556"/>
      <c r="U192" s="557"/>
      <c r="V192" s="406"/>
    </row>
    <row r="193" spans="1:23" x14ac:dyDescent="0.25">
      <c r="A193" s="1303"/>
      <c r="B193" s="667">
        <v>3</v>
      </c>
      <c r="C193" s="84"/>
      <c r="D193" s="74"/>
      <c r="E193" s="74"/>
      <c r="F193" s="84"/>
      <c r="G193" s="533"/>
      <c r="H193" s="84"/>
      <c r="I193" s="534"/>
      <c r="J193" s="535"/>
      <c r="K193" s="535"/>
      <c r="L193" s="536"/>
      <c r="M193" s="534"/>
      <c r="N193" s="536"/>
      <c r="O193" s="120"/>
      <c r="P193" s="120"/>
      <c r="Q193" s="534"/>
      <c r="R193" s="534"/>
      <c r="S193" s="534"/>
      <c r="T193" s="556"/>
      <c r="U193" s="557"/>
      <c r="V193" s="406"/>
    </row>
    <row r="194" spans="1:23" x14ac:dyDescent="0.25">
      <c r="A194" s="1303"/>
      <c r="B194" s="667">
        <v>4</v>
      </c>
      <c r="C194" s="84"/>
      <c r="D194" s="74"/>
      <c r="E194" s="74"/>
      <c r="F194" s="84"/>
      <c r="G194" s="533"/>
      <c r="H194" s="84"/>
      <c r="I194" s="534"/>
      <c r="J194" s="535"/>
      <c r="K194" s="535"/>
      <c r="L194" s="536"/>
      <c r="M194" s="534"/>
      <c r="N194" s="536"/>
      <c r="O194" s="120"/>
      <c r="P194" s="120"/>
      <c r="Q194" s="534"/>
      <c r="R194" s="534"/>
      <c r="S194" s="534"/>
      <c r="T194" s="556"/>
      <c r="U194" s="557"/>
      <c r="V194" s="406"/>
    </row>
    <row r="195" spans="1:23" x14ac:dyDescent="0.25">
      <c r="A195" s="1303"/>
      <c r="B195" s="667">
        <v>5</v>
      </c>
      <c r="C195" s="84"/>
      <c r="D195" s="74"/>
      <c r="E195" s="74"/>
      <c r="F195" s="84"/>
      <c r="G195" s="533"/>
      <c r="H195" s="84"/>
      <c r="I195" s="534"/>
      <c r="J195" s="535"/>
      <c r="K195" s="535"/>
      <c r="L195" s="536"/>
      <c r="M195" s="534"/>
      <c r="N195" s="536"/>
      <c r="O195" s="120"/>
      <c r="P195" s="120"/>
      <c r="Q195" s="534"/>
      <c r="R195" s="534"/>
      <c r="S195" s="534"/>
      <c r="T195" s="556"/>
      <c r="U195" s="557"/>
      <c r="V195" s="406"/>
    </row>
    <row r="196" spans="1:23" x14ac:dyDescent="0.25">
      <c r="A196" s="1303"/>
      <c r="B196" s="667">
        <v>6</v>
      </c>
      <c r="C196" s="84"/>
      <c r="D196" s="74"/>
      <c r="E196" s="74"/>
      <c r="F196" s="84"/>
      <c r="G196" s="533"/>
      <c r="H196" s="84"/>
      <c r="I196" s="534"/>
      <c r="J196" s="535"/>
      <c r="K196" s="535"/>
      <c r="L196" s="536"/>
      <c r="M196" s="534"/>
      <c r="N196" s="536"/>
      <c r="O196" s="120"/>
      <c r="P196" s="120"/>
      <c r="Q196" s="534"/>
      <c r="R196" s="534"/>
      <c r="S196" s="534"/>
      <c r="T196" s="556"/>
      <c r="U196" s="557"/>
      <c r="V196" s="406"/>
    </row>
    <row r="197" spans="1:23" x14ac:dyDescent="0.25">
      <c r="A197" s="1303"/>
      <c r="B197" s="667">
        <v>7</v>
      </c>
      <c r="C197" s="84"/>
      <c r="D197" s="74"/>
      <c r="E197" s="74"/>
      <c r="F197" s="84"/>
      <c r="G197" s="533"/>
      <c r="H197" s="84"/>
      <c r="I197" s="534"/>
      <c r="J197" s="535"/>
      <c r="K197" s="535"/>
      <c r="L197" s="536"/>
      <c r="M197" s="534"/>
      <c r="N197" s="536"/>
      <c r="O197" s="120"/>
      <c r="P197" s="120"/>
      <c r="Q197" s="534"/>
      <c r="R197" s="534"/>
      <c r="S197" s="534"/>
      <c r="T197" s="556"/>
      <c r="U197" s="557"/>
      <c r="V197" s="406"/>
    </row>
    <row r="198" spans="1:23" x14ac:dyDescent="0.25">
      <c r="A198" s="1303"/>
      <c r="B198" s="667">
        <v>8</v>
      </c>
      <c r="C198" s="84"/>
      <c r="D198" s="74"/>
      <c r="E198" s="74"/>
      <c r="F198" s="84"/>
      <c r="G198" s="533"/>
      <c r="H198" s="84"/>
      <c r="I198" s="534"/>
      <c r="J198" s="535"/>
      <c r="K198" s="535"/>
      <c r="L198" s="536"/>
      <c r="M198" s="534"/>
      <c r="N198" s="536"/>
      <c r="O198" s="120"/>
      <c r="P198" s="120"/>
      <c r="Q198" s="534"/>
      <c r="R198" s="534"/>
      <c r="S198" s="534"/>
      <c r="T198" s="556"/>
      <c r="U198" s="557"/>
      <c r="V198" s="406"/>
    </row>
    <row r="199" spans="1:23" x14ac:dyDescent="0.25">
      <c r="A199" s="1303"/>
      <c r="B199" s="667">
        <v>9</v>
      </c>
      <c r="C199" s="84"/>
      <c r="D199" s="74"/>
      <c r="E199" s="74"/>
      <c r="F199" s="84"/>
      <c r="G199" s="533"/>
      <c r="H199" s="84"/>
      <c r="I199" s="534"/>
      <c r="J199" s="535"/>
      <c r="K199" s="535"/>
      <c r="L199" s="536"/>
      <c r="M199" s="534"/>
      <c r="N199" s="536"/>
      <c r="O199" s="120"/>
      <c r="P199" s="120"/>
      <c r="Q199" s="534"/>
      <c r="R199" s="534"/>
      <c r="S199" s="534"/>
      <c r="T199" s="556"/>
      <c r="U199" s="557"/>
      <c r="V199" s="406"/>
    </row>
    <row r="200" spans="1:23" ht="15.75" thickBot="1" x14ac:dyDescent="0.3">
      <c r="A200" s="1304"/>
      <c r="B200" s="668">
        <v>10</v>
      </c>
      <c r="C200" s="104"/>
      <c r="D200" s="102"/>
      <c r="E200" s="102"/>
      <c r="F200" s="104"/>
      <c r="G200" s="538"/>
      <c r="H200" s="104"/>
      <c r="I200" s="539"/>
      <c r="J200" s="540"/>
      <c r="K200" s="540"/>
      <c r="L200" s="541"/>
      <c r="M200" s="539"/>
      <c r="N200" s="541"/>
      <c r="O200" s="121"/>
      <c r="P200" s="121"/>
      <c r="Q200" s="539"/>
      <c r="R200" s="539"/>
      <c r="S200" s="539"/>
      <c r="T200" s="558"/>
      <c r="U200" s="559"/>
      <c r="V200" s="406"/>
    </row>
    <row r="201" spans="1:23" ht="25.5" thickBot="1" x14ac:dyDescent="0.3">
      <c r="A201" s="612"/>
      <c r="C201" s="613"/>
      <c r="D201" s="614"/>
      <c r="E201" s="395" t="s">
        <v>303</v>
      </c>
      <c r="F201" s="396">
        <f>COUNTA(F191:F200)</f>
        <v>0</v>
      </c>
      <c r="G201" s="397">
        <f>COUNTA(G191:G200)</f>
        <v>0</v>
      </c>
      <c r="H201" s="613"/>
      <c r="I201" s="523"/>
      <c r="J201" s="615"/>
      <c r="K201" s="615"/>
      <c r="L201" s="616"/>
      <c r="M201" s="1208" t="s">
        <v>440</v>
      </c>
      <c r="N201" s="1209"/>
      <c r="O201" s="654">
        <f>SUM(O191:O200)</f>
        <v>0</v>
      </c>
      <c r="P201" s="655">
        <f>SUM(P191:P200)</f>
        <v>0</v>
      </c>
      <c r="Q201" s="523"/>
      <c r="S201" s="75"/>
      <c r="T201" s="79"/>
      <c r="U201" s="560"/>
      <c r="V201" s="545"/>
      <c r="W201" s="544"/>
    </row>
    <row r="202" spans="1:23" ht="15.75" thickBot="1" x14ac:dyDescent="0.3">
      <c r="A202" s="546"/>
      <c r="B202" s="521"/>
      <c r="C202" s="487"/>
      <c r="D202" s="487"/>
      <c r="E202" s="487"/>
      <c r="F202" s="521"/>
      <c r="G202" s="487"/>
      <c r="H202" s="487"/>
      <c r="I202" s="521"/>
      <c r="J202" s="521"/>
      <c r="K202" s="521"/>
      <c r="L202" s="487"/>
      <c r="M202" s="487"/>
      <c r="N202" s="487"/>
      <c r="O202" s="487"/>
      <c r="P202" s="487"/>
      <c r="Q202" s="487"/>
      <c r="R202" s="487"/>
      <c r="S202" s="487"/>
      <c r="T202" s="561"/>
      <c r="U202" s="562"/>
      <c r="V202" s="493"/>
    </row>
    <row r="203" spans="1:23" ht="15.75" thickBot="1" x14ac:dyDescent="0.3">
      <c r="A203" s="524"/>
      <c r="B203" s="402"/>
      <c r="C203" s="280"/>
      <c r="D203" s="280"/>
      <c r="E203" s="280"/>
      <c r="F203" s="402"/>
      <c r="G203" s="280"/>
      <c r="H203" s="280"/>
      <c r="I203" s="402"/>
      <c r="J203" s="402"/>
      <c r="K203" s="402"/>
      <c r="L203" s="280"/>
      <c r="M203" s="280"/>
      <c r="N203" s="280"/>
      <c r="O203" s="280"/>
      <c r="P203" s="280"/>
      <c r="Q203" s="280"/>
      <c r="R203" s="280"/>
      <c r="S203" s="280"/>
      <c r="T203" s="551"/>
      <c r="U203" s="551"/>
      <c r="V203" s="404"/>
    </row>
    <row r="204" spans="1:23" ht="28.5" thickBot="1" x14ac:dyDescent="0.3">
      <c r="A204" s="663" t="s">
        <v>9</v>
      </c>
      <c r="B204" s="1226" t="s">
        <v>567</v>
      </c>
      <c r="C204" s="1227"/>
      <c r="E204" s="1300" t="s">
        <v>267</v>
      </c>
      <c r="F204" s="1301"/>
      <c r="G204" s="1224">
        <f>VLOOKUP(B204,'EXTRAUrbano.Piano inv. forn '!$D$58:$AB$77,3,FALSE)</f>
        <v>0</v>
      </c>
      <c r="H204" s="1225"/>
      <c r="I204" s="64"/>
      <c r="J204" s="1300" t="s">
        <v>268</v>
      </c>
      <c r="K204" s="1302"/>
      <c r="L204" s="1301"/>
      <c r="M204" s="1224">
        <f>VLOOKUP(B204,'EXTRAUrbano.Piano inv. forn '!$D$58:$AB$77,4,FALSE)</f>
        <v>0</v>
      </c>
      <c r="N204" s="1225"/>
      <c r="P204" s="660" t="s">
        <v>269</v>
      </c>
      <c r="Q204" s="525"/>
      <c r="S204" s="662" t="s">
        <v>270</v>
      </c>
      <c r="T204" s="1253"/>
      <c r="U204" s="1254"/>
      <c r="V204" s="406"/>
    </row>
    <row r="205" spans="1:23" ht="13.5" customHeight="1" thickBot="1" x14ac:dyDescent="0.3">
      <c r="A205" s="109"/>
      <c r="B205" s="76"/>
      <c r="C205" s="76"/>
      <c r="E205" s="77"/>
      <c r="F205" s="77"/>
      <c r="G205" s="78"/>
      <c r="H205" s="78"/>
      <c r="I205" s="64"/>
      <c r="J205" s="77"/>
      <c r="K205" s="77"/>
      <c r="L205" s="77"/>
      <c r="M205" s="78"/>
      <c r="N205" s="78"/>
      <c r="P205" s="79"/>
      <c r="S205" s="75"/>
      <c r="T205" s="552"/>
      <c r="V205" s="110"/>
      <c r="W205" s="523"/>
    </row>
    <row r="206" spans="1:23" ht="33.75" customHeight="1" thickBot="1" x14ac:dyDescent="0.3">
      <c r="A206" s="1305" t="s">
        <v>271</v>
      </c>
      <c r="B206" s="1306"/>
      <c r="C206" s="1306"/>
      <c r="D206" s="1307"/>
      <c r="E206" s="1210">
        <f>VLOOKUP(B204,'EXTRAUrbano.Piano inv. forn '!$D$58:$AB$77,17,FALSE)</f>
        <v>0</v>
      </c>
      <c r="F206" s="1258"/>
      <c r="G206" s="1258"/>
      <c r="H206" s="1211"/>
      <c r="I206" s="64"/>
      <c r="J206" s="1308" t="s">
        <v>52</v>
      </c>
      <c r="K206" s="1309"/>
      <c r="L206" s="1310"/>
      <c r="M206" s="1210">
        <f>VLOOKUP(B204,'EXTRAUrbano.Piano inv. forn '!$D$58:$AB$77,19,FALSE)</f>
        <v>0</v>
      </c>
      <c r="N206" s="1211"/>
      <c r="O206" s="98"/>
      <c r="P206" s="661" t="s">
        <v>272</v>
      </c>
      <c r="Q206" s="115">
        <f>M206+E206</f>
        <v>0</v>
      </c>
      <c r="S206" s="662" t="s">
        <v>273</v>
      </c>
      <c r="T206" s="1253"/>
      <c r="U206" s="1254"/>
      <c r="V206" s="110"/>
      <c r="W206" s="523"/>
    </row>
    <row r="207" spans="1:23" ht="33.75" customHeight="1" thickBot="1" x14ac:dyDescent="0.3">
      <c r="A207" s="116"/>
      <c r="B207" s="117"/>
      <c r="C207" s="563"/>
      <c r="D207" s="117"/>
      <c r="E207" s="118"/>
      <c r="F207" s="118"/>
      <c r="G207" s="118"/>
      <c r="H207" s="118"/>
      <c r="I207" s="64"/>
      <c r="J207" s="77"/>
      <c r="K207" s="77"/>
      <c r="L207" s="77"/>
      <c r="M207" s="118"/>
      <c r="N207" s="118"/>
      <c r="O207" s="98"/>
      <c r="P207" s="75"/>
      <c r="Q207" s="98"/>
      <c r="S207" s="75"/>
      <c r="T207" s="553"/>
      <c r="U207" s="553"/>
      <c r="V207" s="110"/>
      <c r="W207" s="523"/>
    </row>
    <row r="208" spans="1:23" s="147" customFormat="1" ht="72" customHeight="1" x14ac:dyDescent="0.25">
      <c r="A208" s="1286" t="s">
        <v>274</v>
      </c>
      <c r="B208" s="1288" t="s">
        <v>275</v>
      </c>
      <c r="C208" s="1311" t="s">
        <v>276</v>
      </c>
      <c r="D208" s="657" t="s">
        <v>277</v>
      </c>
      <c r="E208" s="656" t="s">
        <v>278</v>
      </c>
      <c r="F208" s="657" t="s">
        <v>279</v>
      </c>
      <c r="G208" s="657" t="s">
        <v>280</v>
      </c>
      <c r="H208" s="658" t="s">
        <v>241</v>
      </c>
      <c r="I208" s="658" t="s">
        <v>281</v>
      </c>
      <c r="J208" s="658" t="s">
        <v>282</v>
      </c>
      <c r="K208" s="658" t="s">
        <v>636</v>
      </c>
      <c r="L208" s="658" t="s">
        <v>283</v>
      </c>
      <c r="M208" s="658" t="s">
        <v>284</v>
      </c>
      <c r="N208" s="658" t="s">
        <v>285</v>
      </c>
      <c r="O208" s="658" t="s">
        <v>286</v>
      </c>
      <c r="P208" s="658" t="s">
        <v>287</v>
      </c>
      <c r="Q208" s="658" t="s">
        <v>288</v>
      </c>
      <c r="R208" s="658" t="s">
        <v>289</v>
      </c>
      <c r="S208" s="658" t="s">
        <v>290</v>
      </c>
      <c r="T208" s="658" t="s">
        <v>632</v>
      </c>
      <c r="U208" s="664" t="s">
        <v>291</v>
      </c>
      <c r="V208" s="526"/>
    </row>
    <row r="209" spans="1:23" s="147" customFormat="1" ht="28.5" customHeight="1" thickBot="1" x14ac:dyDescent="0.3">
      <c r="A209" s="1298"/>
      <c r="B209" s="1299"/>
      <c r="C209" s="1312"/>
      <c r="D209" s="659" t="s">
        <v>292</v>
      </c>
      <c r="E209" s="659" t="s">
        <v>305</v>
      </c>
      <c r="F209" s="659" t="s">
        <v>294</v>
      </c>
      <c r="G209" s="659" t="s">
        <v>294</v>
      </c>
      <c r="H209" s="659" t="s">
        <v>633</v>
      </c>
      <c r="I209" s="659" t="s">
        <v>674</v>
      </c>
      <c r="J209" s="659" t="s">
        <v>295</v>
      </c>
      <c r="K209" s="659" t="s">
        <v>296</v>
      </c>
      <c r="L209" s="659" t="s">
        <v>296</v>
      </c>
      <c r="M209" s="659" t="s">
        <v>297</v>
      </c>
      <c r="N209" s="659" t="s">
        <v>296</v>
      </c>
      <c r="O209" s="659" t="s">
        <v>298</v>
      </c>
      <c r="P209" s="659" t="s">
        <v>629</v>
      </c>
      <c r="Q209" s="659" t="s">
        <v>299</v>
      </c>
      <c r="R209" s="659" t="s">
        <v>300</v>
      </c>
      <c r="S209" s="659" t="s">
        <v>301</v>
      </c>
      <c r="T209" s="659" t="s">
        <v>301</v>
      </c>
      <c r="U209" s="665"/>
      <c r="V209" s="526"/>
    </row>
    <row r="210" spans="1:23" ht="15" customHeight="1" x14ac:dyDescent="0.25">
      <c r="A210" s="1303" t="str">
        <f>B204</f>
        <v>Extra-urb.ibr_m.5</v>
      </c>
      <c r="B210" s="666">
        <v>1</v>
      </c>
      <c r="C210" s="166"/>
      <c r="D210" s="87"/>
      <c r="E210" s="87"/>
      <c r="F210" s="166"/>
      <c r="G210" s="528"/>
      <c r="H210" s="89"/>
      <c r="I210" s="529"/>
      <c r="J210" s="530"/>
      <c r="K210" s="530"/>
      <c r="L210" s="531"/>
      <c r="M210" s="529"/>
      <c r="N210" s="531"/>
      <c r="O210" s="129"/>
      <c r="P210" s="129"/>
      <c r="Q210" s="529"/>
      <c r="R210" s="529"/>
      <c r="S210" s="529"/>
      <c r="T210" s="554"/>
      <c r="U210" s="555"/>
      <c r="V210" s="406"/>
    </row>
    <row r="211" spans="1:23" x14ac:dyDescent="0.25">
      <c r="A211" s="1303"/>
      <c r="B211" s="667">
        <v>2</v>
      </c>
      <c r="C211" s="84"/>
      <c r="D211" s="74"/>
      <c r="E211" s="74"/>
      <c r="F211" s="84"/>
      <c r="G211" s="533"/>
      <c r="H211" s="84"/>
      <c r="I211" s="534"/>
      <c r="J211" s="535"/>
      <c r="K211" s="535"/>
      <c r="L211" s="536"/>
      <c r="M211" s="534"/>
      <c r="N211" s="536"/>
      <c r="O211" s="120"/>
      <c r="P211" s="120"/>
      <c r="Q211" s="534"/>
      <c r="R211" s="534" t="s">
        <v>302</v>
      </c>
      <c r="S211" s="534"/>
      <c r="T211" s="556"/>
      <c r="U211" s="557"/>
      <c r="V211" s="406"/>
    </row>
    <row r="212" spans="1:23" x14ac:dyDescent="0.25">
      <c r="A212" s="1303"/>
      <c r="B212" s="667">
        <v>3</v>
      </c>
      <c r="C212" s="84"/>
      <c r="D212" s="74"/>
      <c r="E212" s="74"/>
      <c r="F212" s="84"/>
      <c r="G212" s="533"/>
      <c r="H212" s="84"/>
      <c r="I212" s="534"/>
      <c r="J212" s="535"/>
      <c r="K212" s="535"/>
      <c r="L212" s="536"/>
      <c r="M212" s="534"/>
      <c r="N212" s="536"/>
      <c r="O212" s="120"/>
      <c r="P212" s="120"/>
      <c r="Q212" s="534"/>
      <c r="R212" s="534"/>
      <c r="S212" s="534"/>
      <c r="T212" s="556"/>
      <c r="U212" s="557"/>
      <c r="V212" s="406"/>
    </row>
    <row r="213" spans="1:23" x14ac:dyDescent="0.25">
      <c r="A213" s="1303"/>
      <c r="B213" s="667">
        <v>4</v>
      </c>
      <c r="C213" s="84"/>
      <c r="D213" s="74"/>
      <c r="E213" s="74"/>
      <c r="F213" s="84"/>
      <c r="G213" s="533"/>
      <c r="H213" s="84"/>
      <c r="I213" s="534"/>
      <c r="J213" s="535"/>
      <c r="K213" s="535"/>
      <c r="L213" s="536"/>
      <c r="M213" s="534"/>
      <c r="N213" s="536"/>
      <c r="O213" s="120"/>
      <c r="P213" s="120"/>
      <c r="Q213" s="534"/>
      <c r="R213" s="534"/>
      <c r="S213" s="534"/>
      <c r="T213" s="556"/>
      <c r="U213" s="557"/>
      <c r="V213" s="406"/>
    </row>
    <row r="214" spans="1:23" x14ac:dyDescent="0.25">
      <c r="A214" s="1303"/>
      <c r="B214" s="667">
        <v>5</v>
      </c>
      <c r="C214" s="84"/>
      <c r="D214" s="74"/>
      <c r="E214" s="74"/>
      <c r="F214" s="84"/>
      <c r="G214" s="533"/>
      <c r="H214" s="84"/>
      <c r="I214" s="534"/>
      <c r="J214" s="535"/>
      <c r="K214" s="535"/>
      <c r="L214" s="536"/>
      <c r="M214" s="534"/>
      <c r="N214" s="536"/>
      <c r="O214" s="120"/>
      <c r="P214" s="120"/>
      <c r="Q214" s="534"/>
      <c r="R214" s="534"/>
      <c r="S214" s="534"/>
      <c r="T214" s="556"/>
      <c r="U214" s="557"/>
      <c r="V214" s="406"/>
    </row>
    <row r="215" spans="1:23" x14ac:dyDescent="0.25">
      <c r="A215" s="1303"/>
      <c r="B215" s="667">
        <v>6</v>
      </c>
      <c r="C215" s="84"/>
      <c r="D215" s="74"/>
      <c r="E215" s="74"/>
      <c r="F215" s="84"/>
      <c r="G215" s="533"/>
      <c r="H215" s="84"/>
      <c r="I215" s="534"/>
      <c r="J215" s="535"/>
      <c r="K215" s="535"/>
      <c r="L215" s="536"/>
      <c r="M215" s="534"/>
      <c r="N215" s="536"/>
      <c r="O215" s="120"/>
      <c r="P215" s="120"/>
      <c r="Q215" s="534"/>
      <c r="R215" s="534"/>
      <c r="S215" s="534"/>
      <c r="T215" s="556"/>
      <c r="U215" s="557"/>
      <c r="V215" s="406"/>
    </row>
    <row r="216" spans="1:23" x14ac:dyDescent="0.25">
      <c r="A216" s="1303"/>
      <c r="B216" s="667">
        <v>7</v>
      </c>
      <c r="C216" s="84"/>
      <c r="D216" s="74"/>
      <c r="E216" s="74"/>
      <c r="F216" s="84"/>
      <c r="G216" s="533"/>
      <c r="H216" s="84"/>
      <c r="I216" s="534"/>
      <c r="J216" s="535"/>
      <c r="K216" s="535"/>
      <c r="L216" s="536"/>
      <c r="M216" s="534"/>
      <c r="N216" s="536"/>
      <c r="O216" s="120"/>
      <c r="P216" s="120"/>
      <c r="Q216" s="534"/>
      <c r="R216" s="534"/>
      <c r="S216" s="534"/>
      <c r="T216" s="556"/>
      <c r="U216" s="557"/>
      <c r="V216" s="406"/>
    </row>
    <row r="217" spans="1:23" x14ac:dyDescent="0.25">
      <c r="A217" s="1303"/>
      <c r="B217" s="667">
        <v>8</v>
      </c>
      <c r="C217" s="84"/>
      <c r="D217" s="74"/>
      <c r="E217" s="74"/>
      <c r="F217" s="84"/>
      <c r="G217" s="533"/>
      <c r="H217" s="84"/>
      <c r="I217" s="534"/>
      <c r="J217" s="535"/>
      <c r="K217" s="535"/>
      <c r="L217" s="536"/>
      <c r="M217" s="534"/>
      <c r="N217" s="536"/>
      <c r="O217" s="120"/>
      <c r="P217" s="120"/>
      <c r="Q217" s="534"/>
      <c r="R217" s="534"/>
      <c r="S217" s="534"/>
      <c r="T217" s="556"/>
      <c r="U217" s="557"/>
      <c r="V217" s="406"/>
    </row>
    <row r="218" spans="1:23" x14ac:dyDescent="0.25">
      <c r="A218" s="1303"/>
      <c r="B218" s="667">
        <v>9</v>
      </c>
      <c r="C218" s="84"/>
      <c r="D218" s="74"/>
      <c r="E218" s="74"/>
      <c r="F218" s="84"/>
      <c r="G218" s="533"/>
      <c r="H218" s="84"/>
      <c r="I218" s="534"/>
      <c r="J218" s="535"/>
      <c r="K218" s="535"/>
      <c r="L218" s="536"/>
      <c r="M218" s="534"/>
      <c r="N218" s="536"/>
      <c r="O218" s="120"/>
      <c r="P218" s="120"/>
      <c r="Q218" s="534"/>
      <c r="R218" s="534"/>
      <c r="S218" s="534"/>
      <c r="T218" s="556"/>
      <c r="U218" s="557"/>
      <c r="V218" s="406"/>
    </row>
    <row r="219" spans="1:23" ht="15.75" thickBot="1" x14ac:dyDescent="0.3">
      <c r="A219" s="1304"/>
      <c r="B219" s="668">
        <v>10</v>
      </c>
      <c r="C219" s="104"/>
      <c r="D219" s="102"/>
      <c r="E219" s="102"/>
      <c r="F219" s="104"/>
      <c r="G219" s="538"/>
      <c r="H219" s="104"/>
      <c r="I219" s="539"/>
      <c r="J219" s="540"/>
      <c r="K219" s="540"/>
      <c r="L219" s="541"/>
      <c r="M219" s="539"/>
      <c r="N219" s="541"/>
      <c r="O219" s="121"/>
      <c r="P219" s="121"/>
      <c r="Q219" s="539"/>
      <c r="R219" s="539"/>
      <c r="S219" s="539"/>
      <c r="T219" s="558"/>
      <c r="U219" s="559"/>
      <c r="V219" s="406"/>
    </row>
    <row r="220" spans="1:23" ht="25.5" thickBot="1" x14ac:dyDescent="0.3">
      <c r="A220" s="612"/>
      <c r="C220" s="613"/>
      <c r="D220" s="614"/>
      <c r="E220" s="395" t="s">
        <v>303</v>
      </c>
      <c r="F220" s="396">
        <f>COUNTA(F210:F219)</f>
        <v>0</v>
      </c>
      <c r="G220" s="397">
        <f>COUNTA(G210:G219)</f>
        <v>0</v>
      </c>
      <c r="H220" s="613"/>
      <c r="I220" s="523"/>
      <c r="J220" s="615"/>
      <c r="K220" s="615"/>
      <c r="L220" s="616"/>
      <c r="M220" s="1208" t="s">
        <v>440</v>
      </c>
      <c r="N220" s="1209"/>
      <c r="O220" s="654">
        <f>SUM(O210:O219)</f>
        <v>0</v>
      </c>
      <c r="P220" s="655">
        <f>SUM(P210:P219)</f>
        <v>0</v>
      </c>
      <c r="Q220" s="523"/>
      <c r="S220" s="75"/>
      <c r="T220" s="79"/>
      <c r="U220" s="560"/>
      <c r="V220" s="545"/>
      <c r="W220" s="544"/>
    </row>
    <row r="221" spans="1:23" ht="15.75" thickBot="1" x14ac:dyDescent="0.3">
      <c r="A221" s="546"/>
      <c r="B221" s="521"/>
      <c r="C221" s="487"/>
      <c r="D221" s="487"/>
      <c r="E221" s="487"/>
      <c r="F221" s="521"/>
      <c r="G221" s="487"/>
      <c r="H221" s="487"/>
      <c r="I221" s="521"/>
      <c r="J221" s="521"/>
      <c r="K221" s="521"/>
      <c r="L221" s="487"/>
      <c r="M221" s="487"/>
      <c r="N221" s="487"/>
      <c r="O221" s="487"/>
      <c r="P221" s="487"/>
      <c r="Q221" s="487"/>
      <c r="R221" s="487"/>
      <c r="S221" s="487"/>
      <c r="T221" s="561"/>
      <c r="U221" s="562"/>
      <c r="V221" s="493"/>
    </row>
    <row r="222" spans="1:23" ht="15.75" thickBot="1" x14ac:dyDescent="0.3">
      <c r="A222" s="524"/>
      <c r="B222" s="402"/>
      <c r="C222" s="280"/>
      <c r="D222" s="280"/>
      <c r="E222" s="280"/>
      <c r="F222" s="402"/>
      <c r="G222" s="280"/>
      <c r="H222" s="280"/>
      <c r="I222" s="402"/>
      <c r="J222" s="402"/>
      <c r="K222" s="402"/>
      <c r="L222" s="280"/>
      <c r="M222" s="280"/>
      <c r="N222" s="280"/>
      <c r="O222" s="280"/>
      <c r="P222" s="280"/>
      <c r="Q222" s="280"/>
      <c r="R222" s="280"/>
      <c r="S222" s="280"/>
      <c r="T222" s="551"/>
      <c r="U222" s="551"/>
      <c r="V222" s="404"/>
    </row>
    <row r="223" spans="1:23" ht="28.5" thickBot="1" x14ac:dyDescent="0.3">
      <c r="A223" s="663" t="s">
        <v>9</v>
      </c>
      <c r="B223" s="1226" t="s">
        <v>567</v>
      </c>
      <c r="C223" s="1227"/>
      <c r="E223" s="1300" t="s">
        <v>267</v>
      </c>
      <c r="F223" s="1301"/>
      <c r="G223" s="1224">
        <f>VLOOKUP(B223,'EXTRAUrbano.Piano inv. forn '!$D$58:$AB$77,3,FALSE)</f>
        <v>0</v>
      </c>
      <c r="H223" s="1225"/>
      <c r="I223" s="64"/>
      <c r="J223" s="1300" t="s">
        <v>268</v>
      </c>
      <c r="K223" s="1302"/>
      <c r="L223" s="1301"/>
      <c r="M223" s="1224">
        <f>VLOOKUP(B223,'EXTRAUrbano.Piano inv. forn '!$D$58:$AB$77,4,FALSE)</f>
        <v>0</v>
      </c>
      <c r="N223" s="1225"/>
      <c r="P223" s="660" t="s">
        <v>269</v>
      </c>
      <c r="Q223" s="525"/>
      <c r="S223" s="662" t="s">
        <v>270</v>
      </c>
      <c r="T223" s="1253"/>
      <c r="U223" s="1254"/>
      <c r="V223" s="406"/>
    </row>
    <row r="224" spans="1:23" ht="13.5" customHeight="1" thickBot="1" x14ac:dyDescent="0.3">
      <c r="A224" s="109"/>
      <c r="B224" s="76"/>
      <c r="C224" s="76"/>
      <c r="E224" s="77"/>
      <c r="F224" s="77"/>
      <c r="G224" s="78"/>
      <c r="H224" s="78"/>
      <c r="I224" s="64"/>
      <c r="J224" s="77"/>
      <c r="K224" s="77"/>
      <c r="L224" s="77"/>
      <c r="M224" s="78"/>
      <c r="N224" s="78"/>
      <c r="P224" s="79"/>
      <c r="S224" s="75"/>
      <c r="T224" s="552"/>
      <c r="V224" s="110"/>
      <c r="W224" s="523"/>
    </row>
    <row r="225" spans="1:23" ht="33.75" customHeight="1" thickBot="1" x14ac:dyDescent="0.3">
      <c r="A225" s="1305" t="s">
        <v>271</v>
      </c>
      <c r="B225" s="1306"/>
      <c r="C225" s="1306"/>
      <c r="D225" s="1307"/>
      <c r="E225" s="1210">
        <f>VLOOKUP(B223,'EXTRAUrbano.Piano inv. forn '!$D$58:$AB$77,17,FALSE)</f>
        <v>0</v>
      </c>
      <c r="F225" s="1258"/>
      <c r="G225" s="1258"/>
      <c r="H225" s="1211"/>
      <c r="I225" s="64"/>
      <c r="J225" s="1308" t="s">
        <v>52</v>
      </c>
      <c r="K225" s="1309"/>
      <c r="L225" s="1310"/>
      <c r="M225" s="1210">
        <f>VLOOKUP(B223,'EXTRAUrbano.Piano inv. forn '!$D$58:$AB$77,19,FALSE)</f>
        <v>0</v>
      </c>
      <c r="N225" s="1211"/>
      <c r="O225" s="98"/>
      <c r="P225" s="661" t="s">
        <v>272</v>
      </c>
      <c r="Q225" s="115">
        <f>M225+E225</f>
        <v>0</v>
      </c>
      <c r="S225" s="662" t="s">
        <v>273</v>
      </c>
      <c r="T225" s="1253"/>
      <c r="U225" s="1254"/>
      <c r="V225" s="110"/>
      <c r="W225" s="523"/>
    </row>
    <row r="226" spans="1:23" ht="33.75" customHeight="1" thickBot="1" x14ac:dyDescent="0.3">
      <c r="A226" s="116"/>
      <c r="B226" s="117"/>
      <c r="C226" s="563"/>
      <c r="D226" s="117"/>
      <c r="E226" s="118"/>
      <c r="F226" s="118"/>
      <c r="G226" s="118"/>
      <c r="H226" s="118"/>
      <c r="I226" s="64"/>
      <c r="J226" s="77"/>
      <c r="K226" s="77"/>
      <c r="L226" s="77"/>
      <c r="M226" s="118"/>
      <c r="N226" s="118"/>
      <c r="O226" s="98"/>
      <c r="P226" s="75"/>
      <c r="Q226" s="98"/>
      <c r="S226" s="75"/>
      <c r="T226" s="553"/>
      <c r="U226" s="553"/>
      <c r="V226" s="110"/>
      <c r="W226" s="523"/>
    </row>
    <row r="227" spans="1:23" s="147" customFormat="1" ht="72" customHeight="1" x14ac:dyDescent="0.25">
      <c r="A227" s="1286" t="s">
        <v>274</v>
      </c>
      <c r="B227" s="1288" t="s">
        <v>275</v>
      </c>
      <c r="C227" s="1311" t="s">
        <v>276</v>
      </c>
      <c r="D227" s="657" t="s">
        <v>277</v>
      </c>
      <c r="E227" s="656" t="s">
        <v>278</v>
      </c>
      <c r="F227" s="657" t="s">
        <v>279</v>
      </c>
      <c r="G227" s="657" t="s">
        <v>280</v>
      </c>
      <c r="H227" s="658" t="s">
        <v>241</v>
      </c>
      <c r="I227" s="658" t="s">
        <v>281</v>
      </c>
      <c r="J227" s="658" t="s">
        <v>282</v>
      </c>
      <c r="K227" s="658" t="s">
        <v>636</v>
      </c>
      <c r="L227" s="658" t="s">
        <v>283</v>
      </c>
      <c r="M227" s="658" t="s">
        <v>284</v>
      </c>
      <c r="N227" s="658" t="s">
        <v>285</v>
      </c>
      <c r="O227" s="658" t="s">
        <v>286</v>
      </c>
      <c r="P227" s="658" t="s">
        <v>287</v>
      </c>
      <c r="Q227" s="658" t="s">
        <v>288</v>
      </c>
      <c r="R227" s="658" t="s">
        <v>289</v>
      </c>
      <c r="S227" s="658" t="s">
        <v>290</v>
      </c>
      <c r="T227" s="658" t="s">
        <v>632</v>
      </c>
      <c r="U227" s="664" t="s">
        <v>291</v>
      </c>
      <c r="V227" s="526"/>
    </row>
    <row r="228" spans="1:23" s="147" customFormat="1" ht="28.5" customHeight="1" thickBot="1" x14ac:dyDescent="0.3">
      <c r="A228" s="1298"/>
      <c r="B228" s="1299"/>
      <c r="C228" s="1312"/>
      <c r="D228" s="659" t="s">
        <v>292</v>
      </c>
      <c r="E228" s="659" t="s">
        <v>305</v>
      </c>
      <c r="F228" s="659" t="s">
        <v>294</v>
      </c>
      <c r="G228" s="659" t="s">
        <v>294</v>
      </c>
      <c r="H228" s="659" t="s">
        <v>633</v>
      </c>
      <c r="I228" s="659" t="s">
        <v>674</v>
      </c>
      <c r="J228" s="659" t="s">
        <v>295</v>
      </c>
      <c r="K228" s="659" t="s">
        <v>296</v>
      </c>
      <c r="L228" s="659" t="s">
        <v>296</v>
      </c>
      <c r="M228" s="659" t="s">
        <v>297</v>
      </c>
      <c r="N228" s="659" t="s">
        <v>296</v>
      </c>
      <c r="O228" s="659" t="s">
        <v>298</v>
      </c>
      <c r="P228" s="659" t="s">
        <v>629</v>
      </c>
      <c r="Q228" s="659" t="s">
        <v>299</v>
      </c>
      <c r="R228" s="659" t="s">
        <v>300</v>
      </c>
      <c r="S228" s="659" t="s">
        <v>301</v>
      </c>
      <c r="T228" s="659" t="s">
        <v>301</v>
      </c>
      <c r="U228" s="665"/>
      <c r="V228" s="526"/>
    </row>
    <row r="229" spans="1:23" ht="15" customHeight="1" x14ac:dyDescent="0.25">
      <c r="A229" s="1303" t="str">
        <f>B223</f>
        <v>Extra-urb.ibr_m.5</v>
      </c>
      <c r="B229" s="666">
        <v>1</v>
      </c>
      <c r="C229" s="166"/>
      <c r="D229" s="87"/>
      <c r="E229" s="87"/>
      <c r="F229" s="166"/>
      <c r="G229" s="528"/>
      <c r="H229" s="89"/>
      <c r="I229" s="529"/>
      <c r="J229" s="530"/>
      <c r="K229" s="530"/>
      <c r="L229" s="531"/>
      <c r="M229" s="529"/>
      <c r="N229" s="531"/>
      <c r="O229" s="129"/>
      <c r="P229" s="129"/>
      <c r="Q229" s="529"/>
      <c r="R229" s="529"/>
      <c r="S229" s="529"/>
      <c r="T229" s="554"/>
      <c r="U229" s="555"/>
      <c r="V229" s="406"/>
    </row>
    <row r="230" spans="1:23" x14ac:dyDescent="0.25">
      <c r="A230" s="1303"/>
      <c r="B230" s="667">
        <v>2</v>
      </c>
      <c r="C230" s="84"/>
      <c r="D230" s="74"/>
      <c r="E230" s="74"/>
      <c r="F230" s="84"/>
      <c r="G230" s="533"/>
      <c r="H230" s="84"/>
      <c r="I230" s="534"/>
      <c r="J230" s="535"/>
      <c r="K230" s="535"/>
      <c r="L230" s="536"/>
      <c r="M230" s="534"/>
      <c r="N230" s="536"/>
      <c r="O230" s="120"/>
      <c r="P230" s="120"/>
      <c r="Q230" s="534"/>
      <c r="R230" s="534" t="s">
        <v>302</v>
      </c>
      <c r="S230" s="534"/>
      <c r="T230" s="556"/>
      <c r="U230" s="557"/>
      <c r="V230" s="406"/>
    </row>
    <row r="231" spans="1:23" x14ac:dyDescent="0.25">
      <c r="A231" s="1303"/>
      <c r="B231" s="667">
        <v>3</v>
      </c>
      <c r="C231" s="84"/>
      <c r="D231" s="74"/>
      <c r="E231" s="74"/>
      <c r="F231" s="84"/>
      <c r="G231" s="533"/>
      <c r="H231" s="84"/>
      <c r="I231" s="534"/>
      <c r="J231" s="535"/>
      <c r="K231" s="535"/>
      <c r="L231" s="536"/>
      <c r="M231" s="534"/>
      <c r="N231" s="536"/>
      <c r="O231" s="120"/>
      <c r="P231" s="120"/>
      <c r="Q231" s="534"/>
      <c r="R231" s="534"/>
      <c r="S231" s="534"/>
      <c r="T231" s="556"/>
      <c r="U231" s="557"/>
      <c r="V231" s="406"/>
    </row>
    <row r="232" spans="1:23" x14ac:dyDescent="0.25">
      <c r="A232" s="1303"/>
      <c r="B232" s="667">
        <v>4</v>
      </c>
      <c r="C232" s="84"/>
      <c r="D232" s="74"/>
      <c r="E232" s="74"/>
      <c r="F232" s="84"/>
      <c r="G232" s="533"/>
      <c r="H232" s="84"/>
      <c r="I232" s="534"/>
      <c r="J232" s="535"/>
      <c r="K232" s="535"/>
      <c r="L232" s="536"/>
      <c r="M232" s="534"/>
      <c r="N232" s="536"/>
      <c r="O232" s="120"/>
      <c r="P232" s="120"/>
      <c r="Q232" s="534"/>
      <c r="R232" s="534"/>
      <c r="S232" s="534"/>
      <c r="T232" s="556"/>
      <c r="U232" s="557"/>
      <c r="V232" s="406"/>
    </row>
    <row r="233" spans="1:23" x14ac:dyDescent="0.25">
      <c r="A233" s="1303"/>
      <c r="B233" s="667">
        <v>5</v>
      </c>
      <c r="C233" s="84"/>
      <c r="D233" s="74"/>
      <c r="E233" s="74"/>
      <c r="F233" s="84"/>
      <c r="G233" s="533"/>
      <c r="H233" s="84"/>
      <c r="I233" s="534"/>
      <c r="J233" s="535"/>
      <c r="K233" s="535"/>
      <c r="L233" s="536"/>
      <c r="M233" s="534"/>
      <c r="N233" s="536"/>
      <c r="O233" s="120"/>
      <c r="P233" s="120"/>
      <c r="Q233" s="534"/>
      <c r="R233" s="534"/>
      <c r="S233" s="534"/>
      <c r="T233" s="556"/>
      <c r="U233" s="557"/>
      <c r="V233" s="406"/>
    </row>
    <row r="234" spans="1:23" x14ac:dyDescent="0.25">
      <c r="A234" s="1303"/>
      <c r="B234" s="667">
        <v>6</v>
      </c>
      <c r="C234" s="84"/>
      <c r="D234" s="74"/>
      <c r="E234" s="74"/>
      <c r="F234" s="84"/>
      <c r="G234" s="533"/>
      <c r="H234" s="84"/>
      <c r="I234" s="534"/>
      <c r="J234" s="535"/>
      <c r="K234" s="535"/>
      <c r="L234" s="536"/>
      <c r="M234" s="534"/>
      <c r="N234" s="536"/>
      <c r="O234" s="120"/>
      <c r="P234" s="120"/>
      <c r="Q234" s="534"/>
      <c r="R234" s="534"/>
      <c r="S234" s="534"/>
      <c r="T234" s="556"/>
      <c r="U234" s="557"/>
      <c r="V234" s="406"/>
    </row>
    <row r="235" spans="1:23" x14ac:dyDescent="0.25">
      <c r="A235" s="1303"/>
      <c r="B235" s="667">
        <v>7</v>
      </c>
      <c r="C235" s="84"/>
      <c r="D235" s="74"/>
      <c r="E235" s="74"/>
      <c r="F235" s="84"/>
      <c r="G235" s="533"/>
      <c r="H235" s="84"/>
      <c r="I235" s="534"/>
      <c r="J235" s="535"/>
      <c r="K235" s="535"/>
      <c r="L235" s="536"/>
      <c r="M235" s="534"/>
      <c r="N235" s="536"/>
      <c r="O235" s="120"/>
      <c r="P235" s="120"/>
      <c r="Q235" s="534"/>
      <c r="R235" s="534"/>
      <c r="S235" s="534"/>
      <c r="T235" s="556"/>
      <c r="U235" s="557"/>
      <c r="V235" s="406"/>
    </row>
    <row r="236" spans="1:23" x14ac:dyDescent="0.25">
      <c r="A236" s="1303"/>
      <c r="B236" s="667">
        <v>8</v>
      </c>
      <c r="C236" s="84"/>
      <c r="D236" s="74"/>
      <c r="E236" s="74"/>
      <c r="F236" s="84"/>
      <c r="G236" s="533"/>
      <c r="H236" s="84"/>
      <c r="I236" s="534"/>
      <c r="J236" s="535"/>
      <c r="K236" s="535"/>
      <c r="L236" s="536"/>
      <c r="M236" s="534"/>
      <c r="N236" s="536"/>
      <c r="O236" s="120"/>
      <c r="P236" s="120"/>
      <c r="Q236" s="534"/>
      <c r="R236" s="534"/>
      <c r="S236" s="534"/>
      <c r="T236" s="556"/>
      <c r="U236" s="557"/>
      <c r="V236" s="406"/>
    </row>
    <row r="237" spans="1:23" x14ac:dyDescent="0.25">
      <c r="A237" s="1303"/>
      <c r="B237" s="667">
        <v>9</v>
      </c>
      <c r="C237" s="84"/>
      <c r="D237" s="74"/>
      <c r="E237" s="74"/>
      <c r="F237" s="84"/>
      <c r="G237" s="533"/>
      <c r="H237" s="84"/>
      <c r="I237" s="534"/>
      <c r="J237" s="535"/>
      <c r="K237" s="535"/>
      <c r="L237" s="536"/>
      <c r="M237" s="534"/>
      <c r="N237" s="536"/>
      <c r="O237" s="120"/>
      <c r="P237" s="120"/>
      <c r="Q237" s="534"/>
      <c r="R237" s="534"/>
      <c r="S237" s="534"/>
      <c r="T237" s="556"/>
      <c r="U237" s="557"/>
      <c r="V237" s="406"/>
    </row>
    <row r="238" spans="1:23" ht="15.75" thickBot="1" x14ac:dyDescent="0.3">
      <c r="A238" s="1304"/>
      <c r="B238" s="668">
        <v>10</v>
      </c>
      <c r="C238" s="104"/>
      <c r="D238" s="102"/>
      <c r="E238" s="102"/>
      <c r="F238" s="104"/>
      <c r="G238" s="538"/>
      <c r="H238" s="104"/>
      <c r="I238" s="539"/>
      <c r="J238" s="540"/>
      <c r="K238" s="540"/>
      <c r="L238" s="541"/>
      <c r="M238" s="539"/>
      <c r="N238" s="541"/>
      <c r="O238" s="121"/>
      <c r="P238" s="121"/>
      <c r="Q238" s="539"/>
      <c r="R238" s="539"/>
      <c r="S238" s="539"/>
      <c r="T238" s="558"/>
      <c r="U238" s="559"/>
      <c r="V238" s="406"/>
    </row>
    <row r="239" spans="1:23" ht="25.5" thickBot="1" x14ac:dyDescent="0.3">
      <c r="A239" s="612"/>
      <c r="C239" s="613"/>
      <c r="D239" s="614"/>
      <c r="E239" s="395" t="s">
        <v>303</v>
      </c>
      <c r="F239" s="396">
        <f>COUNTA(F229:F238)</f>
        <v>0</v>
      </c>
      <c r="G239" s="397">
        <f>COUNTA(G229:G238)</f>
        <v>0</v>
      </c>
      <c r="H239" s="613"/>
      <c r="I239" s="523"/>
      <c r="J239" s="615"/>
      <c r="K239" s="615"/>
      <c r="L239" s="616"/>
      <c r="M239" s="1208" t="s">
        <v>440</v>
      </c>
      <c r="N239" s="1209"/>
      <c r="O239" s="654">
        <f>SUM(O229:O238)</f>
        <v>0</v>
      </c>
      <c r="P239" s="655">
        <f>SUM(P229:P238)</f>
        <v>0</v>
      </c>
      <c r="Q239" s="523"/>
      <c r="S239" s="75"/>
      <c r="T239" s="79"/>
      <c r="U239" s="560"/>
      <c r="V239" s="545"/>
      <c r="W239" s="544"/>
    </row>
    <row r="240" spans="1:23" ht="15.75" thickBot="1" x14ac:dyDescent="0.3">
      <c r="A240" s="546"/>
      <c r="B240" s="521"/>
      <c r="C240" s="487"/>
      <c r="D240" s="487"/>
      <c r="E240" s="487"/>
      <c r="F240" s="521"/>
      <c r="G240" s="487"/>
      <c r="H240" s="487"/>
      <c r="I240" s="521"/>
      <c r="J240" s="521"/>
      <c r="K240" s="521"/>
      <c r="L240" s="487"/>
      <c r="M240" s="487"/>
      <c r="N240" s="487"/>
      <c r="O240" s="487"/>
      <c r="P240" s="487"/>
      <c r="Q240" s="487"/>
      <c r="R240" s="487"/>
      <c r="S240" s="487"/>
      <c r="T240" s="561"/>
      <c r="U240" s="562"/>
      <c r="V240" s="493"/>
    </row>
    <row r="241" spans="1:23" ht="15.75" thickBot="1" x14ac:dyDescent="0.3">
      <c r="A241" s="524"/>
      <c r="B241" s="402"/>
      <c r="C241" s="280"/>
      <c r="D241" s="280"/>
      <c r="E241" s="280"/>
      <c r="F241" s="402"/>
      <c r="G241" s="280"/>
      <c r="H241" s="280"/>
      <c r="I241" s="402"/>
      <c r="J241" s="402"/>
      <c r="K241" s="402"/>
      <c r="L241" s="280"/>
      <c r="M241" s="280"/>
      <c r="N241" s="280"/>
      <c r="O241" s="280"/>
      <c r="P241" s="280"/>
      <c r="Q241" s="280"/>
      <c r="R241" s="280"/>
      <c r="S241" s="280"/>
      <c r="T241" s="551"/>
      <c r="U241" s="551"/>
      <c r="V241" s="404"/>
    </row>
    <row r="242" spans="1:23" ht="28.5" thickBot="1" x14ac:dyDescent="0.3">
      <c r="A242" s="663" t="s">
        <v>9</v>
      </c>
      <c r="B242" s="1226" t="s">
        <v>567</v>
      </c>
      <c r="C242" s="1227"/>
      <c r="E242" s="1300" t="s">
        <v>267</v>
      </c>
      <c r="F242" s="1301"/>
      <c r="G242" s="1224">
        <f>VLOOKUP(B242,'EXTRAUrbano.Piano inv. forn '!$D$58:$AB$77,3,FALSE)</f>
        <v>0</v>
      </c>
      <c r="H242" s="1225"/>
      <c r="I242" s="64"/>
      <c r="J242" s="1300" t="s">
        <v>268</v>
      </c>
      <c r="K242" s="1302"/>
      <c r="L242" s="1301"/>
      <c r="M242" s="1224">
        <f>VLOOKUP(B242,'EXTRAUrbano.Piano inv. forn '!$D$58:$AB$77,4,FALSE)</f>
        <v>0</v>
      </c>
      <c r="N242" s="1225"/>
      <c r="P242" s="660" t="s">
        <v>269</v>
      </c>
      <c r="Q242" s="525"/>
      <c r="S242" s="662" t="s">
        <v>270</v>
      </c>
      <c r="T242" s="1253"/>
      <c r="U242" s="1254"/>
      <c r="V242" s="406"/>
    </row>
    <row r="243" spans="1:23" ht="13.5" customHeight="1" thickBot="1" x14ac:dyDescent="0.3">
      <c r="A243" s="109"/>
      <c r="B243" s="76"/>
      <c r="C243" s="76"/>
      <c r="E243" s="77"/>
      <c r="F243" s="77"/>
      <c r="G243" s="78"/>
      <c r="H243" s="78"/>
      <c r="I243" s="64"/>
      <c r="J243" s="77"/>
      <c r="K243" s="77"/>
      <c r="L243" s="77"/>
      <c r="M243" s="78"/>
      <c r="N243" s="78"/>
      <c r="P243" s="79"/>
      <c r="S243" s="75"/>
      <c r="T243" s="552"/>
      <c r="V243" s="110"/>
      <c r="W243" s="523"/>
    </row>
    <row r="244" spans="1:23" ht="33.75" customHeight="1" thickBot="1" x14ac:dyDescent="0.3">
      <c r="A244" s="1305" t="s">
        <v>271</v>
      </c>
      <c r="B244" s="1306"/>
      <c r="C244" s="1306"/>
      <c r="D244" s="1307"/>
      <c r="E244" s="1210">
        <f>VLOOKUP(B242,'EXTRAUrbano.Piano inv. forn '!$D$58:$AB$77,17,FALSE)</f>
        <v>0</v>
      </c>
      <c r="F244" s="1258"/>
      <c r="G244" s="1258"/>
      <c r="H244" s="1211"/>
      <c r="I244" s="64"/>
      <c r="J244" s="1308" t="s">
        <v>52</v>
      </c>
      <c r="K244" s="1309"/>
      <c r="L244" s="1310"/>
      <c r="M244" s="1210">
        <f>VLOOKUP(B242,'EXTRAUrbano.Piano inv. forn '!$D$58:$AB$77,19,FALSE)</f>
        <v>0</v>
      </c>
      <c r="N244" s="1211"/>
      <c r="O244" s="98"/>
      <c r="P244" s="661" t="s">
        <v>272</v>
      </c>
      <c r="Q244" s="115">
        <f>M244+E244</f>
        <v>0</v>
      </c>
      <c r="S244" s="662" t="s">
        <v>273</v>
      </c>
      <c r="T244" s="1253"/>
      <c r="U244" s="1254"/>
      <c r="V244" s="110"/>
      <c r="W244" s="523"/>
    </row>
    <row r="245" spans="1:23" ht="33.75" customHeight="1" thickBot="1" x14ac:dyDescent="0.3">
      <c r="A245" s="116"/>
      <c r="B245" s="117"/>
      <c r="C245" s="563"/>
      <c r="D245" s="117"/>
      <c r="E245" s="118"/>
      <c r="F245" s="118"/>
      <c r="G245" s="118"/>
      <c r="H245" s="118"/>
      <c r="I245" s="64"/>
      <c r="J245" s="77"/>
      <c r="K245" s="77"/>
      <c r="L245" s="77"/>
      <c r="M245" s="118"/>
      <c r="N245" s="118"/>
      <c r="O245" s="98"/>
      <c r="P245" s="75"/>
      <c r="Q245" s="98"/>
      <c r="S245" s="75"/>
      <c r="T245" s="553"/>
      <c r="U245" s="553"/>
      <c r="V245" s="110"/>
      <c r="W245" s="523"/>
    </row>
    <row r="246" spans="1:23" s="147" customFormat="1" ht="72" customHeight="1" x14ac:dyDescent="0.25">
      <c r="A246" s="1286" t="s">
        <v>274</v>
      </c>
      <c r="B246" s="1288" t="s">
        <v>275</v>
      </c>
      <c r="C246" s="1311" t="s">
        <v>276</v>
      </c>
      <c r="D246" s="657" t="s">
        <v>277</v>
      </c>
      <c r="E246" s="656" t="s">
        <v>278</v>
      </c>
      <c r="F246" s="657" t="s">
        <v>279</v>
      </c>
      <c r="G246" s="657" t="s">
        <v>280</v>
      </c>
      <c r="H246" s="658" t="s">
        <v>241</v>
      </c>
      <c r="I246" s="658" t="s">
        <v>281</v>
      </c>
      <c r="J246" s="658" t="s">
        <v>282</v>
      </c>
      <c r="K246" s="658" t="s">
        <v>636</v>
      </c>
      <c r="L246" s="658" t="s">
        <v>283</v>
      </c>
      <c r="M246" s="658" t="s">
        <v>284</v>
      </c>
      <c r="N246" s="658" t="s">
        <v>285</v>
      </c>
      <c r="O246" s="658" t="s">
        <v>286</v>
      </c>
      <c r="P246" s="658" t="s">
        <v>287</v>
      </c>
      <c r="Q246" s="658" t="s">
        <v>288</v>
      </c>
      <c r="R246" s="658" t="s">
        <v>289</v>
      </c>
      <c r="S246" s="658" t="s">
        <v>290</v>
      </c>
      <c r="T246" s="658" t="s">
        <v>632</v>
      </c>
      <c r="U246" s="664" t="s">
        <v>291</v>
      </c>
      <c r="V246" s="526"/>
    </row>
    <row r="247" spans="1:23" s="147" customFormat="1" ht="28.5" customHeight="1" thickBot="1" x14ac:dyDescent="0.3">
      <c r="A247" s="1298"/>
      <c r="B247" s="1299"/>
      <c r="C247" s="1312"/>
      <c r="D247" s="659" t="s">
        <v>292</v>
      </c>
      <c r="E247" s="659" t="s">
        <v>305</v>
      </c>
      <c r="F247" s="659" t="s">
        <v>294</v>
      </c>
      <c r="G247" s="659" t="s">
        <v>294</v>
      </c>
      <c r="H247" s="659" t="s">
        <v>633</v>
      </c>
      <c r="I247" s="659" t="s">
        <v>674</v>
      </c>
      <c r="J247" s="659" t="s">
        <v>295</v>
      </c>
      <c r="K247" s="659" t="s">
        <v>296</v>
      </c>
      <c r="L247" s="659" t="s">
        <v>296</v>
      </c>
      <c r="M247" s="659" t="s">
        <v>297</v>
      </c>
      <c r="N247" s="659" t="s">
        <v>296</v>
      </c>
      <c r="O247" s="659" t="s">
        <v>298</v>
      </c>
      <c r="P247" s="659" t="s">
        <v>629</v>
      </c>
      <c r="Q247" s="659" t="s">
        <v>299</v>
      </c>
      <c r="R247" s="659" t="s">
        <v>300</v>
      </c>
      <c r="S247" s="659" t="s">
        <v>301</v>
      </c>
      <c r="T247" s="659" t="s">
        <v>301</v>
      </c>
      <c r="U247" s="665"/>
      <c r="V247" s="526"/>
    </row>
    <row r="248" spans="1:23" ht="15" customHeight="1" x14ac:dyDescent="0.25">
      <c r="A248" s="1303" t="str">
        <f>B242</f>
        <v>Extra-urb.ibr_m.5</v>
      </c>
      <c r="B248" s="666">
        <v>1</v>
      </c>
      <c r="C248" s="166"/>
      <c r="D248" s="87"/>
      <c r="E248" s="87"/>
      <c r="F248" s="166"/>
      <c r="G248" s="528"/>
      <c r="H248" s="89"/>
      <c r="I248" s="529"/>
      <c r="J248" s="530"/>
      <c r="K248" s="530"/>
      <c r="L248" s="531"/>
      <c r="M248" s="529"/>
      <c r="N248" s="531"/>
      <c r="O248" s="129"/>
      <c r="P248" s="129"/>
      <c r="Q248" s="529"/>
      <c r="R248" s="529"/>
      <c r="S248" s="529"/>
      <c r="T248" s="554"/>
      <c r="U248" s="555"/>
      <c r="V248" s="406"/>
    </row>
    <row r="249" spans="1:23" x14ac:dyDescent="0.25">
      <c r="A249" s="1303"/>
      <c r="B249" s="667">
        <v>2</v>
      </c>
      <c r="C249" s="84"/>
      <c r="D249" s="74"/>
      <c r="E249" s="74"/>
      <c r="F249" s="84"/>
      <c r="G249" s="533"/>
      <c r="H249" s="84"/>
      <c r="I249" s="534"/>
      <c r="J249" s="535"/>
      <c r="K249" s="535"/>
      <c r="L249" s="536"/>
      <c r="M249" s="534"/>
      <c r="N249" s="536"/>
      <c r="O249" s="120"/>
      <c r="P249" s="120"/>
      <c r="Q249" s="534"/>
      <c r="R249" s="534" t="s">
        <v>302</v>
      </c>
      <c r="S249" s="534"/>
      <c r="T249" s="556"/>
      <c r="U249" s="557"/>
      <c r="V249" s="406"/>
    </row>
    <row r="250" spans="1:23" x14ac:dyDescent="0.25">
      <c r="A250" s="1303"/>
      <c r="B250" s="667">
        <v>3</v>
      </c>
      <c r="C250" s="84"/>
      <c r="D250" s="74"/>
      <c r="E250" s="74"/>
      <c r="F250" s="84"/>
      <c r="G250" s="533"/>
      <c r="H250" s="84"/>
      <c r="I250" s="534"/>
      <c r="J250" s="535"/>
      <c r="K250" s="535"/>
      <c r="L250" s="536"/>
      <c r="M250" s="534"/>
      <c r="N250" s="536"/>
      <c r="O250" s="120"/>
      <c r="P250" s="120"/>
      <c r="Q250" s="534"/>
      <c r="R250" s="534"/>
      <c r="S250" s="534"/>
      <c r="T250" s="556"/>
      <c r="U250" s="557"/>
      <c r="V250" s="406"/>
    </row>
    <row r="251" spans="1:23" x14ac:dyDescent="0.25">
      <c r="A251" s="1303"/>
      <c r="B251" s="667">
        <v>4</v>
      </c>
      <c r="C251" s="84"/>
      <c r="D251" s="74"/>
      <c r="E251" s="74"/>
      <c r="F251" s="84"/>
      <c r="G251" s="533"/>
      <c r="H251" s="84"/>
      <c r="I251" s="534"/>
      <c r="J251" s="535"/>
      <c r="K251" s="535"/>
      <c r="L251" s="536"/>
      <c r="M251" s="534"/>
      <c r="N251" s="536"/>
      <c r="O251" s="120"/>
      <c r="P251" s="120"/>
      <c r="Q251" s="534"/>
      <c r="R251" s="534"/>
      <c r="S251" s="534"/>
      <c r="T251" s="556"/>
      <c r="U251" s="557"/>
      <c r="V251" s="406"/>
    </row>
    <row r="252" spans="1:23" x14ac:dyDescent="0.25">
      <c r="A252" s="1303"/>
      <c r="B252" s="667">
        <v>5</v>
      </c>
      <c r="C252" s="84"/>
      <c r="D252" s="74"/>
      <c r="E252" s="74"/>
      <c r="F252" s="84"/>
      <c r="G252" s="533"/>
      <c r="H252" s="84"/>
      <c r="I252" s="534"/>
      <c r="J252" s="535"/>
      <c r="K252" s="535"/>
      <c r="L252" s="536"/>
      <c r="M252" s="534"/>
      <c r="N252" s="536"/>
      <c r="O252" s="120"/>
      <c r="P252" s="120"/>
      <c r="Q252" s="534"/>
      <c r="R252" s="534"/>
      <c r="S252" s="534"/>
      <c r="T252" s="556"/>
      <c r="U252" s="557"/>
      <c r="V252" s="406"/>
    </row>
    <row r="253" spans="1:23" x14ac:dyDescent="0.25">
      <c r="A253" s="1303"/>
      <c r="B253" s="667">
        <v>6</v>
      </c>
      <c r="C253" s="84"/>
      <c r="D253" s="74"/>
      <c r="E253" s="74"/>
      <c r="F253" s="84"/>
      <c r="G253" s="533"/>
      <c r="H253" s="84"/>
      <c r="I253" s="534"/>
      <c r="J253" s="535"/>
      <c r="K253" s="535"/>
      <c r="L253" s="536"/>
      <c r="M253" s="534"/>
      <c r="N253" s="536"/>
      <c r="O253" s="120"/>
      <c r="P253" s="120"/>
      <c r="Q253" s="534"/>
      <c r="R253" s="534"/>
      <c r="S253" s="534"/>
      <c r="T253" s="556"/>
      <c r="U253" s="557"/>
      <c r="V253" s="406"/>
    </row>
    <row r="254" spans="1:23" x14ac:dyDescent="0.25">
      <c r="A254" s="1303"/>
      <c r="B254" s="667">
        <v>7</v>
      </c>
      <c r="C254" s="84"/>
      <c r="D254" s="74"/>
      <c r="E254" s="74"/>
      <c r="F254" s="84"/>
      <c r="G254" s="533"/>
      <c r="H254" s="84"/>
      <c r="I254" s="534"/>
      <c r="J254" s="535"/>
      <c r="K254" s="535"/>
      <c r="L254" s="536"/>
      <c r="M254" s="534"/>
      <c r="N254" s="536"/>
      <c r="O254" s="120"/>
      <c r="P254" s="120"/>
      <c r="Q254" s="534"/>
      <c r="R254" s="534"/>
      <c r="S254" s="534"/>
      <c r="T254" s="556"/>
      <c r="U254" s="557"/>
      <c r="V254" s="406"/>
    </row>
    <row r="255" spans="1:23" x14ac:dyDescent="0.25">
      <c r="A255" s="1303"/>
      <c r="B255" s="667">
        <v>8</v>
      </c>
      <c r="C255" s="84"/>
      <c r="D255" s="74"/>
      <c r="E255" s="74"/>
      <c r="F255" s="84"/>
      <c r="G255" s="533"/>
      <c r="H255" s="84"/>
      <c r="I255" s="534"/>
      <c r="J255" s="535"/>
      <c r="K255" s="535"/>
      <c r="L255" s="536"/>
      <c r="M255" s="534"/>
      <c r="N255" s="536"/>
      <c r="O255" s="120"/>
      <c r="P255" s="120"/>
      <c r="Q255" s="534"/>
      <c r="R255" s="534"/>
      <c r="S255" s="534"/>
      <c r="T255" s="556"/>
      <c r="U255" s="557"/>
      <c r="V255" s="406"/>
    </row>
    <row r="256" spans="1:23" x14ac:dyDescent="0.25">
      <c r="A256" s="1303"/>
      <c r="B256" s="667">
        <v>9</v>
      </c>
      <c r="C256" s="84"/>
      <c r="D256" s="74"/>
      <c r="E256" s="74"/>
      <c r="F256" s="84"/>
      <c r="G256" s="533"/>
      <c r="H256" s="84"/>
      <c r="I256" s="534"/>
      <c r="J256" s="535"/>
      <c r="K256" s="535"/>
      <c r="L256" s="536"/>
      <c r="M256" s="534"/>
      <c r="N256" s="536"/>
      <c r="O256" s="120"/>
      <c r="P256" s="120"/>
      <c r="Q256" s="534"/>
      <c r="R256" s="534"/>
      <c r="S256" s="534"/>
      <c r="T256" s="556"/>
      <c r="U256" s="557"/>
      <c r="V256" s="406"/>
    </row>
    <row r="257" spans="1:23" ht="15.75" thickBot="1" x14ac:dyDescent="0.3">
      <c r="A257" s="1304"/>
      <c r="B257" s="668">
        <v>10</v>
      </c>
      <c r="C257" s="104"/>
      <c r="D257" s="102"/>
      <c r="E257" s="102"/>
      <c r="F257" s="104"/>
      <c r="G257" s="538"/>
      <c r="H257" s="104"/>
      <c r="I257" s="539"/>
      <c r="J257" s="540"/>
      <c r="K257" s="540"/>
      <c r="L257" s="541"/>
      <c r="M257" s="539"/>
      <c r="N257" s="541"/>
      <c r="O257" s="121"/>
      <c r="P257" s="121"/>
      <c r="Q257" s="539"/>
      <c r="R257" s="539"/>
      <c r="S257" s="539"/>
      <c r="T257" s="558"/>
      <c r="U257" s="559"/>
      <c r="V257" s="406"/>
    </row>
    <row r="258" spans="1:23" ht="25.5" thickBot="1" x14ac:dyDescent="0.3">
      <c r="A258" s="612"/>
      <c r="C258" s="613"/>
      <c r="D258" s="614"/>
      <c r="E258" s="395" t="s">
        <v>303</v>
      </c>
      <c r="F258" s="396">
        <f>COUNTA(F248:F257)</f>
        <v>0</v>
      </c>
      <c r="G258" s="397">
        <f>COUNTA(G248:G257)</f>
        <v>0</v>
      </c>
      <c r="H258" s="613"/>
      <c r="I258" s="523"/>
      <c r="J258" s="615"/>
      <c r="K258" s="615"/>
      <c r="L258" s="616"/>
      <c r="M258" s="1208" t="s">
        <v>440</v>
      </c>
      <c r="N258" s="1209"/>
      <c r="O258" s="654">
        <f>SUM(O248:O257)</f>
        <v>0</v>
      </c>
      <c r="P258" s="655">
        <f>SUM(P248:P257)</f>
        <v>0</v>
      </c>
      <c r="Q258" s="523"/>
      <c r="S258" s="75"/>
      <c r="T258" s="79"/>
      <c r="U258" s="560"/>
      <c r="V258" s="545"/>
      <c r="W258" s="544"/>
    </row>
    <row r="259" spans="1:23" ht="15.75" thickBot="1" x14ac:dyDescent="0.3">
      <c r="A259" s="546"/>
      <c r="B259" s="521"/>
      <c r="C259" s="487"/>
      <c r="D259" s="487"/>
      <c r="E259" s="487"/>
      <c r="F259" s="521"/>
      <c r="G259" s="487"/>
      <c r="H259" s="487"/>
      <c r="I259" s="521"/>
      <c r="J259" s="521"/>
      <c r="K259" s="521"/>
      <c r="L259" s="487"/>
      <c r="M259" s="487"/>
      <c r="N259" s="487"/>
      <c r="O259" s="487"/>
      <c r="P259" s="487"/>
      <c r="Q259" s="487"/>
      <c r="R259" s="487"/>
      <c r="S259" s="487"/>
      <c r="T259" s="561"/>
      <c r="U259" s="562"/>
      <c r="V259" s="493"/>
    </row>
    <row r="260" spans="1:23" ht="15.75" thickBot="1" x14ac:dyDescent="0.3">
      <c r="A260" s="524"/>
      <c r="B260" s="402"/>
      <c r="C260" s="280"/>
      <c r="D260" s="280"/>
      <c r="E260" s="280"/>
      <c r="F260" s="402"/>
      <c r="G260" s="280"/>
      <c r="H260" s="280"/>
      <c r="I260" s="402"/>
      <c r="J260" s="402"/>
      <c r="K260" s="402"/>
      <c r="L260" s="280"/>
      <c r="M260" s="280"/>
      <c r="N260" s="280"/>
      <c r="O260" s="280"/>
      <c r="P260" s="280"/>
      <c r="Q260" s="280"/>
      <c r="R260" s="280"/>
      <c r="S260" s="280"/>
      <c r="T260" s="551"/>
      <c r="U260" s="551"/>
      <c r="V260" s="404"/>
    </row>
    <row r="261" spans="1:23" ht="28.5" thickBot="1" x14ac:dyDescent="0.3">
      <c r="A261" s="663" t="s">
        <v>9</v>
      </c>
      <c r="B261" s="1226" t="s">
        <v>567</v>
      </c>
      <c r="C261" s="1227"/>
      <c r="E261" s="1300" t="s">
        <v>267</v>
      </c>
      <c r="F261" s="1301"/>
      <c r="G261" s="1224">
        <f>VLOOKUP(B261,'EXTRAUrbano.Piano inv. forn '!$D$58:$AB$77,3,FALSE)</f>
        <v>0</v>
      </c>
      <c r="H261" s="1225"/>
      <c r="I261" s="64"/>
      <c r="J261" s="1300" t="s">
        <v>268</v>
      </c>
      <c r="K261" s="1302"/>
      <c r="L261" s="1301"/>
      <c r="M261" s="1224">
        <f>VLOOKUP(B261,'EXTRAUrbano.Piano inv. forn '!$D$58:$AB$77,4,FALSE)</f>
        <v>0</v>
      </c>
      <c r="N261" s="1225"/>
      <c r="P261" s="660" t="s">
        <v>269</v>
      </c>
      <c r="Q261" s="525"/>
      <c r="S261" s="662" t="s">
        <v>270</v>
      </c>
      <c r="T261" s="1253"/>
      <c r="U261" s="1254"/>
      <c r="V261" s="406"/>
    </row>
    <row r="262" spans="1:23" ht="13.5" customHeight="1" thickBot="1" x14ac:dyDescent="0.3">
      <c r="A262" s="109"/>
      <c r="B262" s="76"/>
      <c r="C262" s="76"/>
      <c r="E262" s="77"/>
      <c r="F262" s="77"/>
      <c r="G262" s="78"/>
      <c r="H262" s="78"/>
      <c r="I262" s="64"/>
      <c r="J262" s="77"/>
      <c r="K262" s="77"/>
      <c r="L262" s="77"/>
      <c r="M262" s="78"/>
      <c r="N262" s="78"/>
      <c r="P262" s="79"/>
      <c r="S262" s="75"/>
      <c r="T262" s="552"/>
      <c r="V262" s="110"/>
      <c r="W262" s="523"/>
    </row>
    <row r="263" spans="1:23" ht="33.75" customHeight="1" thickBot="1" x14ac:dyDescent="0.3">
      <c r="A263" s="1305" t="s">
        <v>271</v>
      </c>
      <c r="B263" s="1306"/>
      <c r="C263" s="1306"/>
      <c r="D263" s="1307"/>
      <c r="E263" s="1210">
        <f>VLOOKUP(B261,'EXTRAUrbano.Piano inv. forn '!$D$58:$AB$77,17,FALSE)</f>
        <v>0</v>
      </c>
      <c r="F263" s="1258"/>
      <c r="G263" s="1258"/>
      <c r="H263" s="1211"/>
      <c r="I263" s="64"/>
      <c r="J263" s="1308" t="s">
        <v>52</v>
      </c>
      <c r="K263" s="1309"/>
      <c r="L263" s="1310"/>
      <c r="M263" s="1210">
        <f>VLOOKUP(B261,'EXTRAUrbano.Piano inv. forn '!$D$58:$AB$77,19,FALSE)</f>
        <v>0</v>
      </c>
      <c r="N263" s="1211"/>
      <c r="O263" s="98"/>
      <c r="P263" s="661" t="s">
        <v>272</v>
      </c>
      <c r="Q263" s="115">
        <f>M263+E263</f>
        <v>0</v>
      </c>
      <c r="S263" s="662" t="s">
        <v>273</v>
      </c>
      <c r="T263" s="1253"/>
      <c r="U263" s="1254"/>
      <c r="V263" s="110"/>
      <c r="W263" s="523"/>
    </row>
    <row r="264" spans="1:23" ht="33.75" customHeight="1" thickBot="1" x14ac:dyDescent="0.3">
      <c r="A264" s="116"/>
      <c r="B264" s="117"/>
      <c r="C264" s="563"/>
      <c r="D264" s="117"/>
      <c r="E264" s="118"/>
      <c r="F264" s="118"/>
      <c r="G264" s="118"/>
      <c r="H264" s="118"/>
      <c r="I264" s="64"/>
      <c r="J264" s="77"/>
      <c r="K264" s="77"/>
      <c r="L264" s="77"/>
      <c r="M264" s="118"/>
      <c r="N264" s="118"/>
      <c r="O264" s="98"/>
      <c r="P264" s="75"/>
      <c r="Q264" s="98"/>
      <c r="S264" s="75"/>
      <c r="T264" s="553"/>
      <c r="U264" s="553"/>
      <c r="V264" s="110"/>
      <c r="W264" s="523"/>
    </row>
    <row r="265" spans="1:23" s="147" customFormat="1" ht="72" customHeight="1" x14ac:dyDescent="0.25">
      <c r="A265" s="1286" t="s">
        <v>274</v>
      </c>
      <c r="B265" s="1288" t="s">
        <v>275</v>
      </c>
      <c r="C265" s="1311" t="s">
        <v>276</v>
      </c>
      <c r="D265" s="657" t="s">
        <v>277</v>
      </c>
      <c r="E265" s="656" t="s">
        <v>278</v>
      </c>
      <c r="F265" s="657" t="s">
        <v>279</v>
      </c>
      <c r="G265" s="657" t="s">
        <v>280</v>
      </c>
      <c r="H265" s="658" t="s">
        <v>241</v>
      </c>
      <c r="I265" s="658" t="s">
        <v>281</v>
      </c>
      <c r="J265" s="658" t="s">
        <v>282</v>
      </c>
      <c r="K265" s="658" t="s">
        <v>636</v>
      </c>
      <c r="L265" s="658" t="s">
        <v>283</v>
      </c>
      <c r="M265" s="658" t="s">
        <v>284</v>
      </c>
      <c r="N265" s="658" t="s">
        <v>285</v>
      </c>
      <c r="O265" s="658" t="s">
        <v>286</v>
      </c>
      <c r="P265" s="658" t="s">
        <v>287</v>
      </c>
      <c r="Q265" s="658" t="s">
        <v>288</v>
      </c>
      <c r="R265" s="658" t="s">
        <v>289</v>
      </c>
      <c r="S265" s="658" t="s">
        <v>290</v>
      </c>
      <c r="T265" s="658" t="s">
        <v>632</v>
      </c>
      <c r="U265" s="664" t="s">
        <v>291</v>
      </c>
      <c r="V265" s="526"/>
    </row>
    <row r="266" spans="1:23" s="147" customFormat="1" ht="28.5" customHeight="1" thickBot="1" x14ac:dyDescent="0.3">
      <c r="A266" s="1298"/>
      <c r="B266" s="1299"/>
      <c r="C266" s="1312"/>
      <c r="D266" s="659" t="s">
        <v>292</v>
      </c>
      <c r="E266" s="659" t="s">
        <v>305</v>
      </c>
      <c r="F266" s="659" t="s">
        <v>294</v>
      </c>
      <c r="G266" s="659" t="s">
        <v>294</v>
      </c>
      <c r="H266" s="659" t="s">
        <v>633</v>
      </c>
      <c r="I266" s="659" t="s">
        <v>674</v>
      </c>
      <c r="J266" s="659" t="s">
        <v>295</v>
      </c>
      <c r="K266" s="659" t="s">
        <v>296</v>
      </c>
      <c r="L266" s="659" t="s">
        <v>296</v>
      </c>
      <c r="M266" s="659" t="s">
        <v>297</v>
      </c>
      <c r="N266" s="659" t="s">
        <v>296</v>
      </c>
      <c r="O266" s="659" t="s">
        <v>298</v>
      </c>
      <c r="P266" s="659" t="s">
        <v>629</v>
      </c>
      <c r="Q266" s="659" t="s">
        <v>299</v>
      </c>
      <c r="R266" s="659" t="s">
        <v>300</v>
      </c>
      <c r="S266" s="659" t="s">
        <v>301</v>
      </c>
      <c r="T266" s="659" t="s">
        <v>301</v>
      </c>
      <c r="U266" s="665"/>
      <c r="V266" s="526"/>
    </row>
    <row r="267" spans="1:23" ht="15" customHeight="1" x14ac:dyDescent="0.25">
      <c r="A267" s="1303" t="str">
        <f>B261</f>
        <v>Extra-urb.ibr_m.5</v>
      </c>
      <c r="B267" s="666">
        <v>1</v>
      </c>
      <c r="C267" s="166"/>
      <c r="D267" s="87"/>
      <c r="E267" s="87"/>
      <c r="F267" s="166"/>
      <c r="G267" s="528"/>
      <c r="H267" s="89"/>
      <c r="I267" s="529"/>
      <c r="J267" s="530"/>
      <c r="K267" s="530"/>
      <c r="L267" s="531"/>
      <c r="M267" s="529"/>
      <c r="N267" s="531"/>
      <c r="O267" s="129"/>
      <c r="P267" s="129"/>
      <c r="Q267" s="529"/>
      <c r="R267" s="529"/>
      <c r="S267" s="529"/>
      <c r="T267" s="554"/>
      <c r="U267" s="555"/>
      <c r="V267" s="406"/>
    </row>
    <row r="268" spans="1:23" x14ac:dyDescent="0.25">
      <c r="A268" s="1303"/>
      <c r="B268" s="667">
        <v>2</v>
      </c>
      <c r="C268" s="84"/>
      <c r="D268" s="74"/>
      <c r="E268" s="74"/>
      <c r="F268" s="84"/>
      <c r="G268" s="533"/>
      <c r="H268" s="84"/>
      <c r="I268" s="534"/>
      <c r="J268" s="535"/>
      <c r="K268" s="535"/>
      <c r="L268" s="536"/>
      <c r="M268" s="534"/>
      <c r="N268" s="536"/>
      <c r="O268" s="120"/>
      <c r="P268" s="120"/>
      <c r="Q268" s="534"/>
      <c r="R268" s="534" t="s">
        <v>302</v>
      </c>
      <c r="S268" s="534"/>
      <c r="T268" s="556"/>
      <c r="U268" s="557"/>
      <c r="V268" s="406"/>
    </row>
    <row r="269" spans="1:23" x14ac:dyDescent="0.25">
      <c r="A269" s="1303"/>
      <c r="B269" s="667">
        <v>3</v>
      </c>
      <c r="C269" s="84"/>
      <c r="D269" s="74"/>
      <c r="E269" s="74"/>
      <c r="F269" s="84"/>
      <c r="G269" s="533"/>
      <c r="H269" s="84"/>
      <c r="I269" s="534"/>
      <c r="J269" s="535"/>
      <c r="K269" s="535"/>
      <c r="L269" s="536"/>
      <c r="M269" s="534"/>
      <c r="N269" s="536"/>
      <c r="O269" s="120"/>
      <c r="P269" s="120"/>
      <c r="Q269" s="534"/>
      <c r="R269" s="534"/>
      <c r="S269" s="534"/>
      <c r="T269" s="556"/>
      <c r="U269" s="557"/>
      <c r="V269" s="406"/>
    </row>
    <row r="270" spans="1:23" x14ac:dyDescent="0.25">
      <c r="A270" s="1303"/>
      <c r="B270" s="667">
        <v>4</v>
      </c>
      <c r="C270" s="84"/>
      <c r="D270" s="74"/>
      <c r="E270" s="74"/>
      <c r="F270" s="84"/>
      <c r="G270" s="533"/>
      <c r="H270" s="84"/>
      <c r="I270" s="534"/>
      <c r="J270" s="535"/>
      <c r="K270" s="535"/>
      <c r="L270" s="536"/>
      <c r="M270" s="534"/>
      <c r="N270" s="536"/>
      <c r="O270" s="120"/>
      <c r="P270" s="120"/>
      <c r="Q270" s="534"/>
      <c r="R270" s="534"/>
      <c r="S270" s="534"/>
      <c r="T270" s="556"/>
      <c r="U270" s="557"/>
      <c r="V270" s="406"/>
    </row>
    <row r="271" spans="1:23" x14ac:dyDescent="0.25">
      <c r="A271" s="1303"/>
      <c r="B271" s="667">
        <v>5</v>
      </c>
      <c r="C271" s="84"/>
      <c r="D271" s="74"/>
      <c r="E271" s="74"/>
      <c r="F271" s="84"/>
      <c r="G271" s="533"/>
      <c r="H271" s="84"/>
      <c r="I271" s="534"/>
      <c r="J271" s="535"/>
      <c r="K271" s="535"/>
      <c r="L271" s="536"/>
      <c r="M271" s="534"/>
      <c r="N271" s="536"/>
      <c r="O271" s="120"/>
      <c r="P271" s="120"/>
      <c r="Q271" s="534"/>
      <c r="R271" s="534"/>
      <c r="S271" s="534"/>
      <c r="T271" s="556"/>
      <c r="U271" s="557"/>
      <c r="V271" s="406"/>
    </row>
    <row r="272" spans="1:23" x14ac:dyDescent="0.25">
      <c r="A272" s="1303"/>
      <c r="B272" s="667">
        <v>6</v>
      </c>
      <c r="C272" s="84"/>
      <c r="D272" s="74"/>
      <c r="E272" s="74"/>
      <c r="F272" s="84"/>
      <c r="G272" s="533"/>
      <c r="H272" s="84"/>
      <c r="I272" s="534"/>
      <c r="J272" s="535"/>
      <c r="K272" s="535"/>
      <c r="L272" s="536"/>
      <c r="M272" s="534"/>
      <c r="N272" s="536"/>
      <c r="O272" s="120"/>
      <c r="P272" s="120"/>
      <c r="Q272" s="534"/>
      <c r="R272" s="534"/>
      <c r="S272" s="534"/>
      <c r="T272" s="556"/>
      <c r="U272" s="557"/>
      <c r="V272" s="406"/>
    </row>
    <row r="273" spans="1:23" x14ac:dyDescent="0.25">
      <c r="A273" s="1303"/>
      <c r="B273" s="667">
        <v>7</v>
      </c>
      <c r="C273" s="84"/>
      <c r="D273" s="74"/>
      <c r="E273" s="74"/>
      <c r="F273" s="84"/>
      <c r="G273" s="533"/>
      <c r="H273" s="84"/>
      <c r="I273" s="534"/>
      <c r="J273" s="535"/>
      <c r="K273" s="535"/>
      <c r="L273" s="536"/>
      <c r="M273" s="534"/>
      <c r="N273" s="536"/>
      <c r="O273" s="120"/>
      <c r="P273" s="120"/>
      <c r="Q273" s="534"/>
      <c r="R273" s="534"/>
      <c r="S273" s="534"/>
      <c r="T273" s="556"/>
      <c r="U273" s="557"/>
      <c r="V273" s="406"/>
    </row>
    <row r="274" spans="1:23" x14ac:dyDescent="0.25">
      <c r="A274" s="1303"/>
      <c r="B274" s="667">
        <v>8</v>
      </c>
      <c r="C274" s="84"/>
      <c r="D274" s="74"/>
      <c r="E274" s="74"/>
      <c r="F274" s="84"/>
      <c r="G274" s="533"/>
      <c r="H274" s="84"/>
      <c r="I274" s="534"/>
      <c r="J274" s="535"/>
      <c r="K274" s="535"/>
      <c r="L274" s="536"/>
      <c r="M274" s="534"/>
      <c r="N274" s="536"/>
      <c r="O274" s="120"/>
      <c r="P274" s="120"/>
      <c r="Q274" s="534"/>
      <c r="R274" s="534"/>
      <c r="S274" s="534"/>
      <c r="T274" s="556"/>
      <c r="U274" s="557"/>
      <c r="V274" s="406"/>
    </row>
    <row r="275" spans="1:23" x14ac:dyDescent="0.25">
      <c r="A275" s="1303"/>
      <c r="B275" s="667">
        <v>9</v>
      </c>
      <c r="C275" s="84"/>
      <c r="D275" s="74"/>
      <c r="E275" s="74"/>
      <c r="F275" s="84"/>
      <c r="G275" s="533"/>
      <c r="H275" s="84"/>
      <c r="I275" s="534"/>
      <c r="J275" s="535"/>
      <c r="K275" s="535"/>
      <c r="L275" s="536"/>
      <c r="M275" s="534"/>
      <c r="N275" s="536"/>
      <c r="O275" s="120"/>
      <c r="P275" s="120"/>
      <c r="Q275" s="534"/>
      <c r="R275" s="534"/>
      <c r="S275" s="534"/>
      <c r="T275" s="556"/>
      <c r="U275" s="557"/>
      <c r="V275" s="406"/>
    </row>
    <row r="276" spans="1:23" ht="15.75" thickBot="1" x14ac:dyDescent="0.3">
      <c r="A276" s="1304"/>
      <c r="B276" s="668">
        <v>10</v>
      </c>
      <c r="C276" s="104"/>
      <c r="D276" s="102"/>
      <c r="E276" s="102"/>
      <c r="F276" s="104"/>
      <c r="G276" s="538"/>
      <c r="H276" s="104"/>
      <c r="I276" s="539"/>
      <c r="J276" s="540"/>
      <c r="K276" s="540"/>
      <c r="L276" s="541"/>
      <c r="M276" s="539"/>
      <c r="N276" s="541"/>
      <c r="O276" s="121"/>
      <c r="P276" s="121"/>
      <c r="Q276" s="539"/>
      <c r="R276" s="539"/>
      <c r="S276" s="539"/>
      <c r="T276" s="558"/>
      <c r="U276" s="559"/>
      <c r="V276" s="406"/>
    </row>
    <row r="277" spans="1:23" ht="25.5" thickBot="1" x14ac:dyDescent="0.3">
      <c r="A277" s="612"/>
      <c r="C277" s="613"/>
      <c r="D277" s="614"/>
      <c r="E277" s="395" t="s">
        <v>303</v>
      </c>
      <c r="F277" s="396">
        <f>COUNTA(F267:F276)</f>
        <v>0</v>
      </c>
      <c r="G277" s="397">
        <f>COUNTA(G267:G276)</f>
        <v>0</v>
      </c>
      <c r="H277" s="613"/>
      <c r="I277" s="523"/>
      <c r="J277" s="615"/>
      <c r="K277" s="615"/>
      <c r="L277" s="616"/>
      <c r="M277" s="1208" t="s">
        <v>440</v>
      </c>
      <c r="N277" s="1209"/>
      <c r="O277" s="654">
        <f>SUM(O267:O276)</f>
        <v>0</v>
      </c>
      <c r="P277" s="655">
        <f>SUM(P267:P276)</f>
        <v>0</v>
      </c>
      <c r="Q277" s="523"/>
      <c r="S277" s="75"/>
      <c r="T277" s="79"/>
      <c r="U277" s="560"/>
      <c r="V277" s="545"/>
      <c r="W277" s="544"/>
    </row>
    <row r="278" spans="1:23" ht="15.75" thickBot="1" x14ac:dyDescent="0.3">
      <c r="A278" s="546"/>
      <c r="B278" s="521"/>
      <c r="C278" s="487"/>
      <c r="D278" s="487"/>
      <c r="E278" s="487"/>
      <c r="F278" s="521"/>
      <c r="G278" s="487"/>
      <c r="H278" s="487"/>
      <c r="I278" s="521"/>
      <c r="J278" s="521"/>
      <c r="K278" s="521"/>
      <c r="L278" s="487"/>
      <c r="M278" s="487"/>
      <c r="N278" s="487"/>
      <c r="O278" s="487"/>
      <c r="P278" s="487"/>
      <c r="Q278" s="487"/>
      <c r="R278" s="487"/>
      <c r="S278" s="487"/>
      <c r="T278" s="561"/>
      <c r="U278" s="562"/>
      <c r="V278" s="493"/>
    </row>
    <row r="279" spans="1:23" ht="15.75" thickBot="1" x14ac:dyDescent="0.3">
      <c r="A279" s="524"/>
      <c r="B279" s="402"/>
      <c r="C279" s="280"/>
      <c r="D279" s="280"/>
      <c r="E279" s="280"/>
      <c r="F279" s="402"/>
      <c r="G279" s="280"/>
      <c r="H279" s="280"/>
      <c r="I279" s="402"/>
      <c r="J279" s="402"/>
      <c r="K279" s="402"/>
      <c r="L279" s="280"/>
      <c r="M279" s="280"/>
      <c r="N279" s="280"/>
      <c r="O279" s="280"/>
      <c r="P279" s="280"/>
      <c r="Q279" s="280"/>
      <c r="R279" s="280"/>
      <c r="S279" s="280"/>
      <c r="T279" s="551"/>
      <c r="U279" s="551"/>
      <c r="V279" s="404"/>
    </row>
    <row r="280" spans="1:23" ht="28.5" thickBot="1" x14ac:dyDescent="0.3">
      <c r="A280" s="663" t="s">
        <v>9</v>
      </c>
      <c r="B280" s="1226" t="s">
        <v>567</v>
      </c>
      <c r="C280" s="1227"/>
      <c r="E280" s="1300" t="s">
        <v>267</v>
      </c>
      <c r="F280" s="1301"/>
      <c r="G280" s="1224">
        <f>VLOOKUP(B280,'EXTRAUrbano.Piano inv. forn '!$D$58:$AB$77,3,FALSE)</f>
        <v>0</v>
      </c>
      <c r="H280" s="1225"/>
      <c r="I280" s="64"/>
      <c r="J280" s="1300" t="s">
        <v>268</v>
      </c>
      <c r="K280" s="1302"/>
      <c r="L280" s="1301"/>
      <c r="M280" s="1224">
        <f>VLOOKUP(B280,'EXTRAUrbano.Piano inv. forn '!$D$58:$AB$77,4,FALSE)</f>
        <v>0</v>
      </c>
      <c r="N280" s="1225"/>
      <c r="P280" s="660" t="s">
        <v>269</v>
      </c>
      <c r="Q280" s="525"/>
      <c r="S280" s="662" t="s">
        <v>270</v>
      </c>
      <c r="T280" s="1253"/>
      <c r="U280" s="1254"/>
      <c r="V280" s="406"/>
    </row>
    <row r="281" spans="1:23" ht="13.5" customHeight="1" thickBot="1" x14ac:dyDescent="0.3">
      <c r="A281" s="109"/>
      <c r="B281" s="76"/>
      <c r="C281" s="76"/>
      <c r="E281" s="77"/>
      <c r="F281" s="77"/>
      <c r="G281" s="78"/>
      <c r="H281" s="78"/>
      <c r="I281" s="64"/>
      <c r="J281" s="77"/>
      <c r="K281" s="77"/>
      <c r="L281" s="77"/>
      <c r="M281" s="78"/>
      <c r="N281" s="78"/>
      <c r="P281" s="79"/>
      <c r="S281" s="75"/>
      <c r="T281" s="552"/>
      <c r="V281" s="110"/>
      <c r="W281" s="523"/>
    </row>
    <row r="282" spans="1:23" ht="33.75" customHeight="1" thickBot="1" x14ac:dyDescent="0.3">
      <c r="A282" s="1305" t="s">
        <v>271</v>
      </c>
      <c r="B282" s="1306"/>
      <c r="C282" s="1306"/>
      <c r="D282" s="1307"/>
      <c r="E282" s="1210">
        <f>VLOOKUP(B280,'EXTRAUrbano.Piano inv. forn '!$D$58:$AB$77,17,FALSE)</f>
        <v>0</v>
      </c>
      <c r="F282" s="1258"/>
      <c r="G282" s="1258"/>
      <c r="H282" s="1211"/>
      <c r="I282" s="64"/>
      <c r="J282" s="1308" t="s">
        <v>52</v>
      </c>
      <c r="K282" s="1309"/>
      <c r="L282" s="1310"/>
      <c r="M282" s="1210">
        <f>VLOOKUP(B280,'EXTRAUrbano.Piano inv. forn '!$D$58:$AB$77,19,FALSE)</f>
        <v>0</v>
      </c>
      <c r="N282" s="1211"/>
      <c r="O282" s="98"/>
      <c r="P282" s="661" t="s">
        <v>272</v>
      </c>
      <c r="Q282" s="115">
        <f>M282+E282</f>
        <v>0</v>
      </c>
      <c r="S282" s="662" t="s">
        <v>273</v>
      </c>
      <c r="T282" s="1253"/>
      <c r="U282" s="1254"/>
      <c r="V282" s="110"/>
      <c r="W282" s="523"/>
    </row>
    <row r="283" spans="1:23" ht="33.75" customHeight="1" thickBot="1" x14ac:dyDescent="0.3">
      <c r="A283" s="116"/>
      <c r="B283" s="117"/>
      <c r="C283" s="563"/>
      <c r="D283" s="117"/>
      <c r="E283" s="118"/>
      <c r="F283" s="118"/>
      <c r="G283" s="118"/>
      <c r="H283" s="118"/>
      <c r="I283" s="64"/>
      <c r="J283" s="77"/>
      <c r="K283" s="77"/>
      <c r="L283" s="77"/>
      <c r="M283" s="118"/>
      <c r="N283" s="118"/>
      <c r="O283" s="98"/>
      <c r="P283" s="75"/>
      <c r="Q283" s="98"/>
      <c r="S283" s="75"/>
      <c r="T283" s="553"/>
      <c r="U283" s="553"/>
      <c r="V283" s="110"/>
      <c r="W283" s="523"/>
    </row>
    <row r="284" spans="1:23" s="147" customFormat="1" ht="72" customHeight="1" x14ac:dyDescent="0.25">
      <c r="A284" s="1286" t="s">
        <v>274</v>
      </c>
      <c r="B284" s="1288" t="s">
        <v>275</v>
      </c>
      <c r="C284" s="1311" t="s">
        <v>276</v>
      </c>
      <c r="D284" s="657" t="s">
        <v>277</v>
      </c>
      <c r="E284" s="656" t="s">
        <v>278</v>
      </c>
      <c r="F284" s="657" t="s">
        <v>279</v>
      </c>
      <c r="G284" s="657" t="s">
        <v>280</v>
      </c>
      <c r="H284" s="658" t="s">
        <v>241</v>
      </c>
      <c r="I284" s="658" t="s">
        <v>281</v>
      </c>
      <c r="J284" s="658" t="s">
        <v>282</v>
      </c>
      <c r="K284" s="658" t="s">
        <v>636</v>
      </c>
      <c r="L284" s="658" t="s">
        <v>283</v>
      </c>
      <c r="M284" s="658" t="s">
        <v>284</v>
      </c>
      <c r="N284" s="658" t="s">
        <v>285</v>
      </c>
      <c r="O284" s="658" t="s">
        <v>286</v>
      </c>
      <c r="P284" s="658" t="s">
        <v>287</v>
      </c>
      <c r="Q284" s="658" t="s">
        <v>288</v>
      </c>
      <c r="R284" s="658" t="s">
        <v>289</v>
      </c>
      <c r="S284" s="658" t="s">
        <v>290</v>
      </c>
      <c r="T284" s="658" t="s">
        <v>632</v>
      </c>
      <c r="U284" s="664" t="s">
        <v>291</v>
      </c>
      <c r="V284" s="526"/>
    </row>
    <row r="285" spans="1:23" s="147" customFormat="1" ht="28.5" customHeight="1" thickBot="1" x14ac:dyDescent="0.3">
      <c r="A285" s="1298"/>
      <c r="B285" s="1299"/>
      <c r="C285" s="1312"/>
      <c r="D285" s="659" t="s">
        <v>292</v>
      </c>
      <c r="E285" s="659" t="s">
        <v>305</v>
      </c>
      <c r="F285" s="659" t="s">
        <v>294</v>
      </c>
      <c r="G285" s="659" t="s">
        <v>294</v>
      </c>
      <c r="H285" s="659" t="s">
        <v>633</v>
      </c>
      <c r="I285" s="659" t="s">
        <v>674</v>
      </c>
      <c r="J285" s="659" t="s">
        <v>295</v>
      </c>
      <c r="K285" s="659" t="s">
        <v>296</v>
      </c>
      <c r="L285" s="659" t="s">
        <v>296</v>
      </c>
      <c r="M285" s="659" t="s">
        <v>297</v>
      </c>
      <c r="N285" s="659" t="s">
        <v>296</v>
      </c>
      <c r="O285" s="659" t="s">
        <v>298</v>
      </c>
      <c r="P285" s="659" t="s">
        <v>629</v>
      </c>
      <c r="Q285" s="659" t="s">
        <v>299</v>
      </c>
      <c r="R285" s="659" t="s">
        <v>300</v>
      </c>
      <c r="S285" s="659" t="s">
        <v>301</v>
      </c>
      <c r="T285" s="659" t="s">
        <v>301</v>
      </c>
      <c r="U285" s="665"/>
      <c r="V285" s="526"/>
    </row>
    <row r="286" spans="1:23" ht="15" customHeight="1" x14ac:dyDescent="0.25">
      <c r="A286" s="1303" t="str">
        <f>B280</f>
        <v>Extra-urb.ibr_m.5</v>
      </c>
      <c r="B286" s="666">
        <v>1</v>
      </c>
      <c r="C286" s="166"/>
      <c r="D286" s="87"/>
      <c r="E286" s="87"/>
      <c r="F286" s="166"/>
      <c r="G286" s="528"/>
      <c r="H286" s="89"/>
      <c r="I286" s="529"/>
      <c r="J286" s="530"/>
      <c r="K286" s="530"/>
      <c r="L286" s="531"/>
      <c r="M286" s="529"/>
      <c r="N286" s="531"/>
      <c r="O286" s="129"/>
      <c r="P286" s="129"/>
      <c r="Q286" s="529"/>
      <c r="R286" s="529"/>
      <c r="S286" s="529"/>
      <c r="T286" s="554"/>
      <c r="U286" s="555"/>
      <c r="V286" s="406"/>
    </row>
    <row r="287" spans="1:23" x14ac:dyDescent="0.25">
      <c r="A287" s="1303"/>
      <c r="B287" s="667">
        <v>2</v>
      </c>
      <c r="C287" s="84"/>
      <c r="D287" s="74"/>
      <c r="E287" s="74"/>
      <c r="F287" s="84"/>
      <c r="G287" s="533"/>
      <c r="H287" s="84"/>
      <c r="I287" s="534"/>
      <c r="J287" s="535"/>
      <c r="K287" s="535"/>
      <c r="L287" s="536"/>
      <c r="M287" s="534"/>
      <c r="N287" s="536"/>
      <c r="O287" s="120"/>
      <c r="P287" s="120"/>
      <c r="Q287" s="534"/>
      <c r="R287" s="534" t="s">
        <v>302</v>
      </c>
      <c r="S287" s="534"/>
      <c r="T287" s="556"/>
      <c r="U287" s="557"/>
      <c r="V287" s="406"/>
    </row>
    <row r="288" spans="1:23" x14ac:dyDescent="0.25">
      <c r="A288" s="1303"/>
      <c r="B288" s="667">
        <v>3</v>
      </c>
      <c r="C288" s="84"/>
      <c r="D288" s="74"/>
      <c r="E288" s="74"/>
      <c r="F288" s="84"/>
      <c r="G288" s="533"/>
      <c r="H288" s="84"/>
      <c r="I288" s="534"/>
      <c r="J288" s="535"/>
      <c r="K288" s="535"/>
      <c r="L288" s="536"/>
      <c r="M288" s="534"/>
      <c r="N288" s="536"/>
      <c r="O288" s="120"/>
      <c r="P288" s="120"/>
      <c r="Q288" s="534"/>
      <c r="R288" s="534"/>
      <c r="S288" s="534"/>
      <c r="T288" s="556"/>
      <c r="U288" s="557"/>
      <c r="V288" s="406"/>
    </row>
    <row r="289" spans="1:23" x14ac:dyDescent="0.25">
      <c r="A289" s="1303"/>
      <c r="B289" s="667">
        <v>4</v>
      </c>
      <c r="C289" s="84"/>
      <c r="D289" s="74"/>
      <c r="E289" s="74"/>
      <c r="F289" s="84"/>
      <c r="G289" s="533"/>
      <c r="H289" s="84"/>
      <c r="I289" s="534"/>
      <c r="J289" s="535"/>
      <c r="K289" s="535"/>
      <c r="L289" s="536"/>
      <c r="M289" s="534"/>
      <c r="N289" s="536"/>
      <c r="O289" s="120"/>
      <c r="P289" s="120"/>
      <c r="Q289" s="534"/>
      <c r="R289" s="534"/>
      <c r="S289" s="534"/>
      <c r="T289" s="556"/>
      <c r="U289" s="557"/>
      <c r="V289" s="406"/>
    </row>
    <row r="290" spans="1:23" x14ac:dyDescent="0.25">
      <c r="A290" s="1303"/>
      <c r="B290" s="667">
        <v>5</v>
      </c>
      <c r="C290" s="84"/>
      <c r="D290" s="74"/>
      <c r="E290" s="74"/>
      <c r="F290" s="84"/>
      <c r="G290" s="533"/>
      <c r="H290" s="84"/>
      <c r="I290" s="534"/>
      <c r="J290" s="535"/>
      <c r="K290" s="535"/>
      <c r="L290" s="536"/>
      <c r="M290" s="534"/>
      <c r="N290" s="536"/>
      <c r="O290" s="120"/>
      <c r="P290" s="120"/>
      <c r="Q290" s="534"/>
      <c r="R290" s="534"/>
      <c r="S290" s="534"/>
      <c r="T290" s="556"/>
      <c r="U290" s="557"/>
      <c r="V290" s="406"/>
    </row>
    <row r="291" spans="1:23" x14ac:dyDescent="0.25">
      <c r="A291" s="1303"/>
      <c r="B291" s="667">
        <v>6</v>
      </c>
      <c r="C291" s="84"/>
      <c r="D291" s="74"/>
      <c r="E291" s="74"/>
      <c r="F291" s="84"/>
      <c r="G291" s="533"/>
      <c r="H291" s="84"/>
      <c r="I291" s="534"/>
      <c r="J291" s="535"/>
      <c r="K291" s="535"/>
      <c r="L291" s="536"/>
      <c r="M291" s="534"/>
      <c r="N291" s="536"/>
      <c r="O291" s="120"/>
      <c r="P291" s="120"/>
      <c r="Q291" s="534"/>
      <c r="R291" s="534"/>
      <c r="S291" s="534"/>
      <c r="T291" s="556"/>
      <c r="U291" s="557"/>
      <c r="V291" s="406"/>
    </row>
    <row r="292" spans="1:23" x14ac:dyDescent="0.25">
      <c r="A292" s="1303"/>
      <c r="B292" s="667">
        <v>7</v>
      </c>
      <c r="C292" s="84"/>
      <c r="D292" s="74"/>
      <c r="E292" s="74"/>
      <c r="F292" s="84"/>
      <c r="G292" s="533"/>
      <c r="H292" s="84"/>
      <c r="I292" s="534"/>
      <c r="J292" s="535"/>
      <c r="K292" s="535"/>
      <c r="L292" s="536"/>
      <c r="M292" s="534"/>
      <c r="N292" s="536"/>
      <c r="O292" s="120"/>
      <c r="P292" s="120"/>
      <c r="Q292" s="534"/>
      <c r="R292" s="534"/>
      <c r="S292" s="534"/>
      <c r="T292" s="556"/>
      <c r="U292" s="557"/>
      <c r="V292" s="406"/>
    </row>
    <row r="293" spans="1:23" x14ac:dyDescent="0.25">
      <c r="A293" s="1303"/>
      <c r="B293" s="667">
        <v>8</v>
      </c>
      <c r="C293" s="84"/>
      <c r="D293" s="74"/>
      <c r="E293" s="74"/>
      <c r="F293" s="84"/>
      <c r="G293" s="533"/>
      <c r="H293" s="84"/>
      <c r="I293" s="534"/>
      <c r="J293" s="535"/>
      <c r="K293" s="535"/>
      <c r="L293" s="536"/>
      <c r="M293" s="534"/>
      <c r="N293" s="536"/>
      <c r="O293" s="120"/>
      <c r="P293" s="120"/>
      <c r="Q293" s="534"/>
      <c r="R293" s="534"/>
      <c r="S293" s="534"/>
      <c r="T293" s="556"/>
      <c r="U293" s="557"/>
      <c r="V293" s="406"/>
    </row>
    <row r="294" spans="1:23" x14ac:dyDescent="0.25">
      <c r="A294" s="1303"/>
      <c r="B294" s="667">
        <v>9</v>
      </c>
      <c r="C294" s="84"/>
      <c r="D294" s="74"/>
      <c r="E294" s="74"/>
      <c r="F294" s="84"/>
      <c r="G294" s="533"/>
      <c r="H294" s="84"/>
      <c r="I294" s="534"/>
      <c r="J294" s="535"/>
      <c r="K294" s="535"/>
      <c r="L294" s="536"/>
      <c r="M294" s="534"/>
      <c r="N294" s="536"/>
      <c r="O294" s="120"/>
      <c r="P294" s="120"/>
      <c r="Q294" s="534"/>
      <c r="R294" s="534"/>
      <c r="S294" s="534"/>
      <c r="T294" s="556"/>
      <c r="U294" s="557"/>
      <c r="V294" s="406"/>
    </row>
    <row r="295" spans="1:23" ht="15.75" thickBot="1" x14ac:dyDescent="0.3">
      <c r="A295" s="1304"/>
      <c r="B295" s="668">
        <v>10</v>
      </c>
      <c r="C295" s="104"/>
      <c r="D295" s="102"/>
      <c r="E295" s="102"/>
      <c r="F295" s="104"/>
      <c r="G295" s="538"/>
      <c r="H295" s="104"/>
      <c r="I295" s="539"/>
      <c r="J295" s="540"/>
      <c r="K295" s="540"/>
      <c r="L295" s="541"/>
      <c r="M295" s="539"/>
      <c r="N295" s="541"/>
      <c r="O295" s="121"/>
      <c r="P295" s="121"/>
      <c r="Q295" s="539"/>
      <c r="R295" s="539"/>
      <c r="S295" s="539"/>
      <c r="T295" s="558"/>
      <c r="U295" s="559"/>
      <c r="V295" s="406"/>
    </row>
    <row r="296" spans="1:23" ht="25.5" thickBot="1" x14ac:dyDescent="0.3">
      <c r="A296" s="612"/>
      <c r="C296" s="613"/>
      <c r="D296" s="614"/>
      <c r="E296" s="395" t="s">
        <v>303</v>
      </c>
      <c r="F296" s="396">
        <f>COUNTA(F286:F295)</f>
        <v>0</v>
      </c>
      <c r="G296" s="397">
        <f>COUNTA(G286:G295)</f>
        <v>0</v>
      </c>
      <c r="H296" s="613"/>
      <c r="I296" s="523"/>
      <c r="J296" s="615"/>
      <c r="K296" s="615"/>
      <c r="L296" s="616"/>
      <c r="M296" s="1208" t="s">
        <v>440</v>
      </c>
      <c r="N296" s="1209"/>
      <c r="O296" s="654">
        <f>SUM(O286:O295)</f>
        <v>0</v>
      </c>
      <c r="P296" s="655">
        <f>SUM(P286:P295)</f>
        <v>0</v>
      </c>
      <c r="Q296" s="523"/>
      <c r="S296" s="75"/>
      <c r="T296" s="79"/>
      <c r="U296" s="560"/>
      <c r="V296" s="545"/>
      <c r="W296" s="544"/>
    </row>
    <row r="297" spans="1:23" ht="15.75" thickBot="1" x14ac:dyDescent="0.3">
      <c r="A297" s="546"/>
      <c r="B297" s="521"/>
      <c r="C297" s="487"/>
      <c r="D297" s="487"/>
      <c r="E297" s="487"/>
      <c r="F297" s="521"/>
      <c r="G297" s="487"/>
      <c r="H297" s="487"/>
      <c r="I297" s="521"/>
      <c r="J297" s="521"/>
      <c r="K297" s="521"/>
      <c r="L297" s="487"/>
      <c r="M297" s="487"/>
      <c r="N297" s="487"/>
      <c r="O297" s="487"/>
      <c r="P297" s="487"/>
      <c r="Q297" s="487"/>
      <c r="R297" s="487"/>
      <c r="S297" s="487"/>
      <c r="T297" s="561"/>
      <c r="U297" s="562"/>
      <c r="V297" s="493"/>
    </row>
    <row r="298" spans="1:23" ht="15.75" thickBot="1" x14ac:dyDescent="0.3">
      <c r="A298" s="524"/>
      <c r="B298" s="402"/>
      <c r="C298" s="280"/>
      <c r="D298" s="280"/>
      <c r="E298" s="280"/>
      <c r="F298" s="402"/>
      <c r="G298" s="280"/>
      <c r="H298" s="280"/>
      <c r="I298" s="402"/>
      <c r="J298" s="402"/>
      <c r="K298" s="402"/>
      <c r="L298" s="280"/>
      <c r="M298" s="280"/>
      <c r="N298" s="280"/>
      <c r="O298" s="280"/>
      <c r="P298" s="280"/>
      <c r="Q298" s="280"/>
      <c r="R298" s="280"/>
      <c r="S298" s="280"/>
      <c r="T298" s="551"/>
      <c r="U298" s="551"/>
      <c r="V298" s="404"/>
    </row>
    <row r="299" spans="1:23" ht="28.5" thickBot="1" x14ac:dyDescent="0.3">
      <c r="A299" s="663" t="s">
        <v>9</v>
      </c>
      <c r="B299" s="1226" t="s">
        <v>567</v>
      </c>
      <c r="C299" s="1227"/>
      <c r="E299" s="1300" t="s">
        <v>267</v>
      </c>
      <c r="F299" s="1301"/>
      <c r="G299" s="1224">
        <f>VLOOKUP(B299,'EXTRAUrbano.Piano inv. forn '!$D$58:$AB$77,3,FALSE)</f>
        <v>0</v>
      </c>
      <c r="H299" s="1225"/>
      <c r="I299" s="64"/>
      <c r="J299" s="1300" t="s">
        <v>268</v>
      </c>
      <c r="K299" s="1302"/>
      <c r="L299" s="1301"/>
      <c r="M299" s="1224">
        <f>VLOOKUP(B299,'EXTRAUrbano.Piano inv. forn '!$D$58:$AB$77,4,FALSE)</f>
        <v>0</v>
      </c>
      <c r="N299" s="1225"/>
      <c r="P299" s="660" t="s">
        <v>269</v>
      </c>
      <c r="Q299" s="525"/>
      <c r="S299" s="662" t="s">
        <v>270</v>
      </c>
      <c r="T299" s="1253"/>
      <c r="U299" s="1254"/>
      <c r="V299" s="406"/>
    </row>
    <row r="300" spans="1:23" ht="13.5" customHeight="1" thickBot="1" x14ac:dyDescent="0.3">
      <c r="A300" s="109"/>
      <c r="B300" s="76"/>
      <c r="C300" s="76"/>
      <c r="E300" s="77"/>
      <c r="F300" s="77"/>
      <c r="G300" s="78"/>
      <c r="H300" s="78"/>
      <c r="I300" s="64"/>
      <c r="J300" s="77"/>
      <c r="K300" s="77"/>
      <c r="L300" s="77"/>
      <c r="M300" s="78"/>
      <c r="N300" s="78"/>
      <c r="P300" s="79"/>
      <c r="S300" s="75"/>
      <c r="T300" s="552"/>
      <c r="V300" s="110"/>
      <c r="W300" s="523"/>
    </row>
    <row r="301" spans="1:23" ht="33.75" customHeight="1" thickBot="1" x14ac:dyDescent="0.3">
      <c r="A301" s="1305" t="s">
        <v>271</v>
      </c>
      <c r="B301" s="1306"/>
      <c r="C301" s="1306"/>
      <c r="D301" s="1307"/>
      <c r="E301" s="1210">
        <f>VLOOKUP(B299,'EXTRAUrbano.Piano inv. forn '!$D$58:$AB$77,17,FALSE)</f>
        <v>0</v>
      </c>
      <c r="F301" s="1258"/>
      <c r="G301" s="1258"/>
      <c r="H301" s="1211"/>
      <c r="I301" s="64"/>
      <c r="J301" s="1308" t="s">
        <v>52</v>
      </c>
      <c r="K301" s="1309"/>
      <c r="L301" s="1310"/>
      <c r="M301" s="1210">
        <f>VLOOKUP(B299,'EXTRAUrbano.Piano inv. forn '!$D$58:$AB$77,19,FALSE)</f>
        <v>0</v>
      </c>
      <c r="N301" s="1211"/>
      <c r="O301" s="98"/>
      <c r="P301" s="661" t="s">
        <v>272</v>
      </c>
      <c r="Q301" s="115">
        <f>M301+E301</f>
        <v>0</v>
      </c>
      <c r="S301" s="662" t="s">
        <v>273</v>
      </c>
      <c r="T301" s="1253"/>
      <c r="U301" s="1254"/>
      <c r="V301" s="110"/>
      <c r="W301" s="523"/>
    </row>
    <row r="302" spans="1:23" ht="33.75" customHeight="1" thickBot="1" x14ac:dyDescent="0.3">
      <c r="A302" s="116"/>
      <c r="B302" s="117"/>
      <c r="C302" s="563"/>
      <c r="D302" s="117"/>
      <c r="E302" s="118"/>
      <c r="F302" s="118"/>
      <c r="G302" s="118"/>
      <c r="H302" s="118"/>
      <c r="I302" s="64"/>
      <c r="J302" s="77"/>
      <c r="K302" s="77"/>
      <c r="L302" s="77"/>
      <c r="M302" s="118"/>
      <c r="N302" s="118"/>
      <c r="O302" s="98"/>
      <c r="P302" s="75"/>
      <c r="Q302" s="98"/>
      <c r="S302" s="75"/>
      <c r="T302" s="553"/>
      <c r="U302" s="553"/>
      <c r="V302" s="110"/>
      <c r="W302" s="523"/>
    </row>
    <row r="303" spans="1:23" s="147" customFormat="1" ht="72" customHeight="1" x14ac:dyDescent="0.25">
      <c r="A303" s="1286" t="s">
        <v>274</v>
      </c>
      <c r="B303" s="1288" t="s">
        <v>275</v>
      </c>
      <c r="C303" s="1311" t="s">
        <v>276</v>
      </c>
      <c r="D303" s="657" t="s">
        <v>277</v>
      </c>
      <c r="E303" s="656" t="s">
        <v>278</v>
      </c>
      <c r="F303" s="657" t="s">
        <v>279</v>
      </c>
      <c r="G303" s="657" t="s">
        <v>280</v>
      </c>
      <c r="H303" s="658" t="s">
        <v>241</v>
      </c>
      <c r="I303" s="658" t="s">
        <v>281</v>
      </c>
      <c r="J303" s="658" t="s">
        <v>282</v>
      </c>
      <c r="K303" s="658" t="s">
        <v>636</v>
      </c>
      <c r="L303" s="658" t="s">
        <v>283</v>
      </c>
      <c r="M303" s="658" t="s">
        <v>284</v>
      </c>
      <c r="N303" s="658" t="s">
        <v>285</v>
      </c>
      <c r="O303" s="658" t="s">
        <v>286</v>
      </c>
      <c r="P303" s="658" t="s">
        <v>287</v>
      </c>
      <c r="Q303" s="658" t="s">
        <v>288</v>
      </c>
      <c r="R303" s="658" t="s">
        <v>289</v>
      </c>
      <c r="S303" s="658" t="s">
        <v>290</v>
      </c>
      <c r="T303" s="658" t="s">
        <v>632</v>
      </c>
      <c r="U303" s="664" t="s">
        <v>291</v>
      </c>
      <c r="V303" s="526"/>
    </row>
    <row r="304" spans="1:23" s="147" customFormat="1" ht="28.5" customHeight="1" thickBot="1" x14ac:dyDescent="0.3">
      <c r="A304" s="1298"/>
      <c r="B304" s="1299"/>
      <c r="C304" s="1312"/>
      <c r="D304" s="659" t="s">
        <v>292</v>
      </c>
      <c r="E304" s="659" t="s">
        <v>305</v>
      </c>
      <c r="F304" s="659" t="s">
        <v>294</v>
      </c>
      <c r="G304" s="659" t="s">
        <v>294</v>
      </c>
      <c r="H304" s="659" t="s">
        <v>633</v>
      </c>
      <c r="I304" s="659" t="s">
        <v>674</v>
      </c>
      <c r="J304" s="659" t="s">
        <v>295</v>
      </c>
      <c r="K304" s="659" t="s">
        <v>296</v>
      </c>
      <c r="L304" s="659" t="s">
        <v>296</v>
      </c>
      <c r="M304" s="659" t="s">
        <v>297</v>
      </c>
      <c r="N304" s="659" t="s">
        <v>296</v>
      </c>
      <c r="O304" s="659" t="s">
        <v>298</v>
      </c>
      <c r="P304" s="659" t="s">
        <v>629</v>
      </c>
      <c r="Q304" s="659" t="s">
        <v>299</v>
      </c>
      <c r="R304" s="659" t="s">
        <v>300</v>
      </c>
      <c r="S304" s="659" t="s">
        <v>301</v>
      </c>
      <c r="T304" s="659" t="s">
        <v>301</v>
      </c>
      <c r="U304" s="665"/>
      <c r="V304" s="526"/>
    </row>
    <row r="305" spans="1:23" ht="15" customHeight="1" x14ac:dyDescent="0.25">
      <c r="A305" s="1303" t="str">
        <f>B299</f>
        <v>Extra-urb.ibr_m.5</v>
      </c>
      <c r="B305" s="666">
        <v>1</v>
      </c>
      <c r="C305" s="166"/>
      <c r="D305" s="87"/>
      <c r="E305" s="87"/>
      <c r="F305" s="166"/>
      <c r="G305" s="528"/>
      <c r="H305" s="89"/>
      <c r="I305" s="529"/>
      <c r="J305" s="530"/>
      <c r="K305" s="530"/>
      <c r="L305" s="531"/>
      <c r="M305" s="529"/>
      <c r="N305" s="531"/>
      <c r="O305" s="129"/>
      <c r="P305" s="129"/>
      <c r="Q305" s="529"/>
      <c r="R305" s="529"/>
      <c r="S305" s="529"/>
      <c r="T305" s="554"/>
      <c r="U305" s="555"/>
      <c r="V305" s="406"/>
    </row>
    <row r="306" spans="1:23" x14ac:dyDescent="0.25">
      <c r="A306" s="1303"/>
      <c r="B306" s="667">
        <v>2</v>
      </c>
      <c r="C306" s="84"/>
      <c r="D306" s="74"/>
      <c r="E306" s="74"/>
      <c r="F306" s="84"/>
      <c r="G306" s="533"/>
      <c r="H306" s="84"/>
      <c r="I306" s="534"/>
      <c r="J306" s="535"/>
      <c r="K306" s="535"/>
      <c r="L306" s="536"/>
      <c r="M306" s="534"/>
      <c r="N306" s="536"/>
      <c r="O306" s="120"/>
      <c r="P306" s="120"/>
      <c r="Q306" s="534"/>
      <c r="R306" s="534" t="s">
        <v>302</v>
      </c>
      <c r="S306" s="534"/>
      <c r="T306" s="556"/>
      <c r="U306" s="557"/>
      <c r="V306" s="406"/>
    </row>
    <row r="307" spans="1:23" x14ac:dyDescent="0.25">
      <c r="A307" s="1303"/>
      <c r="B307" s="667">
        <v>3</v>
      </c>
      <c r="C307" s="84"/>
      <c r="D307" s="74"/>
      <c r="E307" s="74"/>
      <c r="F307" s="84"/>
      <c r="G307" s="533"/>
      <c r="H307" s="84"/>
      <c r="I307" s="534"/>
      <c r="J307" s="535"/>
      <c r="K307" s="535"/>
      <c r="L307" s="536"/>
      <c r="M307" s="534"/>
      <c r="N307" s="536"/>
      <c r="O307" s="120"/>
      <c r="P307" s="120"/>
      <c r="Q307" s="534"/>
      <c r="R307" s="534"/>
      <c r="S307" s="534"/>
      <c r="T307" s="556"/>
      <c r="U307" s="557"/>
      <c r="V307" s="406"/>
    </row>
    <row r="308" spans="1:23" x14ac:dyDescent="0.25">
      <c r="A308" s="1303"/>
      <c r="B308" s="667">
        <v>4</v>
      </c>
      <c r="C308" s="84"/>
      <c r="D308" s="74"/>
      <c r="E308" s="74"/>
      <c r="F308" s="84"/>
      <c r="G308" s="533"/>
      <c r="H308" s="84"/>
      <c r="I308" s="534"/>
      <c r="J308" s="535"/>
      <c r="K308" s="535"/>
      <c r="L308" s="536"/>
      <c r="M308" s="534"/>
      <c r="N308" s="536"/>
      <c r="O308" s="120"/>
      <c r="P308" s="120"/>
      <c r="Q308" s="534"/>
      <c r="R308" s="534"/>
      <c r="S308" s="534"/>
      <c r="T308" s="556"/>
      <c r="U308" s="557"/>
      <c r="V308" s="406"/>
    </row>
    <row r="309" spans="1:23" x14ac:dyDescent="0.25">
      <c r="A309" s="1303"/>
      <c r="B309" s="667">
        <v>5</v>
      </c>
      <c r="C309" s="84"/>
      <c r="D309" s="74"/>
      <c r="E309" s="74"/>
      <c r="F309" s="84"/>
      <c r="G309" s="533"/>
      <c r="H309" s="84"/>
      <c r="I309" s="534"/>
      <c r="J309" s="535"/>
      <c r="K309" s="535"/>
      <c r="L309" s="536"/>
      <c r="M309" s="534"/>
      <c r="N309" s="536"/>
      <c r="O309" s="120"/>
      <c r="P309" s="120"/>
      <c r="Q309" s="534"/>
      <c r="R309" s="534"/>
      <c r="S309" s="534"/>
      <c r="T309" s="556"/>
      <c r="U309" s="557"/>
      <c r="V309" s="406"/>
    </row>
    <row r="310" spans="1:23" x14ac:dyDescent="0.25">
      <c r="A310" s="1303"/>
      <c r="B310" s="667">
        <v>6</v>
      </c>
      <c r="C310" s="84"/>
      <c r="D310" s="74"/>
      <c r="E310" s="74"/>
      <c r="F310" s="84"/>
      <c r="G310" s="533"/>
      <c r="H310" s="84"/>
      <c r="I310" s="534"/>
      <c r="J310" s="535"/>
      <c r="K310" s="535"/>
      <c r="L310" s="536"/>
      <c r="M310" s="534"/>
      <c r="N310" s="536"/>
      <c r="O310" s="120"/>
      <c r="P310" s="120"/>
      <c r="Q310" s="534"/>
      <c r="R310" s="534"/>
      <c r="S310" s="534"/>
      <c r="T310" s="556"/>
      <c r="U310" s="557"/>
      <c r="V310" s="406"/>
    </row>
    <row r="311" spans="1:23" x14ac:dyDescent="0.25">
      <c r="A311" s="1303"/>
      <c r="B311" s="667">
        <v>7</v>
      </c>
      <c r="C311" s="84"/>
      <c r="D311" s="74"/>
      <c r="E311" s="74"/>
      <c r="F311" s="84"/>
      <c r="G311" s="533"/>
      <c r="H311" s="84"/>
      <c r="I311" s="534"/>
      <c r="J311" s="535"/>
      <c r="K311" s="535"/>
      <c r="L311" s="536"/>
      <c r="M311" s="534"/>
      <c r="N311" s="536"/>
      <c r="O311" s="120"/>
      <c r="P311" s="120"/>
      <c r="Q311" s="534"/>
      <c r="R311" s="534"/>
      <c r="S311" s="534"/>
      <c r="T311" s="556"/>
      <c r="U311" s="557"/>
      <c r="V311" s="406"/>
    </row>
    <row r="312" spans="1:23" x14ac:dyDescent="0.25">
      <c r="A312" s="1303"/>
      <c r="B312" s="667">
        <v>8</v>
      </c>
      <c r="C312" s="84"/>
      <c r="D312" s="74"/>
      <c r="E312" s="74"/>
      <c r="F312" s="84"/>
      <c r="G312" s="533"/>
      <c r="H312" s="84"/>
      <c r="I312" s="534"/>
      <c r="J312" s="535"/>
      <c r="K312" s="535"/>
      <c r="L312" s="536"/>
      <c r="M312" s="534"/>
      <c r="N312" s="536"/>
      <c r="O312" s="120"/>
      <c r="P312" s="120"/>
      <c r="Q312" s="534"/>
      <c r="R312" s="534"/>
      <c r="S312" s="534"/>
      <c r="T312" s="556"/>
      <c r="U312" s="557"/>
      <c r="V312" s="406"/>
    </row>
    <row r="313" spans="1:23" x14ac:dyDescent="0.25">
      <c r="A313" s="1303"/>
      <c r="B313" s="667">
        <v>9</v>
      </c>
      <c r="C313" s="84"/>
      <c r="D313" s="74"/>
      <c r="E313" s="74"/>
      <c r="F313" s="84"/>
      <c r="G313" s="533"/>
      <c r="H313" s="84"/>
      <c r="I313" s="534"/>
      <c r="J313" s="535"/>
      <c r="K313" s="535"/>
      <c r="L313" s="536"/>
      <c r="M313" s="534"/>
      <c r="N313" s="536"/>
      <c r="O313" s="120"/>
      <c r="P313" s="120"/>
      <c r="Q313" s="534"/>
      <c r="R313" s="534"/>
      <c r="S313" s="534"/>
      <c r="T313" s="556"/>
      <c r="U313" s="557"/>
      <c r="V313" s="406"/>
    </row>
    <row r="314" spans="1:23" ht="15.75" thickBot="1" x14ac:dyDescent="0.3">
      <c r="A314" s="1304"/>
      <c r="B314" s="668">
        <v>10</v>
      </c>
      <c r="C314" s="104"/>
      <c r="D314" s="102"/>
      <c r="E314" s="102"/>
      <c r="F314" s="104"/>
      <c r="G314" s="538"/>
      <c r="H314" s="104"/>
      <c r="I314" s="539"/>
      <c r="J314" s="540"/>
      <c r="K314" s="540"/>
      <c r="L314" s="541"/>
      <c r="M314" s="539"/>
      <c r="N314" s="541"/>
      <c r="O314" s="121"/>
      <c r="P314" s="121"/>
      <c r="Q314" s="539"/>
      <c r="R314" s="539"/>
      <c r="S314" s="539"/>
      <c r="T314" s="558"/>
      <c r="U314" s="559"/>
      <c r="V314" s="406"/>
    </row>
    <row r="315" spans="1:23" ht="25.5" thickBot="1" x14ac:dyDescent="0.3">
      <c r="A315" s="612"/>
      <c r="C315" s="613"/>
      <c r="D315" s="614"/>
      <c r="E315" s="395" t="s">
        <v>303</v>
      </c>
      <c r="F315" s="396">
        <f>COUNTA(F305:F314)</f>
        <v>0</v>
      </c>
      <c r="G315" s="397">
        <f>COUNTA(G305:G314)</f>
        <v>0</v>
      </c>
      <c r="H315" s="613"/>
      <c r="I315" s="523"/>
      <c r="J315" s="615"/>
      <c r="K315" s="615"/>
      <c r="L315" s="616"/>
      <c r="M315" s="1208" t="s">
        <v>440</v>
      </c>
      <c r="N315" s="1209"/>
      <c r="O315" s="654">
        <f>SUM(O305:O314)</f>
        <v>0</v>
      </c>
      <c r="P315" s="655">
        <f>SUM(P305:P314)</f>
        <v>0</v>
      </c>
      <c r="Q315" s="523"/>
      <c r="S315" s="75"/>
      <c r="T315" s="79"/>
      <c r="U315" s="560"/>
      <c r="V315" s="545"/>
      <c r="W315" s="544"/>
    </row>
    <row r="316" spans="1:23" ht="15.75" thickBot="1" x14ac:dyDescent="0.3">
      <c r="A316" s="546"/>
      <c r="B316" s="521"/>
      <c r="C316" s="487"/>
      <c r="D316" s="487"/>
      <c r="E316" s="487"/>
      <c r="F316" s="521"/>
      <c r="G316" s="487"/>
      <c r="H316" s="487"/>
      <c r="I316" s="521"/>
      <c r="J316" s="521"/>
      <c r="K316" s="521"/>
      <c r="L316" s="487"/>
      <c r="M316" s="487"/>
      <c r="N316" s="487"/>
      <c r="O316" s="487"/>
      <c r="P316" s="487"/>
      <c r="Q316" s="487"/>
      <c r="R316" s="487"/>
      <c r="S316" s="487"/>
      <c r="T316" s="561"/>
      <c r="U316" s="562"/>
      <c r="V316" s="493"/>
    </row>
    <row r="317" spans="1:23" ht="15.75" thickBot="1" x14ac:dyDescent="0.3">
      <c r="A317" s="524"/>
      <c r="B317" s="402"/>
      <c r="C317" s="280"/>
      <c r="D317" s="280"/>
      <c r="E317" s="280"/>
      <c r="F317" s="402"/>
      <c r="G317" s="280"/>
      <c r="H317" s="280"/>
      <c r="I317" s="402"/>
      <c r="J317" s="402"/>
      <c r="K317" s="402"/>
      <c r="L317" s="280"/>
      <c r="M317" s="280"/>
      <c r="N317" s="280"/>
      <c r="O317" s="280"/>
      <c r="P317" s="280"/>
      <c r="Q317" s="280"/>
      <c r="R317" s="280"/>
      <c r="S317" s="280"/>
      <c r="T317" s="551"/>
      <c r="U317" s="551"/>
      <c r="V317" s="404"/>
    </row>
    <row r="318" spans="1:23" ht="28.5" thickBot="1" x14ac:dyDescent="0.3">
      <c r="A318" s="663" t="s">
        <v>9</v>
      </c>
      <c r="B318" s="1226" t="s">
        <v>567</v>
      </c>
      <c r="C318" s="1227"/>
      <c r="E318" s="1300" t="s">
        <v>267</v>
      </c>
      <c r="F318" s="1301"/>
      <c r="G318" s="1224">
        <f>VLOOKUP(B318,'EXTRAUrbano.Piano inv. forn '!$D$58:$AB$77,3,FALSE)</f>
        <v>0</v>
      </c>
      <c r="H318" s="1225"/>
      <c r="I318" s="64"/>
      <c r="J318" s="1300" t="s">
        <v>268</v>
      </c>
      <c r="K318" s="1302"/>
      <c r="L318" s="1301"/>
      <c r="M318" s="1224">
        <f>VLOOKUP(B318,'EXTRAUrbano.Piano inv. forn '!$D$58:$AB$77,4,FALSE)</f>
        <v>0</v>
      </c>
      <c r="N318" s="1225"/>
      <c r="P318" s="660" t="s">
        <v>269</v>
      </c>
      <c r="Q318" s="525"/>
      <c r="S318" s="662" t="s">
        <v>270</v>
      </c>
      <c r="T318" s="1253"/>
      <c r="U318" s="1254"/>
      <c r="V318" s="406"/>
    </row>
    <row r="319" spans="1:23" ht="13.5" customHeight="1" thickBot="1" x14ac:dyDescent="0.3">
      <c r="A319" s="109"/>
      <c r="B319" s="76"/>
      <c r="C319" s="76"/>
      <c r="E319" s="77"/>
      <c r="F319" s="77"/>
      <c r="G319" s="78"/>
      <c r="H319" s="78"/>
      <c r="I319" s="64"/>
      <c r="J319" s="77"/>
      <c r="K319" s="77"/>
      <c r="L319" s="77"/>
      <c r="M319" s="78"/>
      <c r="N319" s="78"/>
      <c r="P319" s="79"/>
      <c r="S319" s="75"/>
      <c r="T319" s="552"/>
      <c r="V319" s="110"/>
      <c r="W319" s="523"/>
    </row>
    <row r="320" spans="1:23" ht="33.75" customHeight="1" thickBot="1" x14ac:dyDescent="0.3">
      <c r="A320" s="1305" t="s">
        <v>271</v>
      </c>
      <c r="B320" s="1306"/>
      <c r="C320" s="1306"/>
      <c r="D320" s="1307"/>
      <c r="E320" s="1210">
        <f>VLOOKUP(B318,'EXTRAUrbano.Piano inv. forn '!$D$58:$AB$77,17,FALSE)</f>
        <v>0</v>
      </c>
      <c r="F320" s="1258"/>
      <c r="G320" s="1258"/>
      <c r="H320" s="1211"/>
      <c r="I320" s="64"/>
      <c r="J320" s="1308" t="s">
        <v>52</v>
      </c>
      <c r="K320" s="1309"/>
      <c r="L320" s="1310"/>
      <c r="M320" s="1210">
        <f>VLOOKUP(B318,'EXTRAUrbano.Piano inv. forn '!$D$58:$AB$77,19,FALSE)</f>
        <v>0</v>
      </c>
      <c r="N320" s="1211"/>
      <c r="O320" s="98"/>
      <c r="P320" s="661" t="s">
        <v>272</v>
      </c>
      <c r="Q320" s="115">
        <f>M320+E320</f>
        <v>0</v>
      </c>
      <c r="S320" s="662" t="s">
        <v>273</v>
      </c>
      <c r="T320" s="1253"/>
      <c r="U320" s="1254"/>
      <c r="V320" s="110"/>
      <c r="W320" s="523"/>
    </row>
    <row r="321" spans="1:23" ht="33.75" customHeight="1" thickBot="1" x14ac:dyDescent="0.3">
      <c r="A321" s="116"/>
      <c r="B321" s="117"/>
      <c r="C321" s="563"/>
      <c r="D321" s="117"/>
      <c r="E321" s="118"/>
      <c r="F321" s="118"/>
      <c r="G321" s="118"/>
      <c r="H321" s="118"/>
      <c r="I321" s="64"/>
      <c r="J321" s="77"/>
      <c r="K321" s="77"/>
      <c r="L321" s="77"/>
      <c r="M321" s="118"/>
      <c r="N321" s="118"/>
      <c r="O321" s="98"/>
      <c r="P321" s="75"/>
      <c r="Q321" s="98"/>
      <c r="S321" s="75"/>
      <c r="T321" s="553"/>
      <c r="U321" s="553"/>
      <c r="V321" s="110"/>
      <c r="W321" s="523"/>
    </row>
    <row r="322" spans="1:23" s="147" customFormat="1" ht="72" customHeight="1" x14ac:dyDescent="0.25">
      <c r="A322" s="1286" t="s">
        <v>274</v>
      </c>
      <c r="B322" s="1288" t="s">
        <v>275</v>
      </c>
      <c r="C322" s="1311" t="s">
        <v>276</v>
      </c>
      <c r="D322" s="657" t="s">
        <v>277</v>
      </c>
      <c r="E322" s="656" t="s">
        <v>278</v>
      </c>
      <c r="F322" s="657" t="s">
        <v>279</v>
      </c>
      <c r="G322" s="657" t="s">
        <v>280</v>
      </c>
      <c r="H322" s="658" t="s">
        <v>241</v>
      </c>
      <c r="I322" s="658" t="s">
        <v>281</v>
      </c>
      <c r="J322" s="658" t="s">
        <v>282</v>
      </c>
      <c r="K322" s="658" t="s">
        <v>636</v>
      </c>
      <c r="L322" s="658" t="s">
        <v>283</v>
      </c>
      <c r="M322" s="658" t="s">
        <v>284</v>
      </c>
      <c r="N322" s="658" t="s">
        <v>285</v>
      </c>
      <c r="O322" s="658" t="s">
        <v>286</v>
      </c>
      <c r="P322" s="658" t="s">
        <v>287</v>
      </c>
      <c r="Q322" s="658" t="s">
        <v>288</v>
      </c>
      <c r="R322" s="658" t="s">
        <v>289</v>
      </c>
      <c r="S322" s="658" t="s">
        <v>290</v>
      </c>
      <c r="T322" s="658" t="s">
        <v>632</v>
      </c>
      <c r="U322" s="664" t="s">
        <v>291</v>
      </c>
      <c r="V322" s="526"/>
    </row>
    <row r="323" spans="1:23" s="147" customFormat="1" ht="28.5" customHeight="1" thickBot="1" x14ac:dyDescent="0.3">
      <c r="A323" s="1298"/>
      <c r="B323" s="1299"/>
      <c r="C323" s="1312"/>
      <c r="D323" s="659" t="s">
        <v>292</v>
      </c>
      <c r="E323" s="659" t="s">
        <v>305</v>
      </c>
      <c r="F323" s="659" t="s">
        <v>294</v>
      </c>
      <c r="G323" s="659" t="s">
        <v>294</v>
      </c>
      <c r="H323" s="659" t="s">
        <v>633</v>
      </c>
      <c r="I323" s="659" t="s">
        <v>674</v>
      </c>
      <c r="J323" s="659" t="s">
        <v>295</v>
      </c>
      <c r="K323" s="659" t="s">
        <v>296</v>
      </c>
      <c r="L323" s="659" t="s">
        <v>296</v>
      </c>
      <c r="M323" s="659" t="s">
        <v>297</v>
      </c>
      <c r="N323" s="659" t="s">
        <v>296</v>
      </c>
      <c r="O323" s="659" t="s">
        <v>298</v>
      </c>
      <c r="P323" s="659" t="s">
        <v>629</v>
      </c>
      <c r="Q323" s="659" t="s">
        <v>299</v>
      </c>
      <c r="R323" s="659" t="s">
        <v>300</v>
      </c>
      <c r="S323" s="659" t="s">
        <v>301</v>
      </c>
      <c r="T323" s="659" t="s">
        <v>301</v>
      </c>
      <c r="U323" s="665"/>
      <c r="V323" s="526"/>
    </row>
    <row r="324" spans="1:23" ht="15" customHeight="1" x14ac:dyDescent="0.25">
      <c r="A324" s="1303" t="str">
        <f>B318</f>
        <v>Extra-urb.ibr_m.5</v>
      </c>
      <c r="B324" s="666">
        <v>1</v>
      </c>
      <c r="C324" s="166"/>
      <c r="D324" s="87"/>
      <c r="E324" s="87"/>
      <c r="F324" s="166"/>
      <c r="G324" s="528"/>
      <c r="H324" s="89"/>
      <c r="I324" s="529"/>
      <c r="J324" s="530"/>
      <c r="K324" s="530"/>
      <c r="L324" s="531"/>
      <c r="M324" s="529"/>
      <c r="N324" s="531"/>
      <c r="O324" s="129"/>
      <c r="P324" s="129"/>
      <c r="Q324" s="529"/>
      <c r="R324" s="529"/>
      <c r="S324" s="529"/>
      <c r="T324" s="554"/>
      <c r="U324" s="555"/>
      <c r="V324" s="406"/>
    </row>
    <row r="325" spans="1:23" x14ac:dyDescent="0.25">
      <c r="A325" s="1303"/>
      <c r="B325" s="667">
        <v>2</v>
      </c>
      <c r="C325" s="84"/>
      <c r="D325" s="74"/>
      <c r="E325" s="74"/>
      <c r="F325" s="84"/>
      <c r="G325" s="533"/>
      <c r="H325" s="84"/>
      <c r="I325" s="534"/>
      <c r="J325" s="535"/>
      <c r="K325" s="535"/>
      <c r="L325" s="536"/>
      <c r="M325" s="534"/>
      <c r="N325" s="536"/>
      <c r="O325" s="120"/>
      <c r="P325" s="120"/>
      <c r="Q325" s="534"/>
      <c r="R325" s="534" t="s">
        <v>302</v>
      </c>
      <c r="S325" s="534"/>
      <c r="T325" s="556"/>
      <c r="U325" s="557"/>
      <c r="V325" s="406"/>
    </row>
    <row r="326" spans="1:23" x14ac:dyDescent="0.25">
      <c r="A326" s="1303"/>
      <c r="B326" s="667">
        <v>3</v>
      </c>
      <c r="C326" s="84"/>
      <c r="D326" s="74"/>
      <c r="E326" s="74"/>
      <c r="F326" s="84"/>
      <c r="G326" s="533"/>
      <c r="H326" s="84"/>
      <c r="I326" s="534"/>
      <c r="J326" s="535"/>
      <c r="K326" s="535"/>
      <c r="L326" s="536"/>
      <c r="M326" s="534"/>
      <c r="N326" s="536"/>
      <c r="O326" s="120"/>
      <c r="P326" s="120"/>
      <c r="Q326" s="534"/>
      <c r="R326" s="534"/>
      <c r="S326" s="534"/>
      <c r="T326" s="556"/>
      <c r="U326" s="557"/>
      <c r="V326" s="406"/>
    </row>
    <row r="327" spans="1:23" x14ac:dyDescent="0.25">
      <c r="A327" s="1303"/>
      <c r="B327" s="667">
        <v>4</v>
      </c>
      <c r="C327" s="84"/>
      <c r="D327" s="74"/>
      <c r="E327" s="74"/>
      <c r="F327" s="84"/>
      <c r="G327" s="533"/>
      <c r="H327" s="84"/>
      <c r="I327" s="534"/>
      <c r="J327" s="535"/>
      <c r="K327" s="535"/>
      <c r="L327" s="536"/>
      <c r="M327" s="534"/>
      <c r="N327" s="536"/>
      <c r="O327" s="120"/>
      <c r="P327" s="120"/>
      <c r="Q327" s="534"/>
      <c r="R327" s="534"/>
      <c r="S327" s="534"/>
      <c r="T327" s="556"/>
      <c r="U327" s="557"/>
      <c r="V327" s="406"/>
    </row>
    <row r="328" spans="1:23" x14ac:dyDescent="0.25">
      <c r="A328" s="1303"/>
      <c r="B328" s="667">
        <v>5</v>
      </c>
      <c r="C328" s="84"/>
      <c r="D328" s="74"/>
      <c r="E328" s="74"/>
      <c r="F328" s="84"/>
      <c r="G328" s="533"/>
      <c r="H328" s="84"/>
      <c r="I328" s="534"/>
      <c r="J328" s="535"/>
      <c r="K328" s="535"/>
      <c r="L328" s="536"/>
      <c r="M328" s="534"/>
      <c r="N328" s="536"/>
      <c r="O328" s="120"/>
      <c r="P328" s="120"/>
      <c r="Q328" s="534"/>
      <c r="R328" s="534"/>
      <c r="S328" s="534"/>
      <c r="T328" s="556"/>
      <c r="U328" s="557"/>
      <c r="V328" s="406"/>
    </row>
    <row r="329" spans="1:23" x14ac:dyDescent="0.25">
      <c r="A329" s="1303"/>
      <c r="B329" s="667">
        <v>6</v>
      </c>
      <c r="C329" s="84"/>
      <c r="D329" s="74"/>
      <c r="E329" s="74"/>
      <c r="F329" s="84"/>
      <c r="G329" s="533"/>
      <c r="H329" s="84"/>
      <c r="I329" s="534"/>
      <c r="J329" s="535"/>
      <c r="K329" s="535"/>
      <c r="L329" s="536"/>
      <c r="M329" s="534"/>
      <c r="N329" s="536"/>
      <c r="O329" s="120"/>
      <c r="P329" s="120"/>
      <c r="Q329" s="534"/>
      <c r="R329" s="534"/>
      <c r="S329" s="534"/>
      <c r="T329" s="556"/>
      <c r="U329" s="557"/>
      <c r="V329" s="406"/>
    </row>
    <row r="330" spans="1:23" x14ac:dyDescent="0.25">
      <c r="A330" s="1303"/>
      <c r="B330" s="667">
        <v>7</v>
      </c>
      <c r="C330" s="84"/>
      <c r="D330" s="74"/>
      <c r="E330" s="74"/>
      <c r="F330" s="84"/>
      <c r="G330" s="533"/>
      <c r="H330" s="84"/>
      <c r="I330" s="534"/>
      <c r="J330" s="535"/>
      <c r="K330" s="535"/>
      <c r="L330" s="536"/>
      <c r="M330" s="534"/>
      <c r="N330" s="536"/>
      <c r="O330" s="120"/>
      <c r="P330" s="120"/>
      <c r="Q330" s="534"/>
      <c r="R330" s="534"/>
      <c r="S330" s="534"/>
      <c r="T330" s="556"/>
      <c r="U330" s="557"/>
      <c r="V330" s="406"/>
    </row>
    <row r="331" spans="1:23" x14ac:dyDescent="0.25">
      <c r="A331" s="1303"/>
      <c r="B331" s="667">
        <v>8</v>
      </c>
      <c r="C331" s="84"/>
      <c r="D331" s="74"/>
      <c r="E331" s="74"/>
      <c r="F331" s="84"/>
      <c r="G331" s="533"/>
      <c r="H331" s="84"/>
      <c r="I331" s="534"/>
      <c r="J331" s="535"/>
      <c r="K331" s="535"/>
      <c r="L331" s="536"/>
      <c r="M331" s="534"/>
      <c r="N331" s="536"/>
      <c r="O331" s="120"/>
      <c r="P331" s="120"/>
      <c r="Q331" s="534"/>
      <c r="R331" s="534"/>
      <c r="S331" s="534"/>
      <c r="T331" s="556"/>
      <c r="U331" s="557"/>
      <c r="V331" s="406"/>
    </row>
    <row r="332" spans="1:23" x14ac:dyDescent="0.25">
      <c r="A332" s="1303"/>
      <c r="B332" s="667">
        <v>9</v>
      </c>
      <c r="C332" s="84"/>
      <c r="D332" s="74"/>
      <c r="E332" s="74"/>
      <c r="F332" s="84"/>
      <c r="G332" s="533"/>
      <c r="H332" s="84"/>
      <c r="I332" s="534"/>
      <c r="J332" s="535"/>
      <c r="K332" s="535"/>
      <c r="L332" s="536"/>
      <c r="M332" s="534"/>
      <c r="N332" s="536"/>
      <c r="O332" s="120"/>
      <c r="P332" s="120"/>
      <c r="Q332" s="534"/>
      <c r="R332" s="534"/>
      <c r="S332" s="534"/>
      <c r="T332" s="556"/>
      <c r="U332" s="557"/>
      <c r="V332" s="406"/>
    </row>
    <row r="333" spans="1:23" ht="15.75" thickBot="1" x14ac:dyDescent="0.3">
      <c r="A333" s="1304"/>
      <c r="B333" s="668">
        <v>10</v>
      </c>
      <c r="C333" s="104"/>
      <c r="D333" s="102"/>
      <c r="E333" s="102"/>
      <c r="F333" s="104"/>
      <c r="G333" s="538"/>
      <c r="H333" s="104"/>
      <c r="I333" s="539"/>
      <c r="J333" s="540"/>
      <c r="K333" s="540"/>
      <c r="L333" s="541"/>
      <c r="M333" s="539"/>
      <c r="N333" s="541"/>
      <c r="O333" s="121"/>
      <c r="P333" s="121"/>
      <c r="Q333" s="539"/>
      <c r="R333" s="539"/>
      <c r="S333" s="539"/>
      <c r="T333" s="558"/>
      <c r="U333" s="559"/>
      <c r="V333" s="406"/>
    </row>
    <row r="334" spans="1:23" ht="25.5" thickBot="1" x14ac:dyDescent="0.3">
      <c r="A334" s="612"/>
      <c r="C334" s="613"/>
      <c r="D334" s="614"/>
      <c r="E334" s="395" t="s">
        <v>303</v>
      </c>
      <c r="F334" s="396">
        <f>COUNTA(F324:F333)</f>
        <v>0</v>
      </c>
      <c r="G334" s="397">
        <f>COUNTA(G324:G333)</f>
        <v>0</v>
      </c>
      <c r="H334" s="613"/>
      <c r="I334" s="523"/>
      <c r="J334" s="615"/>
      <c r="K334" s="615"/>
      <c r="L334" s="616"/>
      <c r="M334" s="1208" t="s">
        <v>440</v>
      </c>
      <c r="N334" s="1209"/>
      <c r="O334" s="654">
        <f>SUM(O324:O333)</f>
        <v>0</v>
      </c>
      <c r="P334" s="655">
        <f>SUM(P324:P333)</f>
        <v>0</v>
      </c>
      <c r="Q334" s="523"/>
      <c r="S334" s="75"/>
      <c r="T334" s="79"/>
      <c r="U334" s="560"/>
      <c r="V334" s="545"/>
      <c r="W334" s="544"/>
    </row>
    <row r="335" spans="1:23" ht="15.75" thickBot="1" x14ac:dyDescent="0.3">
      <c r="A335" s="546"/>
      <c r="B335" s="521"/>
      <c r="C335" s="487"/>
      <c r="D335" s="487"/>
      <c r="E335" s="487"/>
      <c r="F335" s="521"/>
      <c r="G335" s="487"/>
      <c r="H335" s="487"/>
      <c r="I335" s="521"/>
      <c r="J335" s="521"/>
      <c r="K335" s="521"/>
      <c r="L335" s="487"/>
      <c r="M335" s="487"/>
      <c r="N335" s="487"/>
      <c r="O335" s="487"/>
      <c r="P335" s="487"/>
      <c r="Q335" s="487"/>
      <c r="R335" s="487"/>
      <c r="S335" s="487"/>
      <c r="T335" s="561"/>
      <c r="U335" s="562"/>
      <c r="V335" s="493"/>
    </row>
    <row r="336" spans="1:23" ht="15.75" thickBot="1" x14ac:dyDescent="0.3">
      <c r="A336" s="524"/>
      <c r="B336" s="402"/>
      <c r="C336" s="280"/>
      <c r="D336" s="280"/>
      <c r="E336" s="280"/>
      <c r="F336" s="402"/>
      <c r="G336" s="280"/>
      <c r="H336" s="280"/>
      <c r="I336" s="402"/>
      <c r="J336" s="402"/>
      <c r="K336" s="402"/>
      <c r="L336" s="280"/>
      <c r="M336" s="280"/>
      <c r="N336" s="280"/>
      <c r="O336" s="280"/>
      <c r="P336" s="280"/>
      <c r="Q336" s="280"/>
      <c r="R336" s="280"/>
      <c r="S336" s="280"/>
      <c r="T336" s="551"/>
      <c r="U336" s="551"/>
      <c r="V336" s="404"/>
    </row>
    <row r="337" spans="1:23" ht="28.5" thickBot="1" x14ac:dyDescent="0.3">
      <c r="A337" s="663" t="s">
        <v>9</v>
      </c>
      <c r="B337" s="1226" t="s">
        <v>567</v>
      </c>
      <c r="C337" s="1227"/>
      <c r="E337" s="1300" t="s">
        <v>267</v>
      </c>
      <c r="F337" s="1301"/>
      <c r="G337" s="1224">
        <f>VLOOKUP(B337,'EXTRAUrbano.Piano inv. forn '!$D$58:$AB$77,3,FALSE)</f>
        <v>0</v>
      </c>
      <c r="H337" s="1225"/>
      <c r="I337" s="64"/>
      <c r="J337" s="1300" t="s">
        <v>268</v>
      </c>
      <c r="K337" s="1302"/>
      <c r="L337" s="1301"/>
      <c r="M337" s="1224">
        <f>VLOOKUP(B337,'EXTRAUrbano.Piano inv. forn '!$D$58:$AB$77,4,FALSE)</f>
        <v>0</v>
      </c>
      <c r="N337" s="1225"/>
      <c r="P337" s="660" t="s">
        <v>269</v>
      </c>
      <c r="Q337" s="525"/>
      <c r="S337" s="662" t="s">
        <v>270</v>
      </c>
      <c r="T337" s="1253"/>
      <c r="U337" s="1254"/>
      <c r="V337" s="406"/>
    </row>
    <row r="338" spans="1:23" ht="13.5" customHeight="1" thickBot="1" x14ac:dyDescent="0.3">
      <c r="A338" s="109"/>
      <c r="B338" s="76"/>
      <c r="C338" s="76"/>
      <c r="E338" s="77"/>
      <c r="F338" s="77"/>
      <c r="G338" s="78"/>
      <c r="H338" s="78"/>
      <c r="I338" s="64"/>
      <c r="J338" s="77"/>
      <c r="K338" s="77"/>
      <c r="L338" s="77"/>
      <c r="M338" s="78"/>
      <c r="N338" s="78"/>
      <c r="P338" s="79"/>
      <c r="S338" s="75"/>
      <c r="T338" s="552"/>
      <c r="V338" s="110"/>
      <c r="W338" s="523"/>
    </row>
    <row r="339" spans="1:23" ht="33.75" customHeight="1" thickBot="1" x14ac:dyDescent="0.3">
      <c r="A339" s="1305" t="s">
        <v>271</v>
      </c>
      <c r="B339" s="1306"/>
      <c r="C339" s="1306"/>
      <c r="D339" s="1307"/>
      <c r="E339" s="1210">
        <f>VLOOKUP(B337,'EXTRAUrbano.Piano inv. forn '!$D$58:$AB$77,17,FALSE)</f>
        <v>0</v>
      </c>
      <c r="F339" s="1258"/>
      <c r="G339" s="1258"/>
      <c r="H339" s="1211"/>
      <c r="I339" s="64"/>
      <c r="J339" s="1308" t="s">
        <v>52</v>
      </c>
      <c r="K339" s="1309"/>
      <c r="L339" s="1310"/>
      <c r="M339" s="1210">
        <f>VLOOKUP(B337,'EXTRAUrbano.Piano inv. forn '!$D$58:$AB$77,19,FALSE)</f>
        <v>0</v>
      </c>
      <c r="N339" s="1211"/>
      <c r="O339" s="98"/>
      <c r="P339" s="661" t="s">
        <v>272</v>
      </c>
      <c r="Q339" s="115">
        <f>M339+E339</f>
        <v>0</v>
      </c>
      <c r="S339" s="662" t="s">
        <v>273</v>
      </c>
      <c r="T339" s="1253"/>
      <c r="U339" s="1254"/>
      <c r="V339" s="110"/>
      <c r="W339" s="523"/>
    </row>
    <row r="340" spans="1:23" ht="33.75" customHeight="1" thickBot="1" x14ac:dyDescent="0.3">
      <c r="A340" s="116"/>
      <c r="B340" s="117"/>
      <c r="C340" s="563"/>
      <c r="D340" s="117"/>
      <c r="E340" s="118"/>
      <c r="F340" s="118"/>
      <c r="G340" s="118"/>
      <c r="H340" s="118"/>
      <c r="I340" s="64"/>
      <c r="J340" s="77"/>
      <c r="K340" s="77"/>
      <c r="L340" s="77"/>
      <c r="M340" s="118"/>
      <c r="N340" s="118"/>
      <c r="O340" s="98"/>
      <c r="P340" s="75"/>
      <c r="Q340" s="98"/>
      <c r="S340" s="75"/>
      <c r="T340" s="553"/>
      <c r="U340" s="553"/>
      <c r="V340" s="110"/>
      <c r="W340" s="523"/>
    </row>
    <row r="341" spans="1:23" s="147" customFormat="1" ht="72" customHeight="1" x14ac:dyDescent="0.25">
      <c r="A341" s="1286" t="s">
        <v>274</v>
      </c>
      <c r="B341" s="1288" t="s">
        <v>275</v>
      </c>
      <c r="C341" s="1311" t="s">
        <v>276</v>
      </c>
      <c r="D341" s="657" t="s">
        <v>277</v>
      </c>
      <c r="E341" s="656" t="s">
        <v>278</v>
      </c>
      <c r="F341" s="657" t="s">
        <v>279</v>
      </c>
      <c r="G341" s="657" t="s">
        <v>280</v>
      </c>
      <c r="H341" s="658" t="s">
        <v>241</v>
      </c>
      <c r="I341" s="658" t="s">
        <v>281</v>
      </c>
      <c r="J341" s="658" t="s">
        <v>282</v>
      </c>
      <c r="K341" s="658" t="s">
        <v>636</v>
      </c>
      <c r="L341" s="658" t="s">
        <v>283</v>
      </c>
      <c r="M341" s="658" t="s">
        <v>284</v>
      </c>
      <c r="N341" s="658" t="s">
        <v>285</v>
      </c>
      <c r="O341" s="658" t="s">
        <v>286</v>
      </c>
      <c r="P341" s="658" t="s">
        <v>287</v>
      </c>
      <c r="Q341" s="658" t="s">
        <v>288</v>
      </c>
      <c r="R341" s="658" t="s">
        <v>289</v>
      </c>
      <c r="S341" s="658" t="s">
        <v>290</v>
      </c>
      <c r="T341" s="658" t="s">
        <v>632</v>
      </c>
      <c r="U341" s="664" t="s">
        <v>291</v>
      </c>
      <c r="V341" s="526"/>
    </row>
    <row r="342" spans="1:23" s="147" customFormat="1" ht="28.5" customHeight="1" thickBot="1" x14ac:dyDescent="0.3">
      <c r="A342" s="1298"/>
      <c r="B342" s="1299"/>
      <c r="C342" s="1312"/>
      <c r="D342" s="659" t="s">
        <v>292</v>
      </c>
      <c r="E342" s="659" t="s">
        <v>305</v>
      </c>
      <c r="F342" s="659" t="s">
        <v>294</v>
      </c>
      <c r="G342" s="659" t="s">
        <v>294</v>
      </c>
      <c r="H342" s="659" t="s">
        <v>633</v>
      </c>
      <c r="I342" s="659" t="s">
        <v>674</v>
      </c>
      <c r="J342" s="659" t="s">
        <v>295</v>
      </c>
      <c r="K342" s="659" t="s">
        <v>296</v>
      </c>
      <c r="L342" s="659" t="s">
        <v>296</v>
      </c>
      <c r="M342" s="659" t="s">
        <v>297</v>
      </c>
      <c r="N342" s="659" t="s">
        <v>296</v>
      </c>
      <c r="O342" s="659" t="s">
        <v>298</v>
      </c>
      <c r="P342" s="659" t="s">
        <v>629</v>
      </c>
      <c r="Q342" s="659" t="s">
        <v>299</v>
      </c>
      <c r="R342" s="659" t="s">
        <v>300</v>
      </c>
      <c r="S342" s="659" t="s">
        <v>301</v>
      </c>
      <c r="T342" s="659" t="s">
        <v>301</v>
      </c>
      <c r="U342" s="665"/>
      <c r="V342" s="526"/>
    </row>
    <row r="343" spans="1:23" ht="15" customHeight="1" x14ac:dyDescent="0.25">
      <c r="A343" s="1303" t="str">
        <f>B337</f>
        <v>Extra-urb.ibr_m.5</v>
      </c>
      <c r="B343" s="666">
        <v>1</v>
      </c>
      <c r="C343" s="166"/>
      <c r="D343" s="87"/>
      <c r="E343" s="87"/>
      <c r="F343" s="166"/>
      <c r="G343" s="528"/>
      <c r="H343" s="89"/>
      <c r="I343" s="529"/>
      <c r="J343" s="530"/>
      <c r="K343" s="530"/>
      <c r="L343" s="531"/>
      <c r="M343" s="529"/>
      <c r="N343" s="531"/>
      <c r="O343" s="129"/>
      <c r="P343" s="129"/>
      <c r="Q343" s="529"/>
      <c r="R343" s="529"/>
      <c r="S343" s="529"/>
      <c r="T343" s="554"/>
      <c r="U343" s="555"/>
      <c r="V343" s="406"/>
    </row>
    <row r="344" spans="1:23" x14ac:dyDescent="0.25">
      <c r="A344" s="1303"/>
      <c r="B344" s="667">
        <v>2</v>
      </c>
      <c r="C344" s="84"/>
      <c r="D344" s="74"/>
      <c r="E344" s="74"/>
      <c r="F344" s="84"/>
      <c r="G344" s="533"/>
      <c r="H344" s="84"/>
      <c r="I344" s="534"/>
      <c r="J344" s="535"/>
      <c r="K344" s="535"/>
      <c r="L344" s="536"/>
      <c r="M344" s="534"/>
      <c r="N344" s="536"/>
      <c r="O344" s="120"/>
      <c r="P344" s="120"/>
      <c r="Q344" s="534"/>
      <c r="R344" s="534" t="s">
        <v>302</v>
      </c>
      <c r="S344" s="534"/>
      <c r="T344" s="556"/>
      <c r="U344" s="557"/>
      <c r="V344" s="406"/>
    </row>
    <row r="345" spans="1:23" x14ac:dyDescent="0.25">
      <c r="A345" s="1303"/>
      <c r="B345" s="667">
        <v>3</v>
      </c>
      <c r="C345" s="84"/>
      <c r="D345" s="74"/>
      <c r="E345" s="74"/>
      <c r="F345" s="84"/>
      <c r="G345" s="533"/>
      <c r="H345" s="84"/>
      <c r="I345" s="534"/>
      <c r="J345" s="535"/>
      <c r="K345" s="535"/>
      <c r="L345" s="536"/>
      <c r="M345" s="534"/>
      <c r="N345" s="536"/>
      <c r="O345" s="120"/>
      <c r="P345" s="120"/>
      <c r="Q345" s="534"/>
      <c r="R345" s="534"/>
      <c r="S345" s="534"/>
      <c r="T345" s="556"/>
      <c r="U345" s="557"/>
      <c r="V345" s="406"/>
    </row>
    <row r="346" spans="1:23" x14ac:dyDescent="0.25">
      <c r="A346" s="1303"/>
      <c r="B346" s="667">
        <v>4</v>
      </c>
      <c r="C346" s="84"/>
      <c r="D346" s="74"/>
      <c r="E346" s="74"/>
      <c r="F346" s="84"/>
      <c r="G346" s="533"/>
      <c r="H346" s="84"/>
      <c r="I346" s="534"/>
      <c r="J346" s="535"/>
      <c r="K346" s="535"/>
      <c r="L346" s="536"/>
      <c r="M346" s="534"/>
      <c r="N346" s="536"/>
      <c r="O346" s="120"/>
      <c r="P346" s="120"/>
      <c r="Q346" s="534"/>
      <c r="R346" s="534"/>
      <c r="S346" s="534"/>
      <c r="T346" s="556"/>
      <c r="U346" s="557"/>
      <c r="V346" s="406"/>
    </row>
    <row r="347" spans="1:23" x14ac:dyDescent="0.25">
      <c r="A347" s="1303"/>
      <c r="B347" s="667">
        <v>5</v>
      </c>
      <c r="C347" s="84"/>
      <c r="D347" s="74"/>
      <c r="E347" s="74"/>
      <c r="F347" s="84"/>
      <c r="G347" s="533"/>
      <c r="H347" s="84"/>
      <c r="I347" s="534"/>
      <c r="J347" s="535"/>
      <c r="K347" s="535"/>
      <c r="L347" s="536"/>
      <c r="M347" s="534"/>
      <c r="N347" s="536"/>
      <c r="O347" s="120"/>
      <c r="P347" s="120"/>
      <c r="Q347" s="534"/>
      <c r="R347" s="534"/>
      <c r="S347" s="534"/>
      <c r="T347" s="556"/>
      <c r="U347" s="557"/>
      <c r="V347" s="406"/>
    </row>
    <row r="348" spans="1:23" x14ac:dyDescent="0.25">
      <c r="A348" s="1303"/>
      <c r="B348" s="667">
        <v>6</v>
      </c>
      <c r="C348" s="84"/>
      <c r="D348" s="74"/>
      <c r="E348" s="74"/>
      <c r="F348" s="84"/>
      <c r="G348" s="533"/>
      <c r="H348" s="84"/>
      <c r="I348" s="534"/>
      <c r="J348" s="535"/>
      <c r="K348" s="535"/>
      <c r="L348" s="536"/>
      <c r="M348" s="534"/>
      <c r="N348" s="536"/>
      <c r="O348" s="120"/>
      <c r="P348" s="120"/>
      <c r="Q348" s="534"/>
      <c r="R348" s="534"/>
      <c r="S348" s="534"/>
      <c r="T348" s="556"/>
      <c r="U348" s="557"/>
      <c r="V348" s="406"/>
    </row>
    <row r="349" spans="1:23" x14ac:dyDescent="0.25">
      <c r="A349" s="1303"/>
      <c r="B349" s="667">
        <v>7</v>
      </c>
      <c r="C349" s="84"/>
      <c r="D349" s="74"/>
      <c r="E349" s="74"/>
      <c r="F349" s="84"/>
      <c r="G349" s="533"/>
      <c r="H349" s="84"/>
      <c r="I349" s="534"/>
      <c r="J349" s="535"/>
      <c r="K349" s="535"/>
      <c r="L349" s="536"/>
      <c r="M349" s="534"/>
      <c r="N349" s="536"/>
      <c r="O349" s="120"/>
      <c r="P349" s="120"/>
      <c r="Q349" s="534"/>
      <c r="R349" s="534"/>
      <c r="S349" s="534"/>
      <c r="T349" s="556"/>
      <c r="U349" s="557"/>
      <c r="V349" s="406"/>
    </row>
    <row r="350" spans="1:23" x14ac:dyDescent="0.25">
      <c r="A350" s="1303"/>
      <c r="B350" s="667">
        <v>8</v>
      </c>
      <c r="C350" s="84"/>
      <c r="D350" s="74"/>
      <c r="E350" s="74"/>
      <c r="F350" s="84"/>
      <c r="G350" s="533"/>
      <c r="H350" s="84"/>
      <c r="I350" s="534"/>
      <c r="J350" s="535"/>
      <c r="K350" s="535"/>
      <c r="L350" s="536"/>
      <c r="M350" s="534"/>
      <c r="N350" s="536"/>
      <c r="O350" s="120"/>
      <c r="P350" s="120"/>
      <c r="Q350" s="534"/>
      <c r="R350" s="534"/>
      <c r="S350" s="534"/>
      <c r="T350" s="556"/>
      <c r="U350" s="557"/>
      <c r="V350" s="406"/>
    </row>
    <row r="351" spans="1:23" x14ac:dyDescent="0.25">
      <c r="A351" s="1303"/>
      <c r="B351" s="667">
        <v>9</v>
      </c>
      <c r="C351" s="84"/>
      <c r="D351" s="74"/>
      <c r="E351" s="74"/>
      <c r="F351" s="84"/>
      <c r="G351" s="533"/>
      <c r="H351" s="84"/>
      <c r="I351" s="534"/>
      <c r="J351" s="535"/>
      <c r="K351" s="535"/>
      <c r="L351" s="536"/>
      <c r="M351" s="534"/>
      <c r="N351" s="536"/>
      <c r="O351" s="120"/>
      <c r="P351" s="120"/>
      <c r="Q351" s="534"/>
      <c r="R351" s="534"/>
      <c r="S351" s="534"/>
      <c r="T351" s="556"/>
      <c r="U351" s="557"/>
      <c r="V351" s="406"/>
    </row>
    <row r="352" spans="1:23" ht="15.75" thickBot="1" x14ac:dyDescent="0.3">
      <c r="A352" s="1304"/>
      <c r="B352" s="668">
        <v>10</v>
      </c>
      <c r="C352" s="104"/>
      <c r="D352" s="102"/>
      <c r="E352" s="102"/>
      <c r="F352" s="104"/>
      <c r="G352" s="538"/>
      <c r="H352" s="104"/>
      <c r="I352" s="539"/>
      <c r="J352" s="540"/>
      <c r="K352" s="540"/>
      <c r="L352" s="541"/>
      <c r="M352" s="539"/>
      <c r="N352" s="541"/>
      <c r="O352" s="121"/>
      <c r="P352" s="121"/>
      <c r="Q352" s="539"/>
      <c r="R352" s="539"/>
      <c r="S352" s="539"/>
      <c r="T352" s="558"/>
      <c r="U352" s="559"/>
      <c r="V352" s="406"/>
    </row>
    <row r="353" spans="1:23" ht="25.5" thickBot="1" x14ac:dyDescent="0.3">
      <c r="A353" s="612"/>
      <c r="C353" s="613"/>
      <c r="D353" s="614"/>
      <c r="E353" s="395" t="s">
        <v>303</v>
      </c>
      <c r="F353" s="396">
        <f>COUNTA(F343:F352)</f>
        <v>0</v>
      </c>
      <c r="G353" s="397">
        <f>COUNTA(G343:G352)</f>
        <v>0</v>
      </c>
      <c r="H353" s="613"/>
      <c r="I353" s="523"/>
      <c r="J353" s="615"/>
      <c r="K353" s="615"/>
      <c r="L353" s="616"/>
      <c r="M353" s="1208" t="s">
        <v>440</v>
      </c>
      <c r="N353" s="1209"/>
      <c r="O353" s="654">
        <f>SUM(O343:O352)</f>
        <v>0</v>
      </c>
      <c r="P353" s="655">
        <f>SUM(P343:P352)</f>
        <v>0</v>
      </c>
      <c r="Q353" s="523"/>
      <c r="S353" s="75"/>
      <c r="T353" s="79"/>
      <c r="U353" s="560"/>
      <c r="V353" s="545"/>
      <c r="W353" s="544"/>
    </row>
    <row r="354" spans="1:23" ht="15.75" thickBot="1" x14ac:dyDescent="0.3">
      <c r="A354" s="546"/>
      <c r="B354" s="521"/>
      <c r="C354" s="487"/>
      <c r="D354" s="487"/>
      <c r="E354" s="487"/>
      <c r="F354" s="521"/>
      <c r="G354" s="487"/>
      <c r="H354" s="487"/>
      <c r="I354" s="521"/>
      <c r="J354" s="521"/>
      <c r="K354" s="521"/>
      <c r="L354" s="487"/>
      <c r="M354" s="487"/>
      <c r="N354" s="487"/>
      <c r="O354" s="487"/>
      <c r="P354" s="487"/>
      <c r="Q354" s="487"/>
      <c r="R354" s="487"/>
      <c r="S354" s="487"/>
      <c r="T354" s="561"/>
      <c r="U354" s="562"/>
      <c r="V354" s="493"/>
    </row>
    <row r="355" spans="1:23" ht="15.75" thickBot="1" x14ac:dyDescent="0.3">
      <c r="A355" s="524"/>
      <c r="B355" s="402"/>
      <c r="C355" s="280"/>
      <c r="D355" s="280"/>
      <c r="E355" s="280"/>
      <c r="F355" s="402"/>
      <c r="G355" s="280"/>
      <c r="H355" s="280"/>
      <c r="I355" s="402"/>
      <c r="J355" s="402"/>
      <c r="K355" s="402"/>
      <c r="L355" s="280"/>
      <c r="M355" s="280"/>
      <c r="N355" s="280"/>
      <c r="O355" s="280"/>
      <c r="P355" s="280"/>
      <c r="Q355" s="280"/>
      <c r="R355" s="280"/>
      <c r="S355" s="280"/>
      <c r="T355" s="551"/>
      <c r="U355" s="551"/>
      <c r="V355" s="404"/>
    </row>
    <row r="356" spans="1:23" ht="28.5" thickBot="1" x14ac:dyDescent="0.3">
      <c r="A356" s="663" t="s">
        <v>9</v>
      </c>
      <c r="B356" s="1226" t="s">
        <v>567</v>
      </c>
      <c r="C356" s="1227"/>
      <c r="E356" s="1300" t="s">
        <v>267</v>
      </c>
      <c r="F356" s="1301"/>
      <c r="G356" s="1224">
        <f>VLOOKUP(B356,'EXTRAUrbano.Piano inv. forn '!$D$58:$AB$77,3,FALSE)</f>
        <v>0</v>
      </c>
      <c r="H356" s="1225"/>
      <c r="I356" s="64"/>
      <c r="J356" s="1300" t="s">
        <v>268</v>
      </c>
      <c r="K356" s="1302"/>
      <c r="L356" s="1301"/>
      <c r="M356" s="1224">
        <f>VLOOKUP(B356,'EXTRAUrbano.Piano inv. forn '!$D$58:$AB$77,4,FALSE)</f>
        <v>0</v>
      </c>
      <c r="N356" s="1225"/>
      <c r="P356" s="660" t="s">
        <v>269</v>
      </c>
      <c r="Q356" s="525"/>
      <c r="S356" s="662" t="s">
        <v>270</v>
      </c>
      <c r="T356" s="1253"/>
      <c r="U356" s="1254"/>
      <c r="V356" s="406"/>
    </row>
    <row r="357" spans="1:23" ht="13.5" customHeight="1" thickBot="1" x14ac:dyDescent="0.3">
      <c r="A357" s="109"/>
      <c r="B357" s="76"/>
      <c r="C357" s="76"/>
      <c r="E357" s="77"/>
      <c r="F357" s="77"/>
      <c r="G357" s="78"/>
      <c r="H357" s="78"/>
      <c r="I357" s="64"/>
      <c r="J357" s="77"/>
      <c r="K357" s="77"/>
      <c r="L357" s="77"/>
      <c r="M357" s="78"/>
      <c r="N357" s="78"/>
      <c r="P357" s="79"/>
      <c r="S357" s="75"/>
      <c r="T357" s="552"/>
      <c r="V357" s="110"/>
      <c r="W357" s="523"/>
    </row>
    <row r="358" spans="1:23" ht="33.75" customHeight="1" thickBot="1" x14ac:dyDescent="0.3">
      <c r="A358" s="1305" t="s">
        <v>271</v>
      </c>
      <c r="B358" s="1306"/>
      <c r="C358" s="1306"/>
      <c r="D358" s="1307"/>
      <c r="E358" s="1210">
        <f>VLOOKUP(B356,'EXTRAUrbano.Piano inv. forn '!$D$58:$AB$77,17,FALSE)</f>
        <v>0</v>
      </c>
      <c r="F358" s="1258"/>
      <c r="G358" s="1258"/>
      <c r="H358" s="1211"/>
      <c r="I358" s="64"/>
      <c r="J358" s="1308" t="s">
        <v>52</v>
      </c>
      <c r="K358" s="1309"/>
      <c r="L358" s="1310"/>
      <c r="M358" s="1210">
        <f>VLOOKUP(B356,'EXTRAUrbano.Piano inv. forn '!$D$58:$AB$77,19,FALSE)</f>
        <v>0</v>
      </c>
      <c r="N358" s="1211"/>
      <c r="O358" s="98"/>
      <c r="P358" s="661" t="s">
        <v>272</v>
      </c>
      <c r="Q358" s="115">
        <f>M358+E358</f>
        <v>0</v>
      </c>
      <c r="S358" s="662" t="s">
        <v>273</v>
      </c>
      <c r="T358" s="1253"/>
      <c r="U358" s="1254"/>
      <c r="V358" s="110"/>
      <c r="W358" s="523"/>
    </row>
    <row r="359" spans="1:23" ht="33.75" customHeight="1" thickBot="1" x14ac:dyDescent="0.3">
      <c r="A359" s="116"/>
      <c r="B359" s="117"/>
      <c r="C359" s="563"/>
      <c r="D359" s="117"/>
      <c r="E359" s="118"/>
      <c r="F359" s="118"/>
      <c r="G359" s="118"/>
      <c r="H359" s="118"/>
      <c r="I359" s="64"/>
      <c r="J359" s="77"/>
      <c r="K359" s="77"/>
      <c r="L359" s="77"/>
      <c r="M359" s="118"/>
      <c r="N359" s="118"/>
      <c r="O359" s="98"/>
      <c r="P359" s="75"/>
      <c r="Q359" s="98"/>
      <c r="S359" s="75"/>
      <c r="T359" s="553"/>
      <c r="U359" s="553"/>
      <c r="V359" s="110"/>
      <c r="W359" s="523"/>
    </row>
    <row r="360" spans="1:23" s="147" customFormat="1" ht="72" customHeight="1" x14ac:dyDescent="0.25">
      <c r="A360" s="1286" t="s">
        <v>274</v>
      </c>
      <c r="B360" s="1288" t="s">
        <v>275</v>
      </c>
      <c r="C360" s="1311" t="s">
        <v>276</v>
      </c>
      <c r="D360" s="657" t="s">
        <v>277</v>
      </c>
      <c r="E360" s="656" t="s">
        <v>278</v>
      </c>
      <c r="F360" s="657" t="s">
        <v>279</v>
      </c>
      <c r="G360" s="657" t="s">
        <v>280</v>
      </c>
      <c r="H360" s="658" t="s">
        <v>241</v>
      </c>
      <c r="I360" s="658" t="s">
        <v>281</v>
      </c>
      <c r="J360" s="658" t="s">
        <v>282</v>
      </c>
      <c r="K360" s="658" t="s">
        <v>636</v>
      </c>
      <c r="L360" s="658" t="s">
        <v>283</v>
      </c>
      <c r="M360" s="658" t="s">
        <v>284</v>
      </c>
      <c r="N360" s="658" t="s">
        <v>285</v>
      </c>
      <c r="O360" s="658" t="s">
        <v>286</v>
      </c>
      <c r="P360" s="658" t="s">
        <v>287</v>
      </c>
      <c r="Q360" s="658" t="s">
        <v>288</v>
      </c>
      <c r="R360" s="658" t="s">
        <v>289</v>
      </c>
      <c r="S360" s="658" t="s">
        <v>290</v>
      </c>
      <c r="T360" s="658" t="s">
        <v>632</v>
      </c>
      <c r="U360" s="664" t="s">
        <v>291</v>
      </c>
      <c r="V360" s="526"/>
    </row>
    <row r="361" spans="1:23" s="147" customFormat="1" ht="28.5" customHeight="1" thickBot="1" x14ac:dyDescent="0.3">
      <c r="A361" s="1298"/>
      <c r="B361" s="1299"/>
      <c r="C361" s="1312"/>
      <c r="D361" s="659" t="s">
        <v>292</v>
      </c>
      <c r="E361" s="659" t="s">
        <v>305</v>
      </c>
      <c r="F361" s="659" t="s">
        <v>294</v>
      </c>
      <c r="G361" s="659" t="s">
        <v>294</v>
      </c>
      <c r="H361" s="659" t="s">
        <v>633</v>
      </c>
      <c r="I361" s="659" t="s">
        <v>674</v>
      </c>
      <c r="J361" s="659" t="s">
        <v>295</v>
      </c>
      <c r="K361" s="659" t="s">
        <v>296</v>
      </c>
      <c r="L361" s="659" t="s">
        <v>296</v>
      </c>
      <c r="M361" s="659" t="s">
        <v>297</v>
      </c>
      <c r="N361" s="659" t="s">
        <v>296</v>
      </c>
      <c r="O361" s="659" t="s">
        <v>298</v>
      </c>
      <c r="P361" s="659" t="s">
        <v>629</v>
      </c>
      <c r="Q361" s="659" t="s">
        <v>299</v>
      </c>
      <c r="R361" s="659" t="s">
        <v>300</v>
      </c>
      <c r="S361" s="659" t="s">
        <v>301</v>
      </c>
      <c r="T361" s="659" t="s">
        <v>301</v>
      </c>
      <c r="U361" s="665"/>
      <c r="V361" s="526"/>
    </row>
    <row r="362" spans="1:23" ht="15" customHeight="1" x14ac:dyDescent="0.25">
      <c r="A362" s="1303" t="str">
        <f>B356</f>
        <v>Extra-urb.ibr_m.5</v>
      </c>
      <c r="B362" s="666">
        <v>1</v>
      </c>
      <c r="C362" s="166"/>
      <c r="D362" s="87"/>
      <c r="E362" s="87"/>
      <c r="F362" s="166"/>
      <c r="G362" s="528"/>
      <c r="H362" s="89"/>
      <c r="I362" s="529"/>
      <c r="J362" s="530"/>
      <c r="K362" s="530"/>
      <c r="L362" s="531"/>
      <c r="M362" s="529"/>
      <c r="N362" s="531"/>
      <c r="O362" s="129"/>
      <c r="P362" s="129"/>
      <c r="Q362" s="529"/>
      <c r="R362" s="529"/>
      <c r="S362" s="529"/>
      <c r="T362" s="554"/>
      <c r="U362" s="555"/>
      <c r="V362" s="406"/>
    </row>
    <row r="363" spans="1:23" x14ac:dyDescent="0.25">
      <c r="A363" s="1303"/>
      <c r="B363" s="667">
        <v>2</v>
      </c>
      <c r="C363" s="84"/>
      <c r="D363" s="74"/>
      <c r="E363" s="74"/>
      <c r="F363" s="84"/>
      <c r="G363" s="533"/>
      <c r="H363" s="84"/>
      <c r="I363" s="534"/>
      <c r="J363" s="535"/>
      <c r="K363" s="535"/>
      <c r="L363" s="536"/>
      <c r="M363" s="534"/>
      <c r="N363" s="536"/>
      <c r="O363" s="120"/>
      <c r="P363" s="120"/>
      <c r="Q363" s="534"/>
      <c r="R363" s="534" t="s">
        <v>302</v>
      </c>
      <c r="S363" s="534"/>
      <c r="T363" s="556"/>
      <c r="U363" s="557"/>
      <c r="V363" s="406"/>
    </row>
    <row r="364" spans="1:23" x14ac:dyDescent="0.25">
      <c r="A364" s="1303"/>
      <c r="B364" s="667">
        <v>3</v>
      </c>
      <c r="C364" s="84"/>
      <c r="D364" s="74"/>
      <c r="E364" s="74"/>
      <c r="F364" s="84"/>
      <c r="G364" s="533"/>
      <c r="H364" s="84"/>
      <c r="I364" s="534"/>
      <c r="J364" s="535"/>
      <c r="K364" s="535"/>
      <c r="L364" s="536"/>
      <c r="M364" s="534"/>
      <c r="N364" s="536"/>
      <c r="O364" s="120"/>
      <c r="P364" s="120"/>
      <c r="Q364" s="534"/>
      <c r="R364" s="534"/>
      <c r="S364" s="534"/>
      <c r="T364" s="556"/>
      <c r="U364" s="557"/>
      <c r="V364" s="406"/>
    </row>
    <row r="365" spans="1:23" x14ac:dyDescent="0.25">
      <c r="A365" s="1303"/>
      <c r="B365" s="667">
        <v>4</v>
      </c>
      <c r="C365" s="84"/>
      <c r="D365" s="74"/>
      <c r="E365" s="74"/>
      <c r="F365" s="84"/>
      <c r="G365" s="533"/>
      <c r="H365" s="84"/>
      <c r="I365" s="534"/>
      <c r="J365" s="535"/>
      <c r="K365" s="535"/>
      <c r="L365" s="536"/>
      <c r="M365" s="534"/>
      <c r="N365" s="536"/>
      <c r="O365" s="120"/>
      <c r="P365" s="120"/>
      <c r="Q365" s="534"/>
      <c r="R365" s="534"/>
      <c r="S365" s="534"/>
      <c r="T365" s="556"/>
      <c r="U365" s="557"/>
      <c r="V365" s="406"/>
    </row>
    <row r="366" spans="1:23" x14ac:dyDescent="0.25">
      <c r="A366" s="1303"/>
      <c r="B366" s="667">
        <v>5</v>
      </c>
      <c r="C366" s="84"/>
      <c r="D366" s="74"/>
      <c r="E366" s="74"/>
      <c r="F366" s="84"/>
      <c r="G366" s="533"/>
      <c r="H366" s="84"/>
      <c r="I366" s="534"/>
      <c r="J366" s="535"/>
      <c r="K366" s="535"/>
      <c r="L366" s="536"/>
      <c r="M366" s="534"/>
      <c r="N366" s="536"/>
      <c r="O366" s="120"/>
      <c r="P366" s="120"/>
      <c r="Q366" s="534"/>
      <c r="R366" s="534"/>
      <c r="S366" s="534"/>
      <c r="T366" s="556"/>
      <c r="U366" s="557"/>
      <c r="V366" s="406"/>
    </row>
    <row r="367" spans="1:23" x14ac:dyDescent="0.25">
      <c r="A367" s="1303"/>
      <c r="B367" s="667">
        <v>6</v>
      </c>
      <c r="C367" s="84"/>
      <c r="D367" s="74"/>
      <c r="E367" s="74"/>
      <c r="F367" s="84"/>
      <c r="G367" s="533"/>
      <c r="H367" s="84"/>
      <c r="I367" s="534"/>
      <c r="J367" s="535"/>
      <c r="K367" s="535"/>
      <c r="L367" s="536"/>
      <c r="M367" s="534"/>
      <c r="N367" s="536"/>
      <c r="O367" s="120"/>
      <c r="P367" s="120"/>
      <c r="Q367" s="534"/>
      <c r="R367" s="534"/>
      <c r="S367" s="534"/>
      <c r="T367" s="556"/>
      <c r="U367" s="557"/>
      <c r="V367" s="406"/>
    </row>
    <row r="368" spans="1:23" x14ac:dyDescent="0.25">
      <c r="A368" s="1303"/>
      <c r="B368" s="667">
        <v>7</v>
      </c>
      <c r="C368" s="84"/>
      <c r="D368" s="74"/>
      <c r="E368" s="74"/>
      <c r="F368" s="84"/>
      <c r="G368" s="533"/>
      <c r="H368" s="84"/>
      <c r="I368" s="534"/>
      <c r="J368" s="535"/>
      <c r="K368" s="535"/>
      <c r="L368" s="536"/>
      <c r="M368" s="534"/>
      <c r="N368" s="536"/>
      <c r="O368" s="120"/>
      <c r="P368" s="120"/>
      <c r="Q368" s="534"/>
      <c r="R368" s="534"/>
      <c r="S368" s="534"/>
      <c r="T368" s="556"/>
      <c r="U368" s="557"/>
      <c r="V368" s="406"/>
    </row>
    <row r="369" spans="1:23" x14ac:dyDescent="0.25">
      <c r="A369" s="1303"/>
      <c r="B369" s="667">
        <v>8</v>
      </c>
      <c r="C369" s="84"/>
      <c r="D369" s="74"/>
      <c r="E369" s="74"/>
      <c r="F369" s="84"/>
      <c r="G369" s="533"/>
      <c r="H369" s="84"/>
      <c r="I369" s="534"/>
      <c r="J369" s="535"/>
      <c r="K369" s="535"/>
      <c r="L369" s="536"/>
      <c r="M369" s="534"/>
      <c r="N369" s="536"/>
      <c r="O369" s="120"/>
      <c r="P369" s="120"/>
      <c r="Q369" s="534"/>
      <c r="R369" s="534"/>
      <c r="S369" s="534"/>
      <c r="T369" s="556"/>
      <c r="U369" s="557"/>
      <c r="V369" s="406"/>
    </row>
    <row r="370" spans="1:23" x14ac:dyDescent="0.25">
      <c r="A370" s="1303"/>
      <c r="B370" s="667">
        <v>9</v>
      </c>
      <c r="C370" s="84"/>
      <c r="D370" s="74"/>
      <c r="E370" s="74"/>
      <c r="F370" s="84"/>
      <c r="G370" s="533"/>
      <c r="H370" s="84"/>
      <c r="I370" s="534"/>
      <c r="J370" s="535"/>
      <c r="K370" s="535"/>
      <c r="L370" s="536"/>
      <c r="M370" s="534"/>
      <c r="N370" s="536"/>
      <c r="O370" s="120"/>
      <c r="P370" s="120"/>
      <c r="Q370" s="534"/>
      <c r="R370" s="534"/>
      <c r="S370" s="534"/>
      <c r="T370" s="556"/>
      <c r="U370" s="557"/>
      <c r="V370" s="406"/>
    </row>
    <row r="371" spans="1:23" ht="15.75" thickBot="1" x14ac:dyDescent="0.3">
      <c r="A371" s="1304"/>
      <c r="B371" s="668">
        <v>10</v>
      </c>
      <c r="C371" s="104"/>
      <c r="D371" s="102"/>
      <c r="E371" s="102"/>
      <c r="F371" s="104"/>
      <c r="G371" s="538"/>
      <c r="H371" s="104"/>
      <c r="I371" s="539"/>
      <c r="J371" s="540"/>
      <c r="K371" s="540"/>
      <c r="L371" s="541"/>
      <c r="M371" s="539"/>
      <c r="N371" s="541"/>
      <c r="O371" s="121"/>
      <c r="P371" s="121"/>
      <c r="Q371" s="539"/>
      <c r="R371" s="539"/>
      <c r="S371" s="539"/>
      <c r="T371" s="558"/>
      <c r="U371" s="559"/>
      <c r="V371" s="406"/>
    </row>
    <row r="372" spans="1:23" ht="25.5" thickBot="1" x14ac:dyDescent="0.3">
      <c r="A372" s="612"/>
      <c r="C372" s="613"/>
      <c r="D372" s="614"/>
      <c r="E372" s="395" t="s">
        <v>303</v>
      </c>
      <c r="F372" s="396">
        <f>COUNTA(F362:F371)</f>
        <v>0</v>
      </c>
      <c r="G372" s="397">
        <f>COUNTA(G362:G371)</f>
        <v>0</v>
      </c>
      <c r="H372" s="613"/>
      <c r="I372" s="523"/>
      <c r="J372" s="615"/>
      <c r="K372" s="615"/>
      <c r="L372" s="616"/>
      <c r="M372" s="1208" t="s">
        <v>440</v>
      </c>
      <c r="N372" s="1209"/>
      <c r="O372" s="654">
        <f>SUM(O362:O371)</f>
        <v>0</v>
      </c>
      <c r="P372" s="655">
        <f>SUM(P362:P371)</f>
        <v>0</v>
      </c>
      <c r="Q372" s="523"/>
      <c r="S372" s="75"/>
      <c r="T372" s="79"/>
      <c r="U372" s="560"/>
      <c r="V372" s="545"/>
      <c r="W372" s="544"/>
    </row>
    <row r="373" spans="1:23" ht="15.75" thickBot="1" x14ac:dyDescent="0.3">
      <c r="A373" s="546"/>
      <c r="B373" s="521"/>
      <c r="C373" s="487"/>
      <c r="D373" s="487"/>
      <c r="E373" s="487"/>
      <c r="F373" s="521"/>
      <c r="G373" s="487"/>
      <c r="H373" s="487"/>
      <c r="I373" s="521"/>
      <c r="J373" s="521"/>
      <c r="K373" s="521"/>
      <c r="L373" s="487"/>
      <c r="M373" s="487"/>
      <c r="N373" s="487"/>
      <c r="O373" s="487"/>
      <c r="P373" s="487"/>
      <c r="Q373" s="487"/>
      <c r="R373" s="487"/>
      <c r="S373" s="487"/>
      <c r="T373" s="561"/>
      <c r="U373" s="562"/>
      <c r="V373" s="493"/>
    </row>
    <row r="374" spans="1:23" ht="15.75" thickBot="1" x14ac:dyDescent="0.3">
      <c r="A374" s="524"/>
      <c r="B374" s="402"/>
      <c r="C374" s="280"/>
      <c r="D374" s="280"/>
      <c r="E374" s="280"/>
      <c r="F374" s="402"/>
      <c r="G374" s="280"/>
      <c r="H374" s="280"/>
      <c r="I374" s="402"/>
      <c r="J374" s="402"/>
      <c r="K374" s="402"/>
      <c r="L374" s="280"/>
      <c r="M374" s="280"/>
      <c r="N374" s="280"/>
      <c r="O374" s="280"/>
      <c r="P374" s="280"/>
      <c r="Q374" s="280"/>
      <c r="R374" s="280"/>
      <c r="S374" s="280"/>
      <c r="T374" s="551"/>
      <c r="U374" s="551"/>
      <c r="V374" s="404"/>
    </row>
    <row r="375" spans="1:23" ht="28.5" thickBot="1" x14ac:dyDescent="0.3">
      <c r="A375" s="663" t="s">
        <v>9</v>
      </c>
      <c r="B375" s="1226" t="s">
        <v>567</v>
      </c>
      <c r="C375" s="1227"/>
      <c r="E375" s="1300" t="s">
        <v>267</v>
      </c>
      <c r="F375" s="1301"/>
      <c r="G375" s="1224">
        <f>VLOOKUP(B375,'EXTRAUrbano.Piano inv. forn '!$D$58:$AB$77,3,FALSE)</f>
        <v>0</v>
      </c>
      <c r="H375" s="1225"/>
      <c r="I375" s="64"/>
      <c r="J375" s="1300" t="s">
        <v>268</v>
      </c>
      <c r="K375" s="1302"/>
      <c r="L375" s="1301"/>
      <c r="M375" s="1224">
        <f>VLOOKUP(B375,'EXTRAUrbano.Piano inv. forn '!$D$58:$AB$77,4,FALSE)</f>
        <v>0</v>
      </c>
      <c r="N375" s="1225"/>
      <c r="P375" s="660" t="s">
        <v>269</v>
      </c>
      <c r="Q375" s="525"/>
      <c r="S375" s="662" t="s">
        <v>270</v>
      </c>
      <c r="T375" s="1253"/>
      <c r="U375" s="1254"/>
      <c r="V375" s="406"/>
    </row>
    <row r="376" spans="1:23" ht="13.5" customHeight="1" thickBot="1" x14ac:dyDescent="0.3">
      <c r="A376" s="109"/>
      <c r="B376" s="76"/>
      <c r="C376" s="76"/>
      <c r="E376" s="77"/>
      <c r="F376" s="77"/>
      <c r="G376" s="78"/>
      <c r="H376" s="78"/>
      <c r="I376" s="64"/>
      <c r="J376" s="77"/>
      <c r="K376" s="77"/>
      <c r="L376" s="77"/>
      <c r="M376" s="78"/>
      <c r="N376" s="78"/>
      <c r="P376" s="79"/>
      <c r="S376" s="75"/>
      <c r="T376" s="552"/>
      <c r="V376" s="110"/>
      <c r="W376" s="523"/>
    </row>
    <row r="377" spans="1:23" ht="33.75" customHeight="1" thickBot="1" x14ac:dyDescent="0.3">
      <c r="A377" s="1305" t="s">
        <v>271</v>
      </c>
      <c r="B377" s="1306"/>
      <c r="C377" s="1306"/>
      <c r="D377" s="1307"/>
      <c r="E377" s="1210">
        <f>VLOOKUP(B375,'EXTRAUrbano.Piano inv. forn '!$D$58:$AB$77,17,FALSE)</f>
        <v>0</v>
      </c>
      <c r="F377" s="1258"/>
      <c r="G377" s="1258"/>
      <c r="H377" s="1211"/>
      <c r="I377" s="64"/>
      <c r="J377" s="1308" t="s">
        <v>52</v>
      </c>
      <c r="K377" s="1309"/>
      <c r="L377" s="1310"/>
      <c r="M377" s="1210">
        <f>VLOOKUP(B375,'EXTRAUrbano.Piano inv. forn '!$D$58:$AB$77,19,FALSE)</f>
        <v>0</v>
      </c>
      <c r="N377" s="1211"/>
      <c r="O377" s="98"/>
      <c r="P377" s="661" t="s">
        <v>272</v>
      </c>
      <c r="Q377" s="115">
        <f>M377+E377</f>
        <v>0</v>
      </c>
      <c r="S377" s="662" t="s">
        <v>273</v>
      </c>
      <c r="T377" s="1253"/>
      <c r="U377" s="1254"/>
      <c r="V377" s="110"/>
      <c r="W377" s="523"/>
    </row>
    <row r="378" spans="1:23" ht="33.75" customHeight="1" thickBot="1" x14ac:dyDescent="0.3">
      <c r="A378" s="116"/>
      <c r="B378" s="117"/>
      <c r="C378" s="563"/>
      <c r="D378" s="117"/>
      <c r="E378" s="118"/>
      <c r="F378" s="118"/>
      <c r="G378" s="118"/>
      <c r="H378" s="118"/>
      <c r="I378" s="64"/>
      <c r="J378" s="77"/>
      <c r="K378" s="77"/>
      <c r="L378" s="77"/>
      <c r="M378" s="118"/>
      <c r="N378" s="118"/>
      <c r="O378" s="98"/>
      <c r="P378" s="75"/>
      <c r="Q378" s="98"/>
      <c r="S378" s="75"/>
      <c r="T378" s="553"/>
      <c r="U378" s="553"/>
      <c r="V378" s="110"/>
      <c r="W378" s="523"/>
    </row>
    <row r="379" spans="1:23" s="147" customFormat="1" ht="72" customHeight="1" x14ac:dyDescent="0.25">
      <c r="A379" s="1286" t="s">
        <v>274</v>
      </c>
      <c r="B379" s="1288" t="s">
        <v>275</v>
      </c>
      <c r="C379" s="1311" t="s">
        <v>276</v>
      </c>
      <c r="D379" s="657" t="s">
        <v>277</v>
      </c>
      <c r="E379" s="656" t="s">
        <v>278</v>
      </c>
      <c r="F379" s="657" t="s">
        <v>279</v>
      </c>
      <c r="G379" s="657" t="s">
        <v>280</v>
      </c>
      <c r="H379" s="658" t="s">
        <v>241</v>
      </c>
      <c r="I379" s="658" t="s">
        <v>281</v>
      </c>
      <c r="J379" s="658" t="s">
        <v>282</v>
      </c>
      <c r="K379" s="658" t="s">
        <v>636</v>
      </c>
      <c r="L379" s="658" t="s">
        <v>283</v>
      </c>
      <c r="M379" s="658" t="s">
        <v>284</v>
      </c>
      <c r="N379" s="658" t="s">
        <v>285</v>
      </c>
      <c r="O379" s="658" t="s">
        <v>286</v>
      </c>
      <c r="P379" s="658" t="s">
        <v>287</v>
      </c>
      <c r="Q379" s="658" t="s">
        <v>288</v>
      </c>
      <c r="R379" s="658" t="s">
        <v>289</v>
      </c>
      <c r="S379" s="658" t="s">
        <v>290</v>
      </c>
      <c r="T379" s="658" t="s">
        <v>632</v>
      </c>
      <c r="U379" s="664" t="s">
        <v>291</v>
      </c>
      <c r="V379" s="526"/>
    </row>
    <row r="380" spans="1:23" s="147" customFormat="1" ht="28.5" customHeight="1" thickBot="1" x14ac:dyDescent="0.3">
      <c r="A380" s="1298"/>
      <c r="B380" s="1299"/>
      <c r="C380" s="1312"/>
      <c r="D380" s="659" t="s">
        <v>292</v>
      </c>
      <c r="E380" s="659" t="s">
        <v>305</v>
      </c>
      <c r="F380" s="659" t="s">
        <v>294</v>
      </c>
      <c r="G380" s="659" t="s">
        <v>294</v>
      </c>
      <c r="H380" s="659" t="s">
        <v>633</v>
      </c>
      <c r="I380" s="659" t="s">
        <v>674</v>
      </c>
      <c r="J380" s="659" t="s">
        <v>295</v>
      </c>
      <c r="K380" s="659" t="s">
        <v>296</v>
      </c>
      <c r="L380" s="659" t="s">
        <v>296</v>
      </c>
      <c r="M380" s="659" t="s">
        <v>297</v>
      </c>
      <c r="N380" s="659" t="s">
        <v>296</v>
      </c>
      <c r="O380" s="659" t="s">
        <v>298</v>
      </c>
      <c r="P380" s="659" t="s">
        <v>629</v>
      </c>
      <c r="Q380" s="659" t="s">
        <v>299</v>
      </c>
      <c r="R380" s="659" t="s">
        <v>300</v>
      </c>
      <c r="S380" s="659" t="s">
        <v>301</v>
      </c>
      <c r="T380" s="659" t="s">
        <v>301</v>
      </c>
      <c r="U380" s="665"/>
      <c r="V380" s="526"/>
    </row>
    <row r="381" spans="1:23" ht="15" customHeight="1" x14ac:dyDescent="0.25">
      <c r="A381" s="1303" t="str">
        <f>B375</f>
        <v>Extra-urb.ibr_m.5</v>
      </c>
      <c r="B381" s="666">
        <v>1</v>
      </c>
      <c r="C381" s="166"/>
      <c r="D381" s="87"/>
      <c r="E381" s="87"/>
      <c r="F381" s="166"/>
      <c r="G381" s="528"/>
      <c r="H381" s="89"/>
      <c r="I381" s="529"/>
      <c r="J381" s="530"/>
      <c r="K381" s="530"/>
      <c r="L381" s="531"/>
      <c r="M381" s="529"/>
      <c r="N381" s="531"/>
      <c r="O381" s="129"/>
      <c r="P381" s="129"/>
      <c r="Q381" s="529"/>
      <c r="R381" s="529"/>
      <c r="S381" s="529"/>
      <c r="T381" s="554"/>
      <c r="U381" s="555"/>
      <c r="V381" s="406"/>
    </row>
    <row r="382" spans="1:23" x14ac:dyDescent="0.25">
      <c r="A382" s="1303"/>
      <c r="B382" s="667">
        <v>2</v>
      </c>
      <c r="C382" s="84"/>
      <c r="D382" s="74"/>
      <c r="E382" s="74"/>
      <c r="F382" s="84"/>
      <c r="G382" s="533"/>
      <c r="H382" s="84"/>
      <c r="I382" s="534"/>
      <c r="J382" s="535"/>
      <c r="K382" s="535"/>
      <c r="L382" s="536"/>
      <c r="M382" s="534"/>
      <c r="N382" s="536"/>
      <c r="O382" s="120"/>
      <c r="P382" s="120"/>
      <c r="Q382" s="534"/>
      <c r="R382" s="534" t="s">
        <v>302</v>
      </c>
      <c r="S382" s="534"/>
      <c r="T382" s="556"/>
      <c r="U382" s="557"/>
      <c r="V382" s="406"/>
    </row>
    <row r="383" spans="1:23" x14ac:dyDescent="0.25">
      <c r="A383" s="1303"/>
      <c r="B383" s="667">
        <v>3</v>
      </c>
      <c r="C383" s="84"/>
      <c r="D383" s="74"/>
      <c r="E383" s="74"/>
      <c r="F383" s="84"/>
      <c r="G383" s="533"/>
      <c r="H383" s="84"/>
      <c r="I383" s="534"/>
      <c r="J383" s="535"/>
      <c r="K383" s="535"/>
      <c r="L383" s="536"/>
      <c r="M383" s="534"/>
      <c r="N383" s="536"/>
      <c r="O383" s="120"/>
      <c r="P383" s="120"/>
      <c r="Q383" s="534"/>
      <c r="R383" s="534"/>
      <c r="S383" s="534"/>
      <c r="T383" s="556"/>
      <c r="U383" s="557"/>
      <c r="V383" s="406"/>
    </row>
    <row r="384" spans="1:23" x14ac:dyDescent="0.25">
      <c r="A384" s="1303"/>
      <c r="B384" s="667">
        <v>4</v>
      </c>
      <c r="C384" s="84"/>
      <c r="D384" s="74"/>
      <c r="E384" s="74"/>
      <c r="F384" s="84"/>
      <c r="G384" s="533"/>
      <c r="H384" s="84"/>
      <c r="I384" s="534"/>
      <c r="J384" s="535"/>
      <c r="K384" s="535"/>
      <c r="L384" s="536"/>
      <c r="M384" s="534"/>
      <c r="N384" s="536"/>
      <c r="O384" s="120"/>
      <c r="P384" s="120"/>
      <c r="Q384" s="534"/>
      <c r="R384" s="534"/>
      <c r="S384" s="534"/>
      <c r="T384" s="556"/>
      <c r="U384" s="557"/>
      <c r="V384" s="406"/>
    </row>
    <row r="385" spans="1:23" x14ac:dyDescent="0.25">
      <c r="A385" s="1303"/>
      <c r="B385" s="667">
        <v>5</v>
      </c>
      <c r="C385" s="84"/>
      <c r="D385" s="74"/>
      <c r="E385" s="74"/>
      <c r="F385" s="84"/>
      <c r="G385" s="533"/>
      <c r="H385" s="84"/>
      <c r="I385" s="534"/>
      <c r="J385" s="535"/>
      <c r="K385" s="535"/>
      <c r="L385" s="536"/>
      <c r="M385" s="534"/>
      <c r="N385" s="536"/>
      <c r="O385" s="120"/>
      <c r="P385" s="120"/>
      <c r="Q385" s="534"/>
      <c r="R385" s="534"/>
      <c r="S385" s="534"/>
      <c r="T385" s="556"/>
      <c r="U385" s="557"/>
      <c r="V385" s="406"/>
    </row>
    <row r="386" spans="1:23" x14ac:dyDescent="0.25">
      <c r="A386" s="1303"/>
      <c r="B386" s="667">
        <v>6</v>
      </c>
      <c r="C386" s="84"/>
      <c r="D386" s="74"/>
      <c r="E386" s="74"/>
      <c r="F386" s="84"/>
      <c r="G386" s="533"/>
      <c r="H386" s="84"/>
      <c r="I386" s="534"/>
      <c r="J386" s="535"/>
      <c r="K386" s="535"/>
      <c r="L386" s="536"/>
      <c r="M386" s="534"/>
      <c r="N386" s="536"/>
      <c r="O386" s="120"/>
      <c r="P386" s="120"/>
      <c r="Q386" s="534"/>
      <c r="R386" s="534"/>
      <c r="S386" s="534"/>
      <c r="T386" s="556"/>
      <c r="U386" s="557"/>
      <c r="V386" s="406"/>
    </row>
    <row r="387" spans="1:23" x14ac:dyDescent="0.25">
      <c r="A387" s="1303"/>
      <c r="B387" s="667">
        <v>7</v>
      </c>
      <c r="C387" s="84"/>
      <c r="D387" s="74"/>
      <c r="E387" s="74"/>
      <c r="F387" s="84"/>
      <c r="G387" s="533"/>
      <c r="H387" s="84"/>
      <c r="I387" s="534"/>
      <c r="J387" s="535"/>
      <c r="K387" s="535"/>
      <c r="L387" s="536"/>
      <c r="M387" s="534"/>
      <c r="N387" s="536"/>
      <c r="O387" s="120"/>
      <c r="P387" s="120"/>
      <c r="Q387" s="534"/>
      <c r="R387" s="534"/>
      <c r="S387" s="534"/>
      <c r="T387" s="556"/>
      <c r="U387" s="557"/>
      <c r="V387" s="406"/>
    </row>
    <row r="388" spans="1:23" x14ac:dyDescent="0.25">
      <c r="A388" s="1303"/>
      <c r="B388" s="667">
        <v>8</v>
      </c>
      <c r="C388" s="84"/>
      <c r="D388" s="74"/>
      <c r="E388" s="74"/>
      <c r="F388" s="84"/>
      <c r="G388" s="533"/>
      <c r="H388" s="84"/>
      <c r="I388" s="534"/>
      <c r="J388" s="535"/>
      <c r="K388" s="535"/>
      <c r="L388" s="536"/>
      <c r="M388" s="534"/>
      <c r="N388" s="536"/>
      <c r="O388" s="120"/>
      <c r="P388" s="120"/>
      <c r="Q388" s="534"/>
      <c r="R388" s="534"/>
      <c r="S388" s="534"/>
      <c r="T388" s="556"/>
      <c r="U388" s="557"/>
      <c r="V388" s="406"/>
    </row>
    <row r="389" spans="1:23" x14ac:dyDescent="0.25">
      <c r="A389" s="1303"/>
      <c r="B389" s="667">
        <v>9</v>
      </c>
      <c r="C389" s="84"/>
      <c r="D389" s="74"/>
      <c r="E389" s="74"/>
      <c r="F389" s="84"/>
      <c r="G389" s="533"/>
      <c r="H389" s="84"/>
      <c r="I389" s="534"/>
      <c r="J389" s="535"/>
      <c r="K389" s="535"/>
      <c r="L389" s="536"/>
      <c r="M389" s="534"/>
      <c r="N389" s="536"/>
      <c r="O389" s="120"/>
      <c r="P389" s="120"/>
      <c r="Q389" s="534"/>
      <c r="R389" s="534"/>
      <c r="S389" s="534"/>
      <c r="T389" s="556"/>
      <c r="U389" s="557"/>
      <c r="V389" s="406"/>
    </row>
    <row r="390" spans="1:23" ht="15.75" thickBot="1" x14ac:dyDescent="0.3">
      <c r="A390" s="1304"/>
      <c r="B390" s="668">
        <v>10</v>
      </c>
      <c r="C390" s="104"/>
      <c r="D390" s="102"/>
      <c r="E390" s="102"/>
      <c r="F390" s="104"/>
      <c r="G390" s="538"/>
      <c r="H390" s="104"/>
      <c r="I390" s="539"/>
      <c r="J390" s="540"/>
      <c r="K390" s="540"/>
      <c r="L390" s="541"/>
      <c r="M390" s="539"/>
      <c r="N390" s="541"/>
      <c r="O390" s="121"/>
      <c r="P390" s="121"/>
      <c r="Q390" s="539"/>
      <c r="R390" s="539"/>
      <c r="S390" s="539"/>
      <c r="T390" s="558"/>
      <c r="U390" s="559"/>
      <c r="V390" s="406"/>
    </row>
    <row r="391" spans="1:23" ht="25.5" thickBot="1" x14ac:dyDescent="0.3">
      <c r="A391" s="612"/>
      <c r="C391" s="613"/>
      <c r="D391" s="614"/>
      <c r="E391" s="395" t="s">
        <v>303</v>
      </c>
      <c r="F391" s="396">
        <f>COUNTA(F381:F390)</f>
        <v>0</v>
      </c>
      <c r="G391" s="397">
        <f>COUNTA(G381:G390)</f>
        <v>0</v>
      </c>
      <c r="H391" s="613"/>
      <c r="I391" s="523"/>
      <c r="J391" s="615"/>
      <c r="K391" s="615"/>
      <c r="L391" s="616"/>
      <c r="M391" s="1208" t="s">
        <v>440</v>
      </c>
      <c r="N391" s="1209"/>
      <c r="O391" s="654">
        <f>SUM(O381:O390)</f>
        <v>0</v>
      </c>
      <c r="P391" s="655">
        <f>SUM(P381:P390)</f>
        <v>0</v>
      </c>
      <c r="Q391" s="523"/>
      <c r="S391" s="75"/>
      <c r="T391" s="79"/>
      <c r="U391" s="560"/>
      <c r="V391" s="545"/>
      <c r="W391" s="544"/>
    </row>
    <row r="392" spans="1:23" ht="15.75" thickBot="1" x14ac:dyDescent="0.3">
      <c r="A392" s="546"/>
      <c r="B392" s="521"/>
      <c r="C392" s="487"/>
      <c r="D392" s="487"/>
      <c r="E392" s="487"/>
      <c r="F392" s="521"/>
      <c r="G392" s="487"/>
      <c r="H392" s="487"/>
      <c r="I392" s="521"/>
      <c r="J392" s="521"/>
      <c r="K392" s="521"/>
      <c r="L392" s="487"/>
      <c r="M392" s="487"/>
      <c r="N392" s="487"/>
      <c r="O392" s="487"/>
      <c r="P392" s="487"/>
      <c r="Q392" s="487"/>
      <c r="R392" s="487"/>
      <c r="S392" s="487"/>
      <c r="T392" s="561"/>
      <c r="U392" s="562"/>
      <c r="V392" s="493"/>
    </row>
  </sheetData>
  <sheetProtection algorithmName="SHA-512" hashValue="v2Z39TmiA1zZyhxRAOhxsCdDlc06W9Wh0wxXhHPrc1USH9uMmqKKUBVc10G3sAh91xpeFy48q8aUhORgLHoDwg==" saltValue="m4ETGPq9GTitSOYsvqfhMg==" spinCount="100000" sheet="1" objects="1" scenarios="1"/>
  <mergeCells count="334">
    <mergeCell ref="A379:A380"/>
    <mergeCell ref="B379:B380"/>
    <mergeCell ref="C379:C380"/>
    <mergeCell ref="A381:A390"/>
    <mergeCell ref="M391:N391"/>
    <mergeCell ref="T375:U375"/>
    <mergeCell ref="A377:D377"/>
    <mergeCell ref="E377:H377"/>
    <mergeCell ref="J377:L377"/>
    <mergeCell ref="M377:N377"/>
    <mergeCell ref="T377:U377"/>
    <mergeCell ref="A362:A371"/>
    <mergeCell ref="M372:N372"/>
    <mergeCell ref="B375:C375"/>
    <mergeCell ref="E375:F375"/>
    <mergeCell ref="G375:H375"/>
    <mergeCell ref="J375:L375"/>
    <mergeCell ref="M375:N375"/>
    <mergeCell ref="A358:D358"/>
    <mergeCell ref="E358:H358"/>
    <mergeCell ref="J358:L358"/>
    <mergeCell ref="M358:N358"/>
    <mergeCell ref="T358:U358"/>
    <mergeCell ref="A360:A361"/>
    <mergeCell ref="B360:B361"/>
    <mergeCell ref="C360:C361"/>
    <mergeCell ref="B356:C356"/>
    <mergeCell ref="E356:F356"/>
    <mergeCell ref="G356:H356"/>
    <mergeCell ref="J356:L356"/>
    <mergeCell ref="M356:N356"/>
    <mergeCell ref="T356:U356"/>
    <mergeCell ref="A341:A342"/>
    <mergeCell ref="B341:B342"/>
    <mergeCell ref="C341:C342"/>
    <mergeCell ref="A343:A352"/>
    <mergeCell ref="M353:N353"/>
    <mergeCell ref="T337:U337"/>
    <mergeCell ref="A339:D339"/>
    <mergeCell ref="E339:H339"/>
    <mergeCell ref="J339:L339"/>
    <mergeCell ref="M339:N339"/>
    <mergeCell ref="T339:U339"/>
    <mergeCell ref="A324:A333"/>
    <mergeCell ref="M334:N334"/>
    <mergeCell ref="B337:C337"/>
    <mergeCell ref="E337:F337"/>
    <mergeCell ref="G337:H337"/>
    <mergeCell ref="J337:L337"/>
    <mergeCell ref="M337:N337"/>
    <mergeCell ref="A320:D320"/>
    <mergeCell ref="E320:H320"/>
    <mergeCell ref="J320:L320"/>
    <mergeCell ref="M320:N320"/>
    <mergeCell ref="T320:U320"/>
    <mergeCell ref="A322:A323"/>
    <mergeCell ref="B322:B323"/>
    <mergeCell ref="C322:C323"/>
    <mergeCell ref="B318:C318"/>
    <mergeCell ref="E318:F318"/>
    <mergeCell ref="G318:H318"/>
    <mergeCell ref="J318:L318"/>
    <mergeCell ref="M318:N318"/>
    <mergeCell ref="T318:U318"/>
    <mergeCell ref="A303:A304"/>
    <mergeCell ref="B303:B304"/>
    <mergeCell ref="C303:C304"/>
    <mergeCell ref="A305:A314"/>
    <mergeCell ref="M315:N315"/>
    <mergeCell ref="T299:U299"/>
    <mergeCell ref="A301:D301"/>
    <mergeCell ref="E301:H301"/>
    <mergeCell ref="J301:L301"/>
    <mergeCell ref="M301:N301"/>
    <mergeCell ref="T301:U301"/>
    <mergeCell ref="A286:A295"/>
    <mergeCell ref="M296:N296"/>
    <mergeCell ref="B299:C299"/>
    <mergeCell ref="E299:F299"/>
    <mergeCell ref="G299:H299"/>
    <mergeCell ref="J299:L299"/>
    <mergeCell ref="M299:N299"/>
    <mergeCell ref="A282:D282"/>
    <mergeCell ref="E282:H282"/>
    <mergeCell ref="J282:L282"/>
    <mergeCell ref="M282:N282"/>
    <mergeCell ref="T282:U282"/>
    <mergeCell ref="A284:A285"/>
    <mergeCell ref="B284:B285"/>
    <mergeCell ref="C284:C285"/>
    <mergeCell ref="B280:C280"/>
    <mergeCell ref="E280:F280"/>
    <mergeCell ref="G280:H280"/>
    <mergeCell ref="J280:L280"/>
    <mergeCell ref="M280:N280"/>
    <mergeCell ref="T280:U280"/>
    <mergeCell ref="A265:A266"/>
    <mergeCell ref="B265:B266"/>
    <mergeCell ref="C265:C266"/>
    <mergeCell ref="A267:A276"/>
    <mergeCell ref="M277:N277"/>
    <mergeCell ref="T261:U261"/>
    <mergeCell ref="A263:D263"/>
    <mergeCell ref="E263:H263"/>
    <mergeCell ref="J263:L263"/>
    <mergeCell ref="M263:N263"/>
    <mergeCell ref="T263:U263"/>
    <mergeCell ref="A248:A257"/>
    <mergeCell ref="M258:N258"/>
    <mergeCell ref="B261:C261"/>
    <mergeCell ref="E261:F261"/>
    <mergeCell ref="G261:H261"/>
    <mergeCell ref="J261:L261"/>
    <mergeCell ref="M261:N261"/>
    <mergeCell ref="A244:D244"/>
    <mergeCell ref="E244:H244"/>
    <mergeCell ref="J244:L244"/>
    <mergeCell ref="M244:N244"/>
    <mergeCell ref="T244:U244"/>
    <mergeCell ref="A246:A247"/>
    <mergeCell ref="B246:B247"/>
    <mergeCell ref="C246:C247"/>
    <mergeCell ref="B242:C242"/>
    <mergeCell ref="E242:F242"/>
    <mergeCell ref="G242:H242"/>
    <mergeCell ref="J242:L242"/>
    <mergeCell ref="M242:N242"/>
    <mergeCell ref="T242:U242"/>
    <mergeCell ref="A227:A228"/>
    <mergeCell ref="B227:B228"/>
    <mergeCell ref="C227:C228"/>
    <mergeCell ref="A229:A238"/>
    <mergeCell ref="M239:N239"/>
    <mergeCell ref="T223:U223"/>
    <mergeCell ref="A225:D225"/>
    <mergeCell ref="E225:H225"/>
    <mergeCell ref="J225:L225"/>
    <mergeCell ref="M225:N225"/>
    <mergeCell ref="T225:U225"/>
    <mergeCell ref="A210:A219"/>
    <mergeCell ref="M220:N220"/>
    <mergeCell ref="B223:C223"/>
    <mergeCell ref="E223:F223"/>
    <mergeCell ref="G223:H223"/>
    <mergeCell ref="J223:L223"/>
    <mergeCell ref="M223:N223"/>
    <mergeCell ref="A206:D206"/>
    <mergeCell ref="E206:H206"/>
    <mergeCell ref="J206:L206"/>
    <mergeCell ref="M206:N206"/>
    <mergeCell ref="T206:U206"/>
    <mergeCell ref="A208:A209"/>
    <mergeCell ref="B208:B209"/>
    <mergeCell ref="C208:C209"/>
    <mergeCell ref="B204:C204"/>
    <mergeCell ref="E204:F204"/>
    <mergeCell ref="G204:H204"/>
    <mergeCell ref="J204:L204"/>
    <mergeCell ref="M204:N204"/>
    <mergeCell ref="T204:U204"/>
    <mergeCell ref="A189:A190"/>
    <mergeCell ref="B189:B190"/>
    <mergeCell ref="C189:C190"/>
    <mergeCell ref="A191:A200"/>
    <mergeCell ref="M201:N201"/>
    <mergeCell ref="T185:U185"/>
    <mergeCell ref="A187:D187"/>
    <mergeCell ref="E187:H187"/>
    <mergeCell ref="J187:L187"/>
    <mergeCell ref="M187:N187"/>
    <mergeCell ref="T187:U187"/>
    <mergeCell ref="A172:A181"/>
    <mergeCell ref="M182:N182"/>
    <mergeCell ref="B185:C185"/>
    <mergeCell ref="E185:F185"/>
    <mergeCell ref="G185:H185"/>
    <mergeCell ref="J185:L185"/>
    <mergeCell ref="M185:N185"/>
    <mergeCell ref="A168:D168"/>
    <mergeCell ref="E168:H168"/>
    <mergeCell ref="J168:L168"/>
    <mergeCell ref="M168:N168"/>
    <mergeCell ref="T168:U168"/>
    <mergeCell ref="A170:A171"/>
    <mergeCell ref="B170:B171"/>
    <mergeCell ref="C170:C171"/>
    <mergeCell ref="B166:C166"/>
    <mergeCell ref="E166:F166"/>
    <mergeCell ref="G166:H166"/>
    <mergeCell ref="J166:L166"/>
    <mergeCell ref="M166:N166"/>
    <mergeCell ref="T166:U166"/>
    <mergeCell ref="A151:A152"/>
    <mergeCell ref="B151:B152"/>
    <mergeCell ref="C151:C152"/>
    <mergeCell ref="A153:A162"/>
    <mergeCell ref="M163:N163"/>
    <mergeCell ref="T147:U147"/>
    <mergeCell ref="A149:D149"/>
    <mergeCell ref="E149:H149"/>
    <mergeCell ref="J149:L149"/>
    <mergeCell ref="M149:N149"/>
    <mergeCell ref="T149:U149"/>
    <mergeCell ref="A134:A143"/>
    <mergeCell ref="M144:N144"/>
    <mergeCell ref="B147:C147"/>
    <mergeCell ref="E147:F147"/>
    <mergeCell ref="G147:H147"/>
    <mergeCell ref="J147:L147"/>
    <mergeCell ref="M147:N147"/>
    <mergeCell ref="A130:D130"/>
    <mergeCell ref="E130:H130"/>
    <mergeCell ref="J130:L130"/>
    <mergeCell ref="M130:N130"/>
    <mergeCell ref="T130:U130"/>
    <mergeCell ref="A132:A133"/>
    <mergeCell ref="B132:B133"/>
    <mergeCell ref="C132:C133"/>
    <mergeCell ref="B128:C128"/>
    <mergeCell ref="E128:F128"/>
    <mergeCell ref="G128:H128"/>
    <mergeCell ref="J128:L128"/>
    <mergeCell ref="M128:N128"/>
    <mergeCell ref="T128:U128"/>
    <mergeCell ref="A113:A114"/>
    <mergeCell ref="B113:B114"/>
    <mergeCell ref="C113:C114"/>
    <mergeCell ref="A115:A124"/>
    <mergeCell ref="M125:N125"/>
    <mergeCell ref="T109:U109"/>
    <mergeCell ref="A111:D111"/>
    <mergeCell ref="E111:H111"/>
    <mergeCell ref="J111:L111"/>
    <mergeCell ref="M111:N111"/>
    <mergeCell ref="T111:U111"/>
    <mergeCell ref="A96:A105"/>
    <mergeCell ref="M106:N106"/>
    <mergeCell ref="B109:C109"/>
    <mergeCell ref="E109:F109"/>
    <mergeCell ref="G109:H109"/>
    <mergeCell ref="J109:L109"/>
    <mergeCell ref="M109:N109"/>
    <mergeCell ref="A92:D92"/>
    <mergeCell ref="E92:H92"/>
    <mergeCell ref="J92:L92"/>
    <mergeCell ref="M92:N92"/>
    <mergeCell ref="T92:U92"/>
    <mergeCell ref="A94:A95"/>
    <mergeCell ref="B94:B95"/>
    <mergeCell ref="C94:C95"/>
    <mergeCell ref="B90:C90"/>
    <mergeCell ref="E90:F90"/>
    <mergeCell ref="G90:H90"/>
    <mergeCell ref="J90:L90"/>
    <mergeCell ref="M90:N90"/>
    <mergeCell ref="T90:U90"/>
    <mergeCell ref="A75:A76"/>
    <mergeCell ref="B75:B76"/>
    <mergeCell ref="C75:C76"/>
    <mergeCell ref="A77:A86"/>
    <mergeCell ref="M87:N87"/>
    <mergeCell ref="T71:U71"/>
    <mergeCell ref="A73:D73"/>
    <mergeCell ref="E73:H73"/>
    <mergeCell ref="J73:L73"/>
    <mergeCell ref="M73:N73"/>
    <mergeCell ref="T73:U73"/>
    <mergeCell ref="A58:A67"/>
    <mergeCell ref="M68:N68"/>
    <mergeCell ref="B71:C71"/>
    <mergeCell ref="E71:F71"/>
    <mergeCell ref="G71:H71"/>
    <mergeCell ref="J71:L71"/>
    <mergeCell ref="M71:N71"/>
    <mergeCell ref="A54:D54"/>
    <mergeCell ref="E54:H54"/>
    <mergeCell ref="J54:L54"/>
    <mergeCell ref="M54:N54"/>
    <mergeCell ref="T54:U54"/>
    <mergeCell ref="A56:A57"/>
    <mergeCell ref="B56:B57"/>
    <mergeCell ref="C56:C57"/>
    <mergeCell ref="B52:C52"/>
    <mergeCell ref="E52:F52"/>
    <mergeCell ref="G52:H52"/>
    <mergeCell ref="J52:L52"/>
    <mergeCell ref="M52:N52"/>
    <mergeCell ref="T52:U52"/>
    <mergeCell ref="A37:A38"/>
    <mergeCell ref="B37:B38"/>
    <mergeCell ref="C37:C38"/>
    <mergeCell ref="A39:A48"/>
    <mergeCell ref="M49:N49"/>
    <mergeCell ref="T33:U33"/>
    <mergeCell ref="A35:D35"/>
    <mergeCell ref="E35:H35"/>
    <mergeCell ref="J35:L35"/>
    <mergeCell ref="M35:N35"/>
    <mergeCell ref="T35:U35"/>
    <mergeCell ref="A20:A29"/>
    <mergeCell ref="M30:N30"/>
    <mergeCell ref="B33:C33"/>
    <mergeCell ref="E33:F33"/>
    <mergeCell ref="G33:H33"/>
    <mergeCell ref="J33:L33"/>
    <mergeCell ref="M33:N33"/>
    <mergeCell ref="A16:D16"/>
    <mergeCell ref="E16:H16"/>
    <mergeCell ref="J16:L16"/>
    <mergeCell ref="M16:N16"/>
    <mergeCell ref="T16:U16"/>
    <mergeCell ref="A18:A19"/>
    <mergeCell ref="B18:B19"/>
    <mergeCell ref="C18:C19"/>
    <mergeCell ref="B14:C14"/>
    <mergeCell ref="E14:F14"/>
    <mergeCell ref="G14:H14"/>
    <mergeCell ref="J14:L14"/>
    <mergeCell ref="M14:N14"/>
    <mergeCell ref="T14:U14"/>
    <mergeCell ref="A8:U8"/>
    <mergeCell ref="A10:D11"/>
    <mergeCell ref="E10:H11"/>
    <mergeCell ref="J10:O10"/>
    <mergeCell ref="P10:Q11"/>
    <mergeCell ref="S10:T11"/>
    <mergeCell ref="U10:U11"/>
    <mergeCell ref="J11:O11"/>
    <mergeCell ref="A1:U1"/>
    <mergeCell ref="A3:U3"/>
    <mergeCell ref="A6:D6"/>
    <mergeCell ref="E6:J6"/>
    <mergeCell ref="M6:O6"/>
    <mergeCell ref="P6:U6"/>
  </mergeCells>
  <dataValidations count="12">
    <dataValidation type="list" allowBlank="1" showInputMessage="1" showErrorMessage="1" sqref="E30 E372 E49 E68 E87 E106 E125 E144 E163 E182 E201 E220 E239 E258 E277 E296 E315 E334 E353 E391" xr:uid="{DD7D9667-8D9A-4188-A197-E0A2E3D6DB20}">
      <formula1>"urbano,suburbano"</formula1>
    </dataValidation>
    <dataValidation type="list" allowBlank="1" showInputMessage="1" showErrorMessage="1" sqref="I30 I372 I49 I68 I87 I106 I125 I144 I163 I182 I201 I220 I239 I258 I277 I296 I315 I334 I353 I391" xr:uid="{2E979EEB-2B5F-4FA0-A8A3-B828EFB5CC08}">
      <formula1>"classe I,classe A"</formula1>
    </dataValidation>
    <dataValidation type="list" allowBlank="1" showInputMessage="1" showErrorMessage="1" sqref="H30 H372 H49 H68 H87 H106 H125 H144 H163 H182 H201 H220 H239 H258 H277 H296 H315 H334 H353 H391" xr:uid="{5A1CFD45-F527-406A-BA51-1A5C2058A793}">
      <mc:AlternateContent xmlns:x12ac="http://schemas.microsoft.com/office/spreadsheetml/2011/1/ac" xmlns:mc="http://schemas.openxmlformats.org/markup-compatibility/2006">
        <mc:Choice Requires="x12ac">
          <x12ac:list>GNC,"GNL, Ibrido (met/ele)"</x12ac:list>
        </mc:Choice>
        <mc:Fallback>
          <formula1>"GNC,GNL, Ibrido (met/ele)"</formula1>
        </mc:Fallback>
      </mc:AlternateContent>
    </dataValidation>
    <dataValidation type="date" operator="lessThanOrEqual" allowBlank="1" showInputMessage="1" showErrorMessage="1" errorTitle="Attenzione OGV non compatibile" error="OGV successiva al 31/12/2028 (art 2 c. 5 D.D. n° 152/2025" promptTitle="Attenzione:" prompt="OGV entro il 31/12/2028" sqref="Q14 Q356 Q33 Q52 Q71 Q90 Q109 Q128 Q147 Q166 Q185 Q204 Q223 Q242 Q261 Q280 Q299 Q318 Q337 Q375" xr:uid="{36DB267D-6F71-4BDB-941B-FF36DF4937A9}">
      <formula1>47118</formula1>
    </dataValidation>
    <dataValidation type="list" allowBlank="1" showInputMessage="1" showErrorMessage="1" sqref="E20:E29 E362:E371 E39:E48 E58:E67 E77:E86 E96:E105 E115:E124 E134:E143 E153:E162 E172:E181 E191:E200 E210:E219 E229:E238 E248:E257 E267:E276 E286:E295 E305:E314 E324:E333 E343:E352 E381:E390" xr:uid="{9EF2B1FF-2BAE-4B99-A58C-DE94650AC87A}">
      <formula1>"extraurbano,"</formula1>
    </dataValidation>
    <dataValidation allowBlank="1" showInputMessage="1" showErrorMessage="1" prompt="Inserire il riferimento corretto da piano di investimento (es.m1,e.1. ecc.)_x000a_" sqref="A18:A19 A360:A361 A37:A38 A56:A57 A75:A76 A94:A95 A113:A114 A132:A133 A151:A152 A170:A171 A189:A190 A208:A209 A227:A228 A246:A247 A265:A266 A284:A285 A303:A304 A322:A323 A341:A342 A379:A380" xr:uid="{6731097F-BC75-4EF8-ADF4-B7C8EF8E5D00}"/>
    <dataValidation type="list" allowBlank="1" showInputMessage="1" showErrorMessage="1" sqref="B186:C186 B167:C167 B357:C357 B34:C34 B53:C53 B72:C72 B91:C91 B110:C110 B129:C129 B148:C148 B15:C15 B205:C205 B224:C224 B243:C243 B262:C262 B281:C281 B300:C300 B319:C319 B338:C338 B376:C376" xr:uid="{D180AD1E-61B8-40D4-9DB3-D513DE7656CB}">
      <formula1>$D$18:$D$37</formula1>
    </dataValidation>
    <dataValidation type="list" allowBlank="1" showInputMessage="1" showErrorMessage="1" sqref="S362:T371 S39:T48 S58:T67 S77:T86 S96:T105 S115:T124 S134:T143 S153:T162 S172:T181 S191:T200 S20:T29 S210:T219 S229:T238 S248:T257 S267:T276 S286:T295 S305:T314 S324:T333 S343:T352 S381:T390" xr:uid="{3A262049-62AE-4E6C-AC2A-C76D325535C2}">
      <formula1>"si,"</formula1>
    </dataValidation>
    <dataValidation type="list" allowBlank="1" showInputMessage="1" showErrorMessage="1" sqref="H20:H29 H39:H48 H58:H67 H77:H86 H96:H105 H115:H124 H134:H143 H153:H162 H172:H181 H191:H200 H210:H219 H229:H238 H248:H257 H267:H276 H286:H295 H305:H314 H324:H333 H343:H352 H362:H371 H381:H390" xr:uid="{81B77557-6A31-46E5-87A7-8651F7DE8ECA}">
      <formula1>"ibrido (met/elettr.)"</formula1>
    </dataValidation>
    <dataValidation allowBlank="1" showInputMessage="1" showErrorMessage="1" prompt="Scegliere la Città Metropolitana beneficiaria dal menù a tendina_x000a__x000a_" sqref="K6" xr:uid="{D7C01299-A154-47AC-A5AA-D8552793363A}"/>
    <dataValidation type="date" operator="greaterThanOrEqual" allowBlank="1" showInputMessage="1" showErrorMessage="1" errorTitle="Data non corretta" error="Immatricolazione non compatibile perchè precedente al 01/01/2024 (art 3 c.6 D.D. 152/2025)" sqref="K20:K29 K39:K48 K58:K67 K77:K86 K96:K105 K115:K124 K134:K143 K153:K162 K172:K181 K191:K200 K210:K219 K229:K238 K248:K257 K267:K276 K286:K295 K305:K314 K324:K333 K343:K352 K362:K371 K381:K390" xr:uid="{CEF20184-DDDE-4F21-83CC-F6D512262E84}">
      <formula1>45292</formula1>
    </dataValidation>
    <dataValidation type="list" allowBlank="1" showInputMessage="1" showErrorMessage="1" sqref="I20:I29 I39:I48 I58:I67 I77:I86 I96:I105 I115:I124 I134:I143 I153:I162 I172:I181 I191:I200 I210:I219 I229:I238 I248:I257 I267:I276 I286:I295 I305:I314 I324:I333 I343:I352 I362:I371 I381:I390" xr:uid="{22414594-5BE5-4661-ACBB-EBB9163EBB38}">
      <formula1>"classe II, classe III, classe A, classe B"</formula1>
    </dataValidation>
  </dataValidations>
  <pageMargins left="0.7" right="0.7" top="0.75" bottom="0.75" header="0.3" footer="0.3"/>
  <pageSetup paperSize="8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E138E18A-8494-4CC1-852E-34CD75A5D103}">
          <x14:formula1>
            <xm:f>'EXTRAUrbano.Piano inv. forn '!$D$58:$D$77</xm:f>
          </x14:formula1>
          <xm:sqref>B14:C14 B185:C185 B147:C147 B128:C128 B109:C109 B90:C90 B71:C71 B52:C52 B33:C33 B356:C356 B166:C166 B204:C204 B223:C223 B242:C242 B261:C261 B280:C280 B299:C299 B318:C318 B337:C337 B375:C375</xm:sqref>
        </x14:dataValidation>
        <x14:dataValidation type="list" allowBlank="1" showInputMessage="1" showErrorMessage="1" prompt="Scegliere la Città Metropolitana beneficiaria dal menù a tendina_x000a__x000a_" xr:uid="{5886B5A8-D21B-4FA8-8D3F-900D33960043}">
          <x14:formula1>
            <xm:f>'DATI EROGAZIONI'!$A$2:$A$15</xm:f>
          </x14:formula1>
          <xm:sqref>E6:J6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22</vt:i4>
      </vt:variant>
      <vt:variant>
        <vt:lpstr>Intervalli denominati</vt:lpstr>
      </vt:variant>
      <vt:variant>
        <vt:i4>19</vt:i4>
      </vt:variant>
    </vt:vector>
  </HeadingPairs>
  <TitlesOfParts>
    <vt:vector size="41" baseType="lpstr">
      <vt:lpstr>Urbano.Piano inv. forn</vt:lpstr>
      <vt:lpstr>EXTRAUrbano.Piano inv. forn </vt:lpstr>
      <vt:lpstr>urbano_PIANO_INV-INFR</vt:lpstr>
      <vt:lpstr>EXTRA-urbano_PIANO_INV-INFR </vt:lpstr>
      <vt:lpstr>q.e. gen</vt:lpstr>
      <vt:lpstr>urbano REND FORN_ metano</vt:lpstr>
      <vt:lpstr>extraurbano REND FORN_ metano</vt:lpstr>
      <vt:lpstr>urbano REND FORN_ met_IBRI</vt:lpstr>
      <vt:lpstr>extraurbano REND FORN_ meta IBR</vt:lpstr>
      <vt:lpstr>urbano REND_FORN_ ele </vt:lpstr>
      <vt:lpstr>extraurbano REND FORN_ ele</vt:lpstr>
      <vt:lpstr>urbanoREND_FORN_ idrogeno</vt:lpstr>
      <vt:lpstr>eXTRAurbanoREND_FORN_ idrogeno</vt:lpstr>
      <vt:lpstr>eXTRAurbanoREND_FORN_dies</vt:lpstr>
      <vt:lpstr>urbano rend_infr_met</vt:lpstr>
      <vt:lpstr>EXTRAurbano rend_infr_met </vt:lpstr>
      <vt:lpstr>urbano rend_infr_elet</vt:lpstr>
      <vt:lpstr>EXTRAurbano rend_infr_elet</vt:lpstr>
      <vt:lpstr>urbano rend_infr_idrogeno</vt:lpstr>
      <vt:lpstr>EXTRAurbano rend_infr_idrogeno</vt:lpstr>
      <vt:lpstr>DATI EROGAZIONI</vt:lpstr>
      <vt:lpstr>dati scheda tecnica</vt:lpstr>
      <vt:lpstr>'extraurbano REND FORN_ ele'!Area_stampa</vt:lpstr>
      <vt:lpstr>'extraurbano REND FORN_ meta IBR'!Area_stampa</vt:lpstr>
      <vt:lpstr>'extraurbano REND FORN_ metano'!Area_stampa</vt:lpstr>
      <vt:lpstr>'EXTRAurbano rend_infr_elet'!Area_stampa</vt:lpstr>
      <vt:lpstr>'EXTRAurbano rend_infr_met '!Area_stampa</vt:lpstr>
      <vt:lpstr>'EXTRAUrbano.Piano inv. forn '!Area_stampa</vt:lpstr>
      <vt:lpstr>'EXTRA-urbano_PIANO_INV-INFR '!Area_stampa</vt:lpstr>
      <vt:lpstr>'eXTRAurbanoREND_FORN_ idrogeno'!Area_stampa</vt:lpstr>
      <vt:lpstr>eXTRAurbanoREND_FORN_dies!Area_stampa</vt:lpstr>
      <vt:lpstr>'q.e. gen'!Area_stampa</vt:lpstr>
      <vt:lpstr>'urbano REND FORN_ met_IBRI'!Area_stampa</vt:lpstr>
      <vt:lpstr>'urbano REND FORN_ metano'!Area_stampa</vt:lpstr>
      <vt:lpstr>'urbano REND_FORN_ ele '!Area_stampa</vt:lpstr>
      <vt:lpstr>'urbano rend_infr_elet'!Area_stampa</vt:lpstr>
      <vt:lpstr>'urbano rend_infr_idrogeno'!Area_stampa</vt:lpstr>
      <vt:lpstr>'urbano rend_infr_met'!Area_stampa</vt:lpstr>
      <vt:lpstr>'Urbano.Piano inv. forn'!Area_stampa</vt:lpstr>
      <vt:lpstr>'urbano_PIANO_INV-INFR'!Area_stampa</vt:lpstr>
      <vt:lpstr>'urbanoREND_FORN_ idrogeno'!Area_stampa</vt:lpstr>
    </vt:vector>
  </TitlesOfParts>
  <Manager/>
  <Company>MIT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simona.armento</dc:creator>
  <cp:keywords/>
  <dc:description/>
  <cp:lastModifiedBy>Armento Simona</cp:lastModifiedBy>
  <cp:revision/>
  <dcterms:created xsi:type="dcterms:W3CDTF">2022-03-22T10:39:05Z</dcterms:created>
  <dcterms:modified xsi:type="dcterms:W3CDTF">2026-03-30T08:29:55Z</dcterms:modified>
  <cp:category/>
  <cp:contentStatus/>
</cp:coreProperties>
</file>