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imona.armento.MIT\Desktop\"/>
    </mc:Choice>
  </mc:AlternateContent>
  <xr:revisionPtr revIDLastSave="0" documentId="8_{EA439FD4-D6BD-4A2E-A683-4947F5901BC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Urbano.Piano inv. forn" sheetId="1" r:id="rId1"/>
    <sheet name="urbano_PIANO_INV-INFR" sheetId="2" r:id="rId2"/>
    <sheet name="q.e. gen" sheetId="3" r:id="rId3"/>
    <sheet name="urbano REND FORN_ metano" sheetId="4" r:id="rId4"/>
    <sheet name="urbano REND_FORN_ ele " sheetId="5" r:id="rId5"/>
    <sheet name="urbanoREND_FORN_ idrogeno" sheetId="6" r:id="rId6"/>
    <sheet name="urbanoREND_FORN_ dies_ibrido" sheetId="7" r:id="rId7"/>
    <sheet name="urbano rend_infr_met" sheetId="8" r:id="rId8"/>
    <sheet name="urbano rend_infr_elet" sheetId="9" r:id="rId9"/>
    <sheet name="urbano rend_infr_idrogeno" sheetId="10" r:id="rId10"/>
    <sheet name="DATI EROGAZIONI" sheetId="11" state="hidden" r:id="rId11"/>
    <sheet name="dati scheda tecnica" sheetId="12" state="hidden" r:id="rId12"/>
  </sheets>
  <externalReferences>
    <externalReference r:id="rId13"/>
  </externalReferences>
  <definedNames>
    <definedName name="_xlnm.Print_Area" localSheetId="2">'q.e. gen'!$B$1:$S$34</definedName>
    <definedName name="_xlnm.Print_Area" localSheetId="3">'urbano REND FORN_ metano'!$A$1:$U$248</definedName>
    <definedName name="_xlnm.Print_Area" localSheetId="4">'urbano REND_FORN_ ele '!$A$1:$U$247</definedName>
    <definedName name="_xlnm.Print_Area" localSheetId="8">'urbano rend_infr_elet'!$A$1:$T$72</definedName>
    <definedName name="_xlnm.Print_Area" localSheetId="9">'urbano rend_infr_idrogeno'!$A$1:$T$83</definedName>
    <definedName name="_xlnm.Print_Area" localSheetId="7">'urbano rend_infr_met'!$A$1:$T$68</definedName>
    <definedName name="_xlnm.Print_Area" localSheetId="1">'urbano_PIANO_INV-INFR'!$A$1:$J$131</definedName>
    <definedName name="_xlnm.Print_Area" localSheetId="6">'urbanoREND_FORN_ dies_ibrido'!$A$1:$U$247</definedName>
    <definedName name="_xlnm.Print_Area" localSheetId="5">'urbanoREND_FORN_ idrogeno'!$A$1:$U$247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1" i="2" l="1"/>
  <c r="W16" i="12"/>
  <c r="U16" i="12"/>
  <c r="S16" i="12"/>
  <c r="R16" i="12"/>
  <c r="K16" i="12"/>
  <c r="J16" i="12"/>
  <c r="S15" i="12"/>
  <c r="W15" i="12" s="1"/>
  <c r="R15" i="12"/>
  <c r="K15" i="12"/>
  <c r="J15" i="12"/>
  <c r="U15" i="12" s="1"/>
  <c r="S14" i="12"/>
  <c r="W14" i="12" s="1"/>
  <c r="R14" i="12"/>
  <c r="K14" i="12"/>
  <c r="J14" i="12"/>
  <c r="U14" i="12" s="1"/>
  <c r="S13" i="12"/>
  <c r="W13" i="12" s="1"/>
  <c r="R13" i="12"/>
  <c r="K13" i="12"/>
  <c r="J13" i="12"/>
  <c r="U13" i="12" s="1"/>
  <c r="S12" i="12"/>
  <c r="W12" i="12" s="1"/>
  <c r="R12" i="12"/>
  <c r="K12" i="12"/>
  <c r="J12" i="12"/>
  <c r="U12" i="12" s="1"/>
  <c r="W11" i="12"/>
  <c r="U11" i="12"/>
  <c r="S11" i="12"/>
  <c r="R11" i="12"/>
  <c r="K11" i="12"/>
  <c r="J11" i="12"/>
  <c r="U10" i="12"/>
  <c r="S10" i="12"/>
  <c r="W10" i="12" s="1"/>
  <c r="R10" i="12"/>
  <c r="K10" i="12"/>
  <c r="J10" i="12"/>
  <c r="S9" i="12"/>
  <c r="R9" i="12"/>
  <c r="K9" i="12"/>
  <c r="W9" i="12" s="1"/>
  <c r="J9" i="12"/>
  <c r="U9" i="12" s="1"/>
  <c r="S8" i="12"/>
  <c r="W8" i="12" s="1"/>
  <c r="R8" i="12"/>
  <c r="K8" i="12"/>
  <c r="J8" i="12"/>
  <c r="U8" i="12" s="1"/>
  <c r="W7" i="12"/>
  <c r="S7" i="12"/>
  <c r="R7" i="12"/>
  <c r="K7" i="12"/>
  <c r="J7" i="12"/>
  <c r="U7" i="12" s="1"/>
  <c r="U6" i="12"/>
  <c r="S6" i="12"/>
  <c r="W6" i="12" s="1"/>
  <c r="R6" i="12"/>
  <c r="K6" i="12"/>
  <c r="J6" i="12"/>
  <c r="S5" i="12"/>
  <c r="R5" i="12"/>
  <c r="K5" i="12"/>
  <c r="W5" i="12" s="1"/>
  <c r="J5" i="12"/>
  <c r="U5" i="12" s="1"/>
  <c r="H13" i="11"/>
  <c r="H12" i="11"/>
  <c r="H11" i="11"/>
  <c r="H10" i="11"/>
  <c r="H9" i="11"/>
  <c r="H8" i="11"/>
  <c r="H7" i="11"/>
  <c r="H6" i="11"/>
  <c r="H5" i="11"/>
  <c r="H4" i="11"/>
  <c r="H3" i="11"/>
  <c r="H2" i="11"/>
  <c r="S78" i="10"/>
  <c r="P78" i="10"/>
  <c r="M78" i="10"/>
  <c r="L78" i="10"/>
  <c r="K78" i="10"/>
  <c r="G78" i="10"/>
  <c r="D78" i="10"/>
  <c r="M77" i="10"/>
  <c r="B77" i="10"/>
  <c r="M76" i="10"/>
  <c r="B76" i="10"/>
  <c r="M75" i="10"/>
  <c r="B75" i="10"/>
  <c r="M74" i="10"/>
  <c r="B74" i="10"/>
  <c r="M73" i="10"/>
  <c r="B73" i="10"/>
  <c r="M72" i="10"/>
  <c r="B72" i="10"/>
  <c r="M71" i="10"/>
  <c r="B71" i="10"/>
  <c r="M70" i="10"/>
  <c r="B70" i="10"/>
  <c r="M69" i="10"/>
  <c r="B69" i="10"/>
  <c r="M68" i="10"/>
  <c r="B68" i="10"/>
  <c r="M67" i="10"/>
  <c r="B67" i="10"/>
  <c r="M66" i="10"/>
  <c r="B66" i="10"/>
  <c r="M65" i="10"/>
  <c r="B65" i="10"/>
  <c r="M64" i="10"/>
  <c r="B64" i="10"/>
  <c r="M63" i="10"/>
  <c r="B63" i="10"/>
  <c r="M62" i="10"/>
  <c r="B62" i="10"/>
  <c r="M61" i="10"/>
  <c r="B61" i="10"/>
  <c r="M60" i="10"/>
  <c r="B60" i="10"/>
  <c r="M59" i="10"/>
  <c r="B59" i="10"/>
  <c r="M58" i="10"/>
  <c r="B58" i="10"/>
  <c r="M57" i="10"/>
  <c r="B57" i="10"/>
  <c r="M56" i="10"/>
  <c r="B56" i="10"/>
  <c r="M55" i="10"/>
  <c r="B55" i="10"/>
  <c r="M54" i="10"/>
  <c r="B54" i="10"/>
  <c r="M53" i="10"/>
  <c r="B53" i="10"/>
  <c r="M52" i="10"/>
  <c r="B52" i="10"/>
  <c r="M51" i="10"/>
  <c r="B51" i="10"/>
  <c r="M50" i="10"/>
  <c r="B50" i="10"/>
  <c r="M49" i="10"/>
  <c r="B49" i="10"/>
  <c r="M48" i="10"/>
  <c r="B48" i="10"/>
  <c r="N42" i="10"/>
  <c r="M42" i="10"/>
  <c r="L42" i="10"/>
  <c r="K42" i="10"/>
  <c r="G42" i="10"/>
  <c r="F42" i="10"/>
  <c r="E42" i="10"/>
  <c r="D42" i="10"/>
  <c r="P41" i="10"/>
  <c r="O41" i="10"/>
  <c r="Q41" i="10" s="1"/>
  <c r="H41" i="10"/>
  <c r="P40" i="10"/>
  <c r="O40" i="10"/>
  <c r="Q40" i="10" s="1"/>
  <c r="H40" i="10"/>
  <c r="I40" i="10" s="1"/>
  <c r="J40" i="10" s="1"/>
  <c r="P39" i="10"/>
  <c r="Q39" i="10" s="1"/>
  <c r="O39" i="10"/>
  <c r="H39" i="10"/>
  <c r="P38" i="10"/>
  <c r="Q38" i="10" s="1"/>
  <c r="O38" i="10"/>
  <c r="H38" i="10"/>
  <c r="I38" i="10" s="1"/>
  <c r="J38" i="10" s="1"/>
  <c r="P37" i="10"/>
  <c r="O37" i="10"/>
  <c r="Q37" i="10" s="1"/>
  <c r="H37" i="10"/>
  <c r="P36" i="10"/>
  <c r="O36" i="10"/>
  <c r="Q36" i="10" s="1"/>
  <c r="H36" i="10"/>
  <c r="I36" i="10" s="1"/>
  <c r="J36" i="10" s="1"/>
  <c r="P35" i="10"/>
  <c r="Q35" i="10" s="1"/>
  <c r="O35" i="10"/>
  <c r="H35" i="10"/>
  <c r="P34" i="10"/>
  <c r="Q34" i="10" s="1"/>
  <c r="O34" i="10"/>
  <c r="H34" i="10"/>
  <c r="I34" i="10" s="1"/>
  <c r="J34" i="10" s="1"/>
  <c r="P33" i="10"/>
  <c r="O33" i="10"/>
  <c r="Q33" i="10" s="1"/>
  <c r="H33" i="10"/>
  <c r="P32" i="10"/>
  <c r="O32" i="10"/>
  <c r="Q32" i="10" s="1"/>
  <c r="H32" i="10"/>
  <c r="I32" i="10" s="1"/>
  <c r="J32" i="10" s="1"/>
  <c r="P31" i="10"/>
  <c r="Q31" i="10" s="1"/>
  <c r="O31" i="10"/>
  <c r="H31" i="10"/>
  <c r="P30" i="10"/>
  <c r="Q30" i="10" s="1"/>
  <c r="O30" i="10"/>
  <c r="H30" i="10"/>
  <c r="I30" i="10" s="1"/>
  <c r="J30" i="10" s="1"/>
  <c r="P29" i="10"/>
  <c r="O29" i="10"/>
  <c r="Q29" i="10" s="1"/>
  <c r="H29" i="10"/>
  <c r="P28" i="10"/>
  <c r="O28" i="10"/>
  <c r="Q28" i="10" s="1"/>
  <c r="H28" i="10"/>
  <c r="I28" i="10" s="1"/>
  <c r="J28" i="10" s="1"/>
  <c r="P27" i="10"/>
  <c r="Q27" i="10" s="1"/>
  <c r="O27" i="10"/>
  <c r="H27" i="10"/>
  <c r="P26" i="10"/>
  <c r="Q26" i="10" s="1"/>
  <c r="O26" i="10"/>
  <c r="H26" i="10"/>
  <c r="I26" i="10" s="1"/>
  <c r="J26" i="10" s="1"/>
  <c r="P25" i="10"/>
  <c r="O25" i="10"/>
  <c r="Q25" i="10" s="1"/>
  <c r="H25" i="10"/>
  <c r="P24" i="10"/>
  <c r="O24" i="10"/>
  <c r="Q24" i="10" s="1"/>
  <c r="H24" i="10"/>
  <c r="I24" i="10" s="1"/>
  <c r="J24" i="10" s="1"/>
  <c r="P23" i="10"/>
  <c r="Q23" i="10" s="1"/>
  <c r="O23" i="10"/>
  <c r="H23" i="10"/>
  <c r="P22" i="10"/>
  <c r="Q22" i="10" s="1"/>
  <c r="O22" i="10"/>
  <c r="H22" i="10"/>
  <c r="I22" i="10" s="1"/>
  <c r="J22" i="10" s="1"/>
  <c r="P21" i="10"/>
  <c r="O21" i="10"/>
  <c r="Q21" i="10" s="1"/>
  <c r="H21" i="10"/>
  <c r="P20" i="10"/>
  <c r="O20" i="10"/>
  <c r="Q20" i="10" s="1"/>
  <c r="H20" i="10"/>
  <c r="I20" i="10" s="1"/>
  <c r="J20" i="10" s="1"/>
  <c r="P19" i="10"/>
  <c r="Q19" i="10" s="1"/>
  <c r="O19" i="10"/>
  <c r="H19" i="10"/>
  <c r="P18" i="10"/>
  <c r="P42" i="10" s="1"/>
  <c r="O18" i="10"/>
  <c r="O42" i="10" s="1"/>
  <c r="H18" i="10"/>
  <c r="H42" i="10" s="1"/>
  <c r="P9" i="10"/>
  <c r="D9" i="10"/>
  <c r="P7" i="10"/>
  <c r="P11" i="10" s="1"/>
  <c r="S66" i="9"/>
  <c r="P9" i="9" s="1"/>
  <c r="M25" i="3" s="1"/>
  <c r="P66" i="9"/>
  <c r="M66" i="9"/>
  <c r="L66" i="9"/>
  <c r="K66" i="9"/>
  <c r="G66" i="9"/>
  <c r="D66" i="9"/>
  <c r="M65" i="9"/>
  <c r="B65" i="9"/>
  <c r="M64" i="9"/>
  <c r="B64" i="9"/>
  <c r="M63" i="9"/>
  <c r="B63" i="9"/>
  <c r="M62" i="9"/>
  <c r="B62" i="9"/>
  <c r="M61" i="9"/>
  <c r="B61" i="9"/>
  <c r="M60" i="9"/>
  <c r="B60" i="9"/>
  <c r="M59" i="9"/>
  <c r="B59" i="9"/>
  <c r="M58" i="9"/>
  <c r="B58" i="9"/>
  <c r="M57" i="9"/>
  <c r="B57" i="9"/>
  <c r="M56" i="9"/>
  <c r="B56" i="9"/>
  <c r="M55" i="9"/>
  <c r="B55" i="9"/>
  <c r="M54" i="9"/>
  <c r="B54" i="9"/>
  <c r="M53" i="9"/>
  <c r="B53" i="9"/>
  <c r="M52" i="9"/>
  <c r="B52" i="9"/>
  <c r="M51" i="9"/>
  <c r="B51" i="9"/>
  <c r="M50" i="9"/>
  <c r="B50" i="9"/>
  <c r="M49" i="9"/>
  <c r="B49" i="9"/>
  <c r="M48" i="9"/>
  <c r="B48" i="9"/>
  <c r="M47" i="9"/>
  <c r="B47" i="9"/>
  <c r="M46" i="9"/>
  <c r="B46" i="9"/>
  <c r="M45" i="9"/>
  <c r="B45" i="9"/>
  <c r="M44" i="9"/>
  <c r="B44" i="9"/>
  <c r="M43" i="9"/>
  <c r="B43" i="9"/>
  <c r="M42" i="9"/>
  <c r="B42" i="9"/>
  <c r="N36" i="9"/>
  <c r="M36" i="9"/>
  <c r="L36" i="9"/>
  <c r="K36" i="9"/>
  <c r="G36" i="9"/>
  <c r="F36" i="9"/>
  <c r="E36" i="9"/>
  <c r="D36" i="9"/>
  <c r="P35" i="9"/>
  <c r="Q35" i="9" s="1"/>
  <c r="O35" i="9"/>
  <c r="H35" i="9"/>
  <c r="P34" i="9"/>
  <c r="Q34" i="9" s="1"/>
  <c r="O34" i="9"/>
  <c r="H34" i="9"/>
  <c r="I34" i="9" s="1"/>
  <c r="J34" i="9" s="1"/>
  <c r="P33" i="9"/>
  <c r="O33" i="9"/>
  <c r="Q33" i="9" s="1"/>
  <c r="H33" i="9"/>
  <c r="P32" i="9"/>
  <c r="O32" i="9"/>
  <c r="Q32" i="9" s="1"/>
  <c r="H32" i="9"/>
  <c r="I32" i="9" s="1"/>
  <c r="J32" i="9" s="1"/>
  <c r="P31" i="9"/>
  <c r="Q31" i="9" s="1"/>
  <c r="O31" i="9"/>
  <c r="H31" i="9"/>
  <c r="P30" i="9"/>
  <c r="Q30" i="9" s="1"/>
  <c r="O30" i="9"/>
  <c r="H30" i="9"/>
  <c r="I30" i="9" s="1"/>
  <c r="J30" i="9" s="1"/>
  <c r="P29" i="9"/>
  <c r="O29" i="9"/>
  <c r="Q29" i="9" s="1"/>
  <c r="H29" i="9"/>
  <c r="P28" i="9"/>
  <c r="O28" i="9"/>
  <c r="Q28" i="9" s="1"/>
  <c r="H28" i="9"/>
  <c r="I28" i="9" s="1"/>
  <c r="J28" i="9" s="1"/>
  <c r="P27" i="9"/>
  <c r="Q27" i="9" s="1"/>
  <c r="O27" i="9"/>
  <c r="H27" i="9"/>
  <c r="P26" i="9"/>
  <c r="Q26" i="9" s="1"/>
  <c r="O26" i="9"/>
  <c r="H26" i="9"/>
  <c r="I26" i="9" s="1"/>
  <c r="J26" i="9" s="1"/>
  <c r="P25" i="9"/>
  <c r="O25" i="9"/>
  <c r="Q25" i="9" s="1"/>
  <c r="H25" i="9"/>
  <c r="P24" i="9"/>
  <c r="Q24" i="9" s="1"/>
  <c r="O24" i="9"/>
  <c r="H24" i="9"/>
  <c r="I24" i="9" s="1"/>
  <c r="J24" i="9" s="1"/>
  <c r="P23" i="9"/>
  <c r="Q23" i="9" s="1"/>
  <c r="O23" i="9"/>
  <c r="H23" i="9"/>
  <c r="P22" i="9"/>
  <c r="Q22" i="9" s="1"/>
  <c r="O22" i="9"/>
  <c r="H22" i="9"/>
  <c r="I22" i="9" s="1"/>
  <c r="J22" i="9" s="1"/>
  <c r="P21" i="9"/>
  <c r="O21" i="9"/>
  <c r="Q21" i="9" s="1"/>
  <c r="H21" i="9"/>
  <c r="P20" i="9"/>
  <c r="Q20" i="9" s="1"/>
  <c r="O20" i="9"/>
  <c r="H20" i="9"/>
  <c r="I20" i="9" s="1"/>
  <c r="J20" i="9" s="1"/>
  <c r="P19" i="9"/>
  <c r="Q19" i="9" s="1"/>
  <c r="O19" i="9"/>
  <c r="H19" i="9"/>
  <c r="P18" i="9"/>
  <c r="P36" i="9" s="1"/>
  <c r="O18" i="9"/>
  <c r="O36" i="9" s="1"/>
  <c r="H18" i="9"/>
  <c r="I18" i="9" s="1"/>
  <c r="D9" i="9"/>
  <c r="P7" i="9"/>
  <c r="P11" i="9" s="1"/>
  <c r="S63" i="8"/>
  <c r="P9" i="8" s="1"/>
  <c r="P63" i="8"/>
  <c r="M63" i="8"/>
  <c r="P7" i="8" s="1"/>
  <c r="P11" i="8" s="1"/>
  <c r="L63" i="8"/>
  <c r="K63" i="8"/>
  <c r="G63" i="8"/>
  <c r="D63" i="8"/>
  <c r="M62" i="8"/>
  <c r="B62" i="8"/>
  <c r="M61" i="8"/>
  <c r="B61" i="8"/>
  <c r="M60" i="8"/>
  <c r="B60" i="8"/>
  <c r="M59" i="8"/>
  <c r="B59" i="8"/>
  <c r="M58" i="8"/>
  <c r="B58" i="8"/>
  <c r="M57" i="8"/>
  <c r="B57" i="8"/>
  <c r="M56" i="8"/>
  <c r="B56" i="8"/>
  <c r="M55" i="8"/>
  <c r="B55" i="8"/>
  <c r="M54" i="8"/>
  <c r="B54" i="8"/>
  <c r="M53" i="8"/>
  <c r="B53" i="8"/>
  <c r="M52" i="8"/>
  <c r="B52" i="8"/>
  <c r="M51" i="8"/>
  <c r="B51" i="8"/>
  <c r="M50" i="8"/>
  <c r="B50" i="8"/>
  <c r="M49" i="8"/>
  <c r="B49" i="8"/>
  <c r="M48" i="8"/>
  <c r="B48" i="8"/>
  <c r="M47" i="8"/>
  <c r="B47" i="8"/>
  <c r="M46" i="8"/>
  <c r="B46" i="8"/>
  <c r="M45" i="8"/>
  <c r="B45" i="8"/>
  <c r="M44" i="8"/>
  <c r="B44" i="8"/>
  <c r="M43" i="8"/>
  <c r="B43" i="8"/>
  <c r="M42" i="8"/>
  <c r="B42" i="8"/>
  <c r="M41" i="8"/>
  <c r="B41" i="8"/>
  <c r="M40" i="8"/>
  <c r="B40" i="8"/>
  <c r="N34" i="8"/>
  <c r="M34" i="8"/>
  <c r="L34" i="8"/>
  <c r="K34" i="8"/>
  <c r="G34" i="8"/>
  <c r="F34" i="8"/>
  <c r="E34" i="8"/>
  <c r="D34" i="8"/>
  <c r="P33" i="8"/>
  <c r="Q33" i="8" s="1"/>
  <c r="O33" i="8"/>
  <c r="H33" i="8"/>
  <c r="I33" i="8" s="1"/>
  <c r="J33" i="8" s="1"/>
  <c r="P32" i="8"/>
  <c r="O32" i="8"/>
  <c r="Q32" i="8" s="1"/>
  <c r="H32" i="8"/>
  <c r="P31" i="8"/>
  <c r="O31" i="8"/>
  <c r="Q31" i="8" s="1"/>
  <c r="H31" i="8"/>
  <c r="I31" i="8" s="1"/>
  <c r="J31" i="8" s="1"/>
  <c r="P30" i="8"/>
  <c r="Q30" i="8" s="1"/>
  <c r="O30" i="8"/>
  <c r="H30" i="8"/>
  <c r="P29" i="8"/>
  <c r="Q29" i="8" s="1"/>
  <c r="O29" i="8"/>
  <c r="H29" i="8"/>
  <c r="I29" i="8" s="1"/>
  <c r="J29" i="8" s="1"/>
  <c r="P28" i="8"/>
  <c r="O28" i="8"/>
  <c r="Q28" i="8" s="1"/>
  <c r="H28" i="8"/>
  <c r="P27" i="8"/>
  <c r="O27" i="8"/>
  <c r="Q27" i="8" s="1"/>
  <c r="H27" i="8"/>
  <c r="I27" i="8" s="1"/>
  <c r="J27" i="8" s="1"/>
  <c r="P26" i="8"/>
  <c r="Q26" i="8" s="1"/>
  <c r="O26" i="8"/>
  <c r="H26" i="8"/>
  <c r="P25" i="8"/>
  <c r="Q25" i="8" s="1"/>
  <c r="O25" i="8"/>
  <c r="H25" i="8"/>
  <c r="I25" i="8" s="1"/>
  <c r="J25" i="8" s="1"/>
  <c r="P24" i="8"/>
  <c r="O24" i="8"/>
  <c r="Q24" i="8" s="1"/>
  <c r="H24" i="8"/>
  <c r="P23" i="8"/>
  <c r="O23" i="8"/>
  <c r="Q23" i="8" s="1"/>
  <c r="H23" i="8"/>
  <c r="I23" i="8" s="1"/>
  <c r="J23" i="8" s="1"/>
  <c r="P22" i="8"/>
  <c r="Q22" i="8" s="1"/>
  <c r="O22" i="8"/>
  <c r="H22" i="8"/>
  <c r="P21" i="8"/>
  <c r="Q21" i="8" s="1"/>
  <c r="O21" i="8"/>
  <c r="H21" i="8"/>
  <c r="I21" i="8" s="1"/>
  <c r="J21" i="8" s="1"/>
  <c r="P20" i="8"/>
  <c r="O20" i="8"/>
  <c r="Q20" i="8" s="1"/>
  <c r="H20" i="8"/>
  <c r="P19" i="8"/>
  <c r="O19" i="8"/>
  <c r="Q19" i="8" s="1"/>
  <c r="H19" i="8"/>
  <c r="I19" i="8" s="1"/>
  <c r="J19" i="8" s="1"/>
  <c r="P18" i="8"/>
  <c r="Q18" i="8" s="1"/>
  <c r="O18" i="8"/>
  <c r="O34" i="8" s="1"/>
  <c r="H18" i="8"/>
  <c r="D9" i="8"/>
  <c r="O246" i="7"/>
  <c r="N246" i="7"/>
  <c r="O245" i="7"/>
  <c r="N245" i="7"/>
  <c r="O244" i="7"/>
  <c r="N244" i="7"/>
  <c r="G244" i="7"/>
  <c r="F244" i="7"/>
  <c r="A234" i="7"/>
  <c r="L230" i="7"/>
  <c r="L228" i="7"/>
  <c r="G228" i="7"/>
  <c r="O225" i="7"/>
  <c r="N225" i="7"/>
  <c r="O224" i="7"/>
  <c r="N224" i="7"/>
  <c r="O223" i="7"/>
  <c r="N223" i="7"/>
  <c r="G223" i="7"/>
  <c r="F223" i="7"/>
  <c r="A213" i="7"/>
  <c r="L209" i="7"/>
  <c r="L207" i="7"/>
  <c r="G207" i="7"/>
  <c r="O204" i="7"/>
  <c r="N204" i="7"/>
  <c r="O203" i="7"/>
  <c r="N203" i="7"/>
  <c r="O202" i="7"/>
  <c r="N202" i="7"/>
  <c r="G202" i="7"/>
  <c r="F202" i="7"/>
  <c r="A192" i="7"/>
  <c r="L188" i="7"/>
  <c r="L186" i="7"/>
  <c r="G186" i="7"/>
  <c r="O183" i="7"/>
  <c r="N183" i="7"/>
  <c r="O182" i="7"/>
  <c r="N182" i="7"/>
  <c r="O181" i="7"/>
  <c r="N181" i="7"/>
  <c r="G181" i="7"/>
  <c r="F181" i="7"/>
  <c r="A171" i="7"/>
  <c r="L167" i="7"/>
  <c r="L165" i="7"/>
  <c r="G165" i="7"/>
  <c r="O162" i="7"/>
  <c r="N162" i="7"/>
  <c r="O161" i="7"/>
  <c r="N161" i="7"/>
  <c r="O160" i="7"/>
  <c r="N160" i="7"/>
  <c r="G160" i="7"/>
  <c r="F160" i="7"/>
  <c r="A150" i="7"/>
  <c r="L146" i="7"/>
  <c r="L144" i="7"/>
  <c r="G144" i="7"/>
  <c r="O141" i="7"/>
  <c r="N141" i="7"/>
  <c r="O140" i="7"/>
  <c r="N140" i="7"/>
  <c r="O139" i="7"/>
  <c r="N139" i="7"/>
  <c r="G139" i="7"/>
  <c r="F139" i="7"/>
  <c r="A129" i="7"/>
  <c r="L125" i="7"/>
  <c r="L123" i="7"/>
  <c r="G123" i="7"/>
  <c r="O120" i="7"/>
  <c r="N120" i="7"/>
  <c r="O119" i="7"/>
  <c r="N119" i="7"/>
  <c r="O118" i="7"/>
  <c r="N118" i="7"/>
  <c r="G118" i="7"/>
  <c r="F118" i="7"/>
  <c r="A108" i="7"/>
  <c r="L104" i="7"/>
  <c r="L102" i="7"/>
  <c r="G102" i="7"/>
  <c r="O99" i="7"/>
  <c r="N99" i="7"/>
  <c r="O98" i="7"/>
  <c r="N98" i="7"/>
  <c r="O97" i="7"/>
  <c r="N97" i="7"/>
  <c r="G97" i="7"/>
  <c r="F97" i="7"/>
  <c r="A87" i="7"/>
  <c r="L83" i="7"/>
  <c r="L81" i="7"/>
  <c r="G81" i="7"/>
  <c r="O78" i="7"/>
  <c r="N78" i="7"/>
  <c r="O77" i="7"/>
  <c r="N77" i="7"/>
  <c r="O76" i="7"/>
  <c r="N76" i="7"/>
  <c r="G76" i="7"/>
  <c r="F76" i="7"/>
  <c r="A66" i="7"/>
  <c r="L62" i="7"/>
  <c r="L60" i="7"/>
  <c r="G60" i="7"/>
  <c r="O57" i="7"/>
  <c r="N57" i="7"/>
  <c r="O56" i="7"/>
  <c r="N56" i="7"/>
  <c r="O55" i="7"/>
  <c r="N55" i="7"/>
  <c r="G55" i="7"/>
  <c r="F55" i="7"/>
  <c r="A45" i="7"/>
  <c r="L41" i="7"/>
  <c r="L39" i="7"/>
  <c r="G39" i="7"/>
  <c r="O36" i="7"/>
  <c r="O14" i="7" s="1"/>
  <c r="O19" i="3" s="1"/>
  <c r="N36" i="7"/>
  <c r="O35" i="7"/>
  <c r="O12" i="7" s="1"/>
  <c r="N19" i="3" s="1"/>
  <c r="N35" i="7"/>
  <c r="O34" i="7"/>
  <c r="O10" i="7" s="1"/>
  <c r="M19" i="3" s="1"/>
  <c r="N34" i="7"/>
  <c r="G34" i="7"/>
  <c r="F34" i="7"/>
  <c r="A24" i="7"/>
  <c r="L20" i="7"/>
  <c r="L18" i="7"/>
  <c r="G18" i="7"/>
  <c r="E14" i="7"/>
  <c r="E12" i="7"/>
  <c r="T10" i="7"/>
  <c r="E10" i="7"/>
  <c r="O246" i="6"/>
  <c r="N246" i="6"/>
  <c r="O245" i="6"/>
  <c r="N245" i="6"/>
  <c r="O244" i="6"/>
  <c r="N244" i="6"/>
  <c r="G244" i="6"/>
  <c r="F244" i="6"/>
  <c r="A234" i="6"/>
  <c r="L230" i="6"/>
  <c r="L228" i="6"/>
  <c r="G228" i="6"/>
  <c r="O225" i="6"/>
  <c r="N225" i="6"/>
  <c r="O224" i="6"/>
  <c r="N224" i="6"/>
  <c r="O223" i="6"/>
  <c r="N223" i="6"/>
  <c r="G223" i="6"/>
  <c r="F223" i="6"/>
  <c r="A213" i="6"/>
  <c r="L209" i="6"/>
  <c r="L207" i="6"/>
  <c r="G207" i="6"/>
  <c r="O204" i="6"/>
  <c r="N204" i="6"/>
  <c r="O203" i="6"/>
  <c r="N203" i="6"/>
  <c r="O202" i="6"/>
  <c r="N202" i="6"/>
  <c r="G202" i="6"/>
  <c r="F202" i="6"/>
  <c r="A192" i="6"/>
  <c r="L188" i="6"/>
  <c r="L186" i="6"/>
  <c r="G186" i="6"/>
  <c r="O183" i="6"/>
  <c r="N183" i="6"/>
  <c r="O182" i="6"/>
  <c r="N182" i="6"/>
  <c r="O181" i="6"/>
  <c r="N181" i="6"/>
  <c r="G181" i="6"/>
  <c r="F181" i="6"/>
  <c r="A171" i="6"/>
  <c r="L167" i="6"/>
  <c r="L165" i="6"/>
  <c r="G165" i="6"/>
  <c r="O162" i="6"/>
  <c r="N162" i="6"/>
  <c r="O161" i="6"/>
  <c r="N161" i="6"/>
  <c r="O160" i="6"/>
  <c r="N160" i="6"/>
  <c r="G160" i="6"/>
  <c r="F160" i="6"/>
  <c r="A150" i="6"/>
  <c r="L146" i="6"/>
  <c r="L144" i="6"/>
  <c r="G144" i="6"/>
  <c r="O141" i="6"/>
  <c r="N141" i="6"/>
  <c r="O140" i="6"/>
  <c r="N140" i="6"/>
  <c r="O139" i="6"/>
  <c r="N139" i="6"/>
  <c r="G139" i="6"/>
  <c r="F139" i="6"/>
  <c r="A129" i="6"/>
  <c r="L125" i="6"/>
  <c r="L123" i="6"/>
  <c r="G123" i="6"/>
  <c r="O120" i="6"/>
  <c r="N120" i="6"/>
  <c r="O119" i="6"/>
  <c r="N119" i="6"/>
  <c r="O118" i="6"/>
  <c r="N118" i="6"/>
  <c r="G118" i="6"/>
  <c r="F118" i="6"/>
  <c r="A108" i="6"/>
  <c r="L104" i="6"/>
  <c r="L102" i="6"/>
  <c r="G102" i="6"/>
  <c r="O99" i="6"/>
  <c r="N99" i="6"/>
  <c r="O98" i="6"/>
  <c r="N98" i="6"/>
  <c r="O97" i="6"/>
  <c r="N97" i="6"/>
  <c r="G97" i="6"/>
  <c r="F97" i="6"/>
  <c r="A87" i="6"/>
  <c r="L83" i="6"/>
  <c r="E83" i="6"/>
  <c r="P83" i="6" s="1"/>
  <c r="L81" i="6"/>
  <c r="G81" i="6"/>
  <c r="O78" i="6"/>
  <c r="N78" i="6"/>
  <c r="O77" i="6"/>
  <c r="N77" i="6"/>
  <c r="O76" i="6"/>
  <c r="N76" i="6"/>
  <c r="G76" i="6"/>
  <c r="F76" i="6"/>
  <c r="A66" i="6"/>
  <c r="L62" i="6"/>
  <c r="L60" i="6"/>
  <c r="G60" i="6"/>
  <c r="O57" i="6"/>
  <c r="N57" i="6"/>
  <c r="O56" i="6"/>
  <c r="N56" i="6"/>
  <c r="O55" i="6"/>
  <c r="N55" i="6"/>
  <c r="E10" i="6" s="1"/>
  <c r="G55" i="6"/>
  <c r="F55" i="6"/>
  <c r="A45" i="6"/>
  <c r="L41" i="6"/>
  <c r="L39" i="6"/>
  <c r="G39" i="6"/>
  <c r="O36" i="6"/>
  <c r="O14" i="6" s="1"/>
  <c r="O18" i="3" s="1"/>
  <c r="N36" i="6"/>
  <c r="E14" i="6" s="1"/>
  <c r="O35" i="6"/>
  <c r="N35" i="6"/>
  <c r="O34" i="6"/>
  <c r="N34" i="6"/>
  <c r="G34" i="6"/>
  <c r="F34" i="6"/>
  <c r="T10" i="6" s="1"/>
  <c r="Q18" i="3" s="1"/>
  <c r="A24" i="6"/>
  <c r="L20" i="6"/>
  <c r="L18" i="6"/>
  <c r="G18" i="6"/>
  <c r="O12" i="6"/>
  <c r="E12" i="6"/>
  <c r="O10" i="6"/>
  <c r="O246" i="5"/>
  <c r="N246" i="5"/>
  <c r="O245" i="5"/>
  <c r="N245" i="5"/>
  <c r="O244" i="5"/>
  <c r="N244" i="5"/>
  <c r="G244" i="5"/>
  <c r="F244" i="5"/>
  <c r="A234" i="5"/>
  <c r="L230" i="5"/>
  <c r="L228" i="5"/>
  <c r="G228" i="5"/>
  <c r="O225" i="5"/>
  <c r="N225" i="5"/>
  <c r="O224" i="5"/>
  <c r="N224" i="5"/>
  <c r="O223" i="5"/>
  <c r="N223" i="5"/>
  <c r="G223" i="5"/>
  <c r="F223" i="5"/>
  <c r="A213" i="5"/>
  <c r="L209" i="5"/>
  <c r="L207" i="5"/>
  <c r="G207" i="5"/>
  <c r="O204" i="5"/>
  <c r="N204" i="5"/>
  <c r="O203" i="5"/>
  <c r="N203" i="5"/>
  <c r="O202" i="5"/>
  <c r="N202" i="5"/>
  <c r="G202" i="5"/>
  <c r="F202" i="5"/>
  <c r="A192" i="5"/>
  <c r="L188" i="5"/>
  <c r="L186" i="5"/>
  <c r="G186" i="5"/>
  <c r="O183" i="5"/>
  <c r="N183" i="5"/>
  <c r="O182" i="5"/>
  <c r="N182" i="5"/>
  <c r="O181" i="5"/>
  <c r="N181" i="5"/>
  <c r="G181" i="5"/>
  <c r="F181" i="5"/>
  <c r="A171" i="5"/>
  <c r="L167" i="5"/>
  <c r="L165" i="5"/>
  <c r="G165" i="5"/>
  <c r="O162" i="5"/>
  <c r="N162" i="5"/>
  <c r="O161" i="5"/>
  <c r="N161" i="5"/>
  <c r="O160" i="5"/>
  <c r="N160" i="5"/>
  <c r="G160" i="5"/>
  <c r="F160" i="5"/>
  <c r="A150" i="5"/>
  <c r="L146" i="5"/>
  <c r="L144" i="5"/>
  <c r="G144" i="5"/>
  <c r="O141" i="5"/>
  <c r="N141" i="5"/>
  <c r="O140" i="5"/>
  <c r="N140" i="5"/>
  <c r="O139" i="5"/>
  <c r="N139" i="5"/>
  <c r="G139" i="5"/>
  <c r="F139" i="5"/>
  <c r="A129" i="5"/>
  <c r="L125" i="5"/>
  <c r="L123" i="5"/>
  <c r="G123" i="5"/>
  <c r="O120" i="5"/>
  <c r="N120" i="5"/>
  <c r="O119" i="5"/>
  <c r="N119" i="5"/>
  <c r="O118" i="5"/>
  <c r="N118" i="5"/>
  <c r="G118" i="5"/>
  <c r="F118" i="5"/>
  <c r="A108" i="5"/>
  <c r="L104" i="5"/>
  <c r="L102" i="5"/>
  <c r="G102" i="5"/>
  <c r="O99" i="5"/>
  <c r="N99" i="5"/>
  <c r="O98" i="5"/>
  <c r="N98" i="5"/>
  <c r="O97" i="5"/>
  <c r="N97" i="5"/>
  <c r="G97" i="5"/>
  <c r="F97" i="5"/>
  <c r="A87" i="5"/>
  <c r="L83" i="5"/>
  <c r="L81" i="5"/>
  <c r="G81" i="5"/>
  <c r="O78" i="5"/>
  <c r="N78" i="5"/>
  <c r="O77" i="5"/>
  <c r="N77" i="5"/>
  <c r="O76" i="5"/>
  <c r="N76" i="5"/>
  <c r="G76" i="5"/>
  <c r="F76" i="5"/>
  <c r="A66" i="5"/>
  <c r="L62" i="5"/>
  <c r="L60" i="5"/>
  <c r="G60" i="5"/>
  <c r="O57" i="5"/>
  <c r="N57" i="5"/>
  <c r="O56" i="5"/>
  <c r="N56" i="5"/>
  <c r="O55" i="5"/>
  <c r="N55" i="5"/>
  <c r="G55" i="5"/>
  <c r="F55" i="5"/>
  <c r="A45" i="5"/>
  <c r="L41" i="5"/>
  <c r="L39" i="5"/>
  <c r="G39" i="5"/>
  <c r="O36" i="5"/>
  <c r="O14" i="5" s="1"/>
  <c r="O17" i="3" s="1"/>
  <c r="N36" i="5"/>
  <c r="E14" i="5" s="1"/>
  <c r="O35" i="5"/>
  <c r="O12" i="5" s="1"/>
  <c r="N17" i="3" s="1"/>
  <c r="N35" i="5"/>
  <c r="E12" i="5" s="1"/>
  <c r="O34" i="5"/>
  <c r="N34" i="5"/>
  <c r="G34" i="5"/>
  <c r="F34" i="5"/>
  <c r="A24" i="5"/>
  <c r="L20" i="5"/>
  <c r="L18" i="5"/>
  <c r="G18" i="5"/>
  <c r="T10" i="5"/>
  <c r="Q17" i="3" s="1"/>
  <c r="O10" i="5"/>
  <c r="E10" i="5"/>
  <c r="O247" i="4"/>
  <c r="N247" i="4"/>
  <c r="O246" i="4"/>
  <c r="N246" i="4"/>
  <c r="O245" i="4"/>
  <c r="N245" i="4"/>
  <c r="G245" i="4"/>
  <c r="F245" i="4"/>
  <c r="A235" i="4"/>
  <c r="L231" i="4"/>
  <c r="E231" i="4"/>
  <c r="P231" i="4" s="1"/>
  <c r="L229" i="4"/>
  <c r="G229" i="4"/>
  <c r="O226" i="4"/>
  <c r="N226" i="4"/>
  <c r="O225" i="4"/>
  <c r="N225" i="4"/>
  <c r="O224" i="4"/>
  <c r="N224" i="4"/>
  <c r="G224" i="4"/>
  <c r="F224" i="4"/>
  <c r="A214" i="4"/>
  <c r="L210" i="4"/>
  <c r="L208" i="4"/>
  <c r="G208" i="4"/>
  <c r="O205" i="4"/>
  <c r="N205" i="4"/>
  <c r="O204" i="4"/>
  <c r="N204" i="4"/>
  <c r="O203" i="4"/>
  <c r="N203" i="4"/>
  <c r="G203" i="4"/>
  <c r="F203" i="4"/>
  <c r="A193" i="4"/>
  <c r="L189" i="4"/>
  <c r="P189" i="4" s="1"/>
  <c r="L187" i="4"/>
  <c r="G187" i="4"/>
  <c r="O184" i="4"/>
  <c r="N184" i="4"/>
  <c r="O183" i="4"/>
  <c r="N183" i="4"/>
  <c r="O182" i="4"/>
  <c r="N182" i="4"/>
  <c r="G182" i="4"/>
  <c r="F182" i="4"/>
  <c r="A172" i="4"/>
  <c r="L168" i="4"/>
  <c r="E168" i="4"/>
  <c r="L166" i="4"/>
  <c r="G166" i="4"/>
  <c r="O163" i="4"/>
  <c r="N163" i="4"/>
  <c r="O162" i="4"/>
  <c r="N162" i="4"/>
  <c r="O161" i="4"/>
  <c r="N161" i="4"/>
  <c r="G161" i="4"/>
  <c r="F161" i="4"/>
  <c r="A151" i="4"/>
  <c r="L147" i="4"/>
  <c r="E147" i="4"/>
  <c r="P147" i="4" s="1"/>
  <c r="L145" i="4"/>
  <c r="G145" i="4"/>
  <c r="O142" i="4"/>
  <c r="N142" i="4"/>
  <c r="O141" i="4"/>
  <c r="N141" i="4"/>
  <c r="O140" i="4"/>
  <c r="N140" i="4"/>
  <c r="G140" i="4"/>
  <c r="F140" i="4"/>
  <c r="A130" i="4"/>
  <c r="L126" i="4"/>
  <c r="L124" i="4"/>
  <c r="G124" i="4"/>
  <c r="O121" i="4"/>
  <c r="N121" i="4"/>
  <c r="O120" i="4"/>
  <c r="N120" i="4"/>
  <c r="O119" i="4"/>
  <c r="N119" i="4"/>
  <c r="G119" i="4"/>
  <c r="F119" i="4"/>
  <c r="A109" i="4"/>
  <c r="L105" i="4"/>
  <c r="L103" i="4"/>
  <c r="G103" i="4"/>
  <c r="O100" i="4"/>
  <c r="N100" i="4"/>
  <c r="O99" i="4"/>
  <c r="N99" i="4"/>
  <c r="O98" i="4"/>
  <c r="N98" i="4"/>
  <c r="G98" i="4"/>
  <c r="F98" i="4"/>
  <c r="A88" i="4"/>
  <c r="L84" i="4"/>
  <c r="E84" i="4"/>
  <c r="L82" i="4"/>
  <c r="G82" i="4"/>
  <c r="O79" i="4"/>
  <c r="N79" i="4"/>
  <c r="O78" i="4"/>
  <c r="N78" i="4"/>
  <c r="O77" i="4"/>
  <c r="N77" i="4"/>
  <c r="G77" i="4"/>
  <c r="F77" i="4"/>
  <c r="A67" i="4"/>
  <c r="L63" i="4"/>
  <c r="L61" i="4"/>
  <c r="G61" i="4"/>
  <c r="O58" i="4"/>
  <c r="N58" i="4"/>
  <c r="O57" i="4"/>
  <c r="N57" i="4"/>
  <c r="O56" i="4"/>
  <c r="N56" i="4"/>
  <c r="G56" i="4"/>
  <c r="F56" i="4"/>
  <c r="T11" i="4" s="1"/>
  <c r="Q16" i="3" s="1"/>
  <c r="Q20" i="3" s="1"/>
  <c r="A46" i="4"/>
  <c r="L42" i="4"/>
  <c r="L40" i="4"/>
  <c r="G40" i="4"/>
  <c r="O37" i="4"/>
  <c r="N37" i="4"/>
  <c r="E15" i="4" s="1"/>
  <c r="O36" i="4"/>
  <c r="O13" i="4" s="1"/>
  <c r="N16" i="3" s="1"/>
  <c r="N20" i="3" s="1"/>
  <c r="N36" i="4"/>
  <c r="O35" i="4"/>
  <c r="N35" i="4"/>
  <c r="G35" i="4"/>
  <c r="F35" i="4"/>
  <c r="A25" i="4"/>
  <c r="L21" i="4"/>
  <c r="L19" i="4"/>
  <c r="G19" i="4"/>
  <c r="E13" i="4"/>
  <c r="J27" i="3"/>
  <c r="M26" i="3"/>
  <c r="N26" i="3" s="1"/>
  <c r="J26" i="3"/>
  <c r="N25" i="3"/>
  <c r="J25" i="3"/>
  <c r="M24" i="3"/>
  <c r="M27" i="3" s="1"/>
  <c r="N27" i="3" s="1"/>
  <c r="J24" i="3"/>
  <c r="P20" i="3"/>
  <c r="Q19" i="3"/>
  <c r="P19" i="3"/>
  <c r="R19" i="3" s="1"/>
  <c r="J19" i="3"/>
  <c r="F19" i="3"/>
  <c r="N18" i="3"/>
  <c r="M18" i="3"/>
  <c r="J18" i="3"/>
  <c r="J20" i="3" s="1"/>
  <c r="M17" i="3"/>
  <c r="J17" i="3"/>
  <c r="J16" i="3"/>
  <c r="F16" i="3"/>
  <c r="E16" i="3"/>
  <c r="D16" i="3"/>
  <c r="C16" i="3"/>
  <c r="B16" i="3"/>
  <c r="D10" i="3"/>
  <c r="H124" i="2"/>
  <c r="G124" i="2"/>
  <c r="G118" i="2"/>
  <c r="F118" i="2"/>
  <c r="H118" i="2" s="1"/>
  <c r="H117" i="2"/>
  <c r="H116" i="2"/>
  <c r="H115" i="2"/>
  <c r="H114" i="2"/>
  <c r="H113" i="2"/>
  <c r="H112" i="2"/>
  <c r="H111" i="2"/>
  <c r="H110" i="2"/>
  <c r="H109" i="2"/>
  <c r="H108" i="2"/>
  <c r="H107" i="2"/>
  <c r="G105" i="2"/>
  <c r="G120" i="2" s="1"/>
  <c r="F105" i="2"/>
  <c r="H105" i="2" s="1"/>
  <c r="H120" i="2" s="1"/>
  <c r="H104" i="2"/>
  <c r="H103" i="2"/>
  <c r="H102" i="2"/>
  <c r="H101" i="2"/>
  <c r="H100" i="2"/>
  <c r="H99" i="2"/>
  <c r="H98" i="2"/>
  <c r="H97" i="2"/>
  <c r="H96" i="2"/>
  <c r="H84" i="2"/>
  <c r="G84" i="2"/>
  <c r="G79" i="2"/>
  <c r="F79" i="2"/>
  <c r="H79" i="2" s="1"/>
  <c r="H78" i="2"/>
  <c r="H77" i="2"/>
  <c r="H76" i="2"/>
  <c r="H75" i="2"/>
  <c r="H74" i="2"/>
  <c r="H73" i="2"/>
  <c r="H72" i="2"/>
  <c r="H71" i="2"/>
  <c r="H70" i="2"/>
  <c r="H69" i="2"/>
  <c r="H68" i="2"/>
  <c r="H67" i="2"/>
  <c r="G65" i="2"/>
  <c r="G81" i="2" s="1"/>
  <c r="G87" i="2" s="1"/>
  <c r="F65" i="2"/>
  <c r="H64" i="2"/>
  <c r="H63" i="2"/>
  <c r="H62" i="2"/>
  <c r="H61" i="2"/>
  <c r="H60" i="2"/>
  <c r="H59" i="2"/>
  <c r="H58" i="2"/>
  <c r="H57" i="2"/>
  <c r="H56" i="2"/>
  <c r="H55" i="2"/>
  <c r="H43" i="2"/>
  <c r="G43" i="2"/>
  <c r="F43" i="2" s="1"/>
  <c r="F37" i="2"/>
  <c r="H36" i="2"/>
  <c r="H35" i="2"/>
  <c r="H34" i="2"/>
  <c r="H31" i="2"/>
  <c r="H30" i="2"/>
  <c r="H29" i="2"/>
  <c r="G29" i="2"/>
  <c r="G26" i="2"/>
  <c r="G33" i="2" s="1"/>
  <c r="H33" i="2" s="1"/>
  <c r="F26" i="2"/>
  <c r="F39" i="2" s="1"/>
  <c r="K7" i="8" s="1"/>
  <c r="H25" i="2"/>
  <c r="H24" i="2"/>
  <c r="H23" i="2"/>
  <c r="H22" i="2"/>
  <c r="H21" i="2"/>
  <c r="H20" i="2"/>
  <c r="H19" i="2"/>
  <c r="H18" i="2"/>
  <c r="G10" i="2"/>
  <c r="V175" i="1"/>
  <c r="V171" i="1"/>
  <c r="T171" i="1"/>
  <c r="X171" i="1" s="1"/>
  <c r="V169" i="1"/>
  <c r="Q169" i="1"/>
  <c r="P169" i="1"/>
  <c r="N169" i="1"/>
  <c r="L169" i="1"/>
  <c r="X167" i="1"/>
  <c r="T167" i="1"/>
  <c r="R167" i="1"/>
  <c r="X166" i="1"/>
  <c r="T166" i="1"/>
  <c r="R166" i="1"/>
  <c r="T165" i="1"/>
  <c r="X165" i="1" s="1"/>
  <c r="R165" i="1"/>
  <c r="T164" i="1"/>
  <c r="X164" i="1" s="1"/>
  <c r="R164" i="1"/>
  <c r="X163" i="1"/>
  <c r="T163" i="1"/>
  <c r="R163" i="1"/>
  <c r="T162" i="1"/>
  <c r="X162" i="1" s="1"/>
  <c r="R162" i="1"/>
  <c r="T161" i="1"/>
  <c r="X161" i="1" s="1"/>
  <c r="R161" i="1"/>
  <c r="X160" i="1"/>
  <c r="T160" i="1"/>
  <c r="R160" i="1"/>
  <c r="X159" i="1"/>
  <c r="T159" i="1"/>
  <c r="R159" i="1"/>
  <c r="X158" i="1"/>
  <c r="T158" i="1"/>
  <c r="R158" i="1"/>
  <c r="X157" i="1"/>
  <c r="T157" i="1"/>
  <c r="R157" i="1"/>
  <c r="T156" i="1"/>
  <c r="X156" i="1" s="1"/>
  <c r="R156" i="1"/>
  <c r="X155" i="1"/>
  <c r="T155" i="1"/>
  <c r="R155" i="1"/>
  <c r="T154" i="1"/>
  <c r="X154" i="1" s="1"/>
  <c r="R154" i="1"/>
  <c r="T153" i="1"/>
  <c r="X153" i="1" s="1"/>
  <c r="R153" i="1"/>
  <c r="X152" i="1"/>
  <c r="T152" i="1"/>
  <c r="R152" i="1"/>
  <c r="X151" i="1"/>
  <c r="T151" i="1"/>
  <c r="R151" i="1"/>
  <c r="T150" i="1"/>
  <c r="R150" i="1"/>
  <c r="X149" i="1"/>
  <c r="T149" i="1"/>
  <c r="R149" i="1"/>
  <c r="T148" i="1"/>
  <c r="X148" i="1" s="1"/>
  <c r="R148" i="1"/>
  <c r="V128" i="1"/>
  <c r="T128" i="1"/>
  <c r="V126" i="1"/>
  <c r="V132" i="1" s="1"/>
  <c r="Q126" i="1"/>
  <c r="P126" i="1"/>
  <c r="N126" i="1"/>
  <c r="L126" i="1"/>
  <c r="P18" i="3" s="1"/>
  <c r="R18" i="3" s="1"/>
  <c r="T124" i="1"/>
  <c r="X124" i="1" s="1"/>
  <c r="R124" i="1"/>
  <c r="T123" i="1"/>
  <c r="X123" i="1" s="1"/>
  <c r="R123" i="1"/>
  <c r="T122" i="1"/>
  <c r="X122" i="1" s="1"/>
  <c r="R122" i="1"/>
  <c r="T121" i="1"/>
  <c r="X121" i="1" s="1"/>
  <c r="R121" i="1"/>
  <c r="X120" i="1"/>
  <c r="T120" i="1"/>
  <c r="R120" i="1"/>
  <c r="X119" i="1"/>
  <c r="T119" i="1"/>
  <c r="R119" i="1"/>
  <c r="T118" i="1"/>
  <c r="X118" i="1" s="1"/>
  <c r="R118" i="1"/>
  <c r="T117" i="1"/>
  <c r="X117" i="1" s="1"/>
  <c r="R117" i="1"/>
  <c r="T116" i="1"/>
  <c r="X116" i="1" s="1"/>
  <c r="R116" i="1"/>
  <c r="T115" i="1"/>
  <c r="X115" i="1" s="1"/>
  <c r="R115" i="1"/>
  <c r="T114" i="1"/>
  <c r="X114" i="1" s="1"/>
  <c r="R114" i="1"/>
  <c r="T113" i="1"/>
  <c r="X113" i="1" s="1"/>
  <c r="R113" i="1"/>
  <c r="X112" i="1"/>
  <c r="T112" i="1"/>
  <c r="R112" i="1"/>
  <c r="X111" i="1"/>
  <c r="T111" i="1"/>
  <c r="R111" i="1"/>
  <c r="T110" i="1"/>
  <c r="E167" i="6" s="1"/>
  <c r="P167" i="6" s="1"/>
  <c r="R110" i="1"/>
  <c r="X109" i="1"/>
  <c r="T109" i="1"/>
  <c r="E146" i="6" s="1"/>
  <c r="R109" i="1"/>
  <c r="T108" i="1"/>
  <c r="E209" i="6" s="1"/>
  <c r="P209" i="6" s="1"/>
  <c r="R108" i="1"/>
  <c r="T107" i="1"/>
  <c r="R107" i="1"/>
  <c r="T106" i="1"/>
  <c r="X106" i="1" s="1"/>
  <c r="R106" i="1"/>
  <c r="T105" i="1"/>
  <c r="R105" i="1"/>
  <c r="V85" i="1"/>
  <c r="V89" i="1" s="1"/>
  <c r="T85" i="1"/>
  <c r="V83" i="1"/>
  <c r="Q83" i="1"/>
  <c r="P83" i="1"/>
  <c r="N83" i="1"/>
  <c r="L83" i="1"/>
  <c r="P17" i="3" s="1"/>
  <c r="R17" i="3" s="1"/>
  <c r="T81" i="1"/>
  <c r="X81" i="1" s="1"/>
  <c r="R81" i="1"/>
  <c r="X80" i="1"/>
  <c r="T80" i="1"/>
  <c r="R80" i="1"/>
  <c r="X79" i="1"/>
  <c r="T79" i="1"/>
  <c r="R79" i="1"/>
  <c r="X78" i="1"/>
  <c r="T78" i="1"/>
  <c r="R78" i="1"/>
  <c r="T77" i="1"/>
  <c r="X77" i="1" s="1"/>
  <c r="R77" i="1"/>
  <c r="T76" i="1"/>
  <c r="X76" i="1" s="1"/>
  <c r="R76" i="1"/>
  <c r="T75" i="1"/>
  <c r="X75" i="1" s="1"/>
  <c r="R75" i="1"/>
  <c r="T74" i="1"/>
  <c r="X74" i="1" s="1"/>
  <c r="R74" i="1"/>
  <c r="T73" i="1"/>
  <c r="X73" i="1" s="1"/>
  <c r="R73" i="1"/>
  <c r="X72" i="1"/>
  <c r="T72" i="1"/>
  <c r="R72" i="1"/>
  <c r="X71" i="1"/>
  <c r="T71" i="1"/>
  <c r="R71" i="1"/>
  <c r="T70" i="1"/>
  <c r="X70" i="1" s="1"/>
  <c r="R70" i="1"/>
  <c r="T69" i="1"/>
  <c r="X69" i="1" s="1"/>
  <c r="R69" i="1"/>
  <c r="T68" i="1"/>
  <c r="X68" i="1" s="1"/>
  <c r="R68" i="1"/>
  <c r="T67" i="1"/>
  <c r="E188" i="5" s="1"/>
  <c r="R67" i="1"/>
  <c r="T66" i="1"/>
  <c r="E125" i="5" s="1"/>
  <c r="R66" i="1"/>
  <c r="T65" i="1"/>
  <c r="R65" i="1"/>
  <c r="X64" i="1"/>
  <c r="T64" i="1"/>
  <c r="R64" i="1"/>
  <c r="X63" i="1"/>
  <c r="T63" i="1"/>
  <c r="E209" i="5" s="1"/>
  <c r="R63" i="1"/>
  <c r="X62" i="1"/>
  <c r="T62" i="1"/>
  <c r="E41" i="5" s="1"/>
  <c r="R62" i="1"/>
  <c r="V43" i="1"/>
  <c r="T43" i="1"/>
  <c r="V41" i="1"/>
  <c r="Q41" i="1"/>
  <c r="P41" i="1"/>
  <c r="N41" i="1"/>
  <c r="L41" i="1"/>
  <c r="P16" i="3" s="1"/>
  <c r="T39" i="1"/>
  <c r="X39" i="1" s="1"/>
  <c r="R39" i="1"/>
  <c r="T38" i="1"/>
  <c r="X38" i="1" s="1"/>
  <c r="R38" i="1"/>
  <c r="T37" i="1"/>
  <c r="X37" i="1" s="1"/>
  <c r="R37" i="1"/>
  <c r="X36" i="1"/>
  <c r="T36" i="1"/>
  <c r="R36" i="1"/>
  <c r="T35" i="1"/>
  <c r="X35" i="1" s="1"/>
  <c r="R35" i="1"/>
  <c r="T34" i="1"/>
  <c r="X34" i="1" s="1"/>
  <c r="R34" i="1"/>
  <c r="X33" i="1"/>
  <c r="T33" i="1"/>
  <c r="R33" i="1"/>
  <c r="X32" i="1"/>
  <c r="T32" i="1"/>
  <c r="R32" i="1"/>
  <c r="T31" i="1"/>
  <c r="X31" i="1" s="1"/>
  <c r="R31" i="1"/>
  <c r="T30" i="1"/>
  <c r="X30" i="1" s="1"/>
  <c r="R30" i="1"/>
  <c r="T29" i="1"/>
  <c r="X29" i="1" s="1"/>
  <c r="R29" i="1"/>
  <c r="T28" i="1"/>
  <c r="X28" i="1" s="1"/>
  <c r="R28" i="1"/>
  <c r="T27" i="1"/>
  <c r="X27" i="1" s="1"/>
  <c r="R27" i="1"/>
  <c r="T26" i="1"/>
  <c r="X26" i="1" s="1"/>
  <c r="R26" i="1"/>
  <c r="X25" i="1"/>
  <c r="T25" i="1"/>
  <c r="R25" i="1"/>
  <c r="X24" i="1"/>
  <c r="T24" i="1"/>
  <c r="E189" i="4" s="1"/>
  <c r="R24" i="1"/>
  <c r="T23" i="1"/>
  <c r="X23" i="1" s="1"/>
  <c r="R23" i="1"/>
  <c r="T22" i="1"/>
  <c r="E105" i="4" s="1"/>
  <c r="P105" i="4" s="1"/>
  <c r="R22" i="1"/>
  <c r="T21" i="1"/>
  <c r="R21" i="1"/>
  <c r="X20" i="1"/>
  <c r="T20" i="1"/>
  <c r="R20" i="1"/>
  <c r="G8" i="1"/>
  <c r="T47" i="1" l="1"/>
  <c r="X43" i="1"/>
  <c r="X105" i="1"/>
  <c r="E20" i="6"/>
  <c r="P20" i="6" s="1"/>
  <c r="E126" i="4"/>
  <c r="P126" i="4" s="1"/>
  <c r="X21" i="1"/>
  <c r="X65" i="1"/>
  <c r="X83" i="1" s="1"/>
  <c r="E62" i="5"/>
  <c r="E104" i="5"/>
  <c r="P104" i="5" s="1"/>
  <c r="E125" i="6"/>
  <c r="P125" i="6" s="1"/>
  <c r="E41" i="6"/>
  <c r="P41" i="6" s="1"/>
  <c r="E230" i="6"/>
  <c r="P230" i="6" s="1"/>
  <c r="K9" i="10"/>
  <c r="K26" i="3"/>
  <c r="P26" i="3" s="1"/>
  <c r="G127" i="2"/>
  <c r="F81" i="2"/>
  <c r="H65" i="2"/>
  <c r="H81" i="2" s="1"/>
  <c r="H87" i="2" s="1"/>
  <c r="P20" i="5"/>
  <c r="P62" i="5"/>
  <c r="P188" i="5"/>
  <c r="P146" i="6"/>
  <c r="P62" i="7"/>
  <c r="P230" i="7"/>
  <c r="R20" i="3"/>
  <c r="P168" i="4"/>
  <c r="J18" i="9"/>
  <c r="T41" i="1"/>
  <c r="K16" i="3" s="1"/>
  <c r="E63" i="4"/>
  <c r="P63" i="4" s="1"/>
  <c r="E42" i="4"/>
  <c r="V47" i="1"/>
  <c r="X67" i="1"/>
  <c r="T83" i="1"/>
  <c r="K17" i="3" s="1"/>
  <c r="L17" i="3" s="1"/>
  <c r="E230" i="7"/>
  <c r="E146" i="7"/>
  <c r="P146" i="7" s="1"/>
  <c r="E62" i="7"/>
  <c r="E167" i="7"/>
  <c r="E83" i="7"/>
  <c r="E188" i="7"/>
  <c r="P188" i="7" s="1"/>
  <c r="E104" i="7"/>
  <c r="P104" i="7" s="1"/>
  <c r="E20" i="7"/>
  <c r="P20" i="7" s="1"/>
  <c r="E209" i="7"/>
  <c r="E125" i="7"/>
  <c r="E41" i="7"/>
  <c r="F46" i="2"/>
  <c r="O15" i="4"/>
  <c r="O16" i="3" s="1"/>
  <c r="O20" i="3" s="1"/>
  <c r="F23" i="3" s="1"/>
  <c r="J18" i="8"/>
  <c r="X150" i="1"/>
  <c r="X169" i="1" s="1"/>
  <c r="X175" i="1" s="1"/>
  <c r="G16" i="3"/>
  <c r="P41" i="5"/>
  <c r="P125" i="5"/>
  <c r="P209" i="5"/>
  <c r="P41" i="7"/>
  <c r="P83" i="7"/>
  <c r="P125" i="7"/>
  <c r="P167" i="7"/>
  <c r="P209" i="7"/>
  <c r="K9" i="9"/>
  <c r="K25" i="3"/>
  <c r="R16" i="3"/>
  <c r="T169" i="1"/>
  <c r="F124" i="2"/>
  <c r="Q34" i="8"/>
  <c r="J24" i="8"/>
  <c r="J32" i="8"/>
  <c r="J19" i="9"/>
  <c r="J31" i="10"/>
  <c r="N28" i="3"/>
  <c r="F22" i="3" s="1"/>
  <c r="F28" i="3" s="1"/>
  <c r="E11" i="4"/>
  <c r="P42" i="4"/>
  <c r="X107" i="1"/>
  <c r="X110" i="1"/>
  <c r="T126" i="1"/>
  <c r="K18" i="3" s="1"/>
  <c r="L18" i="3" s="1"/>
  <c r="H127" i="2"/>
  <c r="N24" i="3"/>
  <c r="J28" i="3"/>
  <c r="O11" i="4"/>
  <c r="M16" i="3" s="1"/>
  <c r="M20" i="3" s="1"/>
  <c r="M28" i="3" s="1"/>
  <c r="P84" i="4"/>
  <c r="E20" i="5"/>
  <c r="J22" i="8"/>
  <c r="J30" i="8"/>
  <c r="J25" i="9"/>
  <c r="J33" i="9"/>
  <c r="J33" i="10"/>
  <c r="Q18" i="9"/>
  <c r="Q36" i="9" s="1"/>
  <c r="Q18" i="10"/>
  <c r="Q42" i="10" s="1"/>
  <c r="E104" i="6"/>
  <c r="P104" i="6" s="1"/>
  <c r="E188" i="6"/>
  <c r="P188" i="6" s="1"/>
  <c r="E83" i="5"/>
  <c r="P83" i="5" s="1"/>
  <c r="E167" i="5"/>
  <c r="P167" i="5" s="1"/>
  <c r="I18" i="8"/>
  <c r="I22" i="8"/>
  <c r="I26" i="8"/>
  <c r="J26" i="8" s="1"/>
  <c r="I30" i="8"/>
  <c r="I19" i="9"/>
  <c r="I36" i="9" s="1"/>
  <c r="I23" i="9"/>
  <c r="J23" i="9" s="1"/>
  <c r="I27" i="9"/>
  <c r="J27" i="9" s="1"/>
  <c r="I31" i="9"/>
  <c r="J31" i="9" s="1"/>
  <c r="I35" i="9"/>
  <c r="J35" i="9" s="1"/>
  <c r="I19" i="10"/>
  <c r="J19" i="10" s="1"/>
  <c r="I23" i="10"/>
  <c r="J23" i="10" s="1"/>
  <c r="I27" i="10"/>
  <c r="J27" i="10" s="1"/>
  <c r="I31" i="10"/>
  <c r="I35" i="10"/>
  <c r="J35" i="10" s="1"/>
  <c r="I39" i="10"/>
  <c r="J39" i="10" s="1"/>
  <c r="H36" i="9"/>
  <c r="X108" i="1"/>
  <c r="E146" i="5"/>
  <c r="P146" i="5" s="1"/>
  <c r="E230" i="5"/>
  <c r="P230" i="5" s="1"/>
  <c r="I18" i="10"/>
  <c r="G32" i="2"/>
  <c r="H32" i="2" s="1"/>
  <c r="E210" i="4"/>
  <c r="P210" i="4" s="1"/>
  <c r="E62" i="6"/>
  <c r="P62" i="6" s="1"/>
  <c r="H34" i="8"/>
  <c r="P34" i="8"/>
  <c r="X85" i="1"/>
  <c r="X66" i="1"/>
  <c r="X128" i="1"/>
  <c r="H26" i="2"/>
  <c r="F120" i="2"/>
  <c r="K7" i="10" s="1"/>
  <c r="K11" i="10" s="1"/>
  <c r="I20" i="8"/>
  <c r="J20" i="8" s="1"/>
  <c r="I24" i="8"/>
  <c r="I28" i="8"/>
  <c r="J28" i="8" s="1"/>
  <c r="I32" i="8"/>
  <c r="I21" i="9"/>
  <c r="J21" i="9" s="1"/>
  <c r="I25" i="9"/>
  <c r="I29" i="9"/>
  <c r="J29" i="9" s="1"/>
  <c r="I33" i="9"/>
  <c r="I21" i="10"/>
  <c r="J21" i="10" s="1"/>
  <c r="I25" i="10"/>
  <c r="J25" i="10" s="1"/>
  <c r="I29" i="10"/>
  <c r="J29" i="10" s="1"/>
  <c r="I33" i="10"/>
  <c r="I37" i="10"/>
  <c r="J37" i="10" s="1"/>
  <c r="I41" i="10"/>
  <c r="J41" i="10" s="1"/>
  <c r="X22" i="1"/>
  <c r="G28" i="2"/>
  <c r="E21" i="4"/>
  <c r="P21" i="4" s="1"/>
  <c r="J18" i="10" l="1"/>
  <c r="J42" i="10" s="1"/>
  <c r="I42" i="10"/>
  <c r="J34" i="8"/>
  <c r="P25" i="3"/>
  <c r="T132" i="1"/>
  <c r="L25" i="3"/>
  <c r="X41" i="1"/>
  <c r="X47" i="1" s="1"/>
  <c r="G37" i="2"/>
  <c r="H28" i="2"/>
  <c r="X89" i="1"/>
  <c r="F127" i="2"/>
  <c r="K19" i="3"/>
  <c r="L19" i="3" s="1"/>
  <c r="T175" i="1"/>
  <c r="I34" i="8"/>
  <c r="K20" i="3"/>
  <c r="L16" i="3"/>
  <c r="L26" i="3"/>
  <c r="K7" i="9"/>
  <c r="K11" i="9" s="1"/>
  <c r="F87" i="2"/>
  <c r="X126" i="1"/>
  <c r="X132" i="1" s="1"/>
  <c r="F30" i="3"/>
  <c r="F26" i="3"/>
  <c r="J36" i="9"/>
  <c r="T89" i="1"/>
  <c r="G39" i="2" l="1"/>
  <c r="H37" i="2"/>
  <c r="H39" i="2" s="1"/>
  <c r="H46" i="2" s="1"/>
  <c r="L20" i="3"/>
  <c r="K24" i="3" l="1"/>
  <c r="K9" i="8"/>
  <c r="K11" i="8" s="1"/>
  <c r="G46" i="2"/>
  <c r="P24" i="3" l="1"/>
  <c r="L24" i="3"/>
  <c r="L27" i="3" s="1"/>
  <c r="L28" i="3" s="1"/>
  <c r="I29" i="3" s="1"/>
  <c r="K27" i="3"/>
  <c r="K28" i="3" s="1"/>
</calcChain>
</file>

<file path=xl/sharedStrings.xml><?xml version="1.0" encoding="utf-8"?>
<sst xmlns="http://schemas.openxmlformats.org/spreadsheetml/2006/main" count="3417" uniqueCount="458">
  <si>
    <t>PIANO STRATEGICO NAZIONALE DELLA MOBILITA' SOSTENIBILE-  COMUNI art.4</t>
  </si>
  <si>
    <t>PIANO DI INVESTIMENTO ESECUTIVO- FORNITURE</t>
  </si>
  <si>
    <t>CITTA' Metropolitana</t>
  </si>
  <si>
    <t>Comune di LIVORNO</t>
  </si>
  <si>
    <t xml:space="preserve">NOMINATIVO RESPONSABILE 
</t>
  </si>
  <si>
    <t>Luca Barsotti</t>
  </si>
  <si>
    <t>CUP Comunicati</t>
  </si>
  <si>
    <t>Eventuali note:</t>
  </si>
  <si>
    <t>URBANO</t>
  </si>
  <si>
    <t>METANO</t>
  </si>
  <si>
    <t>OGV</t>
  </si>
  <si>
    <t>CONTRATTO 
o ORDINATIVO</t>
  </si>
  <si>
    <t>caratteristiche mezzi</t>
  </si>
  <si>
    <t xml:space="preserve">COSTO FORNITURA da contributo statale 
(con gli attrezzaggi obbligatori di cui all'art. 5 c.5 del dd 287/2021)
</t>
  </si>
  <si>
    <t>EVENTUALI ATTREZZAGGI AGGIUNTIVI (art.5 c.6 dd 287/2021)</t>
  </si>
  <si>
    <t>TOTALE da contributo statale (comprensivo di attrezzaggi e di iva se dovuta)</t>
  </si>
  <si>
    <t>Eventuale cofinanziamento o spese non rimborsabili</t>
  </si>
  <si>
    <t xml:space="preserve">COSTO TOTALE FORNITURA </t>
  </si>
  <si>
    <t>assenza di altri finanziamenti sulla parte ammessa a contributo</t>
  </si>
  <si>
    <t xml:space="preserve">attrezzaggi obbligatori (art 5 c. 5 DD 287/2021) </t>
  </si>
  <si>
    <t>tipologia alimentazione</t>
  </si>
  <si>
    <t>classe</t>
  </si>
  <si>
    <t>Numero di autobus</t>
  </si>
  <si>
    <t>CUP</t>
  </si>
  <si>
    <t>CIG</t>
  </si>
  <si>
    <t>data DETERMINA A CONTRARRE O ATTI ASSIMILABILI (art. 3 c.5 DD 287/2021)</t>
  </si>
  <si>
    <t xml:space="preserve">COSTO </t>
  </si>
  <si>
    <t>DESCRIZIONE TIPOLOGIA</t>
  </si>
  <si>
    <t>VERIFICA importo ammissibile massimo (10%)</t>
  </si>
  <si>
    <t>progr.</t>
  </si>
  <si>
    <t>totale in €</t>
  </si>
  <si>
    <t>selez.</t>
  </si>
  <si>
    <t>gg/mm/aaaa</t>
  </si>
  <si>
    <t>GNL/GNC/ ibrido (met/ele)</t>
  </si>
  <si>
    <t>classe I/classe A</t>
  </si>
  <si>
    <t>SI/-</t>
  </si>
  <si>
    <t>urb.m.1</t>
  </si>
  <si>
    <t>urb.m.2</t>
  </si>
  <si>
    <t>urb.m.3</t>
  </si>
  <si>
    <t>urb.m.4</t>
  </si>
  <si>
    <t>urb.m.5</t>
  </si>
  <si>
    <t>urb.m.6</t>
  </si>
  <si>
    <t>urb.m.7</t>
  </si>
  <si>
    <t>urb.m.8</t>
  </si>
  <si>
    <t>urb.m.9</t>
  </si>
  <si>
    <t>urb.m.10</t>
  </si>
  <si>
    <t>urb.m.11</t>
  </si>
  <si>
    <t>urb.m.12</t>
  </si>
  <si>
    <t>urb.m.13</t>
  </si>
  <si>
    <t>SI</t>
  </si>
  <si>
    <t>urb.m.14</t>
  </si>
  <si>
    <t>urb.m.15</t>
  </si>
  <si>
    <t>urb.m.16</t>
  </si>
  <si>
    <t>urb.m.17</t>
  </si>
  <si>
    <t>urb.m.18</t>
  </si>
  <si>
    <t>urb.m.19</t>
  </si>
  <si>
    <t>urb.m.20</t>
  </si>
  <si>
    <t>TOTALE</t>
  </si>
  <si>
    <t>Importo  contributo statale da scheda tecnica di cui all'art. 3 c. 1 DM 71/2021- relativo alla tipologia di alimentazione per l'acquisto dei mezzi</t>
  </si>
  <si>
    <t>Differenza</t>
  </si>
  <si>
    <t>Contributo Statale</t>
  </si>
  <si>
    <t>Cofinanziamento/spese non rimborsabili</t>
  </si>
  <si>
    <t>totale complessivo</t>
  </si>
  <si>
    <t>Importo</t>
  </si>
  <si>
    <t xml:space="preserve"> Importo</t>
  </si>
  <si>
    <t>ELETTRICO</t>
  </si>
  <si>
    <t xml:space="preserve">COSTO FORNITURA da contributo statale 
(con gli attrezzaggi obbligatori di cui all'art. 5 c..5 del dd 287/2021)
</t>
  </si>
  <si>
    <t>TOTALE FORNITURA contributo statale</t>
  </si>
  <si>
    <t>TOTALE COMPLESSIVO FORNITURA</t>
  </si>
  <si>
    <t>lunghezza</t>
  </si>
  <si>
    <t>Elettrico</t>
  </si>
  <si>
    <t>urb.e.1</t>
  </si>
  <si>
    <t>J40J21000040001</t>
  </si>
  <si>
    <t>B73B4CEE21</t>
  </si>
  <si>
    <t>elettrico</t>
  </si>
  <si>
    <t>classe I</t>
  </si>
  <si>
    <t>urb.e.2</t>
  </si>
  <si>
    <t>urb.e.3</t>
  </si>
  <si>
    <t>urb.e.4</t>
  </si>
  <si>
    <t>urb.e.5</t>
  </si>
  <si>
    <t>urb.e.6</t>
  </si>
  <si>
    <t>urb.e.7</t>
  </si>
  <si>
    <t>urb.e.8</t>
  </si>
  <si>
    <t>urb.e.9</t>
  </si>
  <si>
    <t>urb.e.10</t>
  </si>
  <si>
    <t>urb.e.11</t>
  </si>
  <si>
    <t>urb.e.12</t>
  </si>
  <si>
    <t>urb.e.13</t>
  </si>
  <si>
    <t>urb.e.14</t>
  </si>
  <si>
    <t>urb.e.15</t>
  </si>
  <si>
    <t>urb.e.16</t>
  </si>
  <si>
    <t>urb.e.17</t>
  </si>
  <si>
    <t>urb.e.18</t>
  </si>
  <si>
    <t>urb.e.19</t>
  </si>
  <si>
    <t>urb.e.20</t>
  </si>
  <si>
    <t>Idrogeno</t>
  </si>
  <si>
    <t>idrogeno</t>
  </si>
  <si>
    <t>urb.i.1</t>
  </si>
  <si>
    <t>urb.i.2</t>
  </si>
  <si>
    <t>urb.i.3</t>
  </si>
  <si>
    <t>urb.i.4</t>
  </si>
  <si>
    <t>urb.i.5</t>
  </si>
  <si>
    <t>urb.i.6</t>
  </si>
  <si>
    <t>urb.i.7</t>
  </si>
  <si>
    <t>urb.i.8</t>
  </si>
  <si>
    <t>urb.i.9</t>
  </si>
  <si>
    <t>urb.i.10</t>
  </si>
  <si>
    <t>urb.i.11</t>
  </si>
  <si>
    <t>urb.i.12</t>
  </si>
  <si>
    <t>urb.i.13</t>
  </si>
  <si>
    <t>urb.i.14</t>
  </si>
  <si>
    <t>urb.i.15</t>
  </si>
  <si>
    <t>urb.i.16</t>
  </si>
  <si>
    <t>urb.i.17</t>
  </si>
  <si>
    <t>urb.i.18</t>
  </si>
  <si>
    <t>urb.i.19</t>
  </si>
  <si>
    <t>urb.i.20</t>
  </si>
  <si>
    <t>DIESEL/ IBRIDO</t>
  </si>
  <si>
    <t>Diesel/ibrido</t>
  </si>
  <si>
    <t>urb.d.1</t>
  </si>
  <si>
    <t>urb.d.2</t>
  </si>
  <si>
    <t>urb.d.3</t>
  </si>
  <si>
    <t>urb.d.4</t>
  </si>
  <si>
    <t>urb.d.5</t>
  </si>
  <si>
    <t>urb.d.6</t>
  </si>
  <si>
    <t>urb.d.7</t>
  </si>
  <si>
    <t>urb.d.8</t>
  </si>
  <si>
    <t>urb.d.9</t>
  </si>
  <si>
    <t>urb.d.10</t>
  </si>
  <si>
    <t>urb.d.11</t>
  </si>
  <si>
    <t>urb.d.12</t>
  </si>
  <si>
    <t>urb.d.13</t>
  </si>
  <si>
    <t>urb.d.14</t>
  </si>
  <si>
    <t>urb.d.15</t>
  </si>
  <si>
    <t>urb.d.16</t>
  </si>
  <si>
    <t>urb.d.17</t>
  </si>
  <si>
    <t>urb.d.18</t>
  </si>
  <si>
    <t>urb.d.19</t>
  </si>
  <si>
    <t>urb.d.20</t>
  </si>
  <si>
    <t>PIANO DI INVESTIMENTO ESECUTIVO- infrastrutture di supporto</t>
  </si>
  <si>
    <t>Città metropolitana di:</t>
  </si>
  <si>
    <t>Comune di SALERNO</t>
  </si>
  <si>
    <t>met. A</t>
  </si>
  <si>
    <t xml:space="preserve">Lavori </t>
  </si>
  <si>
    <t>quadro economico progetto</t>
  </si>
  <si>
    <t>Somme relativa al finanziamento statale imputabili esclusivamente all'infrastruttura di supporto</t>
  </si>
  <si>
    <t>Differenza (cofinanziamento/spese non rimborsabili)</t>
  </si>
  <si>
    <t>met.a1</t>
  </si>
  <si>
    <t>SPECIFICARE______</t>
  </si>
  <si>
    <t>met.a2</t>
  </si>
  <si>
    <t>met.a3</t>
  </si>
  <si>
    <t>met.a4</t>
  </si>
  <si>
    <t>met.a5</t>
  </si>
  <si>
    <t>met.a6</t>
  </si>
  <si>
    <t>met.a7</t>
  </si>
  <si>
    <t>met.a8</t>
  </si>
  <si>
    <t xml:space="preserve">met. A </t>
  </si>
  <si>
    <t>A. Totale lavori</t>
  </si>
  <si>
    <t>met B</t>
  </si>
  <si>
    <t>Somme a disposizione</t>
  </si>
  <si>
    <t>met. b1</t>
  </si>
  <si>
    <t>met. b2</t>
  </si>
  <si>
    <t>met. b3</t>
  </si>
  <si>
    <t>met. b4</t>
  </si>
  <si>
    <t>met. b5</t>
  </si>
  <si>
    <t>met. b6</t>
  </si>
  <si>
    <t>met. b7</t>
  </si>
  <si>
    <t>met. b8</t>
  </si>
  <si>
    <t>met. b9</t>
  </si>
  <si>
    <t>B. totale somme a disposizione</t>
  </si>
  <si>
    <t xml:space="preserve">Cofinanziamento/Spese non riconoscibili </t>
  </si>
  <si>
    <t>Importo  contributo statale da scheda tecnica di cui all'art. 3 c. 1 DI 71/2021- relativo alla infrastruttura di supporto</t>
  </si>
  <si>
    <t>CUP:</t>
  </si>
  <si>
    <t xml:space="preserve">elett. A. </t>
  </si>
  <si>
    <t>ELETT.a1</t>
  </si>
  <si>
    <t>ELETT.a2</t>
  </si>
  <si>
    <t>ELETT.a3</t>
  </si>
  <si>
    <t>ELETT.a4</t>
  </si>
  <si>
    <t>ELETT.a5</t>
  </si>
  <si>
    <t>ELETT.a6</t>
  </si>
  <si>
    <t>ELETT.a7</t>
  </si>
  <si>
    <t>ELETT.a8</t>
  </si>
  <si>
    <t>ELETT.a9</t>
  </si>
  <si>
    <t>ELETT.a10</t>
  </si>
  <si>
    <t>elett. A</t>
  </si>
  <si>
    <t>elett. B</t>
  </si>
  <si>
    <t>ELETT b1</t>
  </si>
  <si>
    <t>ELETT b2</t>
  </si>
  <si>
    <t>ELETT b3</t>
  </si>
  <si>
    <t>ELETT b4</t>
  </si>
  <si>
    <t>ELETT b5</t>
  </si>
  <si>
    <t>ELETT b6</t>
  </si>
  <si>
    <t>ELETT b7</t>
  </si>
  <si>
    <t>ELETT b8</t>
  </si>
  <si>
    <t>ELETT b9</t>
  </si>
  <si>
    <t>ELETT b10</t>
  </si>
  <si>
    <t>ELETT b11</t>
  </si>
  <si>
    <t>ELETT b12</t>
  </si>
  <si>
    <t>TOTALE ELETTRICO</t>
  </si>
  <si>
    <t>Cofinanziamento</t>
  </si>
  <si>
    <t xml:space="preserve"> Idrogeno</t>
  </si>
  <si>
    <t>IDROGENO</t>
  </si>
  <si>
    <t xml:space="preserve">A. </t>
  </si>
  <si>
    <t>idr.a1</t>
  </si>
  <si>
    <t>idr.a2</t>
  </si>
  <si>
    <t>idr.a3</t>
  </si>
  <si>
    <t>idr.a4</t>
  </si>
  <si>
    <t>idr.a5</t>
  </si>
  <si>
    <t>idr.a6</t>
  </si>
  <si>
    <t>idr.a7</t>
  </si>
  <si>
    <t>idr.a8</t>
  </si>
  <si>
    <t>idr.a9</t>
  </si>
  <si>
    <t>idr.A.</t>
  </si>
  <si>
    <t>idr.B</t>
  </si>
  <si>
    <t>idr.b1</t>
  </si>
  <si>
    <t>idr.b2</t>
  </si>
  <si>
    <t>idr.b3</t>
  </si>
  <si>
    <t>idr.b4</t>
  </si>
  <si>
    <t>idr.b5</t>
  </si>
  <si>
    <t>idr.b6</t>
  </si>
  <si>
    <t>idr.b7</t>
  </si>
  <si>
    <t>idr.b8</t>
  </si>
  <si>
    <t>idr.b9</t>
  </si>
  <si>
    <t>idr.b10</t>
  </si>
  <si>
    <t>idr.b11</t>
  </si>
  <si>
    <t>TOTALE Idrogeno</t>
  </si>
  <si>
    <t>PIANO STRATEGICO NAZIONALE DELLA MOBILITA' SOSTENIBILE- COMUNI art.4</t>
  </si>
  <si>
    <t>QUADRO RIEPILOGATIVO-RENDICONTAZIONE INTERMEDIA</t>
  </si>
  <si>
    <t>Versione format:</t>
  </si>
  <si>
    <t>V.1 post 31/12/2025</t>
  </si>
  <si>
    <t xml:space="preserve">Rendicontazione n° </t>
  </si>
  <si>
    <t>del</t>
  </si>
  <si>
    <t xml:space="preserve">Città metropolitana di: </t>
  </si>
  <si>
    <t>CONTRIBUTO STATALE
RIPARTO ex D.I. 71 del 09-02-2021</t>
  </si>
  <si>
    <t>2019*</t>
  </si>
  <si>
    <t>TIPOLOGIA ALIMENTAZIONE</t>
  </si>
  <si>
    <t xml:space="preserve"> da scheda tecnica di cui all'art. 3 c. 1 DI 71/2021</t>
  </si>
  <si>
    <t>da piano di investimento esecutivo</t>
  </si>
  <si>
    <t xml:space="preserve">Differenza tra scheda tecnica e Piano di investimento esecutivo </t>
  </si>
  <si>
    <t>Importo rendicontato</t>
  </si>
  <si>
    <t>FINANZIAMENTO STATALE I quinquennio</t>
  </si>
  <si>
    <t xml:space="preserve">SU FINANZIAMENTO STATALE II QUINQUENNIO  </t>
  </si>
  <si>
    <t>Autobus da Piano di investimento esecutivo</t>
  </si>
  <si>
    <t>Autobus Acquistati</t>
  </si>
  <si>
    <t>differenza</t>
  </si>
  <si>
    <t>Metano</t>
  </si>
  <si>
    <t>* l'annualità 2019 è stata reiscritta nel bilancio 2024</t>
  </si>
  <si>
    <t>ANTICIPAZIONE EROGATA</t>
  </si>
  <si>
    <t>diesel ibrido</t>
  </si>
  <si>
    <t>TOTALE(FORN)</t>
  </si>
  <si>
    <t>Importo rendicontato I quinquennio</t>
  </si>
  <si>
    <t>TOTALE INFRASTRUTTURA contributo statale</t>
  </si>
  <si>
    <t xml:space="preserve">importo su II quinquennio (art 18 c 3 del D.D. 445/2025)  </t>
  </si>
  <si>
    <t>Verifica art. 7 c.2 DPCM del 17/04/2019</t>
  </si>
  <si>
    <t>Importo precedenti rendicontazioni</t>
  </si>
  <si>
    <t xml:space="preserve">IMPORTO RESIDUO </t>
  </si>
  <si>
    <t>TOTALE(INFR)</t>
  </si>
  <si>
    <t>Importo oggetto dell'attuale rendicontazione</t>
  </si>
  <si>
    <t>TOTALE(INFR+forn)</t>
  </si>
  <si>
    <t>Differenza tra scheda tecnica e Piano di investimento esecutivo massima ammissibile (10%*2)</t>
  </si>
  <si>
    <t>PROSPETTO DI RENDICONTAZIONE FORNITURE METANO</t>
  </si>
  <si>
    <t>Città Metropolitana di:</t>
  </si>
  <si>
    <t>Comune di PESCARA</t>
  </si>
  <si>
    <t>IMPORTO FATTURE OGV METANO</t>
  </si>
  <si>
    <t xml:space="preserve">IMPORTO SU  OGV RELATIVO AL FINANZIAMENTO STATALE </t>
  </si>
  <si>
    <t>AUTOBUS RENDICONTATI</t>
  </si>
  <si>
    <t>comprensivo dell'iva se dovuta (art 3 c.4 dd 287/2021)</t>
  </si>
  <si>
    <t>IMPORTO FATTURE OGV METANO- I quinquennio</t>
  </si>
  <si>
    <t>IMPORTO SU  OGV RELATIVO AL FINANZIAMENTO STATALE I quinquennio</t>
  </si>
  <si>
    <t xml:space="preserve">IMPORTO FATTURE OGV METANO-II quinquennio </t>
  </si>
  <si>
    <t xml:space="preserve">IMPORTO SU  OGV RELATIVO AL FINANZIAMENTO STATALE II quinquennio </t>
  </si>
  <si>
    <r>
      <rPr>
        <b/>
        <sz val="11"/>
        <rFont val="Calibri"/>
        <family val="2"/>
        <charset val="1"/>
      </rPr>
      <t>CUP</t>
    </r>
    <r>
      <rPr>
        <sz val="8"/>
        <rFont val="Calibri"/>
        <family val="2"/>
        <charset val="1"/>
      </rPr>
      <t xml:space="preserve"> (da PIANO DI INVESTIMENTO)</t>
    </r>
  </si>
  <si>
    <r>
      <rPr>
        <b/>
        <sz val="11"/>
        <rFont val="Calibri"/>
        <family val="2"/>
        <charset val="1"/>
      </rPr>
      <t>CIG</t>
    </r>
    <r>
      <rPr>
        <sz val="8"/>
        <rFont val="Calibri"/>
        <family val="2"/>
        <charset val="1"/>
      </rPr>
      <t xml:space="preserve"> (da PIANO DI INVESTIMENTO)</t>
    </r>
  </si>
  <si>
    <r>
      <rPr>
        <b/>
        <sz val="11"/>
        <rFont val="Calibri"/>
        <family val="2"/>
        <charset val="1"/>
      </rPr>
      <t xml:space="preserve">Data firma contratto </t>
    </r>
    <r>
      <rPr>
        <sz val="9"/>
        <rFont val="Calibri"/>
        <family val="2"/>
        <charset val="1"/>
      </rPr>
      <t>[gg/mm/aaaa]</t>
    </r>
  </si>
  <si>
    <t>Impresa TPL</t>
  </si>
  <si>
    <t>Fornitore</t>
  </si>
  <si>
    <t xml:space="preserve">OGV </t>
  </si>
  <si>
    <t>Progr. autobus *</t>
  </si>
  <si>
    <t>MODELLO</t>
  </si>
  <si>
    <t xml:space="preserve">LUNGHEZZA
</t>
  </si>
  <si>
    <t>TIPOLOGIA SERVIZIO</t>
  </si>
  <si>
    <t>TARGA</t>
  </si>
  <si>
    <t>TELAIO</t>
  </si>
  <si>
    <t>CLASSE DI OMOLOGAZIONE</t>
  </si>
  <si>
    <t>CARTA DI CIRCOLAZIONE</t>
  </si>
  <si>
    <t xml:space="preserve">DATA MESSA IN SERVIZIO </t>
  </si>
  <si>
    <t>FATTURA</t>
  </si>
  <si>
    <t xml:space="preserve">DATA FATTURA </t>
  </si>
  <si>
    <t>IMPORTO FATTURA TOTALE</t>
  </si>
  <si>
    <t xml:space="preserve">IMPORTO RELATIVO AL FINANZIAMENTO STATALE </t>
  </si>
  <si>
    <t xml:space="preserve">ESTREMI PROVVEDIMENTO DI LIQUIDAZIONE </t>
  </si>
  <si>
    <t>ESTREMI MANDATO DI PAGAMENTO</t>
  </si>
  <si>
    <t>QUIETANZA DI PAGAMENTO RILASCIATA DAL FORNITORE</t>
  </si>
  <si>
    <r>
      <rPr>
        <b/>
        <sz val="11"/>
        <rFont val="Calibri"/>
        <family val="2"/>
        <charset val="1"/>
      </rPr>
      <t>APPOSIZIONE LOGO</t>
    </r>
    <r>
      <rPr>
        <b/>
        <sz val="9"/>
        <rFont val="Calibri"/>
        <family val="2"/>
        <charset val="1"/>
      </rPr>
      <t xml:space="preserve"> (art. 14 DD 287/2021)</t>
    </r>
  </si>
  <si>
    <t>EVENTUALI NOTE</t>
  </si>
  <si>
    <t xml:space="preserve"> [m]</t>
  </si>
  <si>
    <t>urbano/suburbano</t>
  </si>
  <si>
    <t>n°</t>
  </si>
  <si>
    <t>GNL/GNC</t>
  </si>
  <si>
    <t xml:space="preserve">NUMERO </t>
  </si>
  <si>
    <t>[gg/mm/aaaa]</t>
  </si>
  <si>
    <t>NUMERO fattura elettronica</t>
  </si>
  <si>
    <t>€</t>
  </si>
  <si>
    <t>tipo, numero e data</t>
  </si>
  <si>
    <t>numero e data</t>
  </si>
  <si>
    <t>selez. si</t>
  </si>
  <si>
    <t xml:space="preserve"> </t>
  </si>
  <si>
    <t>numero autobus rendicontati</t>
  </si>
  <si>
    <t xml:space="preserve">TOT parziale </t>
  </si>
  <si>
    <t>TOT parziale I quinquennio</t>
  </si>
  <si>
    <t>TOT parziale II quinquennio</t>
  </si>
  <si>
    <t>PROSPETTO DI RENDICONTAZIONE FORNITURE ELETTRICO</t>
  </si>
  <si>
    <t>IMPORTO FATTURE OGV Elettrico</t>
  </si>
  <si>
    <t xml:space="preserve">IMPORTO SU OGV RELATIVO AL FINANZIAMENTO STATALE </t>
  </si>
  <si>
    <t>IMPORTO FATTURE OGV elettrico I quinquennio</t>
  </si>
  <si>
    <t>IMPORTO FATTURE OGV elettrico-II quinquennio o non recuperabile</t>
  </si>
  <si>
    <t>IMPORTO SU  OGV RELATIVO AL FINANZIAMENTO STATALE II quinquennio o non recuperabile</t>
  </si>
  <si>
    <t>E-ATA 12</t>
  </si>
  <si>
    <t>urbano</t>
  </si>
  <si>
    <t>GX285ZD</t>
  </si>
  <si>
    <t>NLNC1ELL010000356</t>
  </si>
  <si>
    <t>A008355FI26</t>
  </si>
  <si>
    <t>3926 DEL 15/12/2025</t>
  </si>
  <si>
    <t xml:space="preserve"> 22516 DEL 16/12/2025 22515 DEL 16/12/2025</t>
  </si>
  <si>
    <t>si</t>
  </si>
  <si>
    <t>la fattura è unica i mandati di pagamento sonodue</t>
  </si>
  <si>
    <t>GX286ZD</t>
  </si>
  <si>
    <t>NLNC1ELL210000357</t>
  </si>
  <si>
    <t>A008356FI26</t>
  </si>
  <si>
    <r>
      <rPr>
        <sz val="11"/>
        <rFont val="Calibri"/>
        <family val="2"/>
        <charset val="1"/>
      </rPr>
      <t xml:space="preserve"> </t>
    </r>
    <r>
      <rPr>
        <sz val="11"/>
        <rFont val="Calibri"/>
        <family val="2"/>
      </rPr>
      <t>22516 DEL 16/12/2025 22515 DEL 16/12/2025</t>
    </r>
  </si>
  <si>
    <t>GX287ZD</t>
  </si>
  <si>
    <t>NLNC1ELL010000358</t>
  </si>
  <si>
    <t>classe A</t>
  </si>
  <si>
    <t>A008354FI26</t>
  </si>
  <si>
    <t>22516 DEL 16/12/2025 22515 DEL 16/12/2025</t>
  </si>
  <si>
    <r>
      <rPr>
        <b/>
        <sz val="11"/>
        <rFont val="Calibri"/>
        <family val="2"/>
        <charset val="1"/>
      </rPr>
      <t>APPOSIZIONE LOGO</t>
    </r>
    <r>
      <rPr>
        <b/>
        <sz val="9"/>
        <rFont val="Calibri"/>
        <family val="2"/>
        <charset val="1"/>
      </rPr>
      <t xml:space="preserve"> (art. 14 DD 175/2021)</t>
    </r>
  </si>
  <si>
    <t>PROSPETTO DI RENDICONTAZIONE FORNITURE IDROGENO</t>
  </si>
  <si>
    <t>Comune di FORLI'</t>
  </si>
  <si>
    <t>IMPORTO FATTURE OGV idrogeno</t>
  </si>
  <si>
    <t>IMPORTO FATTURE OGV idrogeno I quinquennio</t>
  </si>
  <si>
    <t>IMPORTO FATTURE OGV idrogeno -II quinquennio o non recuperabile</t>
  </si>
  <si>
    <t>PROSPETTO DI RENDICONTAZIONE FORNITURE DIESEL/IBRIDO</t>
  </si>
  <si>
    <t>IMPORTO FATTURE OGV Diesel/ibrido</t>
  </si>
  <si>
    <t>IMPORTO FATTURE OGV diesel/ibrido I quinquennio</t>
  </si>
  <si>
    <t>IMPORTO FATTURE OGV diesel -II quinquennio o non recuperabile</t>
  </si>
  <si>
    <t>Diesel (euro 6)</t>
  </si>
  <si>
    <t>Ibrido (Metano-elettr.)</t>
  </si>
  <si>
    <t>PROSPETTO DI RENDICONTAZIONE-INFRASTRUTTURA METANO</t>
  </si>
  <si>
    <t xml:space="preserve">Comune di </t>
  </si>
  <si>
    <t>Piano investimento esecutivo</t>
  </si>
  <si>
    <t>rendicontazione attuale</t>
  </si>
  <si>
    <t>Importo complessivo quadro economico</t>
  </si>
  <si>
    <t>Importo complessivo rendicontazione infrastruttura</t>
  </si>
  <si>
    <t xml:space="preserve">CUP </t>
  </si>
  <si>
    <t>Somme del quadro economico  relativa al finanziamento statale imputabili esclusivamente all'infrastruttura di supporto</t>
  </si>
  <si>
    <t>Somme della rendicontazione a carico del contributo statale</t>
  </si>
  <si>
    <t>Differenza  (cofinanziamento/spese non rimborsabili)</t>
  </si>
  <si>
    <t>voce di spesa</t>
  </si>
  <si>
    <t xml:space="preserve">N° sal </t>
  </si>
  <si>
    <t>DATA</t>
  </si>
  <si>
    <t>totale sal</t>
  </si>
  <si>
    <t>totale sal da riconoscere (lavori legati esclusivamente alle infrastrutture di supporto)</t>
  </si>
  <si>
    <t>dichiarazione che gli importi nelle colonne O-P sono imputabili esclusivamente alle infrastrutture di supporto</t>
  </si>
  <si>
    <t>Importo Lavori totale</t>
  </si>
  <si>
    <t>Importo incremento lavori sal</t>
  </si>
  <si>
    <t>Importo complessivo oneri sicurezza totale sal</t>
  </si>
  <si>
    <t>Importo incremento oneri sicurezza sal</t>
  </si>
  <si>
    <t>totale  incremento sal</t>
  </si>
  <si>
    <t>ritenuta 0,5%</t>
  </si>
  <si>
    <t>totale al netto ritenuta</t>
  </si>
  <si>
    <t>Importo Lavori infrastrutture di supporto</t>
  </si>
  <si>
    <t>Importo incremento lavori infrastrutture di supporto</t>
  </si>
  <si>
    <t>Importo complessivo oneri sicurezza infrastrutture di supporto</t>
  </si>
  <si>
    <t>Importo incremento oneri sicurezza infrastrutture di supporto</t>
  </si>
  <si>
    <t xml:space="preserve">totale incremento sal infrastrutture di supporto </t>
  </si>
  <si>
    <t>selez. Si</t>
  </si>
  <si>
    <t xml:space="preserve">Mandati di pagamento e fatture  </t>
  </si>
  <si>
    <t>descrizione</t>
  </si>
  <si>
    <t>Provvedimento autorizzativo</t>
  </si>
  <si>
    <t>importo</t>
  </si>
  <si>
    <t>Certificato di pagamento</t>
  </si>
  <si>
    <t>data</t>
  </si>
  <si>
    <t>Importo iva esclusa</t>
  </si>
  <si>
    <t xml:space="preserve">fattura </t>
  </si>
  <si>
    <t xml:space="preserve">destinatario </t>
  </si>
  <si>
    <t>Iva</t>
  </si>
  <si>
    <t>totale fattura</t>
  </si>
  <si>
    <t>riferimento sal</t>
  </si>
  <si>
    <t>provvedimento di liquidazione</t>
  </si>
  <si>
    <t>totale provvedimento liquidazione</t>
  </si>
  <si>
    <t>mandato di pagamento</t>
  </si>
  <si>
    <t>quietanza di pagamento</t>
  </si>
  <si>
    <t>totale da riconoscere sul contributo statale (comprensivo di iva se dovuta)</t>
  </si>
  <si>
    <t>dichiarazione che gli importi nella colonna S  sono imputabili esclusivamente alle infrastrutture di supporto e sono quindi riconoscibili con il contributo statale</t>
  </si>
  <si>
    <t>descrizione numero e data</t>
  </si>
  <si>
    <t>numero</t>
  </si>
  <si>
    <t>mm/gg/aaaa</t>
  </si>
  <si>
    <t>totale</t>
  </si>
  <si>
    <t>PROSPETTO DI RENDICONTAZIONE-INFRASTRUTTURA ELETTRICO</t>
  </si>
  <si>
    <t>Comune di TRIESTE</t>
  </si>
  <si>
    <t>Importo incremento lavori totale sal</t>
  </si>
  <si>
    <t>Importo incremento oneri sicurezza totale sal</t>
  </si>
  <si>
    <t>totale sal infrastrutture di supporto infrastrutture di supporto</t>
  </si>
  <si>
    <t>ELETT.a.1</t>
  </si>
  <si>
    <t>ELETT a.2</t>
  </si>
  <si>
    <t>ELETT.a.2</t>
  </si>
  <si>
    <t>ELETT a.3</t>
  </si>
  <si>
    <t>ELETT.a.3</t>
  </si>
  <si>
    <t>ELETT a.4</t>
  </si>
  <si>
    <t>ELETT.a.4</t>
  </si>
  <si>
    <t>ELETT a.5</t>
  </si>
  <si>
    <t>ELETT.a.5</t>
  </si>
  <si>
    <t>ELETT a.6</t>
  </si>
  <si>
    <t>ELETT.a.6</t>
  </si>
  <si>
    <t>ELETT a.7</t>
  </si>
  <si>
    <t>ELETT. a.3</t>
  </si>
  <si>
    <t>ELETT b.2.</t>
  </si>
  <si>
    <t>ELETT b.3.</t>
  </si>
  <si>
    <t>ELETT. a3</t>
  </si>
  <si>
    <t>ELETT b.5.</t>
  </si>
  <si>
    <t>PROSPETTO DI RENDICONTAZIONE-INFRASTRUTTURA IDROGENO</t>
  </si>
  <si>
    <t>Città metropolitana di</t>
  </si>
  <si>
    <t xml:space="preserve">Importo Lavori </t>
  </si>
  <si>
    <t>Importo incremento lavori  sal</t>
  </si>
  <si>
    <t>Importo complessivo oneri sicurezza sal</t>
  </si>
  <si>
    <t>totale incremento sal</t>
  </si>
  <si>
    <t>dichiarazione che gli importi nella colonna S sono imputabili esclusivamente alle infrastrutture di supporto e sono quindi riconoscibili con il contributo statale</t>
  </si>
  <si>
    <t>idr.a10</t>
  </si>
  <si>
    <t>idr.a11</t>
  </si>
  <si>
    <t>idr.a12</t>
  </si>
  <si>
    <t>Comune</t>
  </si>
  <si>
    <t>anticipazione</t>
  </si>
  <si>
    <t>Comune di ANCONA</t>
  </si>
  <si>
    <t>E39J21004150004</t>
  </si>
  <si>
    <t>Comune di FOGGIA</t>
  </si>
  <si>
    <t>B70J21000000001</t>
  </si>
  <si>
    <t>C60J21000000005</t>
  </si>
  <si>
    <t>Comune di LATINA</t>
  </si>
  <si>
    <t>B20J21000020001</t>
  </si>
  <si>
    <t>Comune di PERUGIA</t>
  </si>
  <si>
    <t>C90J21000020001</t>
  </si>
  <si>
    <t>J20J21000000001</t>
  </si>
  <si>
    <t>I50J21000000001</t>
  </si>
  <si>
    <t>Comune di SASSARI</t>
  </si>
  <si>
    <t xml:space="preserve">B80J19000000001 </t>
  </si>
  <si>
    <t>Comune di SIRACUSA</t>
  </si>
  <si>
    <t>B39J21008950001</t>
  </si>
  <si>
    <t>Comune di TARANTO</t>
  </si>
  <si>
    <t>E50J20000000001</t>
  </si>
  <si>
    <t>F99J21003650001</t>
  </si>
  <si>
    <t>H10J21000020008 60347</t>
  </si>
  <si>
    <t>mezzi</t>
  </si>
  <si>
    <t>Infrastrutture</t>
  </si>
  <si>
    <t>TOTALE MEZZI+ INFRASTRUTTURE</t>
  </si>
  <si>
    <t>diesel o ibrido</t>
  </si>
  <si>
    <t>contributo statale</t>
  </si>
  <si>
    <t xml:space="preserve">cofinanziamento </t>
  </si>
  <si>
    <t>Fornitura colonnine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</si>
</sst>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€ &quot;* #,##0.00_-;&quot;-€ &quot;* #,##0.00_-;_-&quot;€ &quot;* \-??_-;_-@_-"/>
    <numFmt numFmtId="165" formatCode="[$€-2]\ #,##0.00;[Red]\-[$€-2]\ #,##0.00"/>
    <numFmt numFmtId="166" formatCode="0.0000%"/>
    <numFmt numFmtId="167" formatCode="&quot;€ &quot;#,##0.00;[Red]&quot;-€ &quot;#,##0.00"/>
    <numFmt numFmtId="168" formatCode="0_ ;\-0\ "/>
    <numFmt numFmtId="169" formatCode="_-* #,##0_-;\-* #,##0_-;_-* \-_-;_-@_-"/>
    <numFmt numFmtId="170" formatCode="_-* #,##0.00\ _€_-;\-* #,##0.00\ _€_-;_-* &quot;-&quot;??\ _€_-;_-@_-"/>
  </numFmts>
  <fonts count="70" x14ac:knownFonts="1">
    <font>
      <sz val="11"/>
      <color theme="1"/>
      <name val="Calibri"/>
      <family val="2"/>
      <charset val="1"/>
    </font>
    <font>
      <sz val="11"/>
      <color theme="1"/>
      <name val="Arial"/>
      <family val="2"/>
      <charset val="1"/>
    </font>
    <font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6"/>
      <name val="Cambria"/>
      <family val="1"/>
      <charset val="1"/>
    </font>
    <font>
      <b/>
      <sz val="26"/>
      <name val="Cambria"/>
      <family val="1"/>
      <charset val="1"/>
    </font>
    <font>
      <b/>
      <sz val="18"/>
      <name val="Cambria"/>
      <family val="1"/>
      <charset val="1"/>
    </font>
    <font>
      <b/>
      <sz val="22"/>
      <name val="Cambria"/>
      <family val="1"/>
      <charset val="1"/>
    </font>
    <font>
      <b/>
      <sz val="12"/>
      <name val="Cambria"/>
      <family val="1"/>
      <charset val="1"/>
    </font>
    <font>
      <b/>
      <sz val="12"/>
      <name val="Calibri"/>
      <family val="2"/>
      <charset val="1"/>
    </font>
    <font>
      <b/>
      <sz val="15"/>
      <name val="Cambria"/>
      <family val="1"/>
      <charset val="1"/>
    </font>
    <font>
      <sz val="12"/>
      <name val="Calibri"/>
      <family val="2"/>
      <charset val="1"/>
    </font>
    <font>
      <b/>
      <sz val="20"/>
      <name val="Cambria"/>
      <family val="1"/>
      <charset val="1"/>
    </font>
    <font>
      <sz val="14"/>
      <name val="Cambria"/>
      <family val="1"/>
      <charset val="1"/>
    </font>
    <font>
      <b/>
      <sz val="14"/>
      <name val="Cambria"/>
      <family val="1"/>
      <charset val="1"/>
    </font>
    <font>
      <b/>
      <sz val="14"/>
      <name val="Calibri"/>
      <family val="2"/>
      <charset val="1"/>
    </font>
    <font>
      <b/>
      <i/>
      <sz val="14"/>
      <name val="Cambria"/>
      <family val="1"/>
      <charset val="1"/>
    </font>
    <font>
      <sz val="28"/>
      <name val="Cambria"/>
      <family val="1"/>
      <charset val="1"/>
    </font>
    <font>
      <sz val="11"/>
      <name val="Cambria"/>
      <family val="1"/>
      <charset val="1"/>
    </font>
    <font>
      <i/>
      <sz val="11"/>
      <name val="Cambria"/>
      <family val="1"/>
      <charset val="1"/>
    </font>
    <font>
      <b/>
      <i/>
      <sz val="11"/>
      <name val="Cambria"/>
      <family val="1"/>
      <charset val="1"/>
    </font>
    <font>
      <b/>
      <sz val="11"/>
      <name val="Cambria"/>
      <family val="1"/>
      <charset val="1"/>
    </font>
    <font>
      <b/>
      <i/>
      <sz val="12"/>
      <name val="Cambria"/>
      <family val="1"/>
      <charset val="1"/>
    </font>
    <font>
      <b/>
      <sz val="10"/>
      <name val="Cambria"/>
      <family val="1"/>
      <charset val="1"/>
    </font>
    <font>
      <i/>
      <sz val="10"/>
      <name val="Cambria"/>
      <family val="1"/>
      <charset val="1"/>
    </font>
    <font>
      <i/>
      <sz val="12"/>
      <name val="Cambria"/>
      <family val="1"/>
      <charset val="1"/>
    </font>
    <font>
      <sz val="10"/>
      <name val="Cambria"/>
      <family val="1"/>
      <charset val="1"/>
    </font>
    <font>
      <b/>
      <sz val="11"/>
      <name val="Calibri"/>
      <family val="2"/>
      <charset val="1"/>
    </font>
    <font>
      <b/>
      <i/>
      <sz val="12"/>
      <name val="Calibri"/>
      <family val="2"/>
      <charset val="1"/>
    </font>
    <font>
      <sz val="11"/>
      <name val="TimesNewRomanPSMT"/>
      <family val="2"/>
    </font>
    <font>
      <b/>
      <i/>
      <sz val="10"/>
      <name val="Cambria"/>
      <family val="1"/>
      <charset val="1"/>
    </font>
    <font>
      <i/>
      <sz val="11"/>
      <name val="Calibri"/>
      <family val="2"/>
      <charset val="1"/>
    </font>
    <font>
      <i/>
      <sz val="12"/>
      <name val="Calibri"/>
      <family val="2"/>
      <charset val="1"/>
    </font>
    <font>
      <b/>
      <i/>
      <sz val="10"/>
      <name val="Calibri"/>
      <family val="2"/>
      <charset val="1"/>
    </font>
    <font>
      <i/>
      <sz val="10"/>
      <name val="Calibri"/>
      <family val="2"/>
      <charset val="1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28"/>
      <name val="Calibri"/>
      <family val="2"/>
      <charset val="1"/>
    </font>
    <font>
      <b/>
      <sz val="28"/>
      <name val="Cambria"/>
      <family val="1"/>
      <charset val="1"/>
    </font>
    <font>
      <sz val="22"/>
      <name val="Calibri"/>
      <family val="2"/>
      <charset val="1"/>
    </font>
    <font>
      <b/>
      <sz val="9"/>
      <name val="Calibri"/>
      <family val="2"/>
      <charset val="1"/>
    </font>
    <font>
      <b/>
      <u/>
      <sz val="11"/>
      <name val="Calibri"/>
      <family val="2"/>
      <charset val="1"/>
    </font>
    <font>
      <u/>
      <sz val="11"/>
      <name val="Calibri"/>
      <family val="2"/>
      <charset val="1"/>
    </font>
    <font>
      <b/>
      <sz val="16"/>
      <name val="Calibri"/>
      <family val="2"/>
      <charset val="1"/>
    </font>
    <font>
      <sz val="16"/>
      <name val="Calibri"/>
      <family val="2"/>
      <charset val="1"/>
    </font>
    <font>
      <sz val="14"/>
      <name val="Calibri"/>
      <family val="2"/>
      <charset val="1"/>
    </font>
    <font>
      <sz val="12"/>
      <name val="Cambria"/>
      <family val="1"/>
      <charset val="1"/>
    </font>
    <font>
      <b/>
      <sz val="10"/>
      <color rgb="FFFF0000"/>
      <name val="Calibri"/>
      <family val="2"/>
      <charset val="1"/>
    </font>
    <font>
      <b/>
      <sz val="10"/>
      <color rgb="FFFF0000"/>
      <name val="Cambria"/>
      <family val="1"/>
      <charset val="1"/>
    </font>
    <font>
      <sz val="9"/>
      <name val="Calibri"/>
      <family val="2"/>
      <charset val="1"/>
    </font>
    <font>
      <i/>
      <sz val="9"/>
      <name val="Calibri"/>
      <family val="2"/>
      <charset val="1"/>
    </font>
    <font>
      <sz val="8"/>
      <name val="Calibri"/>
      <family val="2"/>
      <charset val="1"/>
    </font>
    <font>
      <b/>
      <sz val="8"/>
      <name val="Cambria"/>
      <family val="1"/>
      <charset val="1"/>
    </font>
    <font>
      <b/>
      <sz val="8"/>
      <name val="Calibri"/>
      <family val="2"/>
      <charset val="1"/>
    </font>
    <font>
      <sz val="9"/>
      <name val="Cambria"/>
      <family val="1"/>
      <charset val="1"/>
    </font>
    <font>
      <sz val="9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charset val="1"/>
    </font>
    <font>
      <b/>
      <i/>
      <sz val="11"/>
      <color rgb="FFFF0000"/>
      <name val="Calibri"/>
      <family val="2"/>
      <charset val="1"/>
    </font>
    <font>
      <b/>
      <sz val="18"/>
      <color rgb="FFFF0000"/>
      <name val="Cambria"/>
      <family val="1"/>
      <charset val="1"/>
    </font>
    <font>
      <b/>
      <sz val="28"/>
      <color rgb="FFFF0000"/>
      <name val="Calibri"/>
      <family val="2"/>
      <charset val="1"/>
    </font>
    <font>
      <sz val="22"/>
      <color rgb="FFFF0000"/>
      <name val="Calibri"/>
      <family val="2"/>
      <charset val="1"/>
    </font>
    <font>
      <b/>
      <sz val="14"/>
      <color rgb="FFFF0000"/>
      <name val="Cambria"/>
      <family val="1"/>
      <charset val="1"/>
    </font>
    <font>
      <b/>
      <sz val="11"/>
      <color rgb="FFFF0000"/>
      <name val="Calibri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sz val="12"/>
      <color theme="1"/>
      <name val="Calibri"/>
      <family val="2"/>
      <charset val="1"/>
    </font>
    <font>
      <b/>
      <sz val="22"/>
      <color theme="1"/>
      <name val="Calibri"/>
      <family val="2"/>
      <charset val="1"/>
    </font>
  </fonts>
  <fills count="20">
    <fill>
      <patternFill patternType="none"/>
    </fill>
    <fill>
      <patternFill patternType="gray125"/>
    </fill>
    <fill>
      <patternFill patternType="solid">
        <fgColor theme="3" tint="0.79989013336588644"/>
        <bgColor rgb="FFD9D9D9"/>
      </patternFill>
    </fill>
    <fill>
      <patternFill patternType="solid">
        <fgColor rgb="FFC3D69B"/>
        <bgColor rgb="FFD7E4BD"/>
      </patternFill>
    </fill>
    <fill>
      <patternFill patternType="solid">
        <fgColor rgb="FFFFFFCC"/>
        <bgColor rgb="FFEBF1DE"/>
      </patternFill>
    </fill>
    <fill>
      <patternFill patternType="solid">
        <fgColor theme="0" tint="-0.14999847407452621"/>
        <bgColor rgb="FFDDD9C3"/>
      </patternFill>
    </fill>
    <fill>
      <patternFill patternType="solid">
        <fgColor rgb="FF0070C0"/>
        <bgColor rgb="FF008080"/>
      </patternFill>
    </fill>
    <fill>
      <patternFill patternType="solid">
        <fgColor rgb="FFCCFFFF"/>
        <bgColor rgb="FFDBEEF4"/>
      </patternFill>
    </fill>
    <fill>
      <patternFill patternType="solid">
        <fgColor theme="6" tint="0.59987182226020086"/>
        <bgColor rgb="FFDDD9C3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3" tint="0.59987182226020086"/>
        <bgColor rgb="FF95B3D7"/>
      </patternFill>
    </fill>
    <fill>
      <patternFill patternType="solid">
        <fgColor rgb="FF99FFCC"/>
        <bgColor rgb="FFCCFFFF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rgb="FFFFCC99"/>
        <bgColor rgb="FFDDD9C3"/>
      </patternFill>
    </fill>
    <fill>
      <patternFill patternType="solid">
        <fgColor theme="0" tint="-4.9989318521683403E-2"/>
        <bgColor rgb="FFEBF1DE"/>
      </patternFill>
    </fill>
    <fill>
      <patternFill patternType="solid">
        <fgColor rgb="FF92D050"/>
        <bgColor rgb="FFC3D69B"/>
      </patternFill>
    </fill>
    <fill>
      <patternFill patternType="solid">
        <fgColor theme="2" tint="-0.249977111117893"/>
        <bgColor rgb="FFC0C0C0"/>
      </patternFill>
    </fill>
    <fill>
      <patternFill patternType="solid">
        <fgColor theme="6" tint="0.79989013336588644"/>
        <bgColor rgb="FFF2F2F2"/>
      </patternFill>
    </fill>
    <fill>
      <patternFill patternType="solid">
        <fgColor rgb="FFDBEEF4"/>
        <bgColor rgb="FFEBF1DE"/>
      </patternFill>
    </fill>
    <fill>
      <patternFill patternType="solid">
        <fgColor rgb="FFC0C0C0"/>
        <bgColor rgb="FFC4BD97"/>
      </patternFill>
    </fill>
  </fills>
  <borders count="6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837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4" fontId="2" fillId="0" borderId="2" xfId="0" applyNumberFormat="1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5" fillId="0" borderId="0" xfId="0" applyFont="1" applyAlignment="1">
      <alignment vertical="center"/>
    </xf>
    <xf numFmtId="0" fontId="2" fillId="0" borderId="6" xfId="0" applyFont="1" applyBorder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/>
    <xf numFmtId="4" fontId="11" fillId="0" borderId="0" xfId="0" applyNumberFormat="1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4" xfId="0" applyFont="1" applyBorder="1"/>
    <xf numFmtId="0" fontId="13" fillId="0" borderId="6" xfId="0" applyFont="1" applyBorder="1"/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left" vertical="center"/>
    </xf>
    <xf numFmtId="49" fontId="15" fillId="0" borderId="0" xfId="0" applyNumberFormat="1" applyFont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8" fillId="0" borderId="1" xfId="0" applyFont="1" applyBorder="1"/>
    <xf numFmtId="0" fontId="18" fillId="0" borderId="2" xfId="0" applyFont="1" applyBorder="1"/>
    <xf numFmtId="4" fontId="19" fillId="0" borderId="2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8" fillId="0" borderId="2" xfId="0" applyFont="1" applyBorder="1" applyAlignment="1">
      <alignment vertical="center"/>
    </xf>
    <xf numFmtId="4" fontId="8" fillId="0" borderId="9" xfId="0" applyNumberFormat="1" applyFont="1" applyBorder="1" applyAlignment="1">
      <alignment vertical="center"/>
    </xf>
    <xf numFmtId="0" fontId="18" fillId="0" borderId="3" xfId="0" applyFont="1" applyBorder="1"/>
    <xf numFmtId="0" fontId="18" fillId="0" borderId="0" xfId="0" applyFont="1"/>
    <xf numFmtId="0" fontId="21" fillId="0" borderId="4" xfId="0" applyFont="1" applyBorder="1"/>
    <xf numFmtId="4" fontId="14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/>
    <xf numFmtId="4" fontId="23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1" fillId="0" borderId="6" xfId="0" applyFont="1" applyBorder="1"/>
    <xf numFmtId="0" fontId="21" fillId="0" borderId="0" xfId="0" applyFont="1"/>
    <xf numFmtId="0" fontId="23" fillId="0" borderId="4" xfId="0" applyFont="1" applyBorder="1"/>
    <xf numFmtId="0" fontId="23" fillId="0" borderId="6" xfId="0" applyFont="1" applyBorder="1"/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wrapText="1"/>
    </xf>
    <xf numFmtId="4" fontId="23" fillId="0" borderId="0" xfId="0" applyNumberFormat="1" applyFont="1"/>
    <xf numFmtId="0" fontId="24" fillId="8" borderId="17" xfId="0" applyFont="1" applyFill="1" applyBorder="1" applyAlignment="1">
      <alignment horizontal="center" vertical="center"/>
    </xf>
    <xf numFmtId="0" fontId="14" fillId="0" borderId="4" xfId="0" applyFont="1" applyBorder="1"/>
    <xf numFmtId="4" fontId="14" fillId="0" borderId="0" xfId="0" applyNumberFormat="1" applyFont="1"/>
    <xf numFmtId="0" fontId="26" fillId="8" borderId="18" xfId="0" applyFont="1" applyFill="1" applyBorder="1" applyAlignment="1">
      <alignment horizontal="center" vertical="center"/>
    </xf>
    <xf numFmtId="0" fontId="26" fillId="8" borderId="16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4" fontId="26" fillId="8" borderId="15" xfId="0" applyNumberFormat="1" applyFont="1" applyFill="1" applyBorder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0" fontId="14" fillId="0" borderId="6" xfId="0" applyFont="1" applyBorder="1"/>
    <xf numFmtId="0" fontId="14" fillId="0" borderId="0" xfId="0" applyFont="1"/>
    <xf numFmtId="0" fontId="27" fillId="0" borderId="4" xfId="0" applyFont="1" applyBorder="1" applyProtection="1">
      <protection hidden="1"/>
    </xf>
    <xf numFmtId="4" fontId="27" fillId="0" borderId="0" xfId="0" applyNumberFormat="1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27" fillId="0" borderId="6" xfId="0" applyFont="1" applyBorder="1" applyProtection="1">
      <protection hidden="1"/>
    </xf>
    <xf numFmtId="0" fontId="27" fillId="0" borderId="0" xfId="0" applyFont="1" applyProtection="1">
      <protection hidden="1"/>
    </xf>
    <xf numFmtId="0" fontId="13" fillId="0" borderId="4" xfId="0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0" fontId="22" fillId="7" borderId="19" xfId="0" applyFont="1" applyFill="1" applyBorder="1" applyAlignment="1">
      <alignment horizontal="center" vertical="center"/>
    </xf>
    <xf numFmtId="0" fontId="29" fillId="4" borderId="19" xfId="0" applyFont="1" applyFill="1" applyBorder="1" applyAlignment="1" applyProtection="1">
      <alignment horizontal="center" vertical="center"/>
      <protection locked="0"/>
    </xf>
    <xf numFmtId="0" fontId="26" fillId="4" borderId="19" xfId="0" applyFont="1" applyFill="1" applyBorder="1" applyAlignment="1" applyProtection="1">
      <alignment horizontal="center" vertical="center"/>
      <protection locked="0"/>
    </xf>
    <xf numFmtId="14" fontId="26" fillId="4" borderId="19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49" fontId="26" fillId="4" borderId="19" xfId="0" applyNumberFormat="1" applyFont="1" applyFill="1" applyBorder="1" applyAlignment="1" applyProtection="1">
      <alignment horizontal="left" vertical="center"/>
      <protection locked="0"/>
    </xf>
    <xf numFmtId="49" fontId="26" fillId="4" borderId="19" xfId="0" applyNumberFormat="1" applyFont="1" applyFill="1" applyBorder="1" applyAlignment="1" applyProtection="1">
      <alignment horizontal="center" vertical="center"/>
      <protection locked="0"/>
    </xf>
    <xf numFmtId="4" fontId="26" fillId="0" borderId="0" xfId="0" applyNumberFormat="1" applyFont="1" applyAlignment="1">
      <alignment vertical="center"/>
    </xf>
    <xf numFmtId="164" fontId="26" fillId="4" borderId="19" xfId="0" applyNumberFormat="1" applyFont="1" applyFill="1" applyBorder="1" applyProtection="1">
      <protection locked="0"/>
    </xf>
    <xf numFmtId="49" fontId="26" fillId="4" borderId="19" xfId="0" applyNumberFormat="1" applyFont="1" applyFill="1" applyBorder="1" applyAlignment="1" applyProtection="1">
      <alignment vertical="center"/>
      <protection locked="0"/>
    </xf>
    <xf numFmtId="4" fontId="26" fillId="2" borderId="19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164" fontId="26" fillId="5" borderId="19" xfId="0" applyNumberFormat="1" applyFont="1" applyFill="1" applyBorder="1"/>
    <xf numFmtId="4" fontId="26" fillId="4" borderId="19" xfId="0" applyNumberFormat="1" applyFont="1" applyFill="1" applyBorder="1" applyAlignment="1" applyProtection="1">
      <alignment horizontal="center" vertical="center"/>
      <protection locked="0"/>
    </xf>
    <xf numFmtId="4" fontId="26" fillId="0" borderId="0" xfId="0" applyNumberFormat="1" applyFont="1" applyAlignment="1" applyProtection="1">
      <alignment horizontal="center" vertical="center"/>
      <protection locked="0"/>
    </xf>
    <xf numFmtId="0" fontId="13" fillId="0" borderId="6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30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" fontId="23" fillId="0" borderId="20" xfId="0" applyNumberFormat="1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4" fontId="23" fillId="0" borderId="0" xfId="0" applyNumberFormat="1" applyFont="1" applyAlignment="1" applyProtection="1">
      <alignment vertical="center"/>
      <protection locked="0"/>
    </xf>
    <xf numFmtId="4" fontId="26" fillId="0" borderId="0" xfId="0" applyNumberFormat="1" applyFont="1" applyAlignment="1" applyProtection="1">
      <alignment vertical="center"/>
      <protection hidden="1"/>
    </xf>
    <xf numFmtId="4" fontId="26" fillId="0" borderId="0" xfId="0" applyNumberFormat="1" applyFont="1" applyAlignment="1" applyProtection="1">
      <alignment horizontal="right" vertical="center"/>
      <protection hidden="1"/>
    </xf>
    <xf numFmtId="4" fontId="23" fillId="0" borderId="0" xfId="0" applyNumberFormat="1" applyFont="1" applyAlignment="1" applyProtection="1">
      <alignment horizontal="center" vertical="center"/>
      <protection locked="0"/>
    </xf>
    <xf numFmtId="0" fontId="23" fillId="5" borderId="5" xfId="0" applyFont="1" applyFill="1" applyBorder="1" applyAlignment="1" applyProtection="1">
      <alignment vertical="center"/>
      <protection locked="0"/>
    </xf>
    <xf numFmtId="164" fontId="23" fillId="5" borderId="19" xfId="0" applyNumberFormat="1" applyFont="1" applyFill="1" applyBorder="1"/>
    <xf numFmtId="0" fontId="31" fillId="0" borderId="4" xfId="0" applyFont="1" applyBorder="1" applyAlignment="1" applyProtection="1">
      <alignment vertical="top"/>
      <protection hidden="1"/>
    </xf>
    <xf numFmtId="4" fontId="32" fillId="0" borderId="0" xfId="0" applyNumberFormat="1" applyFont="1" applyAlignment="1" applyProtection="1">
      <alignment horizontal="center" vertical="top"/>
      <protection hidden="1"/>
    </xf>
    <xf numFmtId="0" fontId="28" fillId="0" borderId="0" xfId="0" applyFont="1" applyAlignment="1" applyProtection="1">
      <alignment horizontal="center" vertical="top"/>
      <protection hidden="1"/>
    </xf>
    <xf numFmtId="0" fontId="33" fillId="0" borderId="0" xfId="0" applyFont="1" applyAlignment="1" applyProtection="1">
      <alignment horizontal="center" vertical="top"/>
      <protection hidden="1"/>
    </xf>
    <xf numFmtId="0" fontId="34" fillId="0" borderId="0" xfId="0" applyFont="1" applyAlignment="1" applyProtection="1">
      <alignment horizontal="center" vertical="top"/>
      <protection hidden="1"/>
    </xf>
    <xf numFmtId="4" fontId="34" fillId="0" borderId="0" xfId="0" applyNumberFormat="1" applyFont="1" applyAlignment="1" applyProtection="1">
      <alignment horizontal="center" vertical="top"/>
      <protection hidden="1"/>
    </xf>
    <xf numFmtId="0" fontId="34" fillId="0" borderId="0" xfId="0" applyFont="1" applyAlignment="1" applyProtection="1">
      <alignment vertical="top"/>
      <protection hidden="1"/>
    </xf>
    <xf numFmtId="0" fontId="31" fillId="0" borderId="6" xfId="0" applyFont="1" applyBorder="1" applyAlignment="1" applyProtection="1">
      <alignment vertical="top"/>
      <protection hidden="1"/>
    </xf>
    <xf numFmtId="0" fontId="31" fillId="0" borderId="0" xfId="0" applyFont="1" applyAlignment="1" applyProtection="1">
      <alignment vertical="top"/>
      <protection hidden="1"/>
    </xf>
    <xf numFmtId="164" fontId="23" fillId="9" borderId="19" xfId="0" applyNumberFormat="1" applyFont="1" applyFill="1" applyBorder="1" applyAlignment="1">
      <alignment vertical="center"/>
    </xf>
    <xf numFmtId="0" fontId="34" fillId="0" borderId="2" xfId="0" applyFont="1" applyBorder="1" applyAlignment="1" applyProtection="1">
      <alignment vertical="top"/>
      <protection hidden="1"/>
    </xf>
    <xf numFmtId="4" fontId="34" fillId="0" borderId="2" xfId="0" applyNumberFormat="1" applyFont="1" applyBorder="1" applyAlignment="1" applyProtection="1">
      <alignment horizontal="center" vertical="top"/>
      <protection hidden="1"/>
    </xf>
    <xf numFmtId="4" fontId="34" fillId="0" borderId="2" xfId="0" applyNumberFormat="1" applyFont="1" applyBorder="1" applyAlignment="1" applyProtection="1">
      <alignment horizontal="center" vertical="top" wrapText="1"/>
      <protection hidden="1"/>
    </xf>
    <xf numFmtId="0" fontId="34" fillId="0" borderId="3" xfId="0" applyFont="1" applyBorder="1" applyAlignment="1" applyProtection="1">
      <alignment vertical="top"/>
      <protection hidden="1"/>
    </xf>
    <xf numFmtId="0" fontId="28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10" borderId="10" xfId="0" applyFont="1" applyFill="1" applyBorder="1" applyAlignment="1">
      <alignment horizontal="center"/>
    </xf>
    <xf numFmtId="4" fontId="35" fillId="0" borderId="0" xfId="0" applyNumberFormat="1" applyFont="1"/>
    <xf numFmtId="0" fontId="26" fillId="10" borderId="21" xfId="0" applyFont="1" applyFill="1" applyBorder="1" applyAlignment="1">
      <alignment horizontal="center" wrapText="1"/>
    </xf>
    <xf numFmtId="0" fontId="35" fillId="0" borderId="0" xfId="0" applyFont="1"/>
    <xf numFmtId="0" fontId="35" fillId="0" borderId="8" xfId="0" applyFont="1" applyBorder="1"/>
    <xf numFmtId="164" fontId="23" fillId="10" borderId="16" xfId="0" applyNumberFormat="1" applyFont="1" applyFill="1" applyBorder="1" applyAlignment="1">
      <alignment vertical="center"/>
    </xf>
    <xf numFmtId="4" fontId="35" fillId="0" borderId="8" xfId="0" applyNumberFormat="1" applyFont="1" applyBorder="1"/>
    <xf numFmtId="164" fontId="23" fillId="10" borderId="18" xfId="0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14" fillId="0" borderId="0" xfId="0" applyFont="1" applyAlignment="1" applyProtection="1">
      <alignment vertical="top"/>
      <protection locked="0"/>
    </xf>
    <xf numFmtId="0" fontId="2" fillId="0" borderId="22" xfId="0" applyFont="1" applyBorder="1"/>
    <xf numFmtId="0" fontId="2" fillId="0" borderId="8" xfId="0" applyFont="1" applyBorder="1"/>
    <xf numFmtId="4" fontId="2" fillId="0" borderId="8" xfId="0" applyNumberFormat="1" applyFont="1" applyBorder="1"/>
    <xf numFmtId="0" fontId="3" fillId="0" borderId="8" xfId="0" applyFont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2" fillId="0" borderId="23" xfId="0" applyFont="1" applyBorder="1"/>
    <xf numFmtId="0" fontId="3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0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2" xfId="0" applyFont="1" applyBorder="1"/>
    <xf numFmtId="0" fontId="23" fillId="0" borderId="2" xfId="0" applyFont="1" applyBorder="1" applyAlignment="1">
      <alignment vertical="center"/>
    </xf>
    <xf numFmtId="4" fontId="24" fillId="0" borderId="2" xfId="0" applyNumberFormat="1" applyFont="1" applyBorder="1" applyAlignment="1">
      <alignment horizontal="center"/>
    </xf>
    <xf numFmtId="4" fontId="23" fillId="0" borderId="9" xfId="0" applyNumberFormat="1" applyFont="1" applyBorder="1" applyAlignment="1">
      <alignment vertical="center"/>
    </xf>
    <xf numFmtId="0" fontId="33" fillId="0" borderId="0" xfId="0" applyFont="1" applyAlignment="1" applyProtection="1">
      <alignment horizontal="center"/>
      <protection hidden="1"/>
    </xf>
    <xf numFmtId="0" fontId="36" fillId="0" borderId="0" xfId="0" applyFont="1" applyAlignment="1" applyProtection="1">
      <alignment horizontal="center"/>
      <protection hidden="1"/>
    </xf>
    <xf numFmtId="0" fontId="36" fillId="0" borderId="0" xfId="0" applyFont="1" applyProtection="1">
      <protection hidden="1"/>
    </xf>
    <xf numFmtId="4" fontId="36" fillId="0" borderId="0" xfId="0" applyNumberFormat="1" applyFont="1" applyProtection="1">
      <protection hidden="1"/>
    </xf>
    <xf numFmtId="0" fontId="34" fillId="0" borderId="0" xfId="0" applyFont="1" applyAlignment="1" applyProtection="1">
      <alignment horizontal="center" vertical="top" wrapText="1"/>
      <protection hidden="1"/>
    </xf>
    <xf numFmtId="0" fontId="22" fillId="11" borderId="19" xfId="0" applyFont="1" applyFill="1" applyBorder="1" applyAlignment="1">
      <alignment horizontal="center" vertical="center"/>
    </xf>
    <xf numFmtId="49" fontId="26" fillId="4" borderId="19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top"/>
      <protection hidden="1"/>
    </xf>
    <xf numFmtId="0" fontId="26" fillId="8" borderId="16" xfId="0" applyFont="1" applyFill="1" applyBorder="1" applyAlignment="1">
      <alignment horizontal="center" vertical="center"/>
    </xf>
    <xf numFmtId="0" fontId="22" fillId="12" borderId="19" xfId="0" applyFont="1" applyFill="1" applyBorder="1" applyAlignment="1">
      <alignment horizontal="center" vertical="center"/>
    </xf>
    <xf numFmtId="49" fontId="26" fillId="4" borderId="19" xfId="0" applyNumberFormat="1" applyFont="1" applyFill="1" applyBorder="1" applyAlignment="1" applyProtection="1">
      <alignment horizontal="left" vertical="center" wrapText="1"/>
      <protection locked="0"/>
    </xf>
    <xf numFmtId="0" fontId="22" fillId="13" borderId="1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8" fillId="3" borderId="24" xfId="0" applyFont="1" applyFill="1" applyBorder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37" fillId="0" borderId="0" xfId="0" applyFont="1" applyAlignment="1" applyProtection="1">
      <alignment vertical="center"/>
      <protection locked="0"/>
    </xf>
    <xf numFmtId="0" fontId="38" fillId="0" borderId="0" xfId="0" applyFont="1" applyAlignment="1">
      <alignment horizontal="center" vertical="center"/>
    </xf>
    <xf numFmtId="0" fontId="37" fillId="0" borderId="0" xfId="0" applyFont="1" applyAlignment="1" applyProtection="1">
      <alignment horizontal="center" vertical="center"/>
      <protection locked="0"/>
    </xf>
    <xf numFmtId="0" fontId="39" fillId="0" borderId="0" xfId="0" applyFont="1"/>
    <xf numFmtId="0" fontId="14" fillId="0" borderId="0" xfId="0" applyFont="1" applyAlignment="1">
      <alignment horizontal="center" vertical="center" wrapText="1"/>
    </xf>
    <xf numFmtId="49" fontId="40" fillId="0" borderId="0" xfId="0" applyNumberFormat="1" applyFont="1" applyAlignment="1" applyProtection="1">
      <alignment vertical="center" wrapText="1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16" fillId="7" borderId="7" xfId="0" applyFont="1" applyFill="1" applyBorder="1" applyAlignment="1">
      <alignment vertical="center"/>
    </xf>
    <xf numFmtId="0" fontId="16" fillId="7" borderId="9" xfId="0" applyFont="1" applyFill="1" applyBorder="1" applyAlignment="1">
      <alignment vertical="center"/>
    </xf>
    <xf numFmtId="0" fontId="16" fillId="7" borderId="25" xfId="0" applyFont="1" applyFill="1" applyBorder="1" applyAlignment="1">
      <alignment vertical="center"/>
    </xf>
    <xf numFmtId="0" fontId="2" fillId="14" borderId="29" xfId="0" applyFont="1" applyFill="1" applyBorder="1"/>
    <xf numFmtId="0" fontId="2" fillId="4" borderId="30" xfId="0" applyFont="1" applyFill="1" applyBorder="1" applyProtection="1">
      <protection locked="0"/>
    </xf>
    <xf numFmtId="165" fontId="2" fillId="4" borderId="31" xfId="0" applyNumberFormat="1" applyFont="1" applyFill="1" applyBorder="1" applyProtection="1">
      <protection locked="0"/>
    </xf>
    <xf numFmtId="165" fontId="2" fillId="14" borderId="31" xfId="0" applyNumberFormat="1" applyFont="1" applyFill="1" applyBorder="1"/>
    <xf numFmtId="0" fontId="21" fillId="3" borderId="32" xfId="0" applyFont="1" applyFill="1" applyBorder="1" applyAlignment="1">
      <alignment vertical="center" wrapText="1"/>
    </xf>
    <xf numFmtId="49" fontId="2" fillId="4" borderId="21" xfId="0" applyNumberFormat="1" applyFont="1" applyFill="1" applyBorder="1" applyProtection="1">
      <protection locked="0"/>
    </xf>
    <xf numFmtId="0" fontId="21" fillId="3" borderId="29" xfId="0" applyFont="1" applyFill="1" applyBorder="1" applyAlignment="1">
      <alignment vertical="center" wrapText="1"/>
    </xf>
    <xf numFmtId="49" fontId="2" fillId="4" borderId="14" xfId="0" applyNumberFormat="1" applyFont="1" applyFill="1" applyBorder="1" applyProtection="1">
      <protection locked="0"/>
    </xf>
    <xf numFmtId="0" fontId="21" fillId="3" borderId="12" xfId="0" applyFont="1" applyFill="1" applyBorder="1" applyAlignment="1">
      <alignment vertical="center" wrapText="1"/>
    </xf>
    <xf numFmtId="49" fontId="2" fillId="4" borderId="18" xfId="0" applyNumberFormat="1" applyFont="1" applyFill="1" applyBorder="1" applyProtection="1">
      <protection locked="0"/>
    </xf>
    <xf numFmtId="0" fontId="27" fillId="5" borderId="29" xfId="0" applyFont="1" applyFill="1" applyBorder="1"/>
    <xf numFmtId="0" fontId="41" fillId="5" borderId="30" xfId="0" applyFont="1" applyFill="1" applyBorder="1"/>
    <xf numFmtId="165" fontId="27" fillId="5" borderId="31" xfId="0" applyNumberFormat="1" applyFont="1" applyFill="1" applyBorder="1"/>
    <xf numFmtId="0" fontId="21" fillId="0" borderId="0" xfId="0" applyFont="1" applyAlignment="1">
      <alignment vertical="center" wrapText="1"/>
    </xf>
    <xf numFmtId="49" fontId="2" fillId="0" borderId="0" xfId="0" applyNumberFormat="1" applyFont="1" applyProtection="1">
      <protection locked="0"/>
    </xf>
    <xf numFmtId="0" fontId="27" fillId="0" borderId="29" xfId="0" applyFont="1" applyBorder="1"/>
    <xf numFmtId="0" fontId="27" fillId="0" borderId="30" xfId="0" applyFont="1" applyBorder="1"/>
    <xf numFmtId="0" fontId="27" fillId="0" borderId="31" xfId="0" applyFont="1" applyBorder="1" applyAlignment="1">
      <alignment horizontal="center"/>
    </xf>
    <xf numFmtId="0" fontId="2" fillId="15" borderId="0" xfId="0" applyFont="1" applyFill="1"/>
    <xf numFmtId="0" fontId="42" fillId="14" borderId="30" xfId="0" applyFont="1" applyFill="1" applyBorder="1"/>
    <xf numFmtId="165" fontId="42" fillId="14" borderId="31" xfId="0" applyNumberFormat="1" applyFont="1" applyFill="1" applyBorder="1"/>
    <xf numFmtId="165" fontId="2" fillId="14" borderId="33" xfId="0" applyNumberFormat="1" applyFont="1" applyFill="1" applyBorder="1"/>
    <xf numFmtId="0" fontId="2" fillId="0" borderId="31" xfId="0" applyFont="1" applyBorder="1"/>
    <xf numFmtId="0" fontId="2" fillId="0" borderId="33" xfId="0" applyFont="1" applyBorder="1"/>
    <xf numFmtId="0" fontId="12" fillId="0" borderId="0" xfId="0" applyFont="1" applyAlignment="1">
      <alignment vertical="center"/>
    </xf>
    <xf numFmtId="165" fontId="27" fillId="14" borderId="16" xfId="0" applyNumberFormat="1" applyFont="1" applyFill="1" applyBorder="1"/>
    <xf numFmtId="165" fontId="27" fillId="14" borderId="34" xfId="0" applyNumberFormat="1" applyFont="1" applyFill="1" applyBorder="1"/>
    <xf numFmtId="0" fontId="34" fillId="0" borderId="11" xfId="0" applyFont="1" applyBorder="1" applyAlignment="1" applyProtection="1">
      <alignment vertical="top"/>
      <protection hidden="1"/>
    </xf>
    <xf numFmtId="4" fontId="34" fillId="0" borderId="11" xfId="0" applyNumberFormat="1" applyFont="1" applyBorder="1" applyAlignment="1" applyProtection="1">
      <alignment horizontal="center" vertical="top"/>
      <protection hidden="1"/>
    </xf>
    <xf numFmtId="4" fontId="34" fillId="0" borderId="11" xfId="0" applyNumberFormat="1" applyFont="1" applyBorder="1" applyAlignment="1" applyProtection="1">
      <alignment horizontal="center" vertical="top" wrapText="1"/>
      <protection hidden="1"/>
    </xf>
    <xf numFmtId="0" fontId="23" fillId="0" borderId="0" xfId="0" applyFont="1" applyAlignment="1" applyProtection="1">
      <alignment vertical="center" wrapText="1"/>
      <protection hidden="1"/>
    </xf>
    <xf numFmtId="164" fontId="23" fillId="9" borderId="16" xfId="0" applyNumberFormat="1" applyFont="1" applyFill="1" applyBorder="1" applyAlignment="1">
      <alignment vertical="center"/>
    </xf>
    <xf numFmtId="165" fontId="23" fillId="10" borderId="16" xfId="0" applyNumberFormat="1" applyFont="1" applyFill="1" applyBorder="1" applyAlignment="1">
      <alignment vertical="center"/>
    </xf>
    <xf numFmtId="0" fontId="16" fillId="11" borderId="30" xfId="0" applyFont="1" applyFill="1" applyBorder="1" applyAlignment="1">
      <alignment vertical="center"/>
    </xf>
    <xf numFmtId="0" fontId="16" fillId="11" borderId="35" xfId="0" applyFont="1" applyFill="1" applyBorder="1" applyAlignment="1">
      <alignment vertical="center"/>
    </xf>
    <xf numFmtId="0" fontId="16" fillId="11" borderId="25" xfId="0" applyFont="1" applyFill="1" applyBorder="1" applyAlignment="1">
      <alignment vertical="center"/>
    </xf>
    <xf numFmtId="0" fontId="21" fillId="3" borderId="36" xfId="0" applyFont="1" applyFill="1" applyBorder="1" applyAlignment="1">
      <alignment vertical="center" wrapText="1"/>
    </xf>
    <xf numFmtId="0" fontId="21" fillId="3" borderId="37" xfId="0" applyFont="1" applyFill="1" applyBorder="1" applyAlignment="1">
      <alignment vertical="center" wrapText="1"/>
    </xf>
    <xf numFmtId="0" fontId="21" fillId="3" borderId="38" xfId="0" applyFont="1" applyFill="1" applyBorder="1" applyAlignment="1">
      <alignment vertical="center" wrapText="1"/>
    </xf>
    <xf numFmtId="0" fontId="27" fillId="14" borderId="4" xfId="0" applyFont="1" applyFill="1" applyBorder="1" applyAlignment="1">
      <alignment horizontal="center"/>
    </xf>
    <xf numFmtId="0" fontId="27" fillId="14" borderId="0" xfId="0" applyFont="1" applyFill="1" applyAlignment="1">
      <alignment horizontal="center"/>
    </xf>
    <xf numFmtId="165" fontId="27" fillId="14" borderId="0" xfId="0" applyNumberFormat="1" applyFont="1" applyFill="1"/>
    <xf numFmtId="165" fontId="27" fillId="14" borderId="6" xfId="0" applyNumberFormat="1" applyFont="1" applyFill="1" applyBorder="1"/>
    <xf numFmtId="0" fontId="34" fillId="0" borderId="4" xfId="0" applyFont="1" applyBorder="1" applyAlignment="1" applyProtection="1">
      <alignment horizontal="center" vertical="top"/>
      <protection hidden="1"/>
    </xf>
    <xf numFmtId="0" fontId="34" fillId="0" borderId="6" xfId="0" applyFont="1" applyBorder="1" applyAlignment="1" applyProtection="1">
      <alignment horizontal="center" vertical="top"/>
      <protection hidden="1"/>
    </xf>
    <xf numFmtId="0" fontId="26" fillId="10" borderId="28" xfId="0" applyFont="1" applyFill="1" applyBorder="1" applyAlignment="1">
      <alignment horizontal="center"/>
    </xf>
    <xf numFmtId="0" fontId="26" fillId="10" borderId="10" xfId="0" applyFont="1" applyFill="1" applyBorder="1" applyAlignment="1">
      <alignment horizontal="center" wrapText="1"/>
    </xf>
    <xf numFmtId="165" fontId="23" fillId="10" borderId="39" xfId="0" applyNumberFormat="1" applyFont="1" applyFill="1" applyBorder="1" applyAlignment="1">
      <alignment vertical="center"/>
    </xf>
    <xf numFmtId="0" fontId="23" fillId="0" borderId="1" xfId="0" applyFont="1" applyBorder="1" applyAlignment="1" applyProtection="1">
      <alignment vertical="center" wrapText="1"/>
      <protection hidden="1"/>
    </xf>
    <xf numFmtId="4" fontId="35" fillId="0" borderId="6" xfId="0" applyNumberFormat="1" applyFont="1" applyBorder="1"/>
    <xf numFmtId="0" fontId="6" fillId="0" borderId="0" xfId="0" applyFont="1" applyAlignment="1">
      <alignment horizontal="right" vertical="center" textRotation="255"/>
    </xf>
    <xf numFmtId="0" fontId="23" fillId="0" borderId="0" xfId="0" applyFont="1" applyAlignment="1" applyProtection="1">
      <alignment horizontal="left" vertical="top"/>
      <protection locked="0"/>
    </xf>
    <xf numFmtId="0" fontId="16" fillId="16" borderId="25" xfId="0" applyFont="1" applyFill="1" applyBorder="1" applyAlignment="1">
      <alignment vertical="center"/>
    </xf>
    <xf numFmtId="0" fontId="27" fillId="14" borderId="19" xfId="0" applyFont="1" applyFill="1" applyBorder="1"/>
    <xf numFmtId="0" fontId="27" fillId="14" borderId="30" xfId="0" applyFont="1" applyFill="1" applyBorder="1"/>
    <xf numFmtId="0" fontId="2" fillId="14" borderId="19" xfId="0" applyFont="1" applyFill="1" applyBorder="1"/>
    <xf numFmtId="0" fontId="27" fillId="5" borderId="19" xfId="0" applyFont="1" applyFill="1" applyBorder="1"/>
    <xf numFmtId="0" fontId="27" fillId="0" borderId="19" xfId="0" applyFont="1" applyBorder="1"/>
    <xf numFmtId="0" fontId="2" fillId="14" borderId="19" xfId="0" applyFont="1" applyFill="1" applyBorder="1" applyProtection="1">
      <protection locked="0"/>
    </xf>
    <xf numFmtId="0" fontId="23" fillId="0" borderId="2" xfId="0" applyFont="1" applyBorder="1" applyAlignment="1" applyProtection="1">
      <alignment vertical="center" wrapText="1"/>
      <protection hidden="1"/>
    </xf>
    <xf numFmtId="0" fontId="23" fillId="0" borderId="0" xfId="0" applyFont="1" applyAlignment="1" applyProtection="1">
      <alignment vertical="top"/>
      <protection locked="0"/>
    </xf>
    <xf numFmtId="4" fontId="2" fillId="0" borderId="1" xfId="0" applyNumberFormat="1" applyFont="1" applyBorder="1"/>
    <xf numFmtId="0" fontId="6" fillId="0" borderId="4" xfId="0" applyFont="1" applyBorder="1" applyAlignment="1">
      <alignment horizontal="center" vertical="center"/>
    </xf>
    <xf numFmtId="49" fontId="15" fillId="5" borderId="24" xfId="0" applyNumberFormat="1" applyFont="1" applyFill="1" applyBorder="1" applyAlignment="1">
      <alignment horizontal="left" vertical="center"/>
    </xf>
    <xf numFmtId="1" fontId="4" fillId="4" borderId="25" xfId="0" applyNumberFormat="1" applyFont="1" applyFill="1" applyBorder="1" applyAlignment="1" applyProtection="1">
      <alignment vertical="center"/>
      <protection locked="0"/>
    </xf>
    <xf numFmtId="0" fontId="43" fillId="3" borderId="41" xfId="0" applyFont="1" applyFill="1" applyBorder="1" applyAlignment="1">
      <alignment horizontal="center"/>
    </xf>
    <xf numFmtId="4" fontId="2" fillId="0" borderId="4" xfId="0" applyNumberFormat="1" applyFont="1" applyBorder="1"/>
    <xf numFmtId="0" fontId="45" fillId="0" borderId="0" xfId="0" applyFont="1"/>
    <xf numFmtId="0" fontId="8" fillId="0" borderId="4" xfId="0" applyFont="1" applyBorder="1" applyAlignment="1">
      <alignment horizontal="center" vertical="center"/>
    </xf>
    <xf numFmtId="0" fontId="8" fillId="3" borderId="7" xfId="0" applyFont="1" applyFill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3" fillId="18" borderId="0" xfId="0" applyFont="1" applyFill="1"/>
    <xf numFmtId="0" fontId="23" fillId="8" borderId="29" xfId="0" applyFont="1" applyFill="1" applyBorder="1" applyAlignment="1">
      <alignment horizontal="center" vertical="center"/>
    </xf>
    <xf numFmtId="0" fontId="23" fillId="8" borderId="19" xfId="0" applyFont="1" applyFill="1" applyBorder="1" applyAlignment="1">
      <alignment horizontal="center" vertical="center"/>
    </xf>
    <xf numFmtId="0" fontId="23" fillId="8" borderId="14" xfId="0" applyFont="1" applyFill="1" applyBorder="1" applyAlignment="1">
      <alignment horizontal="center" vertical="center"/>
    </xf>
    <xf numFmtId="0" fontId="34" fillId="5" borderId="29" xfId="0" applyFont="1" applyFill="1" applyBorder="1" applyAlignment="1">
      <alignment horizontal="center" vertical="center"/>
    </xf>
    <xf numFmtId="0" fontId="34" fillId="5" borderId="19" xfId="0" applyFont="1" applyFill="1" applyBorder="1" applyAlignment="1">
      <alignment horizontal="center" vertical="center"/>
    </xf>
    <xf numFmtId="0" fontId="34" fillId="5" borderId="14" xfId="0" applyFont="1" applyFill="1" applyBorder="1" applyAlignment="1">
      <alignment horizontal="center" vertical="center"/>
    </xf>
    <xf numFmtId="0" fontId="36" fillId="8" borderId="29" xfId="0" applyFont="1" applyFill="1" applyBorder="1" applyAlignment="1">
      <alignment vertical="center" wrapText="1"/>
    </xf>
    <xf numFmtId="0" fontId="36" fillId="8" borderId="19" xfId="0" applyFont="1" applyFill="1" applyBorder="1" applyAlignment="1">
      <alignment vertical="center" wrapText="1"/>
    </xf>
    <xf numFmtId="0" fontId="36" fillId="8" borderId="14" xfId="0" applyFont="1" applyFill="1" applyBorder="1" applyAlignment="1">
      <alignment vertical="center" wrapText="1"/>
    </xf>
    <xf numFmtId="4" fontId="13" fillId="0" borderId="4" xfId="0" applyNumberFormat="1" applyFont="1" applyBorder="1"/>
    <xf numFmtId="164" fontId="23" fillId="5" borderId="12" xfId="0" applyNumberFormat="1" applyFont="1" applyFill="1" applyBorder="1"/>
    <xf numFmtId="164" fontId="23" fillId="5" borderId="13" xfId="0" applyNumberFormat="1" applyFont="1" applyFill="1" applyBorder="1"/>
    <xf numFmtId="164" fontId="23" fillId="5" borderId="18" xfId="0" applyNumberFormat="1" applyFont="1" applyFill="1" applyBorder="1"/>
    <xf numFmtId="0" fontId="36" fillId="7" borderId="29" xfId="0" applyFont="1" applyFill="1" applyBorder="1" applyAlignment="1">
      <alignment horizontal="center"/>
    </xf>
    <xf numFmtId="164" fontId="35" fillId="5" borderId="19" xfId="0" applyNumberFormat="1" applyFont="1" applyFill="1" applyBorder="1" applyAlignment="1">
      <alignment horizontal="center" vertical="center"/>
    </xf>
    <xf numFmtId="164" fontId="35" fillId="10" borderId="19" xfId="0" applyNumberFormat="1" applyFont="1" applyFill="1" applyBorder="1"/>
    <xf numFmtId="164" fontId="35" fillId="5" borderId="19" xfId="0" applyNumberFormat="1" applyFont="1" applyFill="1" applyBorder="1"/>
    <xf numFmtId="1" fontId="35" fillId="5" borderId="19" xfId="0" applyNumberFormat="1" applyFont="1" applyFill="1" applyBorder="1"/>
    <xf numFmtId="1" fontId="35" fillId="5" borderId="14" xfId="0" applyNumberFormat="1" applyFont="1" applyFill="1" applyBorder="1"/>
    <xf numFmtId="0" fontId="36" fillId="11" borderId="29" xfId="0" applyFont="1" applyFill="1" applyBorder="1" applyAlignment="1">
      <alignment horizontal="center"/>
    </xf>
    <xf numFmtId="0" fontId="23" fillId="0" borderId="0" xfId="0" applyFont="1" applyAlignment="1">
      <alignment horizontal="center"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0" fontId="36" fillId="12" borderId="29" xfId="0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36" fillId="13" borderId="29" xfId="0" applyFont="1" applyFill="1" applyBorder="1" applyAlignment="1">
      <alignment horizontal="center"/>
    </xf>
    <xf numFmtId="0" fontId="18" fillId="0" borderId="6" xfId="0" applyFont="1" applyBorder="1"/>
    <xf numFmtId="0" fontId="27" fillId="5" borderId="12" xfId="0" applyFont="1" applyFill="1" applyBorder="1"/>
    <xf numFmtId="164" fontId="36" fillId="5" borderId="13" xfId="0" applyNumberFormat="1" applyFont="1" applyFill="1" applyBorder="1" applyAlignment="1">
      <alignment horizontal="center" vertical="center"/>
    </xf>
    <xf numFmtId="164" fontId="36" fillId="10" borderId="13" xfId="0" applyNumberFormat="1" applyFont="1" applyFill="1" applyBorder="1"/>
    <xf numFmtId="164" fontId="36" fillId="5" borderId="13" xfId="0" applyNumberFormat="1" applyFont="1" applyFill="1" applyBorder="1"/>
    <xf numFmtId="1" fontId="36" fillId="5" borderId="13" xfId="0" applyNumberFormat="1" applyFont="1" applyFill="1" applyBorder="1"/>
    <xf numFmtId="1" fontId="36" fillId="5" borderId="18" xfId="0" applyNumberFormat="1" applyFont="1" applyFill="1" applyBorder="1"/>
    <xf numFmtId="4" fontId="26" fillId="0" borderId="4" xfId="0" applyNumberFormat="1" applyFont="1" applyBorder="1" applyAlignment="1">
      <alignment horizontal="center"/>
    </xf>
    <xf numFmtId="0" fontId="26" fillId="0" borderId="0" xfId="0" applyFont="1"/>
    <xf numFmtId="4" fontId="26" fillId="0" borderId="0" xfId="0" applyNumberFormat="1" applyFont="1" applyAlignment="1">
      <alignment horizontal="center"/>
    </xf>
    <xf numFmtId="4" fontId="46" fillId="0" borderId="4" xfId="0" applyNumberFormat="1" applyFont="1" applyBorder="1"/>
    <xf numFmtId="0" fontId="46" fillId="0" borderId="0" xfId="0" applyFont="1"/>
    <xf numFmtId="0" fontId="46" fillId="0" borderId="6" xfId="0" applyFont="1" applyBorder="1"/>
    <xf numFmtId="0" fontId="6" fillId="0" borderId="0" xfId="0" applyFont="1" applyAlignment="1">
      <alignment horizontal="left" vertical="center"/>
    </xf>
    <xf numFmtId="0" fontId="36" fillId="8" borderId="29" xfId="0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vertical="center"/>
    </xf>
    <xf numFmtId="4" fontId="19" fillId="0" borderId="4" xfId="0" applyNumberFormat="1" applyFont="1" applyBorder="1" applyAlignment="1">
      <alignment horizontal="center"/>
    </xf>
    <xf numFmtId="164" fontId="27" fillId="5" borderId="13" xfId="0" applyNumberFormat="1" applyFont="1" applyFill="1" applyBorder="1"/>
    <xf numFmtId="164" fontId="2" fillId="0" borderId="0" xfId="0" applyNumberFormat="1" applyFont="1"/>
    <xf numFmtId="0" fontId="14" fillId="0" borderId="6" xfId="0" applyFont="1" applyBorder="1" applyAlignment="1" applyProtection="1">
      <alignment vertical="top"/>
      <protection locked="0"/>
    </xf>
    <xf numFmtId="4" fontId="2" fillId="0" borderId="22" xfId="0" applyNumberFormat="1" applyFont="1" applyBorder="1"/>
    <xf numFmtId="0" fontId="2" fillId="0" borderId="8" xfId="0" applyFont="1" applyBorder="1" applyAlignment="1">
      <alignment horizontal="center"/>
    </xf>
    <xf numFmtId="0" fontId="27" fillId="0" borderId="0" xfId="0" applyFont="1"/>
    <xf numFmtId="0" fontId="2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 applyProtection="1">
      <alignment vertical="center" wrapText="1"/>
      <protection locked="0"/>
    </xf>
    <xf numFmtId="0" fontId="16" fillId="0" borderId="0" xfId="0" applyFont="1" applyAlignment="1">
      <alignment vertical="center"/>
    </xf>
    <xf numFmtId="0" fontId="2" fillId="0" borderId="0" xfId="0" applyFont="1" applyProtection="1">
      <protection locked="0"/>
    </xf>
    <xf numFmtId="0" fontId="36" fillId="0" borderId="0" xfId="0" applyFont="1" applyAlignment="1">
      <alignment horizontal="center" wrapText="1"/>
    </xf>
    <xf numFmtId="1" fontId="49" fillId="0" borderId="0" xfId="0" applyNumberFormat="1" applyFont="1" applyAlignment="1">
      <alignment horizontal="center" wrapText="1"/>
    </xf>
    <xf numFmtId="0" fontId="27" fillId="0" borderId="1" xfId="0" applyFont="1" applyBorder="1"/>
    <xf numFmtId="0" fontId="2" fillId="0" borderId="2" xfId="0" applyFont="1" applyBorder="1" applyAlignment="1">
      <alignment wrapText="1"/>
    </xf>
    <xf numFmtId="0" fontId="27" fillId="7" borderId="40" xfId="0" applyFont="1" applyFill="1" applyBorder="1"/>
    <xf numFmtId="0" fontId="27" fillId="7" borderId="40" xfId="0" applyFont="1" applyFill="1" applyBorder="1" applyAlignment="1">
      <alignment wrapText="1"/>
    </xf>
    <xf numFmtId="0" fontId="2" fillId="4" borderId="26" xfId="0" applyFont="1" applyFill="1" applyBorder="1" applyProtection="1">
      <protection locked="0"/>
    </xf>
    <xf numFmtId="0" fontId="27" fillId="7" borderId="7" xfId="0" applyFont="1" applyFill="1" applyBorder="1"/>
    <xf numFmtId="0" fontId="27" fillId="0" borderId="4" xfId="0" applyFont="1" applyBorder="1"/>
    <xf numFmtId="0" fontId="2" fillId="0" borderId="0" xfId="0" applyFont="1" applyAlignment="1" applyProtection="1">
      <alignment horizontal="center"/>
      <protection locked="0"/>
    </xf>
    <xf numFmtId="0" fontId="27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27" fillId="0" borderId="0" xfId="0" applyFont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27" fillId="0" borderId="6" xfId="0" applyFont="1" applyBorder="1"/>
    <xf numFmtId="164" fontId="49" fillId="0" borderId="0" xfId="0" applyNumberFormat="1" applyFont="1"/>
    <xf numFmtId="0" fontId="36" fillId="7" borderId="7" xfId="0" applyFont="1" applyFill="1" applyBorder="1"/>
    <xf numFmtId="164" fontId="49" fillId="5" borderId="26" xfId="0" applyNumberFormat="1" applyFont="1" applyFill="1" applyBorder="1"/>
    <xf numFmtId="0" fontId="52" fillId="0" borderId="4" xfId="0" applyFont="1" applyBorder="1" applyAlignment="1">
      <alignment horizontal="center" wrapText="1"/>
    </xf>
    <xf numFmtId="0" fontId="53" fillId="0" borderId="0" xfId="0" applyFont="1" applyAlignment="1">
      <alignment horizontal="center" wrapText="1"/>
    </xf>
    <xf numFmtId="164" fontId="49" fillId="0" borderId="0" xfId="0" applyNumberFormat="1" applyFont="1" applyAlignment="1">
      <alignment horizontal="center"/>
    </xf>
    <xf numFmtId="0" fontId="2" fillId="0" borderId="0" xfId="0" applyFont="1" applyAlignment="1" applyProtection="1">
      <alignment horizontal="center" wrapText="1"/>
      <protection locked="0"/>
    </xf>
    <xf numFmtId="0" fontId="27" fillId="7" borderId="42" xfId="0" applyFont="1" applyFill="1" applyBorder="1" applyAlignment="1">
      <alignment vertical="center" wrapText="1"/>
    </xf>
    <xf numFmtId="0" fontId="27" fillId="7" borderId="43" xfId="0" applyFont="1" applyFill="1" applyBorder="1" applyAlignment="1">
      <alignment horizontal="center" vertical="center" wrapText="1"/>
    </xf>
    <xf numFmtId="0" fontId="27" fillId="7" borderId="43" xfId="0" applyFont="1" applyFill="1" applyBorder="1" applyAlignment="1">
      <alignment vertical="center" wrapText="1"/>
    </xf>
    <xf numFmtId="0" fontId="27" fillId="7" borderId="21" xfId="0" applyFont="1" applyFill="1" applyBorder="1" applyAlignment="1">
      <alignment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50" fillId="7" borderId="13" xfId="0" applyFont="1" applyFill="1" applyBorder="1" applyAlignment="1">
      <alignment horizontal="center" vertical="center" wrapText="1"/>
    </xf>
    <xf numFmtId="0" fontId="27" fillId="7" borderId="18" xfId="0" applyFont="1" applyFill="1" applyBorder="1" applyAlignment="1">
      <alignment horizontal="center" vertical="center" wrapText="1"/>
    </xf>
    <xf numFmtId="0" fontId="2" fillId="7" borderId="45" xfId="0" applyFont="1" applyFill="1" applyBorder="1" applyAlignment="1">
      <alignment horizontal="center"/>
    </xf>
    <xf numFmtId="0" fontId="49" fillId="4" borderId="45" xfId="0" applyFont="1" applyFill="1" applyBorder="1" applyProtection="1">
      <protection locked="0"/>
    </xf>
    <xf numFmtId="0" fontId="49" fillId="4" borderId="45" xfId="0" applyFont="1" applyFill="1" applyBorder="1" applyAlignment="1" applyProtection="1">
      <alignment horizontal="center"/>
      <protection locked="0"/>
    </xf>
    <xf numFmtId="0" fontId="49" fillId="4" borderId="46" xfId="0" applyFont="1" applyFill="1" applyBorder="1" applyProtection="1">
      <protection locked="0"/>
    </xf>
    <xf numFmtId="0" fontId="54" fillId="4" borderId="45" xfId="0" applyFont="1" applyFill="1" applyBorder="1" applyAlignment="1" applyProtection="1">
      <alignment vertical="center" wrapText="1"/>
      <protection locked="0"/>
    </xf>
    <xf numFmtId="0" fontId="2" fillId="4" borderId="45" xfId="0" applyFont="1" applyFill="1" applyBorder="1" applyProtection="1">
      <protection locked="0"/>
    </xf>
    <xf numFmtId="2" fontId="2" fillId="4" borderId="45" xfId="0" applyNumberFormat="1" applyFont="1" applyFill="1" applyBorder="1" applyProtection="1">
      <protection locked="0"/>
    </xf>
    <xf numFmtId="14" fontId="2" fillId="4" borderId="45" xfId="0" applyNumberFormat="1" applyFont="1" applyFill="1" applyBorder="1" applyProtection="1">
      <protection locked="0"/>
    </xf>
    <xf numFmtId="164" fontId="2" fillId="4" borderId="45" xfId="0" applyNumberFormat="1" applyFont="1" applyFill="1" applyBorder="1" applyProtection="1">
      <protection locked="0"/>
    </xf>
    <xf numFmtId="0" fontId="2" fillId="4" borderId="45" xfId="0" applyFont="1" applyFill="1" applyBorder="1" applyAlignment="1" applyProtection="1">
      <alignment wrapText="1"/>
      <protection locked="0"/>
    </xf>
    <xf numFmtId="0" fontId="2" fillId="4" borderId="47" xfId="0" applyFont="1" applyFill="1" applyBorder="1" applyAlignment="1" applyProtection="1">
      <alignment wrapText="1"/>
      <protection locked="0"/>
    </xf>
    <xf numFmtId="0" fontId="2" fillId="7" borderId="19" xfId="0" applyFont="1" applyFill="1" applyBorder="1" applyAlignment="1">
      <alignment horizontal="center"/>
    </xf>
    <xf numFmtId="0" fontId="49" fillId="4" borderId="19" xfId="0" applyFont="1" applyFill="1" applyBorder="1" applyProtection="1">
      <protection locked="0"/>
    </xf>
    <xf numFmtId="0" fontId="49" fillId="4" borderId="19" xfId="0" applyFont="1" applyFill="1" applyBorder="1" applyAlignment="1" applyProtection="1">
      <alignment horizontal="center"/>
      <protection locked="0"/>
    </xf>
    <xf numFmtId="0" fontId="49" fillId="4" borderId="30" xfId="0" applyFont="1" applyFill="1" applyBorder="1" applyProtection="1">
      <protection locked="0"/>
    </xf>
    <xf numFmtId="0" fontId="2" fillId="4" borderId="19" xfId="0" applyFont="1" applyFill="1" applyBorder="1" applyProtection="1">
      <protection locked="0"/>
    </xf>
    <xf numFmtId="2" fontId="2" fillId="4" borderId="19" xfId="0" applyNumberFormat="1" applyFont="1" applyFill="1" applyBorder="1" applyProtection="1">
      <protection locked="0"/>
    </xf>
    <xf numFmtId="14" fontId="2" fillId="4" borderId="19" xfId="0" applyNumberFormat="1" applyFont="1" applyFill="1" applyBorder="1" applyProtection="1">
      <protection locked="0"/>
    </xf>
    <xf numFmtId="164" fontId="2" fillId="4" borderId="19" xfId="0" applyNumberFormat="1" applyFont="1" applyFill="1" applyBorder="1" applyProtection="1">
      <protection locked="0"/>
    </xf>
    <xf numFmtId="0" fontId="2" fillId="4" borderId="19" xfId="0" applyFont="1" applyFill="1" applyBorder="1" applyAlignment="1" applyProtection="1">
      <alignment wrapText="1"/>
      <protection locked="0"/>
    </xf>
    <xf numFmtId="0" fontId="2" fillId="4" borderId="14" xfId="0" applyFont="1" applyFill="1" applyBorder="1" applyAlignment="1" applyProtection="1">
      <alignment wrapText="1"/>
      <protection locked="0"/>
    </xf>
    <xf numFmtId="0" fontId="2" fillId="7" borderId="13" xfId="0" applyFont="1" applyFill="1" applyBorder="1" applyAlignment="1">
      <alignment horizontal="center"/>
    </xf>
    <xf numFmtId="0" fontId="49" fillId="4" borderId="13" xfId="0" applyFont="1" applyFill="1" applyBorder="1" applyProtection="1">
      <protection locked="0"/>
    </xf>
    <xf numFmtId="0" fontId="49" fillId="4" borderId="13" xfId="0" applyFont="1" applyFill="1" applyBorder="1" applyAlignment="1" applyProtection="1">
      <alignment horizontal="center"/>
      <protection locked="0"/>
    </xf>
    <xf numFmtId="0" fontId="49" fillId="4" borderId="48" xfId="0" applyFont="1" applyFill="1" applyBorder="1" applyProtection="1">
      <protection locked="0"/>
    </xf>
    <xf numFmtId="0" fontId="2" fillId="4" borderId="13" xfId="0" applyFont="1" applyFill="1" applyBorder="1" applyProtection="1">
      <protection locked="0"/>
    </xf>
    <xf numFmtId="2" fontId="2" fillId="4" borderId="13" xfId="0" applyNumberFormat="1" applyFont="1" applyFill="1" applyBorder="1" applyProtection="1">
      <protection locked="0"/>
    </xf>
    <xf numFmtId="14" fontId="2" fillId="4" borderId="13" xfId="0" applyNumberFormat="1" applyFont="1" applyFill="1" applyBorder="1" applyProtection="1">
      <protection locked="0"/>
    </xf>
    <xf numFmtId="0" fontId="2" fillId="4" borderId="49" xfId="0" applyFont="1" applyFill="1" applyBorder="1" applyProtection="1">
      <protection locked="0"/>
    </xf>
    <xf numFmtId="14" fontId="2" fillId="4" borderId="49" xfId="0" applyNumberFormat="1" applyFont="1" applyFill="1" applyBorder="1" applyProtection="1">
      <protection locked="0"/>
    </xf>
    <xf numFmtId="164" fontId="2" fillId="4" borderId="49" xfId="0" applyNumberFormat="1" applyFont="1" applyFill="1" applyBorder="1" applyProtection="1"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0" fontId="2" fillId="4" borderId="18" xfId="0" applyFont="1" applyFill="1" applyBorder="1" applyAlignment="1" applyProtection="1">
      <alignment wrapText="1"/>
      <protection locked="0"/>
    </xf>
    <xf numFmtId="0" fontId="27" fillId="0" borderId="4" xfId="0" applyFont="1" applyBorder="1" applyAlignment="1">
      <alignment horizontal="center" vertical="center"/>
    </xf>
    <xf numFmtId="0" fontId="49" fillId="0" borderId="0" xfId="0" applyFont="1" applyProtection="1">
      <protection locked="0"/>
    </xf>
    <xf numFmtId="0" fontId="49" fillId="0" borderId="0" xfId="0" applyFont="1" applyAlignment="1" applyProtection="1">
      <alignment horizontal="center"/>
      <protection locked="0"/>
    </xf>
    <xf numFmtId="0" fontId="40" fillId="5" borderId="40" xfId="0" applyFont="1" applyFill="1" applyBorder="1" applyAlignment="1">
      <alignment wrapText="1"/>
    </xf>
    <xf numFmtId="0" fontId="40" fillId="5" borderId="25" xfId="0" applyFont="1" applyFill="1" applyBorder="1"/>
    <xf numFmtId="0" fontId="40" fillId="5" borderId="26" xfId="0" applyFont="1" applyFill="1" applyBorder="1"/>
    <xf numFmtId="2" fontId="2" fillId="0" borderId="0" xfId="0" applyNumberFormat="1" applyFont="1" applyProtection="1">
      <protection locked="0"/>
    </xf>
    <xf numFmtId="14" fontId="2" fillId="0" borderId="0" xfId="0" applyNumberFormat="1" applyFont="1" applyProtection="1">
      <protection locked="0"/>
    </xf>
    <xf numFmtId="164" fontId="27" fillId="5" borderId="43" xfId="0" applyNumberFormat="1" applyFont="1" applyFill="1" applyBorder="1"/>
    <xf numFmtId="164" fontId="27" fillId="5" borderId="21" xfId="0" applyNumberFormat="1" applyFont="1" applyFill="1" applyBorder="1"/>
    <xf numFmtId="0" fontId="27" fillId="0" borderId="0" xfId="0" applyFont="1" applyProtection="1">
      <protection locked="0"/>
    </xf>
    <xf numFmtId="0" fontId="27" fillId="0" borderId="0" xfId="0" applyFont="1" applyAlignment="1">
      <alignment horizontal="center" vertical="center"/>
    </xf>
    <xf numFmtId="164" fontId="40" fillId="5" borderId="19" xfId="0" applyNumberFormat="1" applyFont="1" applyFill="1" applyBorder="1"/>
    <xf numFmtId="164" fontId="40" fillId="5" borderId="14" xfId="0" applyNumberFormat="1" applyFont="1" applyFill="1" applyBorder="1"/>
    <xf numFmtId="167" fontId="2" fillId="0" borderId="0" xfId="0" applyNumberFormat="1" applyFont="1" applyAlignment="1">
      <alignment horizontal="center" vertical="center" wrapText="1"/>
    </xf>
    <xf numFmtId="167" fontId="2" fillId="0" borderId="6" xfId="0" applyNumberFormat="1" applyFont="1" applyBorder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4" fontId="40" fillId="5" borderId="13" xfId="0" applyNumberFormat="1" applyFont="1" applyFill="1" applyBorder="1"/>
    <xf numFmtId="164" fontId="40" fillId="5" borderId="18" xfId="0" applyNumberFormat="1" applyFont="1" applyFill="1" applyBorder="1"/>
    <xf numFmtId="167" fontId="2" fillId="0" borderId="0" xfId="0" applyNumberFormat="1" applyFont="1" applyAlignment="1">
      <alignment wrapText="1"/>
    </xf>
    <xf numFmtId="0" fontId="27" fillId="0" borderId="22" xfId="0" applyFont="1" applyBorder="1"/>
    <xf numFmtId="0" fontId="40" fillId="0" borderId="8" xfId="0" applyFont="1" applyBorder="1" applyAlignment="1">
      <alignment horizontal="left" vertical="center" wrapText="1"/>
    </xf>
    <xf numFmtId="164" fontId="40" fillId="0" borderId="8" xfId="0" applyNumberFormat="1" applyFont="1" applyBorder="1"/>
    <xf numFmtId="167" fontId="2" fillId="0" borderId="8" xfId="0" applyNumberFormat="1" applyFont="1" applyBorder="1" applyAlignment="1">
      <alignment wrapText="1"/>
    </xf>
    <xf numFmtId="0" fontId="2" fillId="0" borderId="8" xfId="0" applyFont="1" applyBorder="1" applyAlignment="1">
      <alignment wrapText="1"/>
    </xf>
    <xf numFmtId="164" fontId="2" fillId="4" borderId="13" xfId="0" applyNumberFormat="1" applyFont="1" applyFill="1" applyBorder="1" applyProtection="1">
      <protection locked="0"/>
    </xf>
    <xf numFmtId="0" fontId="40" fillId="0" borderId="0" xfId="0" applyFont="1" applyAlignment="1">
      <alignment wrapText="1"/>
    </xf>
    <xf numFmtId="0" fontId="40" fillId="0" borderId="0" xfId="0" applyFont="1"/>
    <xf numFmtId="0" fontId="14" fillId="0" borderId="4" xfId="0" applyFont="1" applyBorder="1" applyAlignment="1">
      <alignment vertical="center"/>
    </xf>
    <xf numFmtId="0" fontId="12" fillId="0" borderId="4" xfId="0" applyFont="1" applyBorder="1" applyAlignment="1" applyProtection="1">
      <alignment vertical="center" wrapText="1"/>
      <protection locked="0"/>
    </xf>
    <xf numFmtId="0" fontId="16" fillId="0" borderId="0" xfId="0" applyFont="1" applyAlignment="1">
      <alignment horizontal="center" vertical="center" wrapText="1"/>
    </xf>
    <xf numFmtId="1" fontId="49" fillId="0" borderId="0" xfId="0" applyNumberFormat="1" applyFont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164" fontId="49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center" vertical="center" wrapText="1"/>
    </xf>
    <xf numFmtId="0" fontId="27" fillId="11" borderId="40" xfId="0" applyFont="1" applyFill="1" applyBorder="1"/>
    <xf numFmtId="0" fontId="27" fillId="11" borderId="40" xfId="0" applyFont="1" applyFill="1" applyBorder="1" applyAlignment="1">
      <alignment wrapText="1"/>
    </xf>
    <xf numFmtId="0" fontId="27" fillId="11" borderId="7" xfId="0" applyFont="1" applyFill="1" applyBorder="1"/>
    <xf numFmtId="0" fontId="27" fillId="11" borderId="42" xfId="0" applyFont="1" applyFill="1" applyBorder="1" applyAlignment="1">
      <alignment vertical="center" wrapText="1"/>
    </xf>
    <xf numFmtId="0" fontId="27" fillId="11" borderId="43" xfId="0" applyFont="1" applyFill="1" applyBorder="1" applyAlignment="1">
      <alignment horizontal="center" vertical="center" wrapText="1"/>
    </xf>
    <xf numFmtId="0" fontId="27" fillId="11" borderId="43" xfId="0" applyFont="1" applyFill="1" applyBorder="1" applyAlignment="1">
      <alignment vertical="center" wrapText="1"/>
    </xf>
    <xf numFmtId="0" fontId="50" fillId="11" borderId="13" xfId="0" applyFont="1" applyFill="1" applyBorder="1" applyAlignment="1">
      <alignment horizontal="center" vertical="center" wrapText="1"/>
    </xf>
    <xf numFmtId="0" fontId="2" fillId="11" borderId="45" xfId="0" applyFont="1" applyFill="1" applyBorder="1" applyAlignment="1">
      <alignment horizontal="center"/>
    </xf>
    <xf numFmtId="0" fontId="2" fillId="11" borderId="19" xfId="0" applyFont="1" applyFill="1" applyBorder="1" applyAlignment="1">
      <alignment horizontal="center"/>
    </xf>
    <xf numFmtId="0" fontId="55" fillId="4" borderId="19" xfId="0" applyFont="1" applyFill="1" applyBorder="1" applyProtection="1">
      <protection locked="0"/>
    </xf>
    <xf numFmtId="0" fontId="55" fillId="4" borderId="19" xfId="0" applyFont="1" applyFill="1" applyBorder="1" applyAlignment="1" applyProtection="1">
      <alignment horizontal="center"/>
      <protection locked="0"/>
    </xf>
    <xf numFmtId="0" fontId="56" fillId="4" borderId="19" xfId="0" applyFont="1" applyFill="1" applyBorder="1" applyProtection="1">
      <protection locked="0"/>
    </xf>
    <xf numFmtId="0" fontId="2" fillId="11" borderId="13" xfId="0" applyFont="1" applyFill="1" applyBorder="1" applyAlignment="1">
      <alignment horizontal="center"/>
    </xf>
    <xf numFmtId="0" fontId="27" fillId="12" borderId="40" xfId="0" applyFont="1" applyFill="1" applyBorder="1"/>
    <xf numFmtId="0" fontId="27" fillId="12" borderId="40" xfId="0" applyFont="1" applyFill="1" applyBorder="1" applyAlignment="1">
      <alignment wrapText="1"/>
    </xf>
    <xf numFmtId="0" fontId="27" fillId="12" borderId="7" xfId="0" applyFont="1" applyFill="1" applyBorder="1"/>
    <xf numFmtId="0" fontId="27" fillId="12" borderId="42" xfId="0" applyFont="1" applyFill="1" applyBorder="1" applyAlignment="1">
      <alignment vertical="center" wrapText="1"/>
    </xf>
    <xf numFmtId="0" fontId="27" fillId="12" borderId="43" xfId="0" applyFont="1" applyFill="1" applyBorder="1" applyAlignment="1">
      <alignment horizontal="center" vertical="center" wrapText="1"/>
    </xf>
    <xf numFmtId="0" fontId="27" fillId="12" borderId="43" xfId="0" applyFont="1" applyFill="1" applyBorder="1" applyAlignment="1">
      <alignment vertical="center" wrapText="1"/>
    </xf>
    <xf numFmtId="0" fontId="50" fillId="12" borderId="13" xfId="0" applyFont="1" applyFill="1" applyBorder="1" applyAlignment="1">
      <alignment horizontal="center" vertical="center" wrapText="1"/>
    </xf>
    <xf numFmtId="0" fontId="2" fillId="12" borderId="45" xfId="0" applyFont="1" applyFill="1" applyBorder="1" applyAlignment="1">
      <alignment horizontal="center"/>
    </xf>
    <xf numFmtId="0" fontId="2" fillId="12" borderId="19" xfId="0" applyFont="1" applyFill="1" applyBorder="1" applyAlignment="1">
      <alignment horizontal="center"/>
    </xf>
    <xf numFmtId="0" fontId="2" fillId="12" borderId="13" xfId="0" applyFont="1" applyFill="1" applyBorder="1" applyAlignment="1">
      <alignment horizontal="center"/>
    </xf>
    <xf numFmtId="0" fontId="54" fillId="4" borderId="50" xfId="0" applyFont="1" applyFill="1" applyBorder="1" applyAlignment="1" applyProtection="1">
      <alignment vertical="center" wrapText="1"/>
      <protection locked="0"/>
    </xf>
    <xf numFmtId="0" fontId="27" fillId="12" borderId="21" xfId="0" applyFont="1" applyFill="1" applyBorder="1" applyAlignment="1">
      <alignment vertical="center" wrapText="1"/>
    </xf>
    <xf numFmtId="0" fontId="27" fillId="12" borderId="18" xfId="0" applyFont="1" applyFill="1" applyBorder="1" applyAlignment="1">
      <alignment horizontal="center" vertical="center" wrapText="1"/>
    </xf>
    <xf numFmtId="0" fontId="27" fillId="13" borderId="40" xfId="0" applyFont="1" applyFill="1" applyBorder="1"/>
    <xf numFmtId="0" fontId="27" fillId="13" borderId="40" xfId="0" applyFont="1" applyFill="1" applyBorder="1" applyAlignment="1">
      <alignment wrapText="1"/>
    </xf>
    <xf numFmtId="0" fontId="27" fillId="13" borderId="7" xfId="0" applyFont="1" applyFill="1" applyBorder="1"/>
    <xf numFmtId="0" fontId="27" fillId="13" borderId="42" xfId="0" applyFont="1" applyFill="1" applyBorder="1" applyAlignment="1">
      <alignment vertical="center" wrapText="1"/>
    </xf>
    <xf numFmtId="0" fontId="27" fillId="13" borderId="43" xfId="0" applyFont="1" applyFill="1" applyBorder="1" applyAlignment="1">
      <alignment horizontal="center" vertical="center" wrapText="1"/>
    </xf>
    <xf numFmtId="0" fontId="27" fillId="13" borderId="43" xfId="0" applyFont="1" applyFill="1" applyBorder="1" applyAlignment="1">
      <alignment vertical="center" wrapText="1"/>
    </xf>
    <xf numFmtId="0" fontId="50" fillId="13" borderId="13" xfId="0" applyFont="1" applyFill="1" applyBorder="1" applyAlignment="1">
      <alignment horizontal="center" vertical="center" wrapText="1"/>
    </xf>
    <xf numFmtId="0" fontId="2" fillId="13" borderId="45" xfId="0" applyFont="1" applyFill="1" applyBorder="1" applyAlignment="1">
      <alignment horizontal="center"/>
    </xf>
    <xf numFmtId="0" fontId="2" fillId="13" borderId="19" xfId="0" applyFont="1" applyFill="1" applyBorder="1" applyAlignment="1">
      <alignment horizontal="center"/>
    </xf>
    <xf numFmtId="0" fontId="2" fillId="13" borderId="13" xfId="0" applyFont="1" applyFill="1" applyBorder="1" applyAlignment="1">
      <alignment horizontal="center"/>
    </xf>
    <xf numFmtId="0" fontId="27" fillId="13" borderId="21" xfId="0" applyFont="1" applyFill="1" applyBorder="1" applyAlignment="1">
      <alignment vertical="center" wrapText="1"/>
    </xf>
    <xf numFmtId="0" fontId="27" fillId="13" borderId="18" xfId="0" applyFont="1" applyFill="1" applyBorder="1" applyAlignment="1">
      <alignment horizontal="center" vertical="center" wrapText="1"/>
    </xf>
    <xf numFmtId="0" fontId="57" fillId="0" borderId="0" xfId="0" applyFont="1"/>
    <xf numFmtId="0" fontId="57" fillId="0" borderId="1" xfId="0" applyFont="1" applyBorder="1"/>
    <xf numFmtId="0" fontId="57" fillId="0" borderId="2" xfId="0" applyFont="1" applyBorder="1"/>
    <xf numFmtId="4" fontId="57" fillId="0" borderId="2" xfId="0" applyNumberFormat="1" applyFont="1" applyBorder="1"/>
    <xf numFmtId="0" fontId="58" fillId="0" borderId="2" xfId="0" applyFont="1" applyBorder="1" applyAlignment="1">
      <alignment horizontal="center"/>
    </xf>
    <xf numFmtId="0" fontId="57" fillId="0" borderId="2" xfId="0" applyFont="1" applyBorder="1" applyAlignment="1">
      <alignment horizontal="center"/>
    </xf>
    <xf numFmtId="0" fontId="57" fillId="0" borderId="2" xfId="0" applyFont="1" applyBorder="1" applyAlignment="1">
      <alignment horizontal="center" wrapText="1"/>
    </xf>
    <xf numFmtId="0" fontId="57" fillId="0" borderId="4" xfId="0" applyFont="1" applyBorder="1"/>
    <xf numFmtId="0" fontId="59" fillId="0" borderId="0" xfId="0" applyFont="1" applyAlignment="1">
      <alignment horizontal="center" vertical="center"/>
    </xf>
    <xf numFmtId="165" fontId="40" fillId="5" borderId="5" xfId="0" applyNumberFormat="1" applyFont="1" applyFill="1" applyBorder="1" applyAlignment="1">
      <alignment horizontal="center" vertical="center"/>
    </xf>
    <xf numFmtId="0" fontId="60" fillId="0" borderId="0" xfId="0" applyFont="1" applyAlignment="1" applyProtection="1">
      <alignment horizontal="center" vertical="center"/>
      <protection locked="0"/>
    </xf>
    <xf numFmtId="0" fontId="60" fillId="0" borderId="6" xfId="0" applyFont="1" applyBorder="1" applyAlignment="1" applyProtection="1">
      <alignment horizontal="center" vertical="center"/>
      <protection locked="0"/>
    </xf>
    <xf numFmtId="0" fontId="61" fillId="0" borderId="0" xfId="0" applyFont="1"/>
    <xf numFmtId="4" fontId="57" fillId="0" borderId="0" xfId="0" applyNumberFormat="1" applyFont="1"/>
    <xf numFmtId="0" fontId="62" fillId="0" borderId="0" xfId="0" applyFont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63" fillId="0" borderId="0" xfId="0" applyFont="1"/>
    <xf numFmtId="0" fontId="49" fillId="7" borderId="37" xfId="0" applyFont="1" applyFill="1" applyBorder="1" applyAlignment="1">
      <alignment vertical="center" wrapText="1"/>
    </xf>
    <xf numFmtId="0" fontId="49" fillId="7" borderId="19" xfId="0" applyFont="1" applyFill="1" applyBorder="1" applyAlignment="1">
      <alignment vertical="center" wrapText="1"/>
    </xf>
    <xf numFmtId="0" fontId="49" fillId="7" borderId="30" xfId="0" applyFont="1" applyFill="1" applyBorder="1" applyAlignment="1">
      <alignment vertical="center" wrapText="1"/>
    </xf>
    <xf numFmtId="0" fontId="40" fillId="7" borderId="32" xfId="0" applyFont="1" applyFill="1" applyBorder="1" applyAlignment="1">
      <alignment wrapText="1"/>
    </xf>
    <xf numFmtId="0" fontId="40" fillId="7" borderId="43" xfId="0" applyFont="1" applyFill="1" applyBorder="1" applyAlignment="1">
      <alignment wrapText="1"/>
    </xf>
    <xf numFmtId="0" fontId="40" fillId="7" borderId="42" xfId="0" applyFont="1" applyFill="1" applyBorder="1" applyAlignment="1">
      <alignment vertical="center" wrapText="1"/>
    </xf>
    <xf numFmtId="0" fontId="40" fillId="7" borderId="53" xfId="0" applyFont="1" applyFill="1" applyBorder="1" applyAlignment="1">
      <alignment vertical="center" wrapText="1"/>
    </xf>
    <xf numFmtId="0" fontId="50" fillId="7" borderId="54" xfId="0" applyFont="1" applyFill="1" applyBorder="1" applyAlignment="1">
      <alignment horizontal="center" vertical="center"/>
    </xf>
    <xf numFmtId="0" fontId="50" fillId="7" borderId="49" xfId="0" applyFont="1" applyFill="1" applyBorder="1" applyAlignment="1">
      <alignment horizontal="center" vertical="center"/>
    </xf>
    <xf numFmtId="0" fontId="50" fillId="7" borderId="55" xfId="0" applyFont="1" applyFill="1" applyBorder="1" applyAlignment="1">
      <alignment horizontal="center" vertical="center"/>
    </xf>
    <xf numFmtId="0" fontId="50" fillId="7" borderId="56" xfId="0" applyFont="1" applyFill="1" applyBorder="1" applyAlignment="1">
      <alignment horizontal="center" vertical="center"/>
    </xf>
    <xf numFmtId="0" fontId="50" fillId="7" borderId="17" xfId="0" applyFont="1" applyFill="1" applyBorder="1" applyAlignment="1">
      <alignment horizontal="center" vertical="center" wrapText="1"/>
    </xf>
    <xf numFmtId="0" fontId="49" fillId="4" borderId="29" xfId="0" applyFont="1" applyFill="1" applyBorder="1" applyProtection="1">
      <protection locked="0"/>
    </xf>
    <xf numFmtId="14" fontId="64" fillId="4" borderId="19" xfId="0" applyNumberFormat="1" applyFont="1" applyFill="1" applyBorder="1" applyAlignment="1" applyProtection="1">
      <alignment vertical="center"/>
      <protection locked="0"/>
    </xf>
    <xf numFmtId="165" fontId="64" fillId="4" borderId="19" xfId="0" applyNumberFormat="1" applyFont="1" applyFill="1" applyBorder="1" applyProtection="1">
      <protection locked="0"/>
    </xf>
    <xf numFmtId="165" fontId="49" fillId="4" borderId="19" xfId="0" applyNumberFormat="1" applyFont="1" applyFill="1" applyBorder="1" applyProtection="1">
      <protection locked="0"/>
    </xf>
    <xf numFmtId="165" fontId="49" fillId="5" borderId="19" xfId="0" applyNumberFormat="1" applyFont="1" applyFill="1" applyBorder="1"/>
    <xf numFmtId="165" fontId="65" fillId="4" borderId="19" xfId="0" applyNumberFormat="1" applyFont="1" applyFill="1" applyBorder="1" applyProtection="1">
      <protection locked="0"/>
    </xf>
    <xf numFmtId="165" fontId="40" fillId="4" borderId="19" xfId="0" applyNumberFormat="1" applyFont="1" applyFill="1" applyBorder="1" applyProtection="1">
      <protection locked="0"/>
    </xf>
    <xf numFmtId="165" fontId="40" fillId="5" borderId="19" xfId="0" applyNumberFormat="1" applyFont="1" applyFill="1" applyBorder="1"/>
    <xf numFmtId="0" fontId="2" fillId="4" borderId="14" xfId="0" applyFont="1" applyFill="1" applyBorder="1" applyProtection="1">
      <protection locked="0"/>
    </xf>
    <xf numFmtId="0" fontId="2" fillId="0" borderId="12" xfId="0" applyFont="1" applyBorder="1"/>
    <xf numFmtId="0" fontId="2" fillId="0" borderId="13" xfId="0" applyFont="1" applyBorder="1"/>
    <xf numFmtId="0" fontId="27" fillId="19" borderId="13" xfId="0" applyFont="1" applyFill="1" applyBorder="1"/>
    <xf numFmtId="165" fontId="27" fillId="19" borderId="13" xfId="0" applyNumberFormat="1" applyFont="1" applyFill="1" applyBorder="1"/>
    <xf numFmtId="0" fontId="2" fillId="19" borderId="18" xfId="0" applyFont="1" applyFill="1" applyBorder="1"/>
    <xf numFmtId="0" fontId="40" fillId="7" borderId="19" xfId="0" applyFont="1" applyFill="1" applyBorder="1" applyAlignment="1">
      <alignment horizontal="center" vertical="center" wrapText="1"/>
    </xf>
    <xf numFmtId="0" fontId="40" fillId="7" borderId="19" xfId="0" applyFont="1" applyFill="1" applyBorder="1" applyAlignment="1">
      <alignment vertical="center"/>
    </xf>
    <xf numFmtId="0" fontId="40" fillId="7" borderId="19" xfId="0" applyFont="1" applyFill="1" applyBorder="1" applyAlignment="1">
      <alignment horizontal="center" vertical="center"/>
    </xf>
    <xf numFmtId="0" fontId="40" fillId="7" borderId="19" xfId="0" applyFont="1" applyFill="1" applyBorder="1" applyAlignment="1">
      <alignment vertical="center" wrapText="1"/>
    </xf>
    <xf numFmtId="0" fontId="40" fillId="7" borderId="19" xfId="0" applyFont="1" applyFill="1" applyBorder="1" applyAlignment="1">
      <alignment wrapText="1"/>
    </xf>
    <xf numFmtId="0" fontId="50" fillId="7" borderId="19" xfId="0" applyFont="1" applyFill="1" applyBorder="1" applyAlignment="1">
      <alignment horizontal="center" vertical="center" wrapText="1"/>
    </xf>
    <xf numFmtId="0" fontId="50" fillId="7" borderId="19" xfId="0" applyFont="1" applyFill="1" applyBorder="1" applyAlignment="1">
      <alignment horizontal="center" vertical="center"/>
    </xf>
    <xf numFmtId="0" fontId="50" fillId="7" borderId="19" xfId="0" applyFont="1" applyFill="1" applyBorder="1" applyAlignment="1">
      <alignment vertical="center" wrapText="1"/>
    </xf>
    <xf numFmtId="0" fontId="49" fillId="5" borderId="19" xfId="0" applyFont="1" applyFill="1" applyBorder="1"/>
    <xf numFmtId="0" fontId="49" fillId="4" borderId="19" xfId="0" applyFont="1" applyFill="1" applyBorder="1" applyAlignment="1" applyProtection="1">
      <alignment horizontal="center" vertical="center" wrapText="1"/>
      <protection locked="0"/>
    </xf>
    <xf numFmtId="165" fontId="64" fillId="4" borderId="19" xfId="0" applyNumberFormat="1" applyFont="1" applyFill="1" applyBorder="1" applyAlignment="1" applyProtection="1">
      <alignment horizontal="center" vertical="center"/>
      <protection locked="0"/>
    </xf>
    <xf numFmtId="14" fontId="49" fillId="4" borderId="19" xfId="0" applyNumberFormat="1" applyFont="1" applyFill="1" applyBorder="1" applyProtection="1">
      <protection locked="0"/>
    </xf>
    <xf numFmtId="168" fontId="64" fillId="4" borderId="19" xfId="0" applyNumberFormat="1" applyFont="1" applyFill="1" applyBorder="1" applyProtection="1">
      <protection locked="0"/>
    </xf>
    <xf numFmtId="14" fontId="64" fillId="4" borderId="19" xfId="0" applyNumberFormat="1" applyFont="1" applyFill="1" applyBorder="1" applyProtection="1">
      <protection locked="0"/>
    </xf>
    <xf numFmtId="169" fontId="64" fillId="4" borderId="19" xfId="0" applyNumberFormat="1" applyFont="1" applyFill="1" applyBorder="1" applyAlignment="1" applyProtection="1">
      <alignment horizontal="center" wrapText="1"/>
      <protection locked="0"/>
    </xf>
    <xf numFmtId="0" fontId="49" fillId="4" borderId="19" xfId="0" applyFont="1" applyFill="1" applyBorder="1" applyAlignment="1" applyProtection="1">
      <alignment wrapText="1"/>
      <protection locked="0"/>
    </xf>
    <xf numFmtId="0" fontId="49" fillId="4" borderId="19" xfId="0" applyFont="1" applyFill="1" applyBorder="1" applyAlignment="1" applyProtection="1">
      <alignment horizontal="left" vertical="center"/>
      <protection locked="0"/>
    </xf>
    <xf numFmtId="0" fontId="49" fillId="4" borderId="19" xfId="0" applyFont="1" applyFill="1" applyBorder="1" applyAlignment="1" applyProtection="1">
      <alignment horizontal="center" vertical="center"/>
      <protection locked="0"/>
    </xf>
    <xf numFmtId="14" fontId="49" fillId="4" borderId="19" xfId="0" applyNumberFormat="1" applyFont="1" applyFill="1" applyBorder="1" applyAlignment="1" applyProtection="1">
      <alignment horizontal="center" vertical="center"/>
      <protection locked="0"/>
    </xf>
    <xf numFmtId="0" fontId="49" fillId="4" borderId="19" xfId="0" applyFont="1" applyFill="1" applyBorder="1" applyAlignment="1" applyProtection="1">
      <alignment vertical="center"/>
      <protection locked="0"/>
    </xf>
    <xf numFmtId="169" fontId="64" fillId="4" borderId="19" xfId="0" applyNumberFormat="1" applyFont="1" applyFill="1" applyBorder="1" applyProtection="1">
      <protection locked="0"/>
    </xf>
    <xf numFmtId="0" fontId="57" fillId="5" borderId="44" xfId="0" applyFont="1" applyFill="1" applyBorder="1"/>
    <xf numFmtId="0" fontId="57" fillId="5" borderId="50" xfId="0" applyFont="1" applyFill="1" applyBorder="1"/>
    <xf numFmtId="169" fontId="65" fillId="5" borderId="50" xfId="0" applyNumberFormat="1" applyFont="1" applyFill="1" applyBorder="1" applyAlignment="1">
      <alignment horizontal="right"/>
    </xf>
    <xf numFmtId="165" fontId="27" fillId="5" borderId="50" xfId="0" applyNumberFormat="1" applyFont="1" applyFill="1" applyBorder="1"/>
    <xf numFmtId="169" fontId="65" fillId="5" borderId="50" xfId="0" applyNumberFormat="1" applyFont="1" applyFill="1" applyBorder="1"/>
    <xf numFmtId="165" fontId="63" fillId="5" borderId="50" xfId="0" applyNumberFormat="1" applyFont="1" applyFill="1" applyBorder="1"/>
    <xf numFmtId="0" fontId="57" fillId="5" borderId="57" xfId="0" applyFont="1" applyFill="1" applyBorder="1"/>
    <xf numFmtId="165" fontId="57" fillId="0" borderId="0" xfId="0" applyNumberFormat="1" applyFont="1"/>
    <xf numFmtId="0" fontId="37" fillId="0" borderId="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49" fillId="11" borderId="37" xfId="0" applyFont="1" applyFill="1" applyBorder="1" applyAlignment="1">
      <alignment vertical="center" wrapText="1"/>
    </xf>
    <xf numFmtId="0" fontId="49" fillId="11" borderId="19" xfId="0" applyFont="1" applyFill="1" applyBorder="1" applyAlignment="1">
      <alignment vertical="center" wrapText="1"/>
    </xf>
    <xf numFmtId="0" fontId="49" fillId="11" borderId="30" xfId="0" applyFont="1" applyFill="1" applyBorder="1" applyAlignment="1">
      <alignment vertical="center" wrapText="1"/>
    </xf>
    <xf numFmtId="0" fontId="40" fillId="11" borderId="32" xfId="0" applyFont="1" applyFill="1" applyBorder="1" applyAlignment="1">
      <alignment wrapText="1"/>
    </xf>
    <xf numFmtId="0" fontId="40" fillId="11" borderId="43" xfId="0" applyFont="1" applyFill="1" applyBorder="1" applyAlignment="1">
      <alignment wrapText="1"/>
    </xf>
    <xf numFmtId="0" fontId="40" fillId="11" borderId="42" xfId="0" applyFont="1" applyFill="1" applyBorder="1" applyAlignment="1">
      <alignment vertical="center" wrapText="1"/>
    </xf>
    <xf numFmtId="0" fontId="40" fillId="11" borderId="53" xfId="0" applyFont="1" applyFill="1" applyBorder="1" applyAlignment="1">
      <alignment vertical="center" wrapText="1"/>
    </xf>
    <xf numFmtId="0" fontId="50" fillId="11" borderId="38" xfId="0" applyFont="1" applyFill="1" applyBorder="1" applyAlignment="1">
      <alignment horizontal="center" vertical="center"/>
    </xf>
    <xf numFmtId="0" fontId="50" fillId="11" borderId="13" xfId="0" applyFont="1" applyFill="1" applyBorder="1" applyAlignment="1">
      <alignment horizontal="center" vertical="center"/>
    </xf>
    <xf numFmtId="0" fontId="50" fillId="11" borderId="48" xfId="0" applyFont="1" applyFill="1" applyBorder="1" applyAlignment="1">
      <alignment horizontal="center" vertical="center"/>
    </xf>
    <xf numFmtId="0" fontId="50" fillId="11" borderId="12" xfId="0" applyFont="1" applyFill="1" applyBorder="1" applyAlignment="1">
      <alignment horizontal="center" vertical="center"/>
    </xf>
    <xf numFmtId="0" fontId="50" fillId="11" borderId="16" xfId="0" applyFont="1" applyFill="1" applyBorder="1" applyAlignment="1">
      <alignment horizontal="center" vertical="center" wrapText="1"/>
    </xf>
    <xf numFmtId="0" fontId="49" fillId="4" borderId="58" xfId="0" applyFont="1" applyFill="1" applyBorder="1" applyProtection="1">
      <protection locked="0"/>
    </xf>
    <xf numFmtId="14" fontId="64" fillId="4" borderId="47" xfId="0" applyNumberFormat="1" applyFont="1" applyFill="1" applyBorder="1" applyAlignment="1" applyProtection="1">
      <alignment vertical="center"/>
      <protection locked="0"/>
    </xf>
    <xf numFmtId="165" fontId="64" fillId="4" borderId="59" xfId="0" applyNumberFormat="1" applyFont="1" applyFill="1" applyBorder="1" applyProtection="1">
      <protection locked="0"/>
    </xf>
    <xf numFmtId="165" fontId="49" fillId="4" borderId="45" xfId="0" applyNumberFormat="1" applyFont="1" applyFill="1" applyBorder="1" applyProtection="1">
      <protection locked="0"/>
    </xf>
    <xf numFmtId="165" fontId="49" fillId="5" borderId="45" xfId="0" applyNumberFormat="1" applyFont="1" applyFill="1" applyBorder="1"/>
    <xf numFmtId="165" fontId="49" fillId="5" borderId="46" xfId="0" applyNumberFormat="1" applyFont="1" applyFill="1" applyBorder="1"/>
    <xf numFmtId="165" fontId="65" fillId="4" borderId="58" xfId="0" applyNumberFormat="1" applyFont="1" applyFill="1" applyBorder="1" applyProtection="1">
      <protection locked="0"/>
    </xf>
    <xf numFmtId="165" fontId="40" fillId="4" borderId="45" xfId="0" applyNumberFormat="1" applyFont="1" applyFill="1" applyBorder="1" applyProtection="1">
      <protection locked="0"/>
    </xf>
    <xf numFmtId="165" fontId="40" fillId="5" borderId="45" xfId="0" applyNumberFormat="1" applyFont="1" applyFill="1" applyBorder="1"/>
    <xf numFmtId="165" fontId="40" fillId="5" borderId="46" xfId="0" applyNumberFormat="1" applyFont="1" applyFill="1" applyBorder="1"/>
    <xf numFmtId="0" fontId="2" fillId="4" borderId="60" xfId="0" applyFont="1" applyFill="1" applyBorder="1" applyProtection="1">
      <protection locked="0"/>
    </xf>
    <xf numFmtId="14" fontId="64" fillId="4" borderId="14" xfId="0" applyNumberFormat="1" applyFont="1" applyFill="1" applyBorder="1" applyAlignment="1" applyProtection="1">
      <alignment vertical="center"/>
      <protection locked="0"/>
    </xf>
    <xf numFmtId="165" fontId="64" fillId="4" borderId="37" xfId="0" applyNumberFormat="1" applyFont="1" applyFill="1" applyBorder="1" applyProtection="1">
      <protection locked="0"/>
    </xf>
    <xf numFmtId="165" fontId="49" fillId="5" borderId="30" xfId="0" applyNumberFormat="1" applyFont="1" applyFill="1" applyBorder="1"/>
    <xf numFmtId="165" fontId="65" fillId="4" borderId="29" xfId="0" applyNumberFormat="1" applyFont="1" applyFill="1" applyBorder="1" applyProtection="1">
      <protection locked="0"/>
    </xf>
    <xf numFmtId="165" fontId="40" fillId="5" borderId="30" xfId="0" applyNumberFormat="1" applyFont="1" applyFill="1" applyBorder="1"/>
    <xf numFmtId="0" fontId="2" fillId="4" borderId="31" xfId="0" applyFont="1" applyFill="1" applyBorder="1" applyProtection="1">
      <protection locked="0"/>
    </xf>
    <xf numFmtId="0" fontId="49" fillId="4" borderId="12" xfId="0" applyFont="1" applyFill="1" applyBorder="1" applyProtection="1">
      <protection locked="0"/>
    </xf>
    <xf numFmtId="0" fontId="49" fillId="4" borderId="50" xfId="0" applyFont="1" applyFill="1" applyBorder="1" applyProtection="1">
      <protection locked="0"/>
    </xf>
    <xf numFmtId="14" fontId="64" fillId="4" borderId="18" xfId="0" applyNumberFormat="1" applyFont="1" applyFill="1" applyBorder="1" applyAlignment="1" applyProtection="1">
      <alignment vertical="center"/>
      <protection locked="0"/>
    </xf>
    <xf numFmtId="165" fontId="64" fillId="4" borderId="54" xfId="0" applyNumberFormat="1" applyFont="1" applyFill="1" applyBorder="1" applyProtection="1">
      <protection locked="0"/>
    </xf>
    <xf numFmtId="165" fontId="49" fillId="4" borderId="49" xfId="0" applyNumberFormat="1" applyFont="1" applyFill="1" applyBorder="1" applyProtection="1">
      <protection locked="0"/>
    </xf>
    <xf numFmtId="165" fontId="49" fillId="5" borderId="49" xfId="0" applyNumberFormat="1" applyFont="1" applyFill="1" applyBorder="1"/>
    <xf numFmtId="165" fontId="49" fillId="5" borderId="55" xfId="0" applyNumberFormat="1" applyFont="1" applyFill="1" applyBorder="1"/>
    <xf numFmtId="165" fontId="65" fillId="4" borderId="56" xfId="0" applyNumberFormat="1" applyFont="1" applyFill="1" applyBorder="1" applyProtection="1">
      <protection locked="0"/>
    </xf>
    <xf numFmtId="165" fontId="40" fillId="4" borderId="49" xfId="0" applyNumberFormat="1" applyFont="1" applyFill="1" applyBorder="1" applyProtection="1">
      <protection locked="0"/>
    </xf>
    <xf numFmtId="165" fontId="40" fillId="5" borderId="49" xfId="0" applyNumberFormat="1" applyFont="1" applyFill="1" applyBorder="1"/>
    <xf numFmtId="165" fontId="40" fillId="5" borderId="55" xfId="0" applyNumberFormat="1" applyFont="1" applyFill="1" applyBorder="1"/>
    <xf numFmtId="0" fontId="2" fillId="4" borderId="17" xfId="0" applyFont="1" applyFill="1" applyBorder="1" applyProtection="1">
      <protection locked="0"/>
    </xf>
    <xf numFmtId="0" fontId="27" fillId="5" borderId="22" xfId="0" applyFont="1" applyFill="1" applyBorder="1"/>
    <xf numFmtId="165" fontId="27" fillId="5" borderId="25" xfId="0" applyNumberFormat="1" applyFont="1" applyFill="1" applyBorder="1"/>
    <xf numFmtId="165" fontId="27" fillId="5" borderId="41" xfId="0" applyNumberFormat="1" applyFont="1" applyFill="1" applyBorder="1"/>
    <xf numFmtId="0" fontId="2" fillId="5" borderId="5" xfId="0" applyFont="1" applyFill="1" applyBorder="1"/>
    <xf numFmtId="0" fontId="40" fillId="11" borderId="19" xfId="0" applyFont="1" applyFill="1" applyBorder="1" applyAlignment="1">
      <alignment horizontal="center" vertical="center" wrapText="1"/>
    </xf>
    <xf numFmtId="0" fontId="40" fillId="11" borderId="19" xfId="0" applyFont="1" applyFill="1" applyBorder="1" applyAlignment="1">
      <alignment vertical="center"/>
    </xf>
    <xf numFmtId="0" fontId="40" fillId="11" borderId="19" xfId="0" applyFont="1" applyFill="1" applyBorder="1" applyAlignment="1">
      <alignment horizontal="center" vertical="center"/>
    </xf>
    <xf numFmtId="0" fontId="40" fillId="11" borderId="19" xfId="0" applyFont="1" applyFill="1" applyBorder="1" applyAlignment="1">
      <alignment vertical="center" wrapText="1"/>
    </xf>
    <xf numFmtId="0" fontId="50" fillId="11" borderId="49" xfId="0" applyFont="1" applyFill="1" applyBorder="1" applyAlignment="1">
      <alignment horizontal="center" vertical="center" wrapText="1"/>
    </xf>
    <xf numFmtId="0" fontId="50" fillId="11" borderId="49" xfId="0" applyFont="1" applyFill="1" applyBorder="1" applyAlignment="1">
      <alignment horizontal="center" vertical="center"/>
    </xf>
    <xf numFmtId="0" fontId="40" fillId="11" borderId="49" xfId="0" applyFont="1" applyFill="1" applyBorder="1" applyAlignment="1">
      <alignment vertical="center"/>
    </xf>
    <xf numFmtId="0" fontId="50" fillId="11" borderId="49" xfId="0" applyFont="1" applyFill="1" applyBorder="1" applyAlignment="1">
      <alignment vertical="center" wrapText="1"/>
    </xf>
    <xf numFmtId="0" fontId="50" fillId="11" borderId="61" xfId="0" applyFont="1" applyFill="1" applyBorder="1" applyAlignment="1">
      <alignment horizontal="center" vertical="center" wrapText="1"/>
    </xf>
    <xf numFmtId="169" fontId="65" fillId="5" borderId="15" xfId="0" applyNumberFormat="1" applyFont="1" applyFill="1" applyBorder="1" applyAlignment="1">
      <alignment horizontal="right"/>
    </xf>
    <xf numFmtId="165" fontId="27" fillId="5" borderId="62" xfId="0" applyNumberFormat="1" applyFont="1" applyFill="1" applyBorder="1"/>
    <xf numFmtId="0" fontId="2" fillId="5" borderId="50" xfId="0" applyFont="1" applyFill="1" applyBorder="1"/>
    <xf numFmtId="0" fontId="2" fillId="5" borderId="57" xfId="0" applyFont="1" applyFill="1" applyBorder="1"/>
    <xf numFmtId="165" fontId="2" fillId="0" borderId="0" xfId="0" applyNumberFormat="1" applyFont="1"/>
    <xf numFmtId="0" fontId="49" fillId="16" borderId="37" xfId="0" applyFont="1" applyFill="1" applyBorder="1" applyAlignment="1">
      <alignment vertical="center" wrapText="1"/>
    </xf>
    <xf numFmtId="0" fontId="49" fillId="16" borderId="19" xfId="0" applyFont="1" applyFill="1" applyBorder="1" applyAlignment="1">
      <alignment vertical="center" wrapText="1"/>
    </xf>
    <xf numFmtId="0" fontId="49" fillId="16" borderId="30" xfId="0" applyFont="1" applyFill="1" applyBorder="1" applyAlignment="1">
      <alignment vertical="center" wrapText="1"/>
    </xf>
    <xf numFmtId="0" fontId="40" fillId="16" borderId="32" xfId="0" applyFont="1" applyFill="1" applyBorder="1" applyAlignment="1">
      <alignment wrapText="1"/>
    </xf>
    <xf numFmtId="0" fontId="40" fillId="16" borderId="43" xfId="0" applyFont="1" applyFill="1" applyBorder="1" applyAlignment="1">
      <alignment wrapText="1"/>
    </xf>
    <xf numFmtId="0" fontId="40" fillId="16" borderId="42" xfId="0" applyFont="1" applyFill="1" applyBorder="1" applyAlignment="1">
      <alignment vertical="center" wrapText="1"/>
    </xf>
    <xf numFmtId="0" fontId="40" fillId="16" borderId="53" xfId="0" applyFont="1" applyFill="1" applyBorder="1" applyAlignment="1">
      <alignment vertical="center" wrapText="1"/>
    </xf>
    <xf numFmtId="0" fontId="50" fillId="16" borderId="38" xfId="0" applyFont="1" applyFill="1" applyBorder="1" applyAlignment="1">
      <alignment horizontal="center" vertical="center"/>
    </xf>
    <xf numFmtId="0" fontId="50" fillId="16" borderId="13" xfId="0" applyFont="1" applyFill="1" applyBorder="1" applyAlignment="1">
      <alignment horizontal="center" vertical="center"/>
    </xf>
    <xf numFmtId="0" fontId="50" fillId="16" borderId="48" xfId="0" applyFont="1" applyFill="1" applyBorder="1" applyAlignment="1">
      <alignment horizontal="center" vertical="center"/>
    </xf>
    <xf numFmtId="0" fontId="50" fillId="16" borderId="12" xfId="0" applyFont="1" applyFill="1" applyBorder="1" applyAlignment="1">
      <alignment horizontal="center" vertical="center"/>
    </xf>
    <xf numFmtId="0" fontId="50" fillId="16" borderId="16" xfId="0" applyFont="1" applyFill="1" applyBorder="1" applyAlignment="1">
      <alignment horizontal="center" vertical="center" wrapText="1"/>
    </xf>
    <xf numFmtId="0" fontId="27" fillId="19" borderId="22" xfId="0" applyFont="1" applyFill="1" applyBorder="1"/>
    <xf numFmtId="165" fontId="27" fillId="19" borderId="25" xfId="0" applyNumberFormat="1" applyFont="1" applyFill="1" applyBorder="1"/>
    <xf numFmtId="165" fontId="27" fillId="19" borderId="41" xfId="0" applyNumberFormat="1" applyFont="1" applyFill="1" applyBorder="1"/>
    <xf numFmtId="0" fontId="40" fillId="16" borderId="19" xfId="0" applyFont="1" applyFill="1" applyBorder="1" applyAlignment="1">
      <alignment horizontal="center" vertical="center" wrapText="1"/>
    </xf>
    <xf numFmtId="0" fontId="40" fillId="16" borderId="19" xfId="0" applyFont="1" applyFill="1" applyBorder="1" applyAlignment="1">
      <alignment vertical="center"/>
    </xf>
    <xf numFmtId="0" fontId="40" fillId="16" borderId="19" xfId="0" applyFont="1" applyFill="1" applyBorder="1" applyAlignment="1">
      <alignment horizontal="center" vertical="center"/>
    </xf>
    <xf numFmtId="0" fontId="40" fillId="16" borderId="19" xfId="0" applyFont="1" applyFill="1" applyBorder="1" applyAlignment="1">
      <alignment vertical="center" wrapText="1"/>
    </xf>
    <xf numFmtId="0" fontId="40" fillId="16" borderId="14" xfId="0" applyFont="1" applyFill="1" applyBorder="1" applyAlignment="1">
      <alignment wrapText="1"/>
    </xf>
    <xf numFmtId="0" fontId="50" fillId="16" borderId="49" xfId="0" applyFont="1" applyFill="1" applyBorder="1" applyAlignment="1">
      <alignment horizontal="center" vertical="center" wrapText="1"/>
    </xf>
    <xf numFmtId="0" fontId="50" fillId="16" borderId="49" xfId="0" applyFont="1" applyFill="1" applyBorder="1" applyAlignment="1">
      <alignment horizontal="center" vertical="center"/>
    </xf>
    <xf numFmtId="0" fontId="40" fillId="16" borderId="49" xfId="0" applyFont="1" applyFill="1" applyBorder="1" applyAlignment="1">
      <alignment vertical="center"/>
    </xf>
    <xf numFmtId="0" fontId="50" fillId="16" borderId="13" xfId="0" applyFont="1" applyFill="1" applyBorder="1" applyAlignment="1">
      <alignment horizontal="center" vertical="center" wrapText="1"/>
    </xf>
    <xf numFmtId="0" fontId="50" fillId="16" borderId="13" xfId="0" applyFont="1" applyFill="1" applyBorder="1" applyAlignment="1">
      <alignment vertical="center" wrapText="1"/>
    </xf>
    <xf numFmtId="0" fontId="50" fillId="16" borderId="18" xfId="0" applyFont="1" applyFill="1" applyBorder="1" applyAlignment="1">
      <alignment horizontal="center" vertical="center" wrapText="1"/>
    </xf>
    <xf numFmtId="0" fontId="49" fillId="5" borderId="46" xfId="0" applyFont="1" applyFill="1" applyBorder="1"/>
    <xf numFmtId="165" fontId="64" fillId="4" borderId="45" xfId="0" applyNumberFormat="1" applyFont="1" applyFill="1" applyBorder="1" applyProtection="1">
      <protection locked="0"/>
    </xf>
    <xf numFmtId="0" fontId="49" fillId="4" borderId="45" xfId="0" applyFont="1" applyFill="1" applyBorder="1" applyAlignment="1" applyProtection="1">
      <alignment wrapText="1"/>
      <protection locked="0"/>
    </xf>
    <xf numFmtId="165" fontId="49" fillId="4" borderId="46" xfId="0" applyNumberFormat="1" applyFont="1" applyFill="1" applyBorder="1" applyProtection="1">
      <protection locked="0"/>
    </xf>
    <xf numFmtId="0" fontId="49" fillId="4" borderId="56" xfId="0" applyFont="1" applyFill="1" applyBorder="1" applyAlignment="1" applyProtection="1">
      <alignment horizontal="left" vertical="center"/>
      <protection locked="0"/>
    </xf>
    <xf numFmtId="165" fontId="49" fillId="4" borderId="30" xfId="0" applyNumberFormat="1" applyFont="1" applyFill="1" applyBorder="1" applyProtection="1">
      <protection locked="0"/>
    </xf>
    <xf numFmtId="165" fontId="64" fillId="4" borderId="49" xfId="0" applyNumberFormat="1" applyFont="1" applyFill="1" applyBorder="1" applyProtection="1">
      <protection locked="0"/>
    </xf>
    <xf numFmtId="0" fontId="49" fillId="5" borderId="47" xfId="0" applyFont="1" applyFill="1" applyBorder="1"/>
    <xf numFmtId="0" fontId="49" fillId="4" borderId="56" xfId="0" applyFont="1" applyFill="1" applyBorder="1" applyAlignment="1" applyProtection="1">
      <alignment horizontal="center"/>
      <protection locked="0"/>
    </xf>
    <xf numFmtId="165" fontId="64" fillId="4" borderId="61" xfId="0" applyNumberFormat="1" applyFont="1" applyFill="1" applyBorder="1" applyAlignment="1" applyProtection="1">
      <alignment horizontal="center" vertical="center"/>
      <protection locked="0"/>
    </xf>
    <xf numFmtId="165" fontId="64" fillId="4" borderId="61" xfId="0" applyNumberFormat="1" applyFont="1" applyFill="1" applyBorder="1" applyProtection="1">
      <protection locked="0"/>
    </xf>
    <xf numFmtId="0" fontId="49" fillId="4" borderId="54" xfId="0" applyFont="1" applyFill="1" applyBorder="1" applyProtection="1">
      <protection locked="0"/>
    </xf>
    <xf numFmtId="14" fontId="49" fillId="4" borderId="49" xfId="0" applyNumberFormat="1" applyFont="1" applyFill="1" applyBorder="1" applyProtection="1">
      <protection locked="0"/>
    </xf>
    <xf numFmtId="169" fontId="64" fillId="4" borderId="49" xfId="0" applyNumberFormat="1" applyFont="1" applyFill="1" applyBorder="1" applyAlignment="1" applyProtection="1">
      <alignment horizontal="center" wrapText="1"/>
      <protection locked="0"/>
    </xf>
    <xf numFmtId="0" fontId="49" fillId="5" borderId="57" xfId="0" applyFont="1" applyFill="1" applyBorder="1"/>
    <xf numFmtId="0" fontId="49" fillId="4" borderId="56" xfId="0" applyFont="1" applyFill="1" applyBorder="1" applyProtection="1">
      <protection locked="0"/>
    </xf>
    <xf numFmtId="165" fontId="49" fillId="4" borderId="63" xfId="0" applyNumberFormat="1" applyFont="1" applyFill="1" applyBorder="1" applyProtection="1">
      <protection locked="0"/>
    </xf>
    <xf numFmtId="165" fontId="49" fillId="5" borderId="63" xfId="0" applyNumberFormat="1" applyFont="1" applyFill="1" applyBorder="1"/>
    <xf numFmtId="0" fontId="49" fillId="4" borderId="49" xfId="0" applyFont="1" applyFill="1" applyBorder="1" applyAlignment="1" applyProtection="1">
      <alignment wrapText="1"/>
      <protection locked="0"/>
    </xf>
    <xf numFmtId="0" fontId="49" fillId="4" borderId="49" xfId="0" applyFont="1" applyFill="1" applyBorder="1" applyProtection="1">
      <protection locked="0"/>
    </xf>
    <xf numFmtId="169" fontId="65" fillId="5" borderId="5" xfId="0" applyNumberFormat="1" applyFont="1" applyFill="1" applyBorder="1" applyAlignment="1">
      <alignment horizontal="right"/>
    </xf>
    <xf numFmtId="165" fontId="27" fillId="5" borderId="64" xfId="0" applyNumberFormat="1" applyFont="1" applyFill="1" applyBorder="1"/>
    <xf numFmtId="0" fontId="2" fillId="5" borderId="25" xfId="0" applyFont="1" applyFill="1" applyBorder="1"/>
    <xf numFmtId="169" fontId="65" fillId="5" borderId="25" xfId="0" applyNumberFormat="1" applyFont="1" applyFill="1" applyBorder="1"/>
    <xf numFmtId="0" fontId="2" fillId="5" borderId="26" xfId="0" applyFont="1" applyFill="1" applyBorder="1"/>
    <xf numFmtId="0" fontId="66" fillId="0" borderId="0" xfId="0" applyFont="1" applyAlignment="1">
      <alignment wrapText="1"/>
    </xf>
    <xf numFmtId="0" fontId="67" fillId="15" borderId="19" xfId="0" applyFont="1" applyFill="1" applyBorder="1" applyAlignment="1">
      <alignment vertical="center"/>
    </xf>
    <xf numFmtId="165" fontId="67" fillId="15" borderId="19" xfId="0" applyNumberFormat="1" applyFont="1" applyFill="1" applyBorder="1" applyAlignment="1">
      <alignment horizontal="right" vertical="center"/>
    </xf>
    <xf numFmtId="164" fontId="0" fillId="15" borderId="19" xfId="0" applyNumberFormat="1" applyFill="1" applyBorder="1"/>
    <xf numFmtId="165" fontId="0" fillId="15" borderId="19" xfId="0" applyNumberFormat="1" applyFill="1" applyBorder="1"/>
    <xf numFmtId="0" fontId="67" fillId="15" borderId="19" xfId="0" applyFont="1" applyFill="1" applyBorder="1" applyAlignment="1">
      <alignment vertical="center" wrapText="1"/>
    </xf>
    <xf numFmtId="0" fontId="68" fillId="0" borderId="0" xfId="0" applyFont="1"/>
    <xf numFmtId="0" fontId="69" fillId="0" borderId="0" xfId="0" applyFont="1"/>
    <xf numFmtId="0" fontId="0" fillId="0" borderId="66" xfId="0" applyBorder="1" applyAlignment="1">
      <alignment horizontal="center" wrapText="1"/>
    </xf>
    <xf numFmtId="0" fontId="0" fillId="0" borderId="67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49" xfId="0" applyBorder="1"/>
    <xf numFmtId="0" fontId="0" fillId="0" borderId="19" xfId="0" applyBorder="1"/>
    <xf numFmtId="164" fontId="0" fillId="5" borderId="19" xfId="0" applyNumberFormat="1" applyFill="1" applyBorder="1"/>
    <xf numFmtId="164" fontId="0" fillId="0" borderId="19" xfId="0" applyNumberFormat="1" applyBorder="1"/>
    <xf numFmtId="170" fontId="2" fillId="0" borderId="0" xfId="0" applyNumberFormat="1" applyFont="1"/>
    <xf numFmtId="0" fontId="56" fillId="4" borderId="19" xfId="0" applyFont="1" applyFill="1" applyBorder="1" applyAlignment="1" applyProtection="1">
      <alignment wrapText="1"/>
      <protection locked="0"/>
    </xf>
    <xf numFmtId="0" fontId="23" fillId="8" borderId="10" xfId="0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4" fillId="8" borderId="14" xfId="0" applyFont="1" applyFill="1" applyBorder="1" applyAlignment="1">
      <alignment horizontal="center" vertical="center" wrapText="1"/>
    </xf>
    <xf numFmtId="0" fontId="23" fillId="8" borderId="15" xfId="0" applyFont="1" applyFill="1" applyBorder="1" applyAlignment="1">
      <alignment horizontal="center" vertical="center"/>
    </xf>
    <xf numFmtId="0" fontId="23" fillId="8" borderId="15" xfId="0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textRotation="255" wrapText="1"/>
    </xf>
    <xf numFmtId="0" fontId="22" fillId="13" borderId="5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 wrapText="1"/>
    </xf>
    <xf numFmtId="4" fontId="23" fillId="8" borderId="10" xfId="0" applyNumberFormat="1" applyFont="1" applyFill="1" applyBorder="1" applyAlignment="1">
      <alignment horizontal="center" vertical="center" wrapText="1"/>
    </xf>
    <xf numFmtId="0" fontId="23" fillId="5" borderId="5" xfId="0" applyFont="1" applyFill="1" applyBorder="1" applyAlignment="1" applyProtection="1">
      <alignment horizontal="center" vertical="center"/>
      <protection locked="0"/>
    </xf>
    <xf numFmtId="4" fontId="34" fillId="0" borderId="0" xfId="0" applyNumberFormat="1" applyFont="1" applyAlignment="1" applyProtection="1">
      <alignment horizontal="center" vertical="top"/>
      <protection hidden="1"/>
    </xf>
    <xf numFmtId="0" fontId="23" fillId="9" borderId="5" xfId="0" applyFont="1" applyFill="1" applyBorder="1" applyAlignment="1" applyProtection="1">
      <alignment horizontal="left" vertical="center"/>
      <protection hidden="1"/>
    </xf>
    <xf numFmtId="0" fontId="4" fillId="10" borderId="5" xfId="0" applyFont="1" applyFill="1" applyBorder="1" applyAlignment="1">
      <alignment horizontal="center" vertical="center"/>
    </xf>
    <xf numFmtId="0" fontId="14" fillId="4" borderId="5" xfId="0" applyFont="1" applyFill="1" applyBorder="1" applyAlignment="1" applyProtection="1">
      <alignment horizontal="left" vertical="top"/>
      <protection locked="0"/>
    </xf>
    <xf numFmtId="0" fontId="12" fillId="12" borderId="5" xfId="0" applyFont="1" applyFill="1" applyBorder="1" applyAlignment="1">
      <alignment horizontal="center" vertical="center" textRotation="255" wrapText="1"/>
    </xf>
    <xf numFmtId="0" fontId="22" fillId="12" borderId="5" xfId="0" applyFont="1" applyFill="1" applyBorder="1" applyAlignment="1">
      <alignment horizontal="center" vertical="center"/>
    </xf>
    <xf numFmtId="0" fontId="26" fillId="8" borderId="16" xfId="0" applyFont="1" applyFill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center" vertical="center" textRotation="255" wrapText="1"/>
    </xf>
    <xf numFmtId="0" fontId="22" fillId="11" borderId="5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 textRotation="255"/>
    </xf>
    <xf numFmtId="0" fontId="22" fillId="7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9" fillId="4" borderId="5" xfId="0" applyFont="1" applyFill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>
      <alignment horizontal="center" wrapText="1"/>
    </xf>
    <xf numFmtId="0" fontId="10" fillId="4" borderId="5" xfId="0" applyFont="1" applyFill="1" applyBorder="1" applyAlignment="1" applyProtection="1">
      <alignment horizontal="center" vertical="center" wrapText="1"/>
      <protection locked="0"/>
    </xf>
    <xf numFmtId="49" fontId="9" fillId="5" borderId="5" xfId="0" applyNumberFormat="1" applyFont="1" applyFill="1" applyBorder="1" applyAlignment="1">
      <alignment horizontal="left" vertical="center"/>
    </xf>
    <xf numFmtId="0" fontId="16" fillId="16" borderId="40" xfId="0" applyFont="1" applyFill="1" applyBorder="1" applyAlignment="1">
      <alignment horizontal="center" vertical="center"/>
    </xf>
    <xf numFmtId="0" fontId="2" fillId="4" borderId="26" xfId="0" applyFont="1" applyFill="1" applyBorder="1" applyAlignment="1" applyProtection="1">
      <alignment horizontal="center"/>
      <protection locked="0"/>
    </xf>
    <xf numFmtId="0" fontId="6" fillId="16" borderId="5" xfId="0" applyFont="1" applyFill="1" applyBorder="1" applyAlignment="1">
      <alignment horizontal="center" vertical="center" textRotation="255"/>
    </xf>
    <xf numFmtId="0" fontId="27" fillId="16" borderId="10" xfId="0" applyFont="1" applyFill="1" applyBorder="1" applyAlignment="1">
      <alignment horizontal="center" vertical="center" wrapText="1"/>
    </xf>
    <xf numFmtId="0" fontId="27" fillId="14" borderId="5" xfId="0" applyFont="1" applyFill="1" applyBorder="1" applyAlignment="1">
      <alignment horizontal="center"/>
    </xf>
    <xf numFmtId="0" fontId="23" fillId="9" borderId="5" xfId="0" applyFont="1" applyFill="1" applyBorder="1" applyAlignment="1" applyProtection="1">
      <alignment horizontal="center" vertical="center" wrapText="1"/>
      <protection hidden="1"/>
    </xf>
    <xf numFmtId="0" fontId="23" fillId="4" borderId="5" xfId="0" applyFont="1" applyFill="1" applyBorder="1" applyAlignment="1" applyProtection="1">
      <alignment horizontal="left" vertical="top"/>
      <protection locked="0"/>
    </xf>
    <xf numFmtId="0" fontId="6" fillId="11" borderId="5" xfId="0" applyFont="1" applyFill="1" applyBorder="1" applyAlignment="1">
      <alignment horizontal="center" vertical="center" textRotation="255"/>
    </xf>
    <xf numFmtId="49" fontId="2" fillId="4" borderId="26" xfId="0" applyNumberFormat="1" applyFont="1" applyFill="1" applyBorder="1" applyAlignment="1" applyProtection="1">
      <alignment horizontal="center"/>
      <protection locked="0"/>
    </xf>
    <xf numFmtId="0" fontId="27" fillId="14" borderId="27" xfId="0" applyFont="1" applyFill="1" applyBorder="1" applyAlignment="1">
      <alignment horizontal="center"/>
    </xf>
    <xf numFmtId="0" fontId="27" fillId="14" borderId="28" xfId="0" applyFont="1" applyFill="1" applyBorder="1" applyAlignment="1">
      <alignment horizontal="center"/>
    </xf>
    <xf numFmtId="0" fontId="27" fillId="11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49" fontId="40" fillId="5" borderId="5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 applyProtection="1">
      <alignment horizontal="center" vertical="center" wrapText="1"/>
      <protection locked="0"/>
    </xf>
    <xf numFmtId="0" fontId="6" fillId="7" borderId="5" xfId="0" applyFont="1" applyFill="1" applyBorder="1" applyAlignment="1">
      <alignment horizontal="center" vertical="center" textRotation="255"/>
    </xf>
    <xf numFmtId="0" fontId="27" fillId="7" borderId="10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8" borderId="40" xfId="0" applyFont="1" applyFill="1" applyBorder="1" applyAlignment="1">
      <alignment horizontal="center" vertical="center" wrapText="1"/>
    </xf>
    <xf numFmtId="164" fontId="6" fillId="5" borderId="26" xfId="0" applyNumberFormat="1" applyFont="1" applyFill="1" applyBorder="1" applyAlignment="1">
      <alignment horizontal="center" vertical="center"/>
    </xf>
    <xf numFmtId="164" fontId="27" fillId="5" borderId="13" xfId="0" applyNumberFormat="1" applyFont="1" applyFill="1" applyBorder="1" applyAlignment="1">
      <alignment horizontal="center"/>
    </xf>
    <xf numFmtId="164" fontId="8" fillId="9" borderId="5" xfId="0" applyNumberFormat="1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left" vertical="center" wrapText="1"/>
    </xf>
    <xf numFmtId="164" fontId="23" fillId="5" borderId="5" xfId="0" applyNumberFormat="1" applyFont="1" applyFill="1" applyBorder="1" applyAlignment="1">
      <alignment horizontal="center" vertical="center"/>
    </xf>
    <xf numFmtId="164" fontId="35" fillId="5" borderId="19" xfId="0" applyNumberFormat="1" applyFont="1" applyFill="1" applyBorder="1" applyAlignment="1">
      <alignment horizontal="center"/>
    </xf>
    <xf numFmtId="0" fontId="21" fillId="10" borderId="14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4" fillId="8" borderId="40" xfId="0" applyFont="1" applyFill="1" applyBorder="1" applyAlignment="1">
      <alignment horizontal="center" vertical="center" wrapText="1"/>
    </xf>
    <xf numFmtId="164" fontId="14" fillId="4" borderId="26" xfId="0" applyNumberFormat="1" applyFont="1" applyFill="1" applyBorder="1" applyAlignment="1" applyProtection="1">
      <alignment horizontal="center" vertical="center"/>
      <protection locked="0"/>
    </xf>
    <xf numFmtId="164" fontId="14" fillId="5" borderId="26" xfId="0" applyNumberFormat="1" applyFont="1" applyFill="1" applyBorder="1" applyAlignment="1">
      <alignment horizontal="center" vertical="center"/>
    </xf>
    <xf numFmtId="0" fontId="47" fillId="0" borderId="9" xfId="0" applyFont="1" applyBorder="1" applyAlignment="1">
      <alignment horizontal="center" vertical="top" wrapText="1"/>
    </xf>
    <xf numFmtId="164" fontId="48" fillId="0" borderId="9" xfId="0" applyNumberFormat="1" applyFont="1" applyBorder="1" applyAlignment="1">
      <alignment horizontal="center" vertical="top"/>
    </xf>
    <xf numFmtId="0" fontId="36" fillId="8" borderId="19" xfId="0" applyFont="1" applyFill="1" applyBorder="1" applyAlignment="1">
      <alignment horizontal="center" vertical="center" wrapText="1"/>
    </xf>
    <xf numFmtId="0" fontId="36" fillId="8" borderId="14" xfId="0" applyFont="1" applyFill="1" applyBorder="1" applyAlignment="1">
      <alignment horizontal="center" vertical="center" wrapText="1"/>
    </xf>
    <xf numFmtId="4" fontId="14" fillId="8" borderId="10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/>
    </xf>
    <xf numFmtId="0" fontId="23" fillId="8" borderId="40" xfId="0" applyFont="1" applyFill="1" applyBorder="1" applyAlignment="1">
      <alignment horizontal="center" vertical="center"/>
    </xf>
    <xf numFmtId="164" fontId="23" fillId="5" borderId="26" xfId="0" applyNumberFormat="1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 vertical="center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14" fillId="17" borderId="4" xfId="0" applyFont="1" applyFill="1" applyBorder="1" applyAlignment="1">
      <alignment horizontal="center" vertical="center"/>
    </xf>
    <xf numFmtId="49" fontId="15" fillId="5" borderId="5" xfId="0" applyNumberFormat="1" applyFont="1" applyFill="1" applyBorder="1" applyAlignment="1">
      <alignment horizontal="left" vertical="center"/>
    </xf>
    <xf numFmtId="0" fontId="4" fillId="3" borderId="40" xfId="0" applyFont="1" applyFill="1" applyBorder="1" applyAlignment="1">
      <alignment horizontal="center" vertical="center"/>
    </xf>
    <xf numFmtId="14" fontId="44" fillId="4" borderId="5" xfId="0" applyNumberFormat="1" applyFont="1" applyFill="1" applyBorder="1" applyAlignment="1" applyProtection="1">
      <alignment horizontal="center"/>
      <protection locked="0"/>
    </xf>
    <xf numFmtId="0" fontId="27" fillId="7" borderId="44" xfId="0" applyFont="1" applyFill="1" applyBorder="1" applyAlignment="1">
      <alignment horizontal="center" vertical="center"/>
    </xf>
    <xf numFmtId="0" fontId="27" fillId="5" borderId="32" xfId="0" applyFont="1" applyFill="1" applyBorder="1" applyAlignment="1">
      <alignment horizontal="left" vertical="center"/>
    </xf>
    <xf numFmtId="0" fontId="40" fillId="5" borderId="29" xfId="0" applyFont="1" applyFill="1" applyBorder="1" applyAlignment="1">
      <alignment horizontal="left" vertical="center"/>
    </xf>
    <xf numFmtId="0" fontId="40" fillId="5" borderId="12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 applyProtection="1">
      <alignment horizontal="center" wrapText="1"/>
      <protection locked="0"/>
    </xf>
    <xf numFmtId="0" fontId="52" fillId="7" borderId="5" xfId="0" applyFont="1" applyFill="1" applyBorder="1" applyAlignment="1">
      <alignment horizontal="center" wrapText="1"/>
    </xf>
    <xf numFmtId="164" fontId="49" fillId="5" borderId="5" xfId="0" applyNumberFormat="1" applyFont="1" applyFill="1" applyBorder="1" applyAlignment="1">
      <alignment horizontal="center"/>
    </xf>
    <xf numFmtId="0" fontId="36" fillId="7" borderId="5" xfId="0" applyFont="1" applyFill="1" applyBorder="1" applyAlignment="1">
      <alignment horizontal="center" wrapText="1"/>
    </xf>
    <xf numFmtId="0" fontId="27" fillId="7" borderId="40" xfId="0" applyFont="1" applyFill="1" applyBorder="1" applyAlignment="1">
      <alignment horizontal="center" vertical="center" wrapText="1"/>
    </xf>
    <xf numFmtId="0" fontId="27" fillId="7" borderId="25" xfId="0" applyFont="1" applyFill="1" applyBorder="1" applyAlignment="1">
      <alignment horizontal="center" vertical="center" wrapText="1"/>
    </xf>
    <xf numFmtId="0" fontId="27" fillId="7" borderId="26" xfId="0" applyFont="1" applyFill="1" applyBorder="1" applyAlignment="1">
      <alignment horizontal="center" vertical="center" wrapText="1"/>
    </xf>
    <xf numFmtId="0" fontId="27" fillId="4" borderId="24" xfId="0" applyFont="1" applyFill="1" applyBorder="1" applyAlignment="1" applyProtection="1">
      <alignment horizontal="center"/>
      <protection locked="0"/>
    </xf>
    <xf numFmtId="0" fontId="27" fillId="7" borderId="40" xfId="0" applyFont="1" applyFill="1" applyBorder="1" applyAlignment="1">
      <alignment horizontal="center"/>
    </xf>
    <xf numFmtId="0" fontId="49" fillId="5" borderId="26" xfId="0" applyFont="1" applyFill="1" applyBorder="1" applyAlignment="1">
      <alignment horizontal="center"/>
    </xf>
    <xf numFmtId="0" fontId="40" fillId="7" borderId="5" xfId="0" applyFont="1" applyFill="1" applyBorder="1" applyAlignment="1">
      <alignment horizontal="center" vertical="center" wrapText="1"/>
    </xf>
    <xf numFmtId="0" fontId="36" fillId="7" borderId="10" xfId="0" applyFont="1" applyFill="1" applyBorder="1" applyAlignment="1">
      <alignment horizontal="left" vertical="center" wrapText="1"/>
    </xf>
    <xf numFmtId="164" fontId="49" fillId="5" borderId="24" xfId="0" applyNumberFormat="1" applyFont="1" applyFill="1" applyBorder="1" applyAlignment="1">
      <alignment horizontal="center"/>
    </xf>
    <xf numFmtId="0" fontId="34" fillId="7" borderId="1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6" fillId="7" borderId="5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 wrapText="1"/>
    </xf>
    <xf numFmtId="0" fontId="36" fillId="7" borderId="40" xfId="0" applyFont="1" applyFill="1" applyBorder="1" applyAlignment="1">
      <alignment horizontal="center" wrapText="1"/>
    </xf>
    <xf numFmtId="1" fontId="49" fillId="5" borderId="26" xfId="0" applyNumberFormat="1" applyFont="1" applyFill="1" applyBorder="1" applyAlignment="1">
      <alignment horizontal="center" wrapText="1"/>
    </xf>
    <xf numFmtId="0" fontId="50" fillId="7" borderId="16" xfId="0" applyFont="1" applyFill="1" applyBorder="1" applyAlignment="1">
      <alignment horizontal="center" vertical="center" wrapText="1"/>
    </xf>
    <xf numFmtId="0" fontId="27" fillId="11" borderId="44" xfId="0" applyFont="1" applyFill="1" applyBorder="1" applyAlignment="1">
      <alignment horizontal="center" vertical="center"/>
    </xf>
    <xf numFmtId="0" fontId="52" fillId="11" borderId="5" xfId="0" applyFont="1" applyFill="1" applyBorder="1" applyAlignment="1">
      <alignment horizontal="center" wrapText="1"/>
    </xf>
    <xf numFmtId="0" fontId="36" fillId="11" borderId="5" xfId="0" applyFont="1" applyFill="1" applyBorder="1" applyAlignment="1">
      <alignment horizontal="center" wrapText="1"/>
    </xf>
    <xf numFmtId="0" fontId="27" fillId="11" borderId="40" xfId="0" applyFont="1" applyFill="1" applyBorder="1" applyAlignment="1">
      <alignment horizontal="center" vertical="center" wrapText="1"/>
    </xf>
    <xf numFmtId="0" fontId="27" fillId="11" borderId="25" xfId="0" applyFont="1" applyFill="1" applyBorder="1" applyAlignment="1">
      <alignment horizontal="center" vertical="center" wrapText="1"/>
    </xf>
    <xf numFmtId="0" fontId="27" fillId="11" borderId="26" xfId="0" applyFont="1" applyFill="1" applyBorder="1" applyAlignment="1">
      <alignment horizontal="center" vertical="center" wrapText="1"/>
    </xf>
    <xf numFmtId="0" fontId="27" fillId="11" borderId="40" xfId="0" applyFont="1" applyFill="1" applyBorder="1" applyAlignment="1">
      <alignment horizontal="center"/>
    </xf>
    <xf numFmtId="0" fontId="40" fillId="11" borderId="5" xfId="0" applyFont="1" applyFill="1" applyBorder="1" applyAlignment="1">
      <alignment horizontal="center" vertical="center" wrapText="1"/>
    </xf>
    <xf numFmtId="0" fontId="36" fillId="11" borderId="10" xfId="0" applyFont="1" applyFill="1" applyBorder="1" applyAlignment="1">
      <alignment horizontal="left" vertical="center" wrapText="1"/>
    </xf>
    <xf numFmtId="0" fontId="34" fillId="11" borderId="16" xfId="0" applyFont="1" applyFill="1" applyBorder="1" applyAlignment="1">
      <alignment horizontal="left" vertical="center" wrapText="1"/>
    </xf>
    <xf numFmtId="0" fontId="1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 wrapText="1"/>
    </xf>
    <xf numFmtId="164" fontId="49" fillId="5" borderId="5" xfId="0" applyNumberFormat="1" applyFont="1" applyFill="1" applyBorder="1" applyAlignment="1">
      <alignment horizontal="center" vertical="center"/>
    </xf>
    <xf numFmtId="0" fontId="27" fillId="11" borderId="32" xfId="0" applyFont="1" applyFill="1" applyBorder="1" applyAlignment="1">
      <alignment horizontal="center" vertical="center" wrapText="1"/>
    </xf>
    <xf numFmtId="0" fontId="27" fillId="11" borderId="40" xfId="0" applyFont="1" applyFill="1" applyBorder="1" applyAlignment="1">
      <alignment horizontal="center" vertical="center"/>
    </xf>
    <xf numFmtId="1" fontId="49" fillId="5" borderId="26" xfId="0" applyNumberFormat="1" applyFont="1" applyFill="1" applyBorder="1" applyAlignment="1">
      <alignment horizontal="center" vertical="center" wrapText="1"/>
    </xf>
    <xf numFmtId="0" fontId="50" fillId="11" borderId="12" xfId="0" applyFont="1" applyFill="1" applyBorder="1" applyAlignment="1">
      <alignment horizontal="center" vertical="center" wrapText="1"/>
    </xf>
    <xf numFmtId="0" fontId="27" fillId="12" borderId="44" xfId="0" applyFont="1" applyFill="1" applyBorder="1" applyAlignment="1">
      <alignment horizontal="center" vertical="center"/>
    </xf>
    <xf numFmtId="0" fontId="52" fillId="12" borderId="5" xfId="0" applyFont="1" applyFill="1" applyBorder="1" applyAlignment="1">
      <alignment horizontal="center" wrapText="1"/>
    </xf>
    <xf numFmtId="0" fontId="36" fillId="12" borderId="5" xfId="0" applyFont="1" applyFill="1" applyBorder="1" applyAlignment="1">
      <alignment horizontal="center" wrapText="1"/>
    </xf>
    <xf numFmtId="0" fontId="27" fillId="12" borderId="40" xfId="0" applyFont="1" applyFill="1" applyBorder="1" applyAlignment="1">
      <alignment horizontal="center" vertical="center" wrapText="1"/>
    </xf>
    <xf numFmtId="0" fontId="27" fillId="12" borderId="25" xfId="0" applyFont="1" applyFill="1" applyBorder="1" applyAlignment="1">
      <alignment horizontal="center" vertical="center" wrapText="1"/>
    </xf>
    <xf numFmtId="0" fontId="27" fillId="12" borderId="40" xfId="0" applyFont="1" applyFill="1" applyBorder="1" applyAlignment="1">
      <alignment horizontal="center"/>
    </xf>
    <xf numFmtId="0" fontId="27" fillId="12" borderId="26" xfId="0" applyFont="1" applyFill="1" applyBorder="1" applyAlignment="1">
      <alignment horizontal="center" vertical="center" wrapText="1"/>
    </xf>
    <xf numFmtId="0" fontId="40" fillId="12" borderId="5" xfId="0" applyFont="1" applyFill="1" applyBorder="1" applyAlignment="1">
      <alignment horizontal="center" vertical="center" wrapText="1"/>
    </xf>
    <xf numFmtId="0" fontId="36" fillId="12" borderId="10" xfId="0" applyFont="1" applyFill="1" applyBorder="1" applyAlignment="1">
      <alignment horizontal="left" vertical="center" wrapText="1"/>
    </xf>
    <xf numFmtId="0" fontId="34" fillId="12" borderId="16" xfId="0" applyFont="1" applyFill="1" applyBorder="1" applyAlignment="1">
      <alignment horizontal="left" vertical="center" wrapText="1"/>
    </xf>
    <xf numFmtId="0" fontId="16" fillId="12" borderId="5" xfId="0" applyFont="1" applyFill="1" applyBorder="1" applyAlignment="1">
      <alignment horizontal="center" vertical="center"/>
    </xf>
    <xf numFmtId="0" fontId="27" fillId="12" borderId="5" xfId="0" applyFont="1" applyFill="1" applyBorder="1" applyAlignment="1">
      <alignment horizontal="center" vertical="center" wrapText="1"/>
    </xf>
    <xf numFmtId="0" fontId="27" fillId="12" borderId="32" xfId="0" applyFont="1" applyFill="1" applyBorder="1" applyAlignment="1">
      <alignment horizontal="center" vertical="center" wrapText="1"/>
    </xf>
    <xf numFmtId="0" fontId="27" fillId="12" borderId="5" xfId="0" applyFont="1" applyFill="1" applyBorder="1" applyAlignment="1">
      <alignment horizontal="center" vertical="center"/>
    </xf>
    <xf numFmtId="1" fontId="49" fillId="5" borderId="24" xfId="0" applyNumberFormat="1" applyFont="1" applyFill="1" applyBorder="1" applyAlignment="1">
      <alignment horizontal="center" vertical="center" wrapText="1"/>
    </xf>
    <xf numFmtId="0" fontId="50" fillId="12" borderId="12" xfId="0" applyFont="1" applyFill="1" applyBorder="1" applyAlignment="1">
      <alignment horizontal="center" vertical="center" wrapText="1"/>
    </xf>
    <xf numFmtId="0" fontId="27" fillId="13" borderId="44" xfId="0" applyFont="1" applyFill="1" applyBorder="1" applyAlignment="1">
      <alignment horizontal="center" vertical="center"/>
    </xf>
    <xf numFmtId="0" fontId="52" fillId="13" borderId="5" xfId="0" applyFont="1" applyFill="1" applyBorder="1" applyAlignment="1">
      <alignment horizontal="center" wrapText="1"/>
    </xf>
    <xf numFmtId="0" fontId="36" fillId="13" borderId="5" xfId="0" applyFont="1" applyFill="1" applyBorder="1" applyAlignment="1">
      <alignment horizontal="center" wrapText="1"/>
    </xf>
    <xf numFmtId="0" fontId="27" fillId="13" borderId="40" xfId="0" applyFont="1" applyFill="1" applyBorder="1" applyAlignment="1">
      <alignment horizontal="center" vertical="center" wrapText="1"/>
    </xf>
    <xf numFmtId="0" fontId="27" fillId="13" borderId="25" xfId="0" applyFont="1" applyFill="1" applyBorder="1" applyAlignment="1">
      <alignment horizontal="center" vertical="center" wrapText="1"/>
    </xf>
    <xf numFmtId="0" fontId="27" fillId="13" borderId="40" xfId="0" applyFont="1" applyFill="1" applyBorder="1" applyAlignment="1">
      <alignment horizontal="center"/>
    </xf>
    <xf numFmtId="0" fontId="27" fillId="13" borderId="26" xfId="0" applyFont="1" applyFill="1" applyBorder="1" applyAlignment="1">
      <alignment horizontal="center" vertical="center" wrapText="1"/>
    </xf>
    <xf numFmtId="0" fontId="40" fillId="13" borderId="5" xfId="0" applyFont="1" applyFill="1" applyBorder="1" applyAlignment="1">
      <alignment horizontal="center" vertical="center" wrapText="1"/>
    </xf>
    <xf numFmtId="0" fontId="36" fillId="13" borderId="10" xfId="0" applyFont="1" applyFill="1" applyBorder="1" applyAlignment="1">
      <alignment horizontal="left" vertical="center" wrapText="1"/>
    </xf>
    <xf numFmtId="0" fontId="34" fillId="13" borderId="16" xfId="0" applyFont="1" applyFill="1" applyBorder="1" applyAlignment="1">
      <alignment horizontal="left" vertical="center" wrapText="1"/>
    </xf>
    <xf numFmtId="0" fontId="16" fillId="13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center" vertical="center" wrapText="1"/>
    </xf>
    <xf numFmtId="0" fontId="27" fillId="13" borderId="32" xfId="0" applyFont="1" applyFill="1" applyBorder="1" applyAlignment="1">
      <alignment horizontal="center" vertical="center" wrapText="1"/>
    </xf>
    <xf numFmtId="0" fontId="27" fillId="13" borderId="5" xfId="0" applyFont="1" applyFill="1" applyBorder="1" applyAlignment="1">
      <alignment horizontal="center" vertical="center"/>
    </xf>
    <xf numFmtId="0" fontId="50" fillId="13" borderId="12" xfId="0" applyFont="1" applyFill="1" applyBorder="1" applyAlignment="1">
      <alignment horizontal="center" vertical="center" wrapText="1"/>
    </xf>
    <xf numFmtId="0" fontId="15" fillId="7" borderId="45" xfId="0" applyFont="1" applyFill="1" applyBorder="1" applyAlignment="1">
      <alignment horizontal="center"/>
    </xf>
    <xf numFmtId="0" fontId="40" fillId="7" borderId="19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 applyProtection="1">
      <alignment horizontal="left" vertical="top"/>
      <protection locked="0"/>
    </xf>
    <xf numFmtId="0" fontId="49" fillId="7" borderId="51" xfId="0" applyFont="1" applyFill="1" applyBorder="1" applyAlignment="1">
      <alignment horizontal="center" vertical="center" wrapText="1"/>
    </xf>
    <xf numFmtId="0" fontId="49" fillId="7" borderId="42" xfId="0" applyFont="1" applyFill="1" applyBorder="1" applyAlignment="1">
      <alignment horizontal="center" vertical="center"/>
    </xf>
    <xf numFmtId="0" fontId="49" fillId="7" borderId="5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40" fillId="7" borderId="10" xfId="0" applyFont="1" applyFill="1" applyBorder="1" applyAlignment="1">
      <alignment horizontal="center" wrapText="1"/>
    </xf>
    <xf numFmtId="0" fontId="8" fillId="3" borderId="40" xfId="0" applyFont="1" applyFill="1" applyBorder="1" applyAlignment="1">
      <alignment horizontal="center" vertical="center"/>
    </xf>
    <xf numFmtId="0" fontId="40" fillId="5" borderId="26" xfId="0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wrapText="1"/>
    </xf>
    <xf numFmtId="0" fontId="8" fillId="4" borderId="26" xfId="0" applyFont="1" applyFill="1" applyBorder="1" applyAlignment="1" applyProtection="1">
      <alignment horizontal="center" vertical="center" wrapText="1"/>
      <protection locked="0"/>
    </xf>
    <xf numFmtId="0" fontId="9" fillId="4" borderId="26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36" fillId="3" borderId="5" xfId="0" applyFont="1" applyFill="1" applyBorder="1" applyAlignment="1">
      <alignment horizontal="center"/>
    </xf>
    <xf numFmtId="0" fontId="15" fillId="11" borderId="10" xfId="0" applyFont="1" applyFill="1" applyBorder="1" applyAlignment="1">
      <alignment horizontal="center"/>
    </xf>
    <xf numFmtId="0" fontId="40" fillId="11" borderId="56" xfId="0" applyFont="1" applyFill="1" applyBorder="1" applyAlignment="1">
      <alignment horizontal="center" vertical="center" wrapText="1"/>
    </xf>
    <xf numFmtId="0" fontId="40" fillId="11" borderId="49" xfId="0" applyFont="1" applyFill="1" applyBorder="1" applyAlignment="1">
      <alignment horizontal="center" vertical="center" wrapText="1"/>
    </xf>
    <xf numFmtId="0" fontId="40" fillId="11" borderId="49" xfId="0" applyFont="1" applyFill="1" applyBorder="1" applyAlignment="1">
      <alignment horizontal="center" vertical="center"/>
    </xf>
    <xf numFmtId="0" fontId="49" fillId="11" borderId="40" xfId="0" applyFont="1" applyFill="1" applyBorder="1" applyAlignment="1">
      <alignment horizontal="center" vertical="center" wrapText="1"/>
    </xf>
    <xf numFmtId="0" fontId="49" fillId="11" borderId="25" xfId="0" applyFont="1" applyFill="1" applyBorder="1" applyAlignment="1">
      <alignment horizontal="center" vertical="center"/>
    </xf>
    <xf numFmtId="0" fontId="49" fillId="11" borderId="26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/>
    </xf>
    <xf numFmtId="0" fontId="40" fillId="11" borderId="10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15" fillId="16" borderId="11" xfId="0" applyFont="1" applyFill="1" applyBorder="1" applyAlignment="1">
      <alignment horizontal="center"/>
    </xf>
    <xf numFmtId="0" fontId="40" fillId="16" borderId="12" xfId="0" applyFont="1" applyFill="1" applyBorder="1" applyAlignment="1">
      <alignment horizontal="center" vertical="center" wrapText="1"/>
    </xf>
    <xf numFmtId="0" fontId="40" fillId="16" borderId="13" xfId="0" applyFont="1" applyFill="1" applyBorder="1" applyAlignment="1">
      <alignment horizontal="center" vertical="center" wrapText="1"/>
    </xf>
    <xf numFmtId="0" fontId="40" fillId="16" borderId="49" xfId="0" applyFont="1" applyFill="1" applyBorder="1" applyAlignment="1">
      <alignment horizontal="center" vertical="center"/>
    </xf>
    <xf numFmtId="0" fontId="16" fillId="16" borderId="5" xfId="0" applyFont="1" applyFill="1" applyBorder="1" applyAlignment="1">
      <alignment horizontal="center" vertical="center"/>
    </xf>
    <xf numFmtId="0" fontId="49" fillId="16" borderId="40" xfId="0" applyFont="1" applyFill="1" applyBorder="1" applyAlignment="1">
      <alignment horizontal="center" vertical="center" wrapText="1"/>
    </xf>
    <xf numFmtId="0" fontId="49" fillId="16" borderId="25" xfId="0" applyFont="1" applyFill="1" applyBorder="1" applyAlignment="1">
      <alignment horizontal="center" vertical="center"/>
    </xf>
    <xf numFmtId="0" fontId="49" fillId="16" borderId="26" xfId="0" applyFont="1" applyFill="1" applyBorder="1" applyAlignment="1">
      <alignment horizontal="center" vertical="center"/>
    </xf>
    <xf numFmtId="0" fontId="9" fillId="16" borderId="2" xfId="0" applyFont="1" applyFill="1" applyBorder="1" applyAlignment="1">
      <alignment horizontal="center"/>
    </xf>
    <xf numFmtId="0" fontId="9" fillId="16" borderId="1" xfId="0" applyFont="1" applyFill="1" applyBorder="1" applyAlignment="1">
      <alignment horizontal="center"/>
    </xf>
    <xf numFmtId="0" fontId="40" fillId="16" borderId="10" xfId="0" applyFont="1" applyFill="1" applyBorder="1" applyAlignment="1">
      <alignment horizontal="center" wrapText="1"/>
    </xf>
    <xf numFmtId="0" fontId="69" fillId="0" borderId="65" xfId="0" applyFont="1" applyBorder="1" applyAlignment="1">
      <alignment horizontal="center"/>
    </xf>
    <xf numFmtId="0" fontId="0" fillId="0" borderId="19" xfId="0" applyBorder="1" applyAlignment="1">
      <alignment horizontal="center"/>
    </xf>
  </cellXfs>
  <cellStyles count="2">
    <cellStyle name="Normale" xfId="0" builtinId="0"/>
    <cellStyle name="Normale 2" xfId="1" xr:uid="{00000000-0005-0000-0000-000006000000}"/>
  </cellStyles>
  <dxfs count="8">
    <dxf>
      <font>
        <sz val="11"/>
        <color rgb="FF000000"/>
        <name val="Calibri"/>
        <charset val="1"/>
      </font>
    </dxf>
    <dxf>
      <font>
        <sz val="11"/>
        <color rgb="FF000000"/>
        <name val="Calibri"/>
        <charset val="1"/>
      </font>
    </dxf>
    <dxf>
      <font>
        <sz val="11"/>
        <color rgb="FF000000"/>
        <name val="Calibri"/>
        <charset val="1"/>
      </font>
    </dxf>
    <dxf>
      <font>
        <sz val="11"/>
        <color rgb="FF000000"/>
        <name val="Calibri"/>
        <charset val="1"/>
      </font>
    </dxf>
    <dxf>
      <font>
        <sz val="11"/>
        <color rgb="FF000000"/>
        <name val="Calibri"/>
        <charset val="1"/>
      </font>
    </dxf>
    <dxf>
      <font>
        <sz val="11"/>
        <color rgb="FF000000"/>
        <name val="Calibri"/>
        <charset val="1"/>
      </font>
    </dxf>
    <dxf>
      <font>
        <sz val="11"/>
        <color rgb="FF000000"/>
        <name val="Calibri"/>
        <charset val="1"/>
      </font>
    </dxf>
    <dxf>
      <font>
        <sz val="11"/>
        <color rgb="FF000000"/>
        <name val="Calibri"/>
        <charset val="1"/>
      </font>
    </dxf>
  </dxfs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BEEF4"/>
      <rgbColor rgb="FFEBF1DE"/>
      <rgbColor rgb="FFD7E4BD"/>
      <rgbColor rgb="FF8EB4E3"/>
      <rgbColor rgb="FFDDD9C3"/>
      <rgbColor rgb="FFD9D9D9"/>
      <rgbColor rgb="FFFFCC99"/>
      <rgbColor rgb="FF3366FF"/>
      <rgbColor rgb="FF99FFCC"/>
      <rgbColor rgb="FF92D050"/>
      <rgbColor rgb="FFC3D69B"/>
      <rgbColor rgb="FFFF9900"/>
      <rgbColor rgb="FFFF6600"/>
      <rgbColor rgb="FF666699"/>
      <rgbColor rgb="FFC4BD9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tgov-my.sharepoint.com/nuova%20condivisa%20div3/condivisa%20div3/psnms/contabilit&#224;/art%204%20comuni/format%20rendicontazione/fabbbio/anticipazione_di_345_2016_annualita_2015_e_2016_agg._di%2019_2022_v04.3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1"/>
      <sheetName val="Anticipazione 2015  2016"/>
      <sheetName val="2_PIANO_INV-INFR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3D69B"/>
    <pageSetUpPr fitToPage="1"/>
  </sheetPr>
  <dimension ref="A1:AC181"/>
  <sheetViews>
    <sheetView tabSelected="1" topLeftCell="C24" zoomScale="67" zoomScaleNormal="67" workbookViewId="0">
      <selection activeCell="N63" sqref="N63"/>
    </sheetView>
  </sheetViews>
  <sheetFormatPr defaultColWidth="8.7109375" defaultRowHeight="15" x14ac:dyDescent="0.25"/>
  <cols>
    <col min="1" max="1" width="2.85546875" style="1" customWidth="1"/>
    <col min="2" max="2" width="10.5703125" style="1" customWidth="1"/>
    <col min="3" max="3" width="1.85546875" style="2" customWidth="1"/>
    <col min="4" max="4" width="12.140625" style="3" customWidth="1"/>
    <col min="5" max="5" width="2" style="3" customWidth="1"/>
    <col min="6" max="6" width="25.5703125" style="3" customWidth="1"/>
    <col min="7" max="7" width="25.5703125" style="4" customWidth="1"/>
    <col min="8" max="8" width="17.140625" style="1" customWidth="1"/>
    <col min="9" max="9" width="2.42578125" style="1" customWidth="1"/>
    <col min="10" max="10" width="18" style="1" customWidth="1"/>
    <col min="11" max="11" width="10.140625" style="1" customWidth="1"/>
    <col min="12" max="12" width="11.140625" style="1" customWidth="1"/>
    <col min="13" max="13" width="1.85546875" style="2" customWidth="1"/>
    <col min="14" max="14" width="22" style="1" customWidth="1"/>
    <col min="15" max="15" width="2.42578125" style="4" customWidth="1"/>
    <col min="16" max="16" width="20" style="1" customWidth="1"/>
    <col min="17" max="17" width="35.5703125" style="1" customWidth="1"/>
    <col min="18" max="18" width="18.140625" style="2" customWidth="1"/>
    <col min="19" max="19" width="2.85546875" style="1" customWidth="1"/>
    <col min="20" max="20" width="22.7109375" style="2" customWidth="1"/>
    <col min="21" max="21" width="1.5703125" style="2" customWidth="1"/>
    <col min="22" max="22" width="17.85546875" style="2" customWidth="1"/>
    <col min="23" max="23" width="2.42578125" style="2" customWidth="1"/>
    <col min="24" max="24" width="19.28515625" style="1" customWidth="1"/>
    <col min="25" max="25" width="2.140625" style="2" customWidth="1"/>
    <col min="26" max="26" width="15" style="1" customWidth="1"/>
    <col min="27" max="27" width="1.85546875" style="1" customWidth="1"/>
    <col min="28" max="28" width="16" style="1" customWidth="1"/>
    <col min="29" max="36" width="9.140625" style="1" customWidth="1"/>
    <col min="37" max="37" width="10.5703125" style="1" customWidth="1"/>
    <col min="38" max="938" width="9.140625" style="1" customWidth="1"/>
    <col min="939" max="16384" width="8.7109375" style="1"/>
  </cols>
  <sheetData>
    <row r="1" spans="1:29" x14ac:dyDescent="0.25">
      <c r="A1" s="5"/>
      <c r="B1" s="6"/>
      <c r="C1" s="7"/>
      <c r="D1" s="8"/>
      <c r="E1" s="8"/>
      <c r="F1" s="8"/>
      <c r="G1" s="9"/>
      <c r="H1" s="6"/>
      <c r="I1" s="6"/>
      <c r="J1" s="6"/>
      <c r="K1" s="6"/>
      <c r="L1" s="6"/>
      <c r="M1" s="7"/>
      <c r="N1" s="6"/>
      <c r="O1" s="9"/>
      <c r="P1" s="6"/>
      <c r="Q1" s="6"/>
      <c r="R1" s="7"/>
      <c r="S1" s="6"/>
      <c r="T1" s="7"/>
      <c r="U1" s="7"/>
      <c r="V1" s="7"/>
      <c r="W1" s="7"/>
      <c r="X1" s="6"/>
      <c r="Y1" s="7"/>
      <c r="Z1" s="6"/>
      <c r="AA1" s="6"/>
      <c r="AB1" s="6"/>
      <c r="AC1" s="10"/>
    </row>
    <row r="2" spans="1:29" ht="33" x14ac:dyDescent="0.25">
      <c r="A2" s="11"/>
      <c r="C2" s="664" t="s">
        <v>0</v>
      </c>
      <c r="D2" s="664"/>
      <c r="E2" s="664"/>
      <c r="F2" s="664"/>
      <c r="G2" s="664"/>
      <c r="H2" s="664"/>
      <c r="I2" s="664"/>
      <c r="J2" s="664"/>
      <c r="K2" s="664"/>
      <c r="L2" s="664"/>
      <c r="M2" s="664"/>
      <c r="N2" s="664"/>
      <c r="O2" s="664"/>
      <c r="P2" s="664"/>
      <c r="Q2" s="664"/>
      <c r="R2" s="664"/>
      <c r="S2" s="664"/>
      <c r="T2" s="664"/>
      <c r="U2" s="664"/>
      <c r="V2" s="664"/>
      <c r="W2" s="664"/>
      <c r="X2" s="664"/>
      <c r="Y2" s="12"/>
      <c r="Z2" s="12"/>
      <c r="AA2" s="12"/>
      <c r="AB2" s="12"/>
      <c r="AC2" s="13"/>
    </row>
    <row r="3" spans="1:29" ht="22.5" x14ac:dyDescent="0.25">
      <c r="A3" s="1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3"/>
    </row>
    <row r="4" spans="1:29" ht="27" x14ac:dyDescent="0.25">
      <c r="A4" s="11"/>
      <c r="C4" s="664" t="s">
        <v>1</v>
      </c>
      <c r="D4" s="664"/>
      <c r="E4" s="664"/>
      <c r="F4" s="664"/>
      <c r="G4" s="664"/>
      <c r="H4" s="664"/>
      <c r="I4" s="664"/>
      <c r="J4" s="664"/>
      <c r="K4" s="664"/>
      <c r="L4" s="664"/>
      <c r="M4" s="664"/>
      <c r="N4" s="664"/>
      <c r="O4" s="664"/>
      <c r="P4" s="664"/>
      <c r="Q4" s="664"/>
      <c r="R4" s="664"/>
      <c r="S4" s="664"/>
      <c r="T4" s="664"/>
      <c r="U4" s="664"/>
      <c r="V4" s="664"/>
      <c r="W4" s="664"/>
      <c r="X4" s="664"/>
      <c r="Y4" s="15"/>
      <c r="Z4" s="15"/>
      <c r="AA4" s="15"/>
      <c r="AB4" s="15"/>
      <c r="AC4" s="13"/>
    </row>
    <row r="5" spans="1:29" ht="21" customHeight="1" x14ac:dyDescent="0.25">
      <c r="A5" s="11"/>
      <c r="C5" s="1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5"/>
      <c r="Z5" s="15"/>
      <c r="AA5" s="15"/>
      <c r="AB5" s="15"/>
      <c r="AC5" s="13"/>
    </row>
    <row r="6" spans="1:29" ht="52.5" customHeight="1" x14ac:dyDescent="0.25">
      <c r="A6" s="11"/>
      <c r="B6" s="13"/>
      <c r="C6" s="665" t="s">
        <v>2</v>
      </c>
      <c r="D6" s="665"/>
      <c r="E6" s="665"/>
      <c r="F6" s="665"/>
      <c r="G6" s="666" t="s">
        <v>3</v>
      </c>
      <c r="H6" s="666"/>
      <c r="I6" s="666"/>
      <c r="J6" s="666"/>
      <c r="K6" s="667" t="s">
        <v>4</v>
      </c>
      <c r="L6" s="667"/>
      <c r="M6" s="667"/>
      <c r="N6" s="668" t="s">
        <v>5</v>
      </c>
      <c r="O6" s="668"/>
      <c r="P6" s="668"/>
      <c r="Q6" s="668"/>
      <c r="R6" s="668"/>
      <c r="S6" s="668"/>
      <c r="T6" s="668"/>
      <c r="U6" s="668"/>
      <c r="V6" s="668"/>
      <c r="W6" s="668"/>
      <c r="X6" s="668"/>
      <c r="AC6" s="13"/>
    </row>
    <row r="7" spans="1:29" ht="21" customHeight="1" x14ac:dyDescent="0.25">
      <c r="A7" s="11"/>
      <c r="C7" s="17"/>
      <c r="D7" s="17"/>
      <c r="E7" s="17"/>
      <c r="F7" s="17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9"/>
      <c r="S7" s="19"/>
      <c r="T7" s="20"/>
      <c r="U7" s="21"/>
      <c r="V7" s="22"/>
      <c r="W7" s="22"/>
      <c r="X7" s="22"/>
      <c r="Y7" s="23"/>
      <c r="Z7" s="23"/>
      <c r="AA7" s="23"/>
      <c r="AB7" s="23"/>
      <c r="AC7" s="13"/>
    </row>
    <row r="8" spans="1:29" s="27" customFormat="1" ht="18" x14ac:dyDescent="0.25">
      <c r="A8" s="24"/>
      <c r="B8" s="25"/>
      <c r="C8" s="665" t="s">
        <v>6</v>
      </c>
      <c r="D8" s="665"/>
      <c r="E8" s="665"/>
      <c r="F8" s="665"/>
      <c r="G8" s="669" t="str">
        <f>VLOOKUP(G6,'DATI EROGAZIONI'!A1:J13,9,FALSE())</f>
        <v>J40J21000040001</v>
      </c>
      <c r="H8" s="669"/>
      <c r="I8" s="669"/>
      <c r="J8" s="669"/>
      <c r="K8" s="669"/>
      <c r="L8" s="669"/>
      <c r="M8" s="669"/>
      <c r="N8" s="669"/>
      <c r="O8" s="669"/>
      <c r="P8" s="669"/>
      <c r="Q8" s="669"/>
      <c r="R8" s="669"/>
      <c r="S8" s="669"/>
      <c r="T8" s="669"/>
      <c r="U8" s="669"/>
      <c r="V8" s="669"/>
      <c r="W8" s="669"/>
      <c r="X8" s="669"/>
      <c r="Y8" s="26"/>
      <c r="Z8" s="26"/>
      <c r="AA8" s="26"/>
      <c r="AB8" s="26"/>
      <c r="AC8" s="25"/>
    </row>
    <row r="9" spans="1:29" s="27" customFormat="1" ht="18.75" x14ac:dyDescent="0.25">
      <c r="A9" s="24"/>
      <c r="C9" s="28"/>
      <c r="D9" s="28"/>
      <c r="E9" s="28"/>
      <c r="F9" s="28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6"/>
      <c r="Z9" s="26"/>
      <c r="AA9" s="26"/>
      <c r="AB9" s="26"/>
      <c r="AC9" s="25"/>
    </row>
    <row r="10" spans="1:29" s="27" customFormat="1" ht="60" customHeight="1" x14ac:dyDescent="0.25">
      <c r="A10" s="24"/>
      <c r="C10" s="655" t="s">
        <v>7</v>
      </c>
      <c r="D10" s="655"/>
      <c r="E10" s="655"/>
      <c r="F10" s="655"/>
      <c r="G10" s="655"/>
      <c r="H10" s="655"/>
      <c r="I10" s="655"/>
      <c r="J10" s="655"/>
      <c r="K10" s="655"/>
      <c r="L10" s="655"/>
      <c r="M10" s="655"/>
      <c r="N10" s="655"/>
      <c r="O10" s="655"/>
      <c r="P10" s="655"/>
      <c r="Q10" s="655"/>
      <c r="R10" s="655"/>
      <c r="S10" s="655"/>
      <c r="T10" s="655"/>
      <c r="U10" s="655"/>
      <c r="V10" s="655"/>
      <c r="W10" s="655"/>
      <c r="X10" s="655"/>
      <c r="Y10" s="26"/>
      <c r="Z10" s="26"/>
      <c r="AA10" s="26"/>
      <c r="AB10" s="26"/>
      <c r="AC10" s="25"/>
    </row>
    <row r="11" spans="1:29" s="27" customFormat="1" ht="25.5" customHeight="1" x14ac:dyDescent="0.25">
      <c r="A11" s="24"/>
      <c r="C11" s="14"/>
      <c r="D11" s="30"/>
      <c r="E11" s="30"/>
      <c r="F11" s="30"/>
      <c r="G11" s="31"/>
      <c r="H11" s="32"/>
      <c r="I11" s="14"/>
      <c r="J11" s="14"/>
      <c r="K11" s="14"/>
      <c r="L11" s="14"/>
      <c r="M11" s="14"/>
      <c r="N11" s="33"/>
      <c r="O11" s="33"/>
      <c r="P11" s="33"/>
      <c r="Q11" s="33"/>
      <c r="R11" s="33"/>
      <c r="S11" s="33"/>
      <c r="T11" s="26"/>
      <c r="U11" s="26"/>
      <c r="V11" s="26"/>
      <c r="W11" s="26"/>
      <c r="X11" s="26"/>
      <c r="Y11" s="26"/>
      <c r="Z11" s="26"/>
      <c r="AA11" s="26"/>
      <c r="AB11" s="26"/>
      <c r="AC11" s="25"/>
    </row>
    <row r="12" spans="1:29" s="27" customFormat="1" ht="34.5" x14ac:dyDescent="0.25">
      <c r="A12" s="24"/>
      <c r="B12" s="661" t="s">
        <v>8</v>
      </c>
      <c r="C12" s="661"/>
      <c r="D12" s="661"/>
      <c r="E12" s="661"/>
      <c r="F12" s="661"/>
      <c r="G12" s="661"/>
      <c r="H12" s="661"/>
      <c r="I12" s="661"/>
      <c r="J12" s="661"/>
      <c r="K12" s="661"/>
      <c r="L12" s="661"/>
      <c r="M12" s="661"/>
      <c r="N12" s="661"/>
      <c r="O12" s="661"/>
      <c r="P12" s="661"/>
      <c r="Q12" s="661"/>
      <c r="R12" s="661"/>
      <c r="S12" s="661"/>
      <c r="T12" s="661"/>
      <c r="U12" s="661"/>
      <c r="V12" s="661"/>
      <c r="W12" s="661"/>
      <c r="X12" s="661"/>
      <c r="Y12" s="661"/>
      <c r="Z12" s="661"/>
      <c r="AA12" s="661"/>
      <c r="AB12" s="661"/>
      <c r="AC12" s="25"/>
    </row>
    <row r="13" spans="1:29" s="42" customFormat="1" ht="15.75" x14ac:dyDescent="0.2">
      <c r="A13" s="34"/>
      <c r="B13" s="35"/>
      <c r="C13" s="36"/>
      <c r="D13" s="37"/>
      <c r="E13" s="37"/>
      <c r="F13" s="37"/>
      <c r="G13" s="38"/>
      <c r="H13" s="35"/>
      <c r="I13" s="35"/>
      <c r="J13" s="35"/>
      <c r="K13" s="35"/>
      <c r="L13" s="35"/>
      <c r="M13" s="39"/>
      <c r="N13" s="35"/>
      <c r="O13" s="38"/>
      <c r="P13" s="35"/>
      <c r="Q13" s="35"/>
      <c r="R13" s="36"/>
      <c r="S13" s="35"/>
      <c r="T13" s="36"/>
      <c r="U13" s="36"/>
      <c r="V13" s="36"/>
      <c r="W13" s="36"/>
      <c r="X13" s="40"/>
      <c r="Y13" s="36"/>
      <c r="Z13" s="35"/>
      <c r="AA13" s="35"/>
      <c r="AB13" s="35"/>
      <c r="AC13" s="41"/>
    </row>
    <row r="14" spans="1:29" s="52" customFormat="1" ht="67.5" customHeight="1" x14ac:dyDescent="0.2">
      <c r="A14" s="43"/>
      <c r="B14" s="662" t="s">
        <v>9</v>
      </c>
      <c r="C14" s="44"/>
      <c r="D14" s="663" t="s">
        <v>10</v>
      </c>
      <c r="E14" s="45"/>
      <c r="F14" s="639" t="s">
        <v>11</v>
      </c>
      <c r="G14" s="639"/>
      <c r="H14" s="639"/>
      <c r="I14" s="46"/>
      <c r="J14" s="649" t="s">
        <v>12</v>
      </c>
      <c r="K14" s="649"/>
      <c r="L14" s="649"/>
      <c r="M14" s="47"/>
      <c r="N14" s="640" t="s">
        <v>13</v>
      </c>
      <c r="O14" s="48"/>
      <c r="P14" s="640" t="s">
        <v>14</v>
      </c>
      <c r="Q14" s="640"/>
      <c r="R14" s="640"/>
      <c r="S14" s="46"/>
      <c r="T14" s="650" t="s">
        <v>15</v>
      </c>
      <c r="U14" s="49"/>
      <c r="V14" s="650" t="s">
        <v>16</v>
      </c>
      <c r="W14" s="47"/>
      <c r="X14" s="650" t="s">
        <v>17</v>
      </c>
      <c r="Y14" s="47"/>
      <c r="Z14" s="639" t="s">
        <v>18</v>
      </c>
      <c r="AA14" s="50"/>
      <c r="AB14" s="639" t="s">
        <v>19</v>
      </c>
      <c r="AC14" s="51"/>
    </row>
    <row r="15" spans="1:29" s="46" customFormat="1" ht="27.75" customHeight="1" x14ac:dyDescent="0.2">
      <c r="A15" s="53"/>
      <c r="B15" s="662"/>
      <c r="C15" s="44"/>
      <c r="D15" s="663"/>
      <c r="E15" s="45"/>
      <c r="F15" s="639"/>
      <c r="G15" s="639"/>
      <c r="H15" s="639"/>
      <c r="J15" s="639" t="s">
        <v>20</v>
      </c>
      <c r="K15" s="639" t="s">
        <v>21</v>
      </c>
      <c r="L15" s="640" t="s">
        <v>22</v>
      </c>
      <c r="M15" s="47"/>
      <c r="N15" s="640"/>
      <c r="O15" s="48"/>
      <c r="P15" s="640"/>
      <c r="Q15" s="640"/>
      <c r="R15" s="640"/>
      <c r="T15" s="650"/>
      <c r="U15" s="49"/>
      <c r="V15" s="650"/>
      <c r="W15" s="47"/>
      <c r="X15" s="650"/>
      <c r="Y15" s="47"/>
      <c r="Z15" s="639"/>
      <c r="AA15" s="50"/>
      <c r="AB15" s="639"/>
      <c r="AC15" s="54"/>
    </row>
    <row r="16" spans="1:29" s="52" customFormat="1" ht="15" customHeight="1" x14ac:dyDescent="0.2">
      <c r="A16" s="43"/>
      <c r="B16" s="662"/>
      <c r="C16" s="49"/>
      <c r="D16" s="663"/>
      <c r="E16" s="45"/>
      <c r="F16" s="641" t="s">
        <v>23</v>
      </c>
      <c r="G16" s="642" t="s">
        <v>24</v>
      </c>
      <c r="H16" s="643" t="s">
        <v>25</v>
      </c>
      <c r="I16" s="46"/>
      <c r="J16" s="639"/>
      <c r="K16" s="639"/>
      <c r="L16" s="640"/>
      <c r="M16" s="49"/>
      <c r="N16" s="640"/>
      <c r="O16" s="48"/>
      <c r="P16" s="644" t="s">
        <v>26</v>
      </c>
      <c r="Q16" s="645" t="s">
        <v>27</v>
      </c>
      <c r="R16" s="645" t="s">
        <v>28</v>
      </c>
      <c r="S16" s="46"/>
      <c r="T16" s="650"/>
      <c r="U16" s="49"/>
      <c r="V16" s="650"/>
      <c r="W16" s="49"/>
      <c r="X16" s="650"/>
      <c r="Y16" s="49"/>
      <c r="Z16" s="639"/>
      <c r="AA16" s="50"/>
      <c r="AB16" s="639"/>
      <c r="AC16" s="51"/>
    </row>
    <row r="17" spans="1:29" s="52" customFormat="1" ht="57.75" customHeight="1" x14ac:dyDescent="0.25">
      <c r="A17" s="43"/>
      <c r="B17" s="662"/>
      <c r="C17" s="55"/>
      <c r="D17" s="56" t="s">
        <v>29</v>
      </c>
      <c r="E17" s="57"/>
      <c r="F17" s="641"/>
      <c r="G17" s="642"/>
      <c r="H17" s="643"/>
      <c r="I17" s="46"/>
      <c r="J17" s="639"/>
      <c r="K17" s="639"/>
      <c r="L17" s="640"/>
      <c r="M17" s="55"/>
      <c r="N17" s="640"/>
      <c r="O17" s="58"/>
      <c r="P17" s="644"/>
      <c r="Q17" s="645"/>
      <c r="R17" s="645"/>
      <c r="S17" s="46"/>
      <c r="T17" s="646" t="s">
        <v>30</v>
      </c>
      <c r="U17" s="59"/>
      <c r="V17" s="646" t="s">
        <v>30</v>
      </c>
      <c r="W17" s="55"/>
      <c r="X17" s="646" t="s">
        <v>30</v>
      </c>
      <c r="Y17" s="55"/>
      <c r="Z17" s="60" t="s">
        <v>31</v>
      </c>
      <c r="AA17" s="55"/>
      <c r="AB17" s="60" t="s">
        <v>31</v>
      </c>
      <c r="AC17" s="51"/>
    </row>
    <row r="18" spans="1:29" s="69" customFormat="1" ht="25.5" x14ac:dyDescent="0.25">
      <c r="A18" s="61"/>
      <c r="B18" s="662"/>
      <c r="C18" s="62"/>
      <c r="D18" s="57"/>
      <c r="E18" s="57"/>
      <c r="F18" s="641"/>
      <c r="G18" s="642"/>
      <c r="H18" s="63" t="s">
        <v>32</v>
      </c>
      <c r="I18" s="46"/>
      <c r="J18" s="64" t="s">
        <v>33</v>
      </c>
      <c r="K18" s="65" t="s">
        <v>34</v>
      </c>
      <c r="L18" s="640"/>
      <c r="M18" s="59"/>
      <c r="N18" s="640"/>
      <c r="O18" s="58"/>
      <c r="P18" s="644"/>
      <c r="Q18" s="645"/>
      <c r="R18" s="645"/>
      <c r="S18" s="58"/>
      <c r="T18" s="646"/>
      <c r="U18" s="59"/>
      <c r="V18" s="646"/>
      <c r="W18" s="59"/>
      <c r="X18" s="646"/>
      <c r="Y18" s="59"/>
      <c r="Z18" s="66" t="s">
        <v>35</v>
      </c>
      <c r="AA18" s="67"/>
      <c r="AB18" s="66" t="s">
        <v>35</v>
      </c>
      <c r="AC18" s="68"/>
    </row>
    <row r="19" spans="1:29" s="74" customFormat="1" ht="14.25" customHeight="1" x14ac:dyDescent="0.25">
      <c r="A19" s="70"/>
      <c r="B19" s="662"/>
      <c r="C19" s="71"/>
      <c r="D19" s="72">
        <v>1</v>
      </c>
      <c r="E19" s="72">
        <v>2</v>
      </c>
      <c r="F19" s="72">
        <v>3</v>
      </c>
      <c r="G19" s="72">
        <v>4</v>
      </c>
      <c r="H19" s="72">
        <v>5</v>
      </c>
      <c r="I19" s="72">
        <v>6</v>
      </c>
      <c r="J19" s="72">
        <v>7</v>
      </c>
      <c r="K19" s="72">
        <v>8</v>
      </c>
      <c r="L19" s="72">
        <v>9</v>
      </c>
      <c r="M19" s="72">
        <v>10</v>
      </c>
      <c r="N19" s="72">
        <v>11</v>
      </c>
      <c r="O19" s="72">
        <v>12</v>
      </c>
      <c r="P19" s="72">
        <v>13</v>
      </c>
      <c r="Q19" s="72">
        <v>14</v>
      </c>
      <c r="R19" s="72">
        <v>15</v>
      </c>
      <c r="S19" s="72">
        <v>16</v>
      </c>
      <c r="T19" s="72">
        <v>17</v>
      </c>
      <c r="U19" s="72">
        <v>18</v>
      </c>
      <c r="V19" s="72">
        <v>19</v>
      </c>
      <c r="W19" s="72">
        <v>20</v>
      </c>
      <c r="X19" s="72">
        <v>21</v>
      </c>
      <c r="Y19" s="72">
        <v>22</v>
      </c>
      <c r="Z19" s="72">
        <v>23</v>
      </c>
      <c r="AA19" s="72">
        <v>24</v>
      </c>
      <c r="AB19" s="72">
        <v>25</v>
      </c>
      <c r="AC19" s="73"/>
    </row>
    <row r="20" spans="1:29" s="93" customFormat="1" ht="17.25" customHeight="1" x14ac:dyDescent="0.2">
      <c r="A20" s="75"/>
      <c r="B20" s="662"/>
      <c r="C20" s="76"/>
      <c r="D20" s="77" t="s">
        <v>36</v>
      </c>
      <c r="E20" s="45"/>
      <c r="F20" s="78"/>
      <c r="G20" s="79"/>
      <c r="H20" s="80"/>
      <c r="I20" s="81"/>
      <c r="J20" s="82"/>
      <c r="K20" s="83"/>
      <c r="L20" s="79"/>
      <c r="M20" s="84"/>
      <c r="N20" s="85">
        <v>0</v>
      </c>
      <c r="O20" s="81"/>
      <c r="P20" s="85">
        <v>0</v>
      </c>
      <c r="Q20" s="86"/>
      <c r="R20" s="87" t="str">
        <f t="shared" ref="R20:R39" si="0">IF(P20&lt;=0.1*N20,"0K","NON AMMISSIBILE")</f>
        <v>0K</v>
      </c>
      <c r="S20" s="88"/>
      <c r="T20" s="89">
        <f t="shared" ref="T20:T39" si="1">P20+N20</f>
        <v>0</v>
      </c>
      <c r="U20" s="84"/>
      <c r="V20" s="85"/>
      <c r="W20" s="84"/>
      <c r="X20" s="89">
        <f t="shared" ref="X20:X39" si="2">T20+V20</f>
        <v>0</v>
      </c>
      <c r="Y20" s="84"/>
      <c r="Z20" s="90"/>
      <c r="AA20" s="91"/>
      <c r="AB20" s="90"/>
      <c r="AC20" s="92"/>
    </row>
    <row r="21" spans="1:29" s="93" customFormat="1" ht="17.25" customHeight="1" x14ac:dyDescent="0.2">
      <c r="A21" s="75"/>
      <c r="B21" s="662"/>
      <c r="C21" s="76"/>
      <c r="D21" s="77" t="s">
        <v>37</v>
      </c>
      <c r="E21" s="45"/>
      <c r="F21" s="79"/>
      <c r="G21" s="79"/>
      <c r="H21" s="80"/>
      <c r="I21" s="81"/>
      <c r="J21" s="82"/>
      <c r="K21" s="83"/>
      <c r="L21" s="79"/>
      <c r="M21" s="84"/>
      <c r="N21" s="85">
        <v>0</v>
      </c>
      <c r="O21" s="81"/>
      <c r="P21" s="85">
        <v>0</v>
      </c>
      <c r="Q21" s="86"/>
      <c r="R21" s="87" t="str">
        <f t="shared" si="0"/>
        <v>0K</v>
      </c>
      <c r="S21" s="88"/>
      <c r="T21" s="89">
        <f t="shared" si="1"/>
        <v>0</v>
      </c>
      <c r="U21" s="84"/>
      <c r="V21" s="85"/>
      <c r="W21" s="84"/>
      <c r="X21" s="89">
        <f t="shared" si="2"/>
        <v>0</v>
      </c>
      <c r="Y21" s="84"/>
      <c r="Z21" s="90"/>
      <c r="AA21" s="91"/>
      <c r="AB21" s="90"/>
      <c r="AC21" s="92"/>
    </row>
    <row r="22" spans="1:29" s="93" customFormat="1" ht="17.25" customHeight="1" x14ac:dyDescent="0.2">
      <c r="A22" s="75"/>
      <c r="B22" s="662"/>
      <c r="C22" s="76"/>
      <c r="D22" s="77" t="s">
        <v>38</v>
      </c>
      <c r="E22" s="45"/>
      <c r="F22" s="79"/>
      <c r="G22" s="79"/>
      <c r="H22" s="80"/>
      <c r="I22" s="81"/>
      <c r="J22" s="82"/>
      <c r="K22" s="83"/>
      <c r="L22" s="79"/>
      <c r="M22" s="84"/>
      <c r="N22" s="85">
        <v>0</v>
      </c>
      <c r="O22" s="81"/>
      <c r="P22" s="85">
        <v>0</v>
      </c>
      <c r="Q22" s="86"/>
      <c r="R22" s="87" t="str">
        <f t="shared" si="0"/>
        <v>0K</v>
      </c>
      <c r="S22" s="88"/>
      <c r="T22" s="89">
        <f t="shared" si="1"/>
        <v>0</v>
      </c>
      <c r="U22" s="84"/>
      <c r="V22" s="85"/>
      <c r="W22" s="84"/>
      <c r="X22" s="89">
        <f t="shared" si="2"/>
        <v>0</v>
      </c>
      <c r="Y22" s="84"/>
      <c r="Z22" s="90"/>
      <c r="AA22" s="91"/>
      <c r="AB22" s="90"/>
      <c r="AC22" s="92"/>
    </row>
    <row r="23" spans="1:29" s="93" customFormat="1" ht="17.25" customHeight="1" x14ac:dyDescent="0.2">
      <c r="A23" s="75"/>
      <c r="B23" s="662"/>
      <c r="C23" s="76"/>
      <c r="D23" s="77" t="s">
        <v>39</v>
      </c>
      <c r="E23" s="45"/>
      <c r="F23" s="79"/>
      <c r="G23" s="79"/>
      <c r="H23" s="80"/>
      <c r="I23" s="81"/>
      <c r="J23" s="82"/>
      <c r="K23" s="83"/>
      <c r="L23" s="79"/>
      <c r="M23" s="84"/>
      <c r="N23" s="85">
        <v>0</v>
      </c>
      <c r="O23" s="81"/>
      <c r="P23" s="85">
        <v>0</v>
      </c>
      <c r="Q23" s="86"/>
      <c r="R23" s="87" t="str">
        <f t="shared" si="0"/>
        <v>0K</v>
      </c>
      <c r="S23" s="88"/>
      <c r="T23" s="89">
        <f t="shared" si="1"/>
        <v>0</v>
      </c>
      <c r="U23" s="84"/>
      <c r="V23" s="85">
        <v>0</v>
      </c>
      <c r="W23" s="84"/>
      <c r="X23" s="89">
        <f t="shared" si="2"/>
        <v>0</v>
      </c>
      <c r="Y23" s="84"/>
      <c r="Z23" s="90"/>
      <c r="AA23" s="91"/>
      <c r="AB23" s="90"/>
      <c r="AC23" s="92"/>
    </row>
    <row r="24" spans="1:29" s="93" customFormat="1" ht="17.25" customHeight="1" x14ac:dyDescent="0.2">
      <c r="A24" s="75"/>
      <c r="B24" s="662"/>
      <c r="C24" s="76"/>
      <c r="D24" s="77" t="s">
        <v>40</v>
      </c>
      <c r="E24" s="45"/>
      <c r="F24" s="79"/>
      <c r="G24" s="79"/>
      <c r="H24" s="80"/>
      <c r="I24" s="81"/>
      <c r="J24" s="82"/>
      <c r="K24" s="83"/>
      <c r="L24" s="79"/>
      <c r="M24" s="84"/>
      <c r="N24" s="85">
        <v>0</v>
      </c>
      <c r="O24" s="81"/>
      <c r="P24" s="85">
        <v>0</v>
      </c>
      <c r="Q24" s="86"/>
      <c r="R24" s="87" t="str">
        <f t="shared" si="0"/>
        <v>0K</v>
      </c>
      <c r="S24" s="88"/>
      <c r="T24" s="89">
        <f t="shared" si="1"/>
        <v>0</v>
      </c>
      <c r="U24" s="84"/>
      <c r="V24" s="85">
        <v>0</v>
      </c>
      <c r="W24" s="84"/>
      <c r="X24" s="89">
        <f t="shared" si="2"/>
        <v>0</v>
      </c>
      <c r="Y24" s="84"/>
      <c r="Z24" s="90"/>
      <c r="AA24" s="91"/>
      <c r="AB24" s="90"/>
      <c r="AC24" s="92"/>
    </row>
    <row r="25" spans="1:29" s="93" customFormat="1" ht="17.25" customHeight="1" x14ac:dyDescent="0.2">
      <c r="A25" s="75"/>
      <c r="B25" s="662"/>
      <c r="C25" s="76"/>
      <c r="D25" s="77" t="s">
        <v>41</v>
      </c>
      <c r="E25" s="45"/>
      <c r="F25" s="79"/>
      <c r="G25" s="79"/>
      <c r="H25" s="80"/>
      <c r="I25" s="81"/>
      <c r="J25" s="82"/>
      <c r="K25" s="83"/>
      <c r="L25" s="79"/>
      <c r="M25" s="84"/>
      <c r="N25" s="85">
        <v>0</v>
      </c>
      <c r="O25" s="81"/>
      <c r="P25" s="85">
        <v>0</v>
      </c>
      <c r="Q25" s="86"/>
      <c r="R25" s="87" t="str">
        <f t="shared" si="0"/>
        <v>0K</v>
      </c>
      <c r="S25" s="88"/>
      <c r="T25" s="89">
        <f t="shared" si="1"/>
        <v>0</v>
      </c>
      <c r="U25" s="84"/>
      <c r="V25" s="85">
        <v>0</v>
      </c>
      <c r="W25" s="84"/>
      <c r="X25" s="89">
        <f t="shared" si="2"/>
        <v>0</v>
      </c>
      <c r="Y25" s="84"/>
      <c r="Z25" s="90"/>
      <c r="AA25" s="91"/>
      <c r="AB25" s="90"/>
      <c r="AC25" s="92"/>
    </row>
    <row r="26" spans="1:29" s="93" customFormat="1" ht="17.25" customHeight="1" x14ac:dyDescent="0.2">
      <c r="A26" s="75"/>
      <c r="B26" s="662"/>
      <c r="C26" s="76"/>
      <c r="D26" s="77" t="s">
        <v>42</v>
      </c>
      <c r="E26" s="45"/>
      <c r="F26" s="79"/>
      <c r="G26" s="79"/>
      <c r="H26" s="80"/>
      <c r="I26" s="81"/>
      <c r="J26" s="82"/>
      <c r="K26" s="83"/>
      <c r="L26" s="79"/>
      <c r="M26" s="84"/>
      <c r="N26" s="85">
        <v>0</v>
      </c>
      <c r="O26" s="81"/>
      <c r="P26" s="85">
        <v>0</v>
      </c>
      <c r="Q26" s="86"/>
      <c r="R26" s="87" t="str">
        <f t="shared" si="0"/>
        <v>0K</v>
      </c>
      <c r="S26" s="88"/>
      <c r="T26" s="89">
        <f t="shared" si="1"/>
        <v>0</v>
      </c>
      <c r="U26" s="84"/>
      <c r="V26" s="85">
        <v>0</v>
      </c>
      <c r="W26" s="84"/>
      <c r="X26" s="89">
        <f t="shared" si="2"/>
        <v>0</v>
      </c>
      <c r="Y26" s="84"/>
      <c r="Z26" s="90"/>
      <c r="AA26" s="91"/>
      <c r="AB26" s="90"/>
      <c r="AC26" s="92"/>
    </row>
    <row r="27" spans="1:29" s="93" customFormat="1" ht="17.25" customHeight="1" x14ac:dyDescent="0.2">
      <c r="A27" s="75"/>
      <c r="B27" s="662"/>
      <c r="C27" s="76"/>
      <c r="D27" s="77" t="s">
        <v>43</v>
      </c>
      <c r="E27" s="45"/>
      <c r="F27" s="79"/>
      <c r="G27" s="79"/>
      <c r="H27" s="80"/>
      <c r="I27" s="81"/>
      <c r="J27" s="82"/>
      <c r="K27" s="83"/>
      <c r="L27" s="79"/>
      <c r="M27" s="84"/>
      <c r="N27" s="85">
        <v>0</v>
      </c>
      <c r="O27" s="81"/>
      <c r="P27" s="85">
        <v>0</v>
      </c>
      <c r="Q27" s="86"/>
      <c r="R27" s="87" t="str">
        <f t="shared" si="0"/>
        <v>0K</v>
      </c>
      <c r="S27" s="88"/>
      <c r="T27" s="89">
        <f t="shared" si="1"/>
        <v>0</v>
      </c>
      <c r="U27" s="84"/>
      <c r="V27" s="85">
        <v>0</v>
      </c>
      <c r="W27" s="84"/>
      <c r="X27" s="89">
        <f t="shared" si="2"/>
        <v>0</v>
      </c>
      <c r="Y27" s="84"/>
      <c r="Z27" s="90"/>
      <c r="AA27" s="91"/>
      <c r="AB27" s="90"/>
      <c r="AC27" s="92"/>
    </row>
    <row r="28" spans="1:29" s="93" customFormat="1" ht="17.25" customHeight="1" x14ac:dyDescent="0.2">
      <c r="A28" s="75"/>
      <c r="B28" s="662"/>
      <c r="C28" s="76"/>
      <c r="D28" s="77" t="s">
        <v>44</v>
      </c>
      <c r="E28" s="45"/>
      <c r="F28" s="79"/>
      <c r="G28" s="79"/>
      <c r="H28" s="80"/>
      <c r="I28" s="81"/>
      <c r="J28" s="82"/>
      <c r="K28" s="83"/>
      <c r="L28" s="79"/>
      <c r="M28" s="84"/>
      <c r="N28" s="85">
        <v>0</v>
      </c>
      <c r="O28" s="81"/>
      <c r="P28" s="85">
        <v>0</v>
      </c>
      <c r="Q28" s="86"/>
      <c r="R28" s="87" t="str">
        <f t="shared" si="0"/>
        <v>0K</v>
      </c>
      <c r="S28" s="88"/>
      <c r="T28" s="89">
        <f t="shared" si="1"/>
        <v>0</v>
      </c>
      <c r="U28" s="84"/>
      <c r="V28" s="85">
        <v>0</v>
      </c>
      <c r="W28" s="84"/>
      <c r="X28" s="89">
        <f t="shared" si="2"/>
        <v>0</v>
      </c>
      <c r="Y28" s="84"/>
      <c r="Z28" s="90"/>
      <c r="AA28" s="91"/>
      <c r="AB28" s="90"/>
      <c r="AC28" s="92"/>
    </row>
    <row r="29" spans="1:29" s="93" customFormat="1" ht="17.25" customHeight="1" x14ac:dyDescent="0.2">
      <c r="A29" s="75"/>
      <c r="B29" s="662"/>
      <c r="C29" s="76"/>
      <c r="D29" s="77" t="s">
        <v>45</v>
      </c>
      <c r="E29" s="45"/>
      <c r="F29" s="79"/>
      <c r="G29" s="79"/>
      <c r="H29" s="80"/>
      <c r="I29" s="81"/>
      <c r="J29" s="82"/>
      <c r="K29" s="83"/>
      <c r="L29" s="79"/>
      <c r="M29" s="84"/>
      <c r="N29" s="85">
        <v>0</v>
      </c>
      <c r="O29" s="81"/>
      <c r="P29" s="85">
        <v>0</v>
      </c>
      <c r="Q29" s="86"/>
      <c r="R29" s="87" t="str">
        <f t="shared" si="0"/>
        <v>0K</v>
      </c>
      <c r="S29" s="88"/>
      <c r="T29" s="89">
        <f t="shared" si="1"/>
        <v>0</v>
      </c>
      <c r="U29" s="84"/>
      <c r="V29" s="85">
        <v>0</v>
      </c>
      <c r="W29" s="84"/>
      <c r="X29" s="89">
        <f t="shared" si="2"/>
        <v>0</v>
      </c>
      <c r="Y29" s="84"/>
      <c r="Z29" s="90"/>
      <c r="AA29" s="91"/>
      <c r="AB29" s="90"/>
      <c r="AC29" s="92"/>
    </row>
    <row r="30" spans="1:29" s="93" customFormat="1" ht="17.25" customHeight="1" x14ac:dyDescent="0.2">
      <c r="A30" s="75"/>
      <c r="B30" s="662"/>
      <c r="C30" s="76"/>
      <c r="D30" s="77" t="s">
        <v>46</v>
      </c>
      <c r="E30" s="45"/>
      <c r="F30" s="79"/>
      <c r="G30" s="79"/>
      <c r="H30" s="80"/>
      <c r="I30" s="81"/>
      <c r="J30" s="82"/>
      <c r="K30" s="83"/>
      <c r="L30" s="79"/>
      <c r="M30" s="84"/>
      <c r="N30" s="85">
        <v>0</v>
      </c>
      <c r="O30" s="81"/>
      <c r="P30" s="85">
        <v>0</v>
      </c>
      <c r="Q30" s="86"/>
      <c r="R30" s="87" t="str">
        <f t="shared" si="0"/>
        <v>0K</v>
      </c>
      <c r="S30" s="88"/>
      <c r="T30" s="89">
        <f t="shared" si="1"/>
        <v>0</v>
      </c>
      <c r="U30" s="84"/>
      <c r="V30" s="85">
        <v>0</v>
      </c>
      <c r="W30" s="84"/>
      <c r="X30" s="89">
        <f t="shared" si="2"/>
        <v>0</v>
      </c>
      <c r="Y30" s="84"/>
      <c r="Z30" s="90"/>
      <c r="AA30" s="91"/>
      <c r="AB30" s="90"/>
      <c r="AC30" s="92"/>
    </row>
    <row r="31" spans="1:29" s="93" customFormat="1" ht="17.25" customHeight="1" x14ac:dyDescent="0.2">
      <c r="A31" s="75"/>
      <c r="B31" s="662"/>
      <c r="C31" s="76"/>
      <c r="D31" s="77" t="s">
        <v>47</v>
      </c>
      <c r="E31" s="45"/>
      <c r="F31" s="79"/>
      <c r="G31" s="79"/>
      <c r="H31" s="80"/>
      <c r="I31" s="81"/>
      <c r="J31" s="82"/>
      <c r="K31" s="83"/>
      <c r="L31" s="79"/>
      <c r="M31" s="84"/>
      <c r="N31" s="85">
        <v>0</v>
      </c>
      <c r="O31" s="81"/>
      <c r="P31" s="85">
        <v>0</v>
      </c>
      <c r="Q31" s="86"/>
      <c r="R31" s="87" t="str">
        <f t="shared" si="0"/>
        <v>0K</v>
      </c>
      <c r="S31" s="88"/>
      <c r="T31" s="89">
        <f t="shared" si="1"/>
        <v>0</v>
      </c>
      <c r="U31" s="84"/>
      <c r="V31" s="85">
        <v>0</v>
      </c>
      <c r="W31" s="84"/>
      <c r="X31" s="89">
        <f t="shared" si="2"/>
        <v>0</v>
      </c>
      <c r="Y31" s="84"/>
      <c r="Z31" s="90"/>
      <c r="AA31" s="91"/>
      <c r="AB31" s="90"/>
      <c r="AC31" s="92"/>
    </row>
    <row r="32" spans="1:29" s="93" customFormat="1" ht="17.25" customHeight="1" x14ac:dyDescent="0.2">
      <c r="A32" s="75"/>
      <c r="B32" s="662"/>
      <c r="C32" s="76"/>
      <c r="D32" s="77" t="s">
        <v>48</v>
      </c>
      <c r="E32" s="45"/>
      <c r="F32" s="79"/>
      <c r="G32" s="79"/>
      <c r="H32" s="80"/>
      <c r="I32" s="81"/>
      <c r="J32" s="82"/>
      <c r="K32" s="83"/>
      <c r="L32" s="79"/>
      <c r="M32" s="84"/>
      <c r="N32" s="85">
        <v>0</v>
      </c>
      <c r="O32" s="81"/>
      <c r="P32" s="85">
        <v>0</v>
      </c>
      <c r="Q32" s="86"/>
      <c r="R32" s="87" t="str">
        <f t="shared" si="0"/>
        <v>0K</v>
      </c>
      <c r="S32" s="88"/>
      <c r="T32" s="89">
        <f t="shared" si="1"/>
        <v>0</v>
      </c>
      <c r="U32" s="84"/>
      <c r="V32" s="85">
        <v>0</v>
      </c>
      <c r="W32" s="84"/>
      <c r="X32" s="89">
        <f t="shared" si="2"/>
        <v>0</v>
      </c>
      <c r="Y32" s="84"/>
      <c r="Z32" s="90" t="s">
        <v>49</v>
      </c>
      <c r="AA32" s="91"/>
      <c r="AB32" s="90"/>
      <c r="AC32" s="92"/>
    </row>
    <row r="33" spans="1:29" s="93" customFormat="1" ht="17.25" customHeight="1" x14ac:dyDescent="0.2">
      <c r="A33" s="75"/>
      <c r="B33" s="662"/>
      <c r="C33" s="76"/>
      <c r="D33" s="77" t="s">
        <v>50</v>
      </c>
      <c r="E33" s="45"/>
      <c r="F33" s="79"/>
      <c r="G33" s="79"/>
      <c r="H33" s="80"/>
      <c r="I33" s="81"/>
      <c r="J33" s="82"/>
      <c r="K33" s="83"/>
      <c r="L33" s="79"/>
      <c r="M33" s="84"/>
      <c r="N33" s="85">
        <v>0</v>
      </c>
      <c r="O33" s="81"/>
      <c r="P33" s="85">
        <v>0</v>
      </c>
      <c r="Q33" s="86"/>
      <c r="R33" s="87" t="str">
        <f t="shared" si="0"/>
        <v>0K</v>
      </c>
      <c r="S33" s="88"/>
      <c r="T33" s="89">
        <f t="shared" si="1"/>
        <v>0</v>
      </c>
      <c r="U33" s="84"/>
      <c r="V33" s="85">
        <v>0</v>
      </c>
      <c r="W33" s="84"/>
      <c r="X33" s="89">
        <f t="shared" si="2"/>
        <v>0</v>
      </c>
      <c r="Y33" s="84"/>
      <c r="Z33" s="90"/>
      <c r="AA33" s="91"/>
      <c r="AB33" s="90"/>
      <c r="AC33" s="92"/>
    </row>
    <row r="34" spans="1:29" s="93" customFormat="1" ht="17.25" customHeight="1" x14ac:dyDescent="0.2">
      <c r="A34" s="75"/>
      <c r="B34" s="662"/>
      <c r="C34" s="76"/>
      <c r="D34" s="77" t="s">
        <v>51</v>
      </c>
      <c r="E34" s="45"/>
      <c r="F34" s="79"/>
      <c r="G34" s="79"/>
      <c r="H34" s="80"/>
      <c r="I34" s="81"/>
      <c r="J34" s="82"/>
      <c r="K34" s="83"/>
      <c r="L34" s="79"/>
      <c r="M34" s="84"/>
      <c r="N34" s="85">
        <v>0</v>
      </c>
      <c r="O34" s="81"/>
      <c r="P34" s="85">
        <v>0</v>
      </c>
      <c r="Q34" s="86"/>
      <c r="R34" s="87" t="str">
        <f t="shared" si="0"/>
        <v>0K</v>
      </c>
      <c r="S34" s="88"/>
      <c r="T34" s="89">
        <f t="shared" si="1"/>
        <v>0</v>
      </c>
      <c r="U34" s="84"/>
      <c r="V34" s="85">
        <v>0</v>
      </c>
      <c r="W34" s="84"/>
      <c r="X34" s="89">
        <f t="shared" si="2"/>
        <v>0</v>
      </c>
      <c r="Y34" s="84"/>
      <c r="Z34" s="90"/>
      <c r="AA34" s="91"/>
      <c r="AB34" s="90"/>
      <c r="AC34" s="92"/>
    </row>
    <row r="35" spans="1:29" s="93" customFormat="1" ht="17.25" customHeight="1" x14ac:dyDescent="0.2">
      <c r="A35" s="75"/>
      <c r="B35" s="662"/>
      <c r="C35" s="76"/>
      <c r="D35" s="77" t="s">
        <v>52</v>
      </c>
      <c r="E35" s="45"/>
      <c r="F35" s="79"/>
      <c r="G35" s="79"/>
      <c r="H35" s="80"/>
      <c r="I35" s="81"/>
      <c r="J35" s="82"/>
      <c r="K35" s="83"/>
      <c r="L35" s="79"/>
      <c r="M35" s="84"/>
      <c r="N35" s="85">
        <v>0</v>
      </c>
      <c r="O35" s="81"/>
      <c r="P35" s="85">
        <v>0</v>
      </c>
      <c r="Q35" s="86"/>
      <c r="R35" s="87" t="str">
        <f t="shared" si="0"/>
        <v>0K</v>
      </c>
      <c r="S35" s="88"/>
      <c r="T35" s="89">
        <f t="shared" si="1"/>
        <v>0</v>
      </c>
      <c r="U35" s="84"/>
      <c r="V35" s="85">
        <v>0</v>
      </c>
      <c r="W35" s="84"/>
      <c r="X35" s="89">
        <f t="shared" si="2"/>
        <v>0</v>
      </c>
      <c r="Y35" s="84"/>
      <c r="Z35" s="90"/>
      <c r="AA35" s="91"/>
      <c r="AB35" s="90"/>
      <c r="AC35" s="92"/>
    </row>
    <row r="36" spans="1:29" s="93" customFormat="1" ht="17.25" customHeight="1" x14ac:dyDescent="0.2">
      <c r="A36" s="75"/>
      <c r="B36" s="662"/>
      <c r="C36" s="76"/>
      <c r="D36" s="77" t="s">
        <v>53</v>
      </c>
      <c r="E36" s="45"/>
      <c r="F36" s="79"/>
      <c r="G36" s="79"/>
      <c r="H36" s="80"/>
      <c r="I36" s="81"/>
      <c r="J36" s="82"/>
      <c r="K36" s="83"/>
      <c r="L36" s="79"/>
      <c r="M36" s="84"/>
      <c r="N36" s="85">
        <v>0</v>
      </c>
      <c r="O36" s="81"/>
      <c r="P36" s="85">
        <v>0</v>
      </c>
      <c r="Q36" s="86"/>
      <c r="R36" s="87" t="str">
        <f t="shared" si="0"/>
        <v>0K</v>
      </c>
      <c r="S36" s="88"/>
      <c r="T36" s="89">
        <f t="shared" si="1"/>
        <v>0</v>
      </c>
      <c r="U36" s="84"/>
      <c r="V36" s="85">
        <v>0</v>
      </c>
      <c r="W36" s="84"/>
      <c r="X36" s="89">
        <f t="shared" si="2"/>
        <v>0</v>
      </c>
      <c r="Y36" s="84"/>
      <c r="Z36" s="90"/>
      <c r="AA36" s="91"/>
      <c r="AB36" s="90"/>
      <c r="AC36" s="92"/>
    </row>
    <row r="37" spans="1:29" s="93" customFormat="1" ht="17.25" customHeight="1" x14ac:dyDescent="0.2">
      <c r="A37" s="75"/>
      <c r="B37" s="662"/>
      <c r="C37" s="76"/>
      <c r="D37" s="77" t="s">
        <v>54</v>
      </c>
      <c r="E37" s="45"/>
      <c r="F37" s="79"/>
      <c r="G37" s="79"/>
      <c r="H37" s="80"/>
      <c r="I37" s="81"/>
      <c r="J37" s="82"/>
      <c r="K37" s="83"/>
      <c r="L37" s="79"/>
      <c r="M37" s="84"/>
      <c r="N37" s="85">
        <v>0</v>
      </c>
      <c r="O37" s="81"/>
      <c r="P37" s="85">
        <v>0</v>
      </c>
      <c r="Q37" s="86"/>
      <c r="R37" s="87" t="str">
        <f t="shared" si="0"/>
        <v>0K</v>
      </c>
      <c r="S37" s="88"/>
      <c r="T37" s="89">
        <f t="shared" si="1"/>
        <v>0</v>
      </c>
      <c r="U37" s="84"/>
      <c r="V37" s="85">
        <v>0</v>
      </c>
      <c r="W37" s="84"/>
      <c r="X37" s="89">
        <f t="shared" si="2"/>
        <v>0</v>
      </c>
      <c r="Y37" s="84"/>
      <c r="Z37" s="90"/>
      <c r="AA37" s="91"/>
      <c r="AB37" s="90"/>
      <c r="AC37" s="92"/>
    </row>
    <row r="38" spans="1:29" s="93" customFormat="1" ht="17.25" customHeight="1" x14ac:dyDescent="0.2">
      <c r="A38" s="75"/>
      <c r="B38" s="662"/>
      <c r="C38" s="76"/>
      <c r="D38" s="77" t="s">
        <v>55</v>
      </c>
      <c r="E38" s="45"/>
      <c r="F38" s="79"/>
      <c r="G38" s="79"/>
      <c r="H38" s="80"/>
      <c r="I38" s="81"/>
      <c r="J38" s="82"/>
      <c r="K38" s="83"/>
      <c r="L38" s="79"/>
      <c r="M38" s="84"/>
      <c r="N38" s="85">
        <v>0</v>
      </c>
      <c r="O38" s="81"/>
      <c r="P38" s="85">
        <v>0</v>
      </c>
      <c r="Q38" s="86"/>
      <c r="R38" s="87" t="str">
        <f t="shared" si="0"/>
        <v>0K</v>
      </c>
      <c r="S38" s="88"/>
      <c r="T38" s="89">
        <f t="shared" si="1"/>
        <v>0</v>
      </c>
      <c r="U38" s="84"/>
      <c r="V38" s="85">
        <v>0</v>
      </c>
      <c r="W38" s="84"/>
      <c r="X38" s="89">
        <f t="shared" si="2"/>
        <v>0</v>
      </c>
      <c r="Y38" s="84"/>
      <c r="Z38" s="90"/>
      <c r="AA38" s="91"/>
      <c r="AB38" s="90"/>
      <c r="AC38" s="92"/>
    </row>
    <row r="39" spans="1:29" s="93" customFormat="1" ht="18" customHeight="1" x14ac:dyDescent="0.2">
      <c r="A39" s="75"/>
      <c r="B39" s="662"/>
      <c r="C39" s="76"/>
      <c r="D39" s="77" t="s">
        <v>56</v>
      </c>
      <c r="E39" s="45"/>
      <c r="F39" s="79"/>
      <c r="G39" s="79"/>
      <c r="H39" s="80"/>
      <c r="I39" s="81"/>
      <c r="J39" s="82"/>
      <c r="K39" s="83"/>
      <c r="L39" s="79"/>
      <c r="M39" s="84"/>
      <c r="N39" s="85">
        <v>0</v>
      </c>
      <c r="O39" s="81"/>
      <c r="P39" s="85">
        <v>0</v>
      </c>
      <c r="Q39" s="86"/>
      <c r="R39" s="87" t="str">
        <f t="shared" si="0"/>
        <v>0K</v>
      </c>
      <c r="S39" s="88"/>
      <c r="T39" s="89">
        <f t="shared" si="1"/>
        <v>0</v>
      </c>
      <c r="U39" s="84"/>
      <c r="V39" s="85">
        <v>0</v>
      </c>
      <c r="W39" s="84"/>
      <c r="X39" s="89">
        <f t="shared" si="2"/>
        <v>0</v>
      </c>
      <c r="Y39" s="84"/>
      <c r="Z39" s="90"/>
      <c r="AA39" s="91"/>
      <c r="AB39" s="90"/>
      <c r="AC39" s="92"/>
    </row>
    <row r="40" spans="1:29" s="93" customFormat="1" ht="17.25" customHeight="1" x14ac:dyDescent="0.25">
      <c r="A40" s="75"/>
      <c r="B40" s="662"/>
      <c r="C40" s="76"/>
      <c r="D40" s="45"/>
      <c r="E40" s="45"/>
      <c r="F40" s="94"/>
      <c r="G40" s="95"/>
      <c r="H40" s="96"/>
      <c r="I40" s="81"/>
      <c r="J40" s="97"/>
      <c r="K40" s="97"/>
      <c r="L40" s="97"/>
      <c r="M40" s="84"/>
      <c r="N40" s="98"/>
      <c r="O40" s="81"/>
      <c r="P40" s="98"/>
      <c r="Q40" s="98"/>
      <c r="R40" s="84"/>
      <c r="S40" s="88"/>
      <c r="T40" s="99"/>
      <c r="U40" s="84"/>
      <c r="V40" s="99"/>
      <c r="W40" s="84"/>
      <c r="X40" s="100"/>
      <c r="Y40" s="84"/>
      <c r="Z40" s="101"/>
      <c r="AA40" s="101"/>
      <c r="AB40" s="101"/>
      <c r="AC40" s="92"/>
    </row>
    <row r="41" spans="1:29" s="93" customFormat="1" ht="24.75" customHeight="1" x14ac:dyDescent="0.2">
      <c r="A41" s="75"/>
      <c r="B41" s="662"/>
      <c r="C41" s="76"/>
      <c r="D41" s="45"/>
      <c r="E41" s="45"/>
      <c r="F41" s="651" t="s">
        <v>57</v>
      </c>
      <c r="G41" s="651"/>
      <c r="H41" s="651"/>
      <c r="I41" s="651"/>
      <c r="J41" s="651"/>
      <c r="K41" s="651"/>
      <c r="L41" s="102">
        <f>SUM(L20:L39)</f>
        <v>0</v>
      </c>
      <c r="M41" s="84"/>
      <c r="N41" s="103">
        <f>SUM(N20:N39)</f>
        <v>0</v>
      </c>
      <c r="O41" s="81"/>
      <c r="P41" s="103">
        <f>SUM(P20:P39)</f>
        <v>0</v>
      </c>
      <c r="Q41" s="103">
        <f>SUM(Q20:Q39)</f>
        <v>0</v>
      </c>
      <c r="R41" s="84"/>
      <c r="S41" s="88"/>
      <c r="T41" s="103">
        <f>SUM(T20:T39)</f>
        <v>0</v>
      </c>
      <c r="U41" s="84"/>
      <c r="V41" s="103">
        <f>SUM(V20:V39)</f>
        <v>0</v>
      </c>
      <c r="W41" s="84"/>
      <c r="X41" s="103">
        <f>SUM(X20:X39)</f>
        <v>0</v>
      </c>
      <c r="Y41" s="84"/>
      <c r="Z41" s="101"/>
      <c r="AA41" s="101"/>
      <c r="AB41" s="101"/>
      <c r="AC41" s="92"/>
    </row>
    <row r="42" spans="1:29" s="112" customFormat="1" ht="21.75" customHeight="1" x14ac:dyDescent="0.25">
      <c r="A42" s="104"/>
      <c r="B42" s="662"/>
      <c r="C42" s="105"/>
      <c r="D42" s="106"/>
      <c r="E42" s="106"/>
      <c r="F42" s="107"/>
      <c r="G42" s="108"/>
      <c r="H42" s="108"/>
      <c r="I42" s="108"/>
      <c r="J42" s="108"/>
      <c r="K42" s="108"/>
      <c r="L42" s="108"/>
      <c r="M42" s="109"/>
      <c r="N42" s="108"/>
      <c r="O42" s="108"/>
      <c r="P42" s="652"/>
      <c r="Q42" s="652"/>
      <c r="R42" s="109"/>
      <c r="S42" s="110"/>
      <c r="T42" s="109"/>
      <c r="U42" s="109"/>
      <c r="V42" s="109"/>
      <c r="W42" s="109"/>
      <c r="X42" s="110"/>
      <c r="Y42" s="109"/>
      <c r="Z42" s="110"/>
      <c r="AA42" s="110"/>
      <c r="AB42" s="110"/>
      <c r="AC42" s="111"/>
    </row>
    <row r="43" spans="1:29" s="112" customFormat="1" ht="21.75" customHeight="1" x14ac:dyDescent="0.25">
      <c r="A43" s="104"/>
      <c r="B43" s="662"/>
      <c r="C43" s="105"/>
      <c r="D43" s="106"/>
      <c r="E43" s="106"/>
      <c r="F43" s="653" t="s">
        <v>58</v>
      </c>
      <c r="G43" s="653"/>
      <c r="H43" s="653"/>
      <c r="I43" s="653"/>
      <c r="J43" s="653"/>
      <c r="K43" s="653"/>
      <c r="L43" s="653"/>
      <c r="M43" s="653"/>
      <c r="N43" s="653"/>
      <c r="O43" s="653"/>
      <c r="P43" s="653"/>
      <c r="Q43" s="653"/>
      <c r="R43" s="109"/>
      <c r="S43" s="110"/>
      <c r="T43" s="113">
        <f>VLOOKUP(G6,'dati scheda tecnica'!A5:T16,2,FALSE())</f>
        <v>0</v>
      </c>
      <c r="U43" s="109"/>
      <c r="V43" s="113">
        <f>VLOOKUP(G6,'dati scheda tecnica'!A5:T16,3,FALSE())</f>
        <v>0</v>
      </c>
      <c r="W43" s="109"/>
      <c r="X43" s="113">
        <f>T43+V43</f>
        <v>0</v>
      </c>
      <c r="Y43" s="109"/>
      <c r="Z43" s="110"/>
      <c r="AA43" s="110"/>
      <c r="AB43" s="110"/>
      <c r="AC43" s="111"/>
    </row>
    <row r="44" spans="1:29" s="112" customFormat="1" ht="21.75" customHeight="1" x14ac:dyDescent="0.25">
      <c r="A44" s="104"/>
      <c r="B44" s="662"/>
      <c r="C44" s="105"/>
      <c r="D44" s="106"/>
      <c r="E44" s="106"/>
      <c r="F44" s="107"/>
      <c r="G44" s="108"/>
      <c r="H44" s="108"/>
      <c r="I44" s="108"/>
      <c r="J44" s="108"/>
      <c r="K44" s="108"/>
      <c r="L44" s="108"/>
      <c r="M44" s="109"/>
      <c r="N44" s="108"/>
      <c r="O44" s="108"/>
      <c r="P44" s="109"/>
      <c r="Q44" s="109"/>
      <c r="R44" s="109"/>
      <c r="S44" s="110"/>
      <c r="T44" s="109"/>
      <c r="U44" s="109"/>
      <c r="V44" s="109"/>
      <c r="W44" s="109"/>
      <c r="X44" s="110"/>
      <c r="Y44" s="109"/>
      <c r="Z44" s="110"/>
      <c r="AA44" s="110"/>
      <c r="AB44" s="110"/>
      <c r="AC44" s="111"/>
    </row>
    <row r="45" spans="1:29" s="112" customFormat="1" ht="40.5" customHeight="1" x14ac:dyDescent="0.25">
      <c r="A45" s="104"/>
      <c r="B45" s="662"/>
      <c r="C45" s="105"/>
      <c r="D45" s="106"/>
      <c r="E45" s="106"/>
      <c r="F45" s="654" t="s">
        <v>59</v>
      </c>
      <c r="G45" s="654"/>
      <c r="H45" s="654"/>
      <c r="I45" s="654"/>
      <c r="J45" s="654"/>
      <c r="K45" s="654"/>
      <c r="L45" s="654"/>
      <c r="M45" s="654"/>
      <c r="N45" s="654"/>
      <c r="O45" s="654"/>
      <c r="P45" s="654"/>
      <c r="Q45" s="654"/>
      <c r="R45" s="654"/>
      <c r="S45" s="114"/>
      <c r="T45" s="115" t="s">
        <v>60</v>
      </c>
      <c r="U45" s="115"/>
      <c r="V45" s="116" t="s">
        <v>61</v>
      </c>
      <c r="W45" s="115"/>
      <c r="X45" s="117" t="s">
        <v>62</v>
      </c>
      <c r="Y45" s="109"/>
      <c r="Z45" s="110"/>
      <c r="AA45" s="110"/>
      <c r="AB45" s="110"/>
      <c r="AC45" s="111"/>
    </row>
    <row r="46" spans="1:29" ht="15" customHeight="1" x14ac:dyDescent="0.25">
      <c r="A46" s="11"/>
      <c r="B46" s="662"/>
      <c r="D46" s="118"/>
      <c r="E46" s="118"/>
      <c r="F46" s="654"/>
      <c r="G46" s="654"/>
      <c r="H46" s="654"/>
      <c r="I46" s="654"/>
      <c r="J46" s="654"/>
      <c r="K46" s="654"/>
      <c r="L46" s="654"/>
      <c r="M46" s="654"/>
      <c r="N46" s="654"/>
      <c r="O46" s="654"/>
      <c r="P46" s="654"/>
      <c r="Q46" s="654"/>
      <c r="R46" s="654"/>
      <c r="S46" s="119"/>
      <c r="T46" s="120" t="s">
        <v>63</v>
      </c>
      <c r="U46" s="121"/>
      <c r="V46" s="122" t="s">
        <v>64</v>
      </c>
      <c r="W46" s="121"/>
      <c r="X46" s="122" t="s">
        <v>64</v>
      </c>
      <c r="Y46" s="121"/>
      <c r="Z46" s="123"/>
      <c r="AA46" s="123"/>
      <c r="AB46" s="123"/>
      <c r="AC46" s="13"/>
    </row>
    <row r="47" spans="1:29" ht="15.75" x14ac:dyDescent="0.25">
      <c r="A47" s="11"/>
      <c r="B47" s="662"/>
      <c r="D47" s="118"/>
      <c r="E47" s="118"/>
      <c r="F47" s="654"/>
      <c r="G47" s="654"/>
      <c r="H47" s="654"/>
      <c r="I47" s="654"/>
      <c r="J47" s="654"/>
      <c r="K47" s="654"/>
      <c r="L47" s="654"/>
      <c r="M47" s="654"/>
      <c r="N47" s="654"/>
      <c r="O47" s="654"/>
      <c r="P47" s="654"/>
      <c r="Q47" s="654"/>
      <c r="R47" s="654"/>
      <c r="S47" s="124"/>
      <c r="T47" s="125">
        <f>ABS(T43-T41)</f>
        <v>0</v>
      </c>
      <c r="U47" s="126"/>
      <c r="V47" s="127">
        <f>ABS(V43-V41)</f>
        <v>0</v>
      </c>
      <c r="W47" s="126"/>
      <c r="X47" s="127">
        <f>ABS(X43-X41)</f>
        <v>0</v>
      </c>
      <c r="Y47" s="121"/>
      <c r="Z47" s="123"/>
      <c r="AA47" s="123"/>
      <c r="AB47" s="123"/>
      <c r="AC47" s="13"/>
    </row>
    <row r="48" spans="1:29" ht="15" customHeight="1" x14ac:dyDescent="0.25">
      <c r="A48" s="11"/>
      <c r="B48" s="662"/>
      <c r="D48" s="118"/>
      <c r="E48" s="11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3"/>
      <c r="T48" s="121"/>
      <c r="U48" s="121"/>
      <c r="V48" s="121"/>
      <c r="W48" s="121"/>
      <c r="X48" s="121"/>
      <c r="Y48" s="121"/>
      <c r="Z48" s="123"/>
      <c r="AA48" s="123"/>
      <c r="AB48" s="123"/>
      <c r="AC48" s="13"/>
    </row>
    <row r="49" spans="1:29" ht="14.25" customHeight="1" x14ac:dyDescent="0.25">
      <c r="A49" s="11"/>
      <c r="B49" s="662"/>
      <c r="D49" s="118"/>
      <c r="E49" s="118"/>
      <c r="F49" s="655" t="s">
        <v>7</v>
      </c>
      <c r="G49" s="655"/>
      <c r="H49" s="655"/>
      <c r="I49" s="655"/>
      <c r="J49" s="655"/>
      <c r="K49" s="655"/>
      <c r="L49" s="655"/>
      <c r="M49" s="655"/>
      <c r="N49" s="655"/>
      <c r="O49" s="655"/>
      <c r="P49" s="655"/>
      <c r="Q49" s="655"/>
      <c r="R49" s="655"/>
      <c r="S49" s="655"/>
      <c r="T49" s="655"/>
      <c r="U49" s="655"/>
      <c r="V49" s="655"/>
      <c r="W49" s="655"/>
      <c r="X49" s="655"/>
      <c r="Y49" s="129"/>
      <c r="Z49" s="129"/>
      <c r="AA49" s="129"/>
      <c r="AB49" s="123"/>
      <c r="AC49" s="13"/>
    </row>
    <row r="50" spans="1:29" ht="15" customHeight="1" x14ac:dyDescent="0.25">
      <c r="A50" s="11"/>
      <c r="B50" s="662"/>
      <c r="D50" s="118"/>
      <c r="E50" s="118"/>
      <c r="F50" s="655"/>
      <c r="G50" s="655"/>
      <c r="H50" s="655"/>
      <c r="I50" s="655"/>
      <c r="J50" s="655"/>
      <c r="K50" s="655"/>
      <c r="L50" s="655"/>
      <c r="M50" s="655"/>
      <c r="N50" s="655"/>
      <c r="O50" s="655"/>
      <c r="P50" s="655"/>
      <c r="Q50" s="655"/>
      <c r="R50" s="655"/>
      <c r="S50" s="655"/>
      <c r="T50" s="655"/>
      <c r="U50" s="655"/>
      <c r="V50" s="655"/>
      <c r="W50" s="655"/>
      <c r="X50" s="655"/>
      <c r="Y50" s="121"/>
      <c r="Z50" s="123"/>
      <c r="AA50" s="123"/>
      <c r="AB50" s="123"/>
      <c r="AC50" s="13"/>
    </row>
    <row r="51" spans="1:29" x14ac:dyDescent="0.25">
      <c r="A51" s="11"/>
      <c r="B51" s="662"/>
      <c r="F51" s="655"/>
      <c r="G51" s="655"/>
      <c r="H51" s="655"/>
      <c r="I51" s="655"/>
      <c r="J51" s="655"/>
      <c r="K51" s="655"/>
      <c r="L51" s="655"/>
      <c r="M51" s="655"/>
      <c r="N51" s="655"/>
      <c r="O51" s="655"/>
      <c r="P51" s="655"/>
      <c r="Q51" s="655"/>
      <c r="R51" s="655"/>
      <c r="S51" s="655"/>
      <c r="T51" s="655"/>
      <c r="U51" s="655"/>
      <c r="V51" s="655"/>
      <c r="W51" s="655"/>
      <c r="X51" s="655"/>
      <c r="Y51" s="121"/>
      <c r="Z51" s="123"/>
      <c r="AA51" s="123"/>
      <c r="AB51" s="123"/>
      <c r="AC51" s="13"/>
    </row>
    <row r="52" spans="1:29" x14ac:dyDescent="0.25">
      <c r="A52" s="130"/>
      <c r="B52" s="131"/>
      <c r="C52" s="132"/>
      <c r="D52" s="133"/>
      <c r="E52" s="133"/>
      <c r="F52" s="134"/>
      <c r="G52" s="135"/>
      <c r="H52" s="124"/>
      <c r="I52" s="124"/>
      <c r="J52" s="124"/>
      <c r="K52" s="124"/>
      <c r="L52" s="124"/>
      <c r="M52" s="126"/>
      <c r="N52" s="124"/>
      <c r="O52" s="135"/>
      <c r="P52" s="124"/>
      <c r="Q52" s="124"/>
      <c r="R52" s="126"/>
      <c r="S52" s="124"/>
      <c r="T52" s="126"/>
      <c r="U52" s="126"/>
      <c r="V52" s="126"/>
      <c r="W52" s="126"/>
      <c r="X52" s="124"/>
      <c r="Y52" s="126"/>
      <c r="Z52" s="124"/>
      <c r="AA52" s="124"/>
      <c r="AB52" s="124"/>
      <c r="AC52" s="136"/>
    </row>
    <row r="53" spans="1:29" x14ac:dyDescent="0.25">
      <c r="F53" s="137"/>
      <c r="G53" s="138"/>
      <c r="H53" s="123"/>
      <c r="I53" s="123"/>
      <c r="J53" s="123"/>
      <c r="K53" s="123"/>
      <c r="L53" s="123"/>
      <c r="M53" s="121"/>
      <c r="N53" s="123"/>
      <c r="O53" s="138"/>
      <c r="P53" s="123"/>
      <c r="Q53" s="123"/>
      <c r="R53" s="121"/>
      <c r="S53" s="123"/>
      <c r="T53" s="121"/>
      <c r="U53" s="121"/>
      <c r="V53" s="121"/>
      <c r="W53" s="121"/>
      <c r="X53" s="123"/>
      <c r="Y53" s="121"/>
      <c r="Z53" s="123"/>
      <c r="AA53" s="123"/>
      <c r="AB53" s="123"/>
    </row>
    <row r="54" spans="1:29" x14ac:dyDescent="0.25">
      <c r="F54" s="137"/>
      <c r="G54" s="138"/>
      <c r="H54" s="123"/>
      <c r="I54" s="123"/>
      <c r="J54" s="123"/>
      <c r="K54" s="123"/>
      <c r="L54" s="123"/>
      <c r="M54" s="121"/>
      <c r="N54" s="123"/>
      <c r="O54" s="138"/>
      <c r="P54" s="123"/>
      <c r="Q54" s="123"/>
      <c r="R54" s="121"/>
      <c r="S54" s="123"/>
      <c r="T54" s="121"/>
      <c r="U54" s="121"/>
      <c r="V54" s="121"/>
      <c r="W54" s="121"/>
      <c r="X54" s="123"/>
      <c r="Y54" s="121"/>
      <c r="Z54" s="123"/>
      <c r="AA54" s="123"/>
      <c r="AB54" s="123"/>
    </row>
    <row r="55" spans="1:29" x14ac:dyDescent="0.25">
      <c r="A55" s="34"/>
      <c r="B55" s="35"/>
      <c r="C55" s="36"/>
      <c r="D55" s="37"/>
      <c r="E55" s="37"/>
      <c r="F55" s="139"/>
      <c r="G55" s="140"/>
      <c r="H55" s="141"/>
      <c r="I55" s="141"/>
      <c r="J55" s="141"/>
      <c r="K55" s="141"/>
      <c r="L55" s="141"/>
      <c r="M55" s="142"/>
      <c r="N55" s="141"/>
      <c r="O55" s="140"/>
      <c r="P55" s="141"/>
      <c r="Q55" s="141"/>
      <c r="R55" s="143"/>
      <c r="S55" s="141"/>
      <c r="T55" s="143"/>
      <c r="U55" s="143"/>
      <c r="V55" s="143"/>
      <c r="W55" s="143"/>
      <c r="X55" s="144"/>
      <c r="Y55" s="143"/>
      <c r="Z55" s="141"/>
      <c r="AA55" s="141"/>
      <c r="AB55" s="141"/>
      <c r="AC55" s="41"/>
    </row>
    <row r="56" spans="1:29" ht="18.75" customHeight="1" x14ac:dyDescent="0.25">
      <c r="A56" s="43"/>
      <c r="B56" s="659" t="s">
        <v>65</v>
      </c>
      <c r="C56" s="44"/>
      <c r="D56" s="660" t="s">
        <v>10</v>
      </c>
      <c r="E56" s="45"/>
      <c r="F56" s="640" t="s">
        <v>11</v>
      </c>
      <c r="G56" s="640"/>
      <c r="H56" s="640"/>
      <c r="I56" s="46"/>
      <c r="J56" s="649" t="s">
        <v>12</v>
      </c>
      <c r="K56" s="649"/>
      <c r="L56" s="649"/>
      <c r="M56" s="47"/>
      <c r="N56" s="640" t="s">
        <v>66</v>
      </c>
      <c r="O56" s="48"/>
      <c r="P56" s="640" t="s">
        <v>14</v>
      </c>
      <c r="Q56" s="640"/>
      <c r="R56" s="640"/>
      <c r="S56" s="46"/>
      <c r="T56" s="650" t="s">
        <v>67</v>
      </c>
      <c r="U56" s="49"/>
      <c r="V56" s="650" t="s">
        <v>16</v>
      </c>
      <c r="W56" s="47"/>
      <c r="X56" s="650" t="s">
        <v>68</v>
      </c>
      <c r="Y56" s="47"/>
      <c r="Z56" s="639" t="s">
        <v>18</v>
      </c>
      <c r="AA56" s="50"/>
      <c r="AB56" s="639" t="s">
        <v>19</v>
      </c>
      <c r="AC56" s="51"/>
    </row>
    <row r="57" spans="1:29" ht="51" customHeight="1" x14ac:dyDescent="0.25">
      <c r="A57" s="53"/>
      <c r="B57" s="659"/>
      <c r="C57" s="44"/>
      <c r="D57" s="660"/>
      <c r="E57" s="45"/>
      <c r="F57" s="640"/>
      <c r="G57" s="640"/>
      <c r="H57" s="640"/>
      <c r="I57" s="46"/>
      <c r="J57" s="649" t="s">
        <v>20</v>
      </c>
      <c r="K57" s="639" t="s">
        <v>69</v>
      </c>
      <c r="L57" s="640" t="s">
        <v>22</v>
      </c>
      <c r="M57" s="47"/>
      <c r="N57" s="640"/>
      <c r="O57" s="48"/>
      <c r="P57" s="640"/>
      <c r="Q57" s="640"/>
      <c r="R57" s="640"/>
      <c r="S57" s="46"/>
      <c r="T57" s="650"/>
      <c r="U57" s="49"/>
      <c r="V57" s="650"/>
      <c r="W57" s="47"/>
      <c r="X57" s="650"/>
      <c r="Y57" s="47"/>
      <c r="Z57" s="639"/>
      <c r="AA57" s="50"/>
      <c r="AB57" s="639"/>
      <c r="AC57" s="54"/>
    </row>
    <row r="58" spans="1:29" ht="16.5" customHeight="1" x14ac:dyDescent="0.25">
      <c r="A58" s="43"/>
      <c r="B58" s="659"/>
      <c r="C58" s="49"/>
      <c r="D58" s="660"/>
      <c r="E58" s="45"/>
      <c r="F58" s="641" t="s">
        <v>23</v>
      </c>
      <c r="G58" s="642" t="s">
        <v>24</v>
      </c>
      <c r="H58" s="643" t="s">
        <v>25</v>
      </c>
      <c r="I58" s="46"/>
      <c r="J58" s="649"/>
      <c r="K58" s="639"/>
      <c r="L58" s="640"/>
      <c r="M58" s="49"/>
      <c r="N58" s="640"/>
      <c r="O58" s="48"/>
      <c r="P58" s="644" t="s">
        <v>26</v>
      </c>
      <c r="Q58" s="645" t="s">
        <v>27</v>
      </c>
      <c r="R58" s="645" t="s">
        <v>28</v>
      </c>
      <c r="S58" s="46"/>
      <c r="T58" s="650"/>
      <c r="U58" s="49"/>
      <c r="V58" s="650"/>
      <c r="W58" s="49"/>
      <c r="X58" s="650"/>
      <c r="Y58" s="49"/>
      <c r="Z58" s="639"/>
      <c r="AA58" s="50"/>
      <c r="AB58" s="639"/>
      <c r="AC58" s="51"/>
    </row>
    <row r="59" spans="1:29" ht="55.5" customHeight="1" x14ac:dyDescent="0.25">
      <c r="A59" s="43"/>
      <c r="B59" s="659"/>
      <c r="C59" s="55"/>
      <c r="D59" s="56" t="s">
        <v>29</v>
      </c>
      <c r="E59" s="57"/>
      <c r="F59" s="641"/>
      <c r="G59" s="642"/>
      <c r="H59" s="643"/>
      <c r="I59" s="46"/>
      <c r="J59" s="658" t="s">
        <v>70</v>
      </c>
      <c r="K59" s="639"/>
      <c r="L59" s="640"/>
      <c r="M59" s="55"/>
      <c r="N59" s="640"/>
      <c r="O59" s="58"/>
      <c r="P59" s="644"/>
      <c r="Q59" s="645"/>
      <c r="R59" s="645"/>
      <c r="S59" s="46"/>
      <c r="T59" s="646" t="s">
        <v>30</v>
      </c>
      <c r="U59" s="59"/>
      <c r="V59" s="646" t="s">
        <v>30</v>
      </c>
      <c r="W59" s="55"/>
      <c r="X59" s="646" t="s">
        <v>30</v>
      </c>
      <c r="Y59" s="55"/>
      <c r="Z59" s="60" t="s">
        <v>31</v>
      </c>
      <c r="AA59" s="55"/>
      <c r="AB59" s="60" t="s">
        <v>31</v>
      </c>
      <c r="AC59" s="51"/>
    </row>
    <row r="60" spans="1:29" ht="25.5" x14ac:dyDescent="0.25">
      <c r="A60" s="61"/>
      <c r="B60" s="659"/>
      <c r="C60" s="62"/>
      <c r="D60" s="57"/>
      <c r="E60" s="57"/>
      <c r="F60" s="641"/>
      <c r="G60" s="642"/>
      <c r="H60" s="63" t="s">
        <v>32</v>
      </c>
      <c r="I60" s="46"/>
      <c r="J60" s="658"/>
      <c r="K60" s="65" t="s">
        <v>34</v>
      </c>
      <c r="L60" s="640"/>
      <c r="M60" s="59"/>
      <c r="N60" s="640"/>
      <c r="O60" s="58"/>
      <c r="P60" s="644"/>
      <c r="Q60" s="645"/>
      <c r="R60" s="645"/>
      <c r="S60" s="58"/>
      <c r="T60" s="646"/>
      <c r="U60" s="59"/>
      <c r="V60" s="646"/>
      <c r="W60" s="59"/>
      <c r="X60" s="646"/>
      <c r="Y60" s="59"/>
      <c r="Z60" s="66" t="s">
        <v>35</v>
      </c>
      <c r="AA60" s="67"/>
      <c r="AB60" s="66" t="s">
        <v>35</v>
      </c>
      <c r="AC60" s="68"/>
    </row>
    <row r="61" spans="1:29" ht="15.75" x14ac:dyDescent="0.25">
      <c r="A61" s="70"/>
      <c r="B61" s="659"/>
      <c r="C61" s="71"/>
      <c r="D61" s="72"/>
      <c r="E61" s="72"/>
      <c r="F61" s="145"/>
      <c r="G61" s="146"/>
      <c r="H61" s="146"/>
      <c r="I61" s="147"/>
      <c r="J61" s="147"/>
      <c r="K61" s="147"/>
      <c r="L61" s="147"/>
      <c r="M61" s="148"/>
      <c r="N61" s="146"/>
      <c r="O61" s="146"/>
      <c r="P61" s="149"/>
      <c r="Q61" s="149"/>
      <c r="R61" s="148"/>
      <c r="S61" s="147"/>
      <c r="T61" s="148"/>
      <c r="U61" s="148"/>
      <c r="V61" s="148"/>
      <c r="W61" s="148"/>
      <c r="X61" s="147"/>
      <c r="Y61" s="148"/>
      <c r="Z61" s="147"/>
      <c r="AA61" s="147"/>
      <c r="AB61" s="147"/>
      <c r="AC61" s="73"/>
    </row>
    <row r="62" spans="1:29" ht="18" x14ac:dyDescent="0.25">
      <c r="A62" s="75"/>
      <c r="B62" s="659"/>
      <c r="C62" s="76"/>
      <c r="D62" s="150" t="s">
        <v>71</v>
      </c>
      <c r="E62" s="45"/>
      <c r="F62" s="78" t="s">
        <v>72</v>
      </c>
      <c r="G62" s="79" t="s">
        <v>73</v>
      </c>
      <c r="H62" s="80">
        <v>45821</v>
      </c>
      <c r="I62" s="81"/>
      <c r="J62" s="82" t="s">
        <v>74</v>
      </c>
      <c r="K62" s="83" t="s">
        <v>75</v>
      </c>
      <c r="L62" s="79">
        <v>3</v>
      </c>
      <c r="M62" s="84"/>
      <c r="N62" s="85">
        <v>1722469.2</v>
      </c>
      <c r="O62" s="81"/>
      <c r="P62" s="85"/>
      <c r="Q62" s="151"/>
      <c r="R62" s="87" t="str">
        <f t="shared" ref="R62:R81" si="3">IF(P62&lt;=0.1*N62,"0K","NON AMMISSIBILE")</f>
        <v>0K</v>
      </c>
      <c r="S62" s="88"/>
      <c r="T62" s="89">
        <f t="shared" ref="T62:T81" si="4">P62+N62</f>
        <v>1722469.2</v>
      </c>
      <c r="U62" s="84"/>
      <c r="V62" s="85">
        <v>0</v>
      </c>
      <c r="W62" s="84"/>
      <c r="X62" s="89">
        <f t="shared" ref="X62:X81" si="5">T62+V62</f>
        <v>1722469.2</v>
      </c>
      <c r="Y62" s="84"/>
      <c r="Z62" s="90" t="s">
        <v>49</v>
      </c>
      <c r="AA62" s="91"/>
      <c r="AB62" s="90" t="s">
        <v>49</v>
      </c>
      <c r="AC62" s="92"/>
    </row>
    <row r="63" spans="1:29" ht="18" x14ac:dyDescent="0.25">
      <c r="A63" s="75"/>
      <c r="B63" s="659"/>
      <c r="C63" s="76"/>
      <c r="D63" s="150" t="s">
        <v>76</v>
      </c>
      <c r="E63" s="45"/>
      <c r="F63" s="79"/>
      <c r="G63" s="79"/>
      <c r="H63" s="80"/>
      <c r="I63" s="81"/>
      <c r="J63" s="82"/>
      <c r="K63" s="83"/>
      <c r="L63" s="79"/>
      <c r="M63" s="84"/>
      <c r="N63" s="85">
        <v>0</v>
      </c>
      <c r="O63" s="81"/>
      <c r="P63" s="85">
        <v>0</v>
      </c>
      <c r="Q63" s="151"/>
      <c r="R63" s="87" t="str">
        <f t="shared" si="3"/>
        <v>0K</v>
      </c>
      <c r="S63" s="88"/>
      <c r="T63" s="89">
        <f t="shared" si="4"/>
        <v>0</v>
      </c>
      <c r="U63" s="84"/>
      <c r="V63" s="85">
        <v>0</v>
      </c>
      <c r="W63" s="84"/>
      <c r="X63" s="89">
        <f t="shared" si="5"/>
        <v>0</v>
      </c>
      <c r="Y63" s="84"/>
      <c r="Z63" s="90"/>
      <c r="AA63" s="91"/>
      <c r="AB63" s="90"/>
      <c r="AC63" s="92"/>
    </row>
    <row r="64" spans="1:29" ht="18" customHeight="1" x14ac:dyDescent="0.25">
      <c r="A64" s="75"/>
      <c r="B64" s="659"/>
      <c r="C64" s="76"/>
      <c r="D64" s="150" t="s">
        <v>77</v>
      </c>
      <c r="E64" s="45"/>
      <c r="F64" s="79"/>
      <c r="G64" s="79"/>
      <c r="H64" s="80"/>
      <c r="I64" s="81"/>
      <c r="J64" s="82"/>
      <c r="K64" s="83"/>
      <c r="L64" s="79"/>
      <c r="M64" s="84"/>
      <c r="N64" s="85">
        <v>0</v>
      </c>
      <c r="O64" s="81"/>
      <c r="P64" s="85">
        <v>0</v>
      </c>
      <c r="Q64" s="151"/>
      <c r="R64" s="87" t="str">
        <f t="shared" si="3"/>
        <v>0K</v>
      </c>
      <c r="S64" s="88"/>
      <c r="T64" s="89">
        <f t="shared" si="4"/>
        <v>0</v>
      </c>
      <c r="U64" s="84"/>
      <c r="V64" s="85">
        <v>0</v>
      </c>
      <c r="W64" s="84"/>
      <c r="X64" s="89">
        <f t="shared" si="5"/>
        <v>0</v>
      </c>
      <c r="Y64" s="84"/>
      <c r="Z64" s="90"/>
      <c r="AA64" s="91"/>
      <c r="AB64" s="90"/>
      <c r="AC64" s="92"/>
    </row>
    <row r="65" spans="1:29" ht="18" customHeight="1" x14ac:dyDescent="0.25">
      <c r="A65" s="75"/>
      <c r="B65" s="659"/>
      <c r="C65" s="76"/>
      <c r="D65" s="150" t="s">
        <v>78</v>
      </c>
      <c r="E65" s="45"/>
      <c r="F65" s="79"/>
      <c r="G65" s="79"/>
      <c r="H65" s="80"/>
      <c r="I65" s="81"/>
      <c r="J65" s="82"/>
      <c r="K65" s="83"/>
      <c r="L65" s="79"/>
      <c r="M65" s="84"/>
      <c r="N65" s="85">
        <v>0</v>
      </c>
      <c r="O65" s="81"/>
      <c r="P65" s="85">
        <v>0</v>
      </c>
      <c r="Q65" s="151"/>
      <c r="R65" s="87" t="str">
        <f t="shared" si="3"/>
        <v>0K</v>
      </c>
      <c r="S65" s="88"/>
      <c r="T65" s="89">
        <f t="shared" si="4"/>
        <v>0</v>
      </c>
      <c r="U65" s="84"/>
      <c r="V65" s="85">
        <v>0</v>
      </c>
      <c r="W65" s="84"/>
      <c r="X65" s="89">
        <f t="shared" si="5"/>
        <v>0</v>
      </c>
      <c r="Y65" s="84"/>
      <c r="Z65" s="90"/>
      <c r="AA65" s="91"/>
      <c r="AB65" s="90"/>
      <c r="AC65" s="92"/>
    </row>
    <row r="66" spans="1:29" ht="18" customHeight="1" x14ac:dyDescent="0.25">
      <c r="A66" s="75"/>
      <c r="B66" s="659"/>
      <c r="C66" s="76"/>
      <c r="D66" s="150" t="s">
        <v>79</v>
      </c>
      <c r="E66" s="45"/>
      <c r="F66" s="79"/>
      <c r="G66" s="79"/>
      <c r="H66" s="80"/>
      <c r="I66" s="81"/>
      <c r="J66" s="82"/>
      <c r="K66" s="83"/>
      <c r="L66" s="79"/>
      <c r="M66" s="84"/>
      <c r="N66" s="85">
        <v>0</v>
      </c>
      <c r="O66" s="81"/>
      <c r="P66" s="85">
        <v>0</v>
      </c>
      <c r="Q66" s="151"/>
      <c r="R66" s="87" t="str">
        <f t="shared" si="3"/>
        <v>0K</v>
      </c>
      <c r="S66" s="88"/>
      <c r="T66" s="89">
        <f t="shared" si="4"/>
        <v>0</v>
      </c>
      <c r="U66" s="84"/>
      <c r="V66" s="85">
        <v>0</v>
      </c>
      <c r="W66" s="84"/>
      <c r="X66" s="89">
        <f t="shared" si="5"/>
        <v>0</v>
      </c>
      <c r="Y66" s="84"/>
      <c r="Z66" s="90"/>
      <c r="AA66" s="91"/>
      <c r="AB66" s="90"/>
      <c r="AC66" s="92"/>
    </row>
    <row r="67" spans="1:29" ht="18" customHeight="1" x14ac:dyDescent="0.25">
      <c r="A67" s="75"/>
      <c r="B67" s="659"/>
      <c r="C67" s="76"/>
      <c r="D67" s="150" t="s">
        <v>80</v>
      </c>
      <c r="E67" s="45"/>
      <c r="F67" s="79"/>
      <c r="G67" s="79"/>
      <c r="H67" s="80"/>
      <c r="I67" s="81"/>
      <c r="J67" s="82"/>
      <c r="K67" s="83"/>
      <c r="L67" s="79"/>
      <c r="M67" s="84"/>
      <c r="N67" s="85">
        <v>0</v>
      </c>
      <c r="O67" s="81"/>
      <c r="P67" s="85">
        <v>0</v>
      </c>
      <c r="Q67" s="151"/>
      <c r="R67" s="87" t="str">
        <f t="shared" si="3"/>
        <v>0K</v>
      </c>
      <c r="S67" s="88"/>
      <c r="T67" s="89">
        <f t="shared" si="4"/>
        <v>0</v>
      </c>
      <c r="U67" s="84"/>
      <c r="V67" s="85">
        <v>0</v>
      </c>
      <c r="W67" s="84"/>
      <c r="X67" s="89">
        <f t="shared" si="5"/>
        <v>0</v>
      </c>
      <c r="Y67" s="84"/>
      <c r="Z67" s="90"/>
      <c r="AA67" s="91"/>
      <c r="AB67" s="90"/>
      <c r="AC67" s="92"/>
    </row>
    <row r="68" spans="1:29" ht="18" customHeight="1" x14ac:dyDescent="0.25">
      <c r="A68" s="75"/>
      <c r="B68" s="659"/>
      <c r="C68" s="76"/>
      <c r="D68" s="150" t="s">
        <v>81</v>
      </c>
      <c r="E68" s="45"/>
      <c r="F68" s="79"/>
      <c r="G68" s="79"/>
      <c r="H68" s="80"/>
      <c r="I68" s="81"/>
      <c r="J68" s="82"/>
      <c r="K68" s="83"/>
      <c r="L68" s="79"/>
      <c r="M68" s="84"/>
      <c r="N68" s="85">
        <v>0</v>
      </c>
      <c r="O68" s="81"/>
      <c r="P68" s="85">
        <v>0</v>
      </c>
      <c r="Q68" s="151"/>
      <c r="R68" s="87" t="str">
        <f t="shared" si="3"/>
        <v>0K</v>
      </c>
      <c r="S68" s="88"/>
      <c r="T68" s="89">
        <f t="shared" si="4"/>
        <v>0</v>
      </c>
      <c r="U68" s="84"/>
      <c r="V68" s="85">
        <v>0</v>
      </c>
      <c r="W68" s="84"/>
      <c r="X68" s="89">
        <f t="shared" si="5"/>
        <v>0</v>
      </c>
      <c r="Y68" s="84"/>
      <c r="Z68" s="90"/>
      <c r="AA68" s="91"/>
      <c r="AB68" s="90"/>
      <c r="AC68" s="92"/>
    </row>
    <row r="69" spans="1:29" ht="18" customHeight="1" x14ac:dyDescent="0.25">
      <c r="A69" s="75"/>
      <c r="B69" s="659"/>
      <c r="C69" s="76"/>
      <c r="D69" s="150" t="s">
        <v>82</v>
      </c>
      <c r="E69" s="45"/>
      <c r="F69" s="79"/>
      <c r="G69" s="79"/>
      <c r="H69" s="80"/>
      <c r="I69" s="81"/>
      <c r="J69" s="82"/>
      <c r="K69" s="83"/>
      <c r="L69" s="79"/>
      <c r="M69" s="84"/>
      <c r="N69" s="85">
        <v>0</v>
      </c>
      <c r="O69" s="81"/>
      <c r="P69" s="85">
        <v>0</v>
      </c>
      <c r="Q69" s="151"/>
      <c r="R69" s="87" t="str">
        <f t="shared" si="3"/>
        <v>0K</v>
      </c>
      <c r="S69" s="88"/>
      <c r="T69" s="89">
        <f t="shared" si="4"/>
        <v>0</v>
      </c>
      <c r="U69" s="84"/>
      <c r="V69" s="85">
        <v>0</v>
      </c>
      <c r="W69" s="84"/>
      <c r="X69" s="89">
        <f t="shared" si="5"/>
        <v>0</v>
      </c>
      <c r="Y69" s="84"/>
      <c r="Z69" s="90"/>
      <c r="AA69" s="91"/>
      <c r="AB69" s="90"/>
      <c r="AC69" s="92"/>
    </row>
    <row r="70" spans="1:29" ht="18" customHeight="1" x14ac:dyDescent="0.25">
      <c r="A70" s="75"/>
      <c r="B70" s="659"/>
      <c r="C70" s="76"/>
      <c r="D70" s="150" t="s">
        <v>83</v>
      </c>
      <c r="E70" s="45"/>
      <c r="F70" s="79"/>
      <c r="G70" s="79"/>
      <c r="H70" s="80"/>
      <c r="I70" s="81"/>
      <c r="J70" s="82"/>
      <c r="K70" s="83"/>
      <c r="L70" s="79"/>
      <c r="M70" s="84"/>
      <c r="N70" s="85">
        <v>0</v>
      </c>
      <c r="O70" s="81"/>
      <c r="P70" s="85">
        <v>0</v>
      </c>
      <c r="Q70" s="151"/>
      <c r="R70" s="87" t="str">
        <f t="shared" si="3"/>
        <v>0K</v>
      </c>
      <c r="S70" s="88"/>
      <c r="T70" s="89">
        <f t="shared" si="4"/>
        <v>0</v>
      </c>
      <c r="U70" s="84"/>
      <c r="V70" s="85">
        <v>0</v>
      </c>
      <c r="W70" s="84"/>
      <c r="X70" s="89">
        <f t="shared" si="5"/>
        <v>0</v>
      </c>
      <c r="Y70" s="84"/>
      <c r="Z70" s="90"/>
      <c r="AA70" s="91"/>
      <c r="AB70" s="90"/>
      <c r="AC70" s="92"/>
    </row>
    <row r="71" spans="1:29" ht="18" customHeight="1" x14ac:dyDescent="0.25">
      <c r="A71" s="75"/>
      <c r="B71" s="659"/>
      <c r="C71" s="76"/>
      <c r="D71" s="150" t="s">
        <v>84</v>
      </c>
      <c r="E71" s="45"/>
      <c r="F71" s="79"/>
      <c r="G71" s="79"/>
      <c r="H71" s="80"/>
      <c r="I71" s="81"/>
      <c r="J71" s="82"/>
      <c r="K71" s="83"/>
      <c r="L71" s="79"/>
      <c r="M71" s="84"/>
      <c r="N71" s="85">
        <v>0</v>
      </c>
      <c r="O71" s="81"/>
      <c r="P71" s="85">
        <v>0</v>
      </c>
      <c r="Q71" s="151"/>
      <c r="R71" s="87" t="str">
        <f t="shared" si="3"/>
        <v>0K</v>
      </c>
      <c r="S71" s="88"/>
      <c r="T71" s="89">
        <f t="shared" si="4"/>
        <v>0</v>
      </c>
      <c r="U71" s="84"/>
      <c r="V71" s="85">
        <v>0</v>
      </c>
      <c r="W71" s="84"/>
      <c r="X71" s="89">
        <f t="shared" si="5"/>
        <v>0</v>
      </c>
      <c r="Y71" s="84"/>
      <c r="Z71" s="90"/>
      <c r="AA71" s="91"/>
      <c r="AB71" s="90"/>
      <c r="AC71" s="92"/>
    </row>
    <row r="72" spans="1:29" ht="18" customHeight="1" x14ac:dyDescent="0.25">
      <c r="A72" s="75"/>
      <c r="B72" s="659"/>
      <c r="C72" s="76"/>
      <c r="D72" s="150" t="s">
        <v>85</v>
      </c>
      <c r="E72" s="45"/>
      <c r="F72" s="79"/>
      <c r="G72" s="79"/>
      <c r="H72" s="80"/>
      <c r="I72" s="81"/>
      <c r="J72" s="82"/>
      <c r="K72" s="83"/>
      <c r="L72" s="79"/>
      <c r="M72" s="84"/>
      <c r="N72" s="85">
        <v>0</v>
      </c>
      <c r="O72" s="81"/>
      <c r="P72" s="85">
        <v>0</v>
      </c>
      <c r="Q72" s="151"/>
      <c r="R72" s="87" t="str">
        <f t="shared" si="3"/>
        <v>0K</v>
      </c>
      <c r="S72" s="88"/>
      <c r="T72" s="89">
        <f t="shared" si="4"/>
        <v>0</v>
      </c>
      <c r="U72" s="84"/>
      <c r="V72" s="85">
        <v>0</v>
      </c>
      <c r="W72" s="84"/>
      <c r="X72" s="89">
        <f t="shared" si="5"/>
        <v>0</v>
      </c>
      <c r="Y72" s="84"/>
      <c r="Z72" s="90"/>
      <c r="AA72" s="91"/>
      <c r="AB72" s="90"/>
      <c r="AC72" s="92"/>
    </row>
    <row r="73" spans="1:29" ht="18" customHeight="1" x14ac:dyDescent="0.25">
      <c r="A73" s="75"/>
      <c r="B73" s="659"/>
      <c r="C73" s="76"/>
      <c r="D73" s="150" t="s">
        <v>86</v>
      </c>
      <c r="E73" s="45"/>
      <c r="F73" s="79"/>
      <c r="G73" s="79"/>
      <c r="H73" s="80"/>
      <c r="I73" s="81"/>
      <c r="J73" s="82"/>
      <c r="K73" s="83"/>
      <c r="L73" s="79"/>
      <c r="M73" s="84"/>
      <c r="N73" s="85">
        <v>0</v>
      </c>
      <c r="O73" s="81"/>
      <c r="P73" s="85">
        <v>0</v>
      </c>
      <c r="Q73" s="151"/>
      <c r="R73" s="87" t="str">
        <f t="shared" si="3"/>
        <v>0K</v>
      </c>
      <c r="S73" s="88"/>
      <c r="T73" s="89">
        <f t="shared" si="4"/>
        <v>0</v>
      </c>
      <c r="U73" s="84"/>
      <c r="V73" s="85">
        <v>0</v>
      </c>
      <c r="W73" s="84"/>
      <c r="X73" s="89">
        <f t="shared" si="5"/>
        <v>0</v>
      </c>
      <c r="Y73" s="84"/>
      <c r="Z73" s="90"/>
      <c r="AA73" s="91"/>
      <c r="AB73" s="90"/>
      <c r="AC73" s="92"/>
    </row>
    <row r="74" spans="1:29" ht="18" customHeight="1" x14ac:dyDescent="0.25">
      <c r="A74" s="75"/>
      <c r="B74" s="659"/>
      <c r="C74" s="76"/>
      <c r="D74" s="150" t="s">
        <v>87</v>
      </c>
      <c r="E74" s="45"/>
      <c r="F74" s="79"/>
      <c r="G74" s="79"/>
      <c r="H74" s="80"/>
      <c r="I74" s="81"/>
      <c r="J74" s="82"/>
      <c r="K74" s="83"/>
      <c r="L74" s="79"/>
      <c r="M74" s="84"/>
      <c r="N74" s="85">
        <v>0</v>
      </c>
      <c r="O74" s="81"/>
      <c r="P74" s="85">
        <v>0</v>
      </c>
      <c r="Q74" s="151"/>
      <c r="R74" s="87" t="str">
        <f t="shared" si="3"/>
        <v>0K</v>
      </c>
      <c r="S74" s="88"/>
      <c r="T74" s="89">
        <f t="shared" si="4"/>
        <v>0</v>
      </c>
      <c r="U74" s="84"/>
      <c r="V74" s="85">
        <v>0</v>
      </c>
      <c r="W74" s="84"/>
      <c r="X74" s="89">
        <f t="shared" si="5"/>
        <v>0</v>
      </c>
      <c r="Y74" s="84"/>
      <c r="Z74" s="90"/>
      <c r="AA74" s="91"/>
      <c r="AB74" s="90"/>
      <c r="AC74" s="92"/>
    </row>
    <row r="75" spans="1:29" ht="18" customHeight="1" x14ac:dyDescent="0.25">
      <c r="A75" s="75"/>
      <c r="B75" s="659"/>
      <c r="C75" s="76"/>
      <c r="D75" s="150" t="s">
        <v>88</v>
      </c>
      <c r="E75" s="45"/>
      <c r="F75" s="79"/>
      <c r="G75" s="79"/>
      <c r="H75" s="80"/>
      <c r="I75" s="81"/>
      <c r="J75" s="82"/>
      <c r="K75" s="83"/>
      <c r="L75" s="79"/>
      <c r="M75" s="84"/>
      <c r="N75" s="85">
        <v>0</v>
      </c>
      <c r="O75" s="81"/>
      <c r="P75" s="85">
        <v>0</v>
      </c>
      <c r="Q75" s="151"/>
      <c r="R75" s="87" t="str">
        <f t="shared" si="3"/>
        <v>0K</v>
      </c>
      <c r="S75" s="88"/>
      <c r="T75" s="89">
        <f t="shared" si="4"/>
        <v>0</v>
      </c>
      <c r="U75" s="84"/>
      <c r="V75" s="85">
        <v>0</v>
      </c>
      <c r="W75" s="84"/>
      <c r="X75" s="89">
        <f t="shared" si="5"/>
        <v>0</v>
      </c>
      <c r="Y75" s="84"/>
      <c r="Z75" s="90"/>
      <c r="AA75" s="91"/>
      <c r="AB75" s="90"/>
      <c r="AC75" s="92"/>
    </row>
    <row r="76" spans="1:29" ht="18" customHeight="1" x14ac:dyDescent="0.25">
      <c r="A76" s="75"/>
      <c r="B76" s="659"/>
      <c r="C76" s="76"/>
      <c r="D76" s="150" t="s">
        <v>89</v>
      </c>
      <c r="E76" s="45"/>
      <c r="F76" s="79"/>
      <c r="G76" s="79"/>
      <c r="H76" s="80"/>
      <c r="I76" s="81"/>
      <c r="J76" s="82"/>
      <c r="K76" s="83"/>
      <c r="L76" s="79"/>
      <c r="M76" s="84"/>
      <c r="N76" s="85">
        <v>0</v>
      </c>
      <c r="O76" s="81"/>
      <c r="P76" s="85">
        <v>0</v>
      </c>
      <c r="Q76" s="151"/>
      <c r="R76" s="87" t="str">
        <f t="shared" si="3"/>
        <v>0K</v>
      </c>
      <c r="S76" s="88"/>
      <c r="T76" s="89">
        <f t="shared" si="4"/>
        <v>0</v>
      </c>
      <c r="U76" s="84"/>
      <c r="V76" s="85">
        <v>0</v>
      </c>
      <c r="W76" s="84"/>
      <c r="X76" s="89">
        <f t="shared" si="5"/>
        <v>0</v>
      </c>
      <c r="Y76" s="84"/>
      <c r="Z76" s="90"/>
      <c r="AA76" s="91"/>
      <c r="AB76" s="90"/>
      <c r="AC76" s="92"/>
    </row>
    <row r="77" spans="1:29" ht="18" customHeight="1" x14ac:dyDescent="0.25">
      <c r="A77" s="75"/>
      <c r="B77" s="659"/>
      <c r="C77" s="76"/>
      <c r="D77" s="150" t="s">
        <v>90</v>
      </c>
      <c r="E77" s="45"/>
      <c r="F77" s="79"/>
      <c r="G77" s="79"/>
      <c r="H77" s="80"/>
      <c r="I77" s="81"/>
      <c r="J77" s="82"/>
      <c r="K77" s="83"/>
      <c r="L77" s="79"/>
      <c r="M77" s="84"/>
      <c r="N77" s="85">
        <v>0</v>
      </c>
      <c r="O77" s="81"/>
      <c r="P77" s="85">
        <v>0</v>
      </c>
      <c r="Q77" s="151"/>
      <c r="R77" s="87" t="str">
        <f t="shared" si="3"/>
        <v>0K</v>
      </c>
      <c r="S77" s="88"/>
      <c r="T77" s="89">
        <f t="shared" si="4"/>
        <v>0</v>
      </c>
      <c r="U77" s="84"/>
      <c r="V77" s="85">
        <v>0</v>
      </c>
      <c r="W77" s="84"/>
      <c r="X77" s="89">
        <f t="shared" si="5"/>
        <v>0</v>
      </c>
      <c r="Y77" s="84"/>
      <c r="Z77" s="90"/>
      <c r="AA77" s="91"/>
      <c r="AB77" s="90"/>
      <c r="AC77" s="92"/>
    </row>
    <row r="78" spans="1:29" ht="18" customHeight="1" x14ac:dyDescent="0.25">
      <c r="A78" s="75"/>
      <c r="B78" s="659"/>
      <c r="C78" s="76"/>
      <c r="D78" s="150" t="s">
        <v>91</v>
      </c>
      <c r="E78" s="45"/>
      <c r="F78" s="79"/>
      <c r="G78" s="79"/>
      <c r="H78" s="80"/>
      <c r="I78" s="81"/>
      <c r="J78" s="82"/>
      <c r="K78" s="83"/>
      <c r="L78" s="79"/>
      <c r="M78" s="84"/>
      <c r="N78" s="85">
        <v>0</v>
      </c>
      <c r="O78" s="81"/>
      <c r="P78" s="85">
        <v>0</v>
      </c>
      <c r="Q78" s="151"/>
      <c r="R78" s="87" t="str">
        <f t="shared" si="3"/>
        <v>0K</v>
      </c>
      <c r="S78" s="88"/>
      <c r="T78" s="89">
        <f t="shared" si="4"/>
        <v>0</v>
      </c>
      <c r="U78" s="84"/>
      <c r="V78" s="85">
        <v>0</v>
      </c>
      <c r="W78" s="84"/>
      <c r="X78" s="89">
        <f t="shared" si="5"/>
        <v>0</v>
      </c>
      <c r="Y78" s="84"/>
      <c r="Z78" s="90"/>
      <c r="AA78" s="91"/>
      <c r="AB78" s="90"/>
      <c r="AC78" s="92"/>
    </row>
    <row r="79" spans="1:29" ht="18" customHeight="1" x14ac:dyDescent="0.25">
      <c r="A79" s="75"/>
      <c r="B79" s="659"/>
      <c r="C79" s="76"/>
      <c r="D79" s="150" t="s">
        <v>92</v>
      </c>
      <c r="E79" s="45"/>
      <c r="F79" s="79"/>
      <c r="G79" s="79"/>
      <c r="H79" s="80"/>
      <c r="I79" s="81"/>
      <c r="J79" s="82"/>
      <c r="K79" s="83"/>
      <c r="L79" s="79"/>
      <c r="M79" s="84"/>
      <c r="N79" s="85">
        <v>0</v>
      </c>
      <c r="O79" s="81"/>
      <c r="P79" s="85">
        <v>0</v>
      </c>
      <c r="Q79" s="151"/>
      <c r="R79" s="87" t="str">
        <f t="shared" si="3"/>
        <v>0K</v>
      </c>
      <c r="S79" s="88"/>
      <c r="T79" s="89">
        <f t="shared" si="4"/>
        <v>0</v>
      </c>
      <c r="U79" s="84"/>
      <c r="V79" s="85">
        <v>0</v>
      </c>
      <c r="W79" s="84"/>
      <c r="X79" s="89">
        <f t="shared" si="5"/>
        <v>0</v>
      </c>
      <c r="Y79" s="84"/>
      <c r="Z79" s="90"/>
      <c r="AA79" s="91"/>
      <c r="AB79" s="90"/>
      <c r="AC79" s="92"/>
    </row>
    <row r="80" spans="1:29" ht="18" customHeight="1" x14ac:dyDescent="0.25">
      <c r="A80" s="75"/>
      <c r="B80" s="659"/>
      <c r="C80" s="76"/>
      <c r="D80" s="150" t="s">
        <v>93</v>
      </c>
      <c r="E80" s="45"/>
      <c r="F80" s="79"/>
      <c r="G80" s="79"/>
      <c r="H80" s="80"/>
      <c r="I80" s="81"/>
      <c r="J80" s="82"/>
      <c r="K80" s="83"/>
      <c r="L80" s="79"/>
      <c r="M80" s="84"/>
      <c r="N80" s="85">
        <v>0</v>
      </c>
      <c r="O80" s="81"/>
      <c r="P80" s="85">
        <v>0</v>
      </c>
      <c r="Q80" s="151"/>
      <c r="R80" s="87" t="str">
        <f t="shared" si="3"/>
        <v>0K</v>
      </c>
      <c r="S80" s="88"/>
      <c r="T80" s="89">
        <f t="shared" si="4"/>
        <v>0</v>
      </c>
      <c r="U80" s="84"/>
      <c r="V80" s="85">
        <v>0</v>
      </c>
      <c r="W80" s="84"/>
      <c r="X80" s="89">
        <f t="shared" si="5"/>
        <v>0</v>
      </c>
      <c r="Y80" s="84"/>
      <c r="Z80" s="90"/>
      <c r="AA80" s="91"/>
      <c r="AB80" s="90"/>
      <c r="AC80" s="92"/>
    </row>
    <row r="81" spans="1:29" ht="18" customHeight="1" x14ac:dyDescent="0.25">
      <c r="A81" s="75"/>
      <c r="B81" s="659"/>
      <c r="C81" s="76"/>
      <c r="D81" s="150" t="s">
        <v>94</v>
      </c>
      <c r="E81" s="45"/>
      <c r="F81" s="79"/>
      <c r="G81" s="79"/>
      <c r="H81" s="80"/>
      <c r="I81" s="81"/>
      <c r="J81" s="82"/>
      <c r="K81" s="83"/>
      <c r="L81" s="79"/>
      <c r="M81" s="84"/>
      <c r="N81" s="85">
        <v>0</v>
      </c>
      <c r="O81" s="81"/>
      <c r="P81" s="85">
        <v>0</v>
      </c>
      <c r="Q81" s="151"/>
      <c r="R81" s="87" t="str">
        <f t="shared" si="3"/>
        <v>0K</v>
      </c>
      <c r="S81" s="88"/>
      <c r="T81" s="89">
        <f t="shared" si="4"/>
        <v>0</v>
      </c>
      <c r="U81" s="84"/>
      <c r="V81" s="85">
        <v>0</v>
      </c>
      <c r="W81" s="84"/>
      <c r="X81" s="89">
        <f t="shared" si="5"/>
        <v>0</v>
      </c>
      <c r="Y81" s="84"/>
      <c r="Z81" s="90"/>
      <c r="AA81" s="91"/>
      <c r="AB81" s="90"/>
      <c r="AC81" s="92"/>
    </row>
    <row r="82" spans="1:29" ht="18.75" customHeight="1" x14ac:dyDescent="0.25">
      <c r="A82" s="75"/>
      <c r="B82" s="659"/>
      <c r="C82" s="76"/>
      <c r="D82" s="45"/>
      <c r="E82" s="45"/>
      <c r="F82" s="94"/>
      <c r="G82" s="95"/>
      <c r="H82" s="96"/>
      <c r="I82" s="81"/>
      <c r="J82" s="97"/>
      <c r="K82" s="97"/>
      <c r="L82" s="97"/>
      <c r="M82" s="84"/>
      <c r="N82" s="98"/>
      <c r="O82" s="81"/>
      <c r="P82" s="98"/>
      <c r="Q82" s="98"/>
      <c r="R82" s="84"/>
      <c r="S82" s="88"/>
      <c r="T82" s="99"/>
      <c r="U82" s="84"/>
      <c r="V82" s="99"/>
      <c r="W82" s="84"/>
      <c r="X82" s="100"/>
      <c r="Y82" s="84"/>
      <c r="Z82" s="101"/>
      <c r="AA82" s="101"/>
      <c r="AB82" s="101"/>
      <c r="AC82" s="92"/>
    </row>
    <row r="83" spans="1:29" ht="23.25" customHeight="1" x14ac:dyDescent="0.25">
      <c r="A83" s="75"/>
      <c r="B83" s="659"/>
      <c r="C83" s="76"/>
      <c r="D83" s="45"/>
      <c r="E83" s="45"/>
      <c r="F83" s="651" t="s">
        <v>57</v>
      </c>
      <c r="G83" s="651"/>
      <c r="H83" s="651"/>
      <c r="I83" s="651"/>
      <c r="J83" s="651"/>
      <c r="K83" s="651"/>
      <c r="L83" s="102">
        <f>SUM(L62:L81)</f>
        <v>3</v>
      </c>
      <c r="M83" s="84"/>
      <c r="N83" s="103">
        <f>SUM(N62:N81)</f>
        <v>1722469.2</v>
      </c>
      <c r="O83" s="81"/>
      <c r="P83" s="103">
        <f>SUM(P62:P81)</f>
        <v>0</v>
      </c>
      <c r="Q83" s="103">
        <f>SUM(Q62:Q81)</f>
        <v>0</v>
      </c>
      <c r="R83" s="84"/>
      <c r="S83" s="88"/>
      <c r="T83" s="103">
        <f>SUM(T62:T81)</f>
        <v>1722469.2</v>
      </c>
      <c r="U83" s="84"/>
      <c r="V83" s="103">
        <f>SUM(V62:V81)</f>
        <v>0</v>
      </c>
      <c r="W83" s="84"/>
      <c r="X83" s="103">
        <f>SUM(X62:X81)</f>
        <v>1722469.2</v>
      </c>
      <c r="Y83" s="84"/>
      <c r="Z83" s="101"/>
      <c r="AA83" s="101"/>
      <c r="AB83" s="101"/>
      <c r="AC83" s="92"/>
    </row>
    <row r="84" spans="1:29" ht="19.5" customHeight="1" x14ac:dyDescent="0.25">
      <c r="A84" s="104"/>
      <c r="B84" s="659"/>
      <c r="C84" s="105"/>
      <c r="D84" s="106"/>
      <c r="E84" s="106"/>
      <c r="F84" s="107"/>
      <c r="G84" s="108"/>
      <c r="H84" s="108"/>
      <c r="I84" s="108"/>
      <c r="J84" s="108"/>
      <c r="K84" s="108"/>
      <c r="L84" s="108"/>
      <c r="M84" s="109"/>
      <c r="N84" s="108"/>
      <c r="O84" s="108"/>
      <c r="P84" s="652"/>
      <c r="Q84" s="652"/>
      <c r="R84" s="109"/>
      <c r="S84" s="110"/>
      <c r="T84" s="109"/>
      <c r="U84" s="109"/>
      <c r="V84" s="109"/>
      <c r="W84" s="109"/>
      <c r="X84" s="110"/>
      <c r="Y84" s="109"/>
      <c r="Z84" s="110"/>
      <c r="AA84" s="110"/>
      <c r="AB84" s="110"/>
      <c r="AC84" s="111"/>
    </row>
    <row r="85" spans="1:29" ht="18.75" customHeight="1" x14ac:dyDescent="0.25">
      <c r="A85" s="104"/>
      <c r="B85" s="659"/>
      <c r="C85" s="105"/>
      <c r="D85" s="106"/>
      <c r="E85" s="106"/>
      <c r="F85" s="653" t="s">
        <v>58</v>
      </c>
      <c r="G85" s="653"/>
      <c r="H85" s="653"/>
      <c r="I85" s="653"/>
      <c r="J85" s="653"/>
      <c r="K85" s="653"/>
      <c r="L85" s="653"/>
      <c r="M85" s="653"/>
      <c r="N85" s="653"/>
      <c r="O85" s="653"/>
      <c r="P85" s="653"/>
      <c r="Q85" s="653"/>
      <c r="R85" s="109"/>
      <c r="S85" s="110"/>
      <c r="T85" s="113">
        <f>VLOOKUP(G6,'dati scheda tecnica'!A5:T16,4,FALSE())</f>
        <v>1727948</v>
      </c>
      <c r="U85" s="109"/>
      <c r="V85" s="113">
        <f>VLOOKUP(G6,'dati scheda tecnica'!A5:T16,5,FALSE())</f>
        <v>0</v>
      </c>
      <c r="W85" s="109"/>
      <c r="X85" s="113">
        <f>T85+V85</f>
        <v>1727948</v>
      </c>
      <c r="Y85" s="109"/>
      <c r="Z85" s="110"/>
      <c r="AA85" s="110"/>
      <c r="AB85" s="110"/>
      <c r="AC85" s="111"/>
    </row>
    <row r="86" spans="1:29" ht="19.5" customHeight="1" x14ac:dyDescent="0.25">
      <c r="A86" s="104"/>
      <c r="B86" s="659"/>
      <c r="C86" s="105"/>
      <c r="D86" s="152"/>
      <c r="E86" s="152"/>
      <c r="F86" s="107"/>
      <c r="G86" s="108"/>
      <c r="H86" s="108"/>
      <c r="I86" s="108"/>
      <c r="J86" s="108"/>
      <c r="K86" s="108"/>
      <c r="L86" s="108"/>
      <c r="M86" s="109"/>
      <c r="N86" s="108"/>
      <c r="O86" s="108"/>
      <c r="P86" s="109"/>
      <c r="Q86" s="109"/>
      <c r="R86" s="109"/>
      <c r="S86" s="110"/>
      <c r="T86" s="109"/>
      <c r="U86" s="109"/>
      <c r="V86" s="109"/>
      <c r="W86" s="109"/>
      <c r="X86" s="110"/>
      <c r="Y86" s="109"/>
      <c r="Z86" s="110"/>
      <c r="AA86" s="110"/>
      <c r="AB86" s="110"/>
      <c r="AC86" s="111"/>
    </row>
    <row r="87" spans="1:29" ht="36.75" customHeight="1" x14ac:dyDescent="0.25">
      <c r="A87" s="104"/>
      <c r="B87" s="659"/>
      <c r="C87" s="105"/>
      <c r="D87" s="152"/>
      <c r="E87" s="152"/>
      <c r="F87" s="654" t="s">
        <v>59</v>
      </c>
      <c r="G87" s="654"/>
      <c r="H87" s="654"/>
      <c r="I87" s="654"/>
      <c r="J87" s="654"/>
      <c r="K87" s="654"/>
      <c r="L87" s="654"/>
      <c r="M87" s="654"/>
      <c r="N87" s="654"/>
      <c r="O87" s="654"/>
      <c r="P87" s="654"/>
      <c r="Q87" s="654"/>
      <c r="R87" s="654"/>
      <c r="S87" s="114"/>
      <c r="T87" s="115" t="s">
        <v>60</v>
      </c>
      <c r="U87" s="115"/>
      <c r="V87" s="116" t="s">
        <v>61</v>
      </c>
      <c r="W87" s="115"/>
      <c r="X87" s="117" t="s">
        <v>62</v>
      </c>
      <c r="Y87" s="109"/>
      <c r="Z87" s="110"/>
      <c r="AA87" s="110"/>
      <c r="AB87" s="110"/>
      <c r="AC87" s="111"/>
    </row>
    <row r="88" spans="1:29" ht="15" customHeight="1" x14ac:dyDescent="0.25">
      <c r="A88" s="11"/>
      <c r="B88" s="659"/>
      <c r="F88" s="654"/>
      <c r="G88" s="654"/>
      <c r="H88" s="654"/>
      <c r="I88" s="654"/>
      <c r="J88" s="654"/>
      <c r="K88" s="654"/>
      <c r="L88" s="654"/>
      <c r="M88" s="654"/>
      <c r="N88" s="654"/>
      <c r="O88" s="654"/>
      <c r="P88" s="654"/>
      <c r="Q88" s="654"/>
      <c r="R88" s="654"/>
      <c r="S88" s="119"/>
      <c r="T88" s="120" t="s">
        <v>63</v>
      </c>
      <c r="U88" s="121"/>
      <c r="V88" s="122" t="s">
        <v>64</v>
      </c>
      <c r="W88" s="121"/>
      <c r="X88" s="122" t="s">
        <v>64</v>
      </c>
      <c r="Y88" s="121"/>
      <c r="Z88" s="123"/>
      <c r="AA88" s="123"/>
      <c r="AB88" s="123"/>
      <c r="AC88" s="13"/>
    </row>
    <row r="89" spans="1:29" ht="18.75" customHeight="1" x14ac:dyDescent="0.25">
      <c r="A89" s="11"/>
      <c r="B89" s="659"/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54"/>
      <c r="S89" s="124"/>
      <c r="T89" s="125">
        <f>ABS(T85-T83)</f>
        <v>5478.8000000000466</v>
      </c>
      <c r="U89" s="126"/>
      <c r="V89" s="127">
        <f>ABS(V85-V83)</f>
        <v>0</v>
      </c>
      <c r="W89" s="126"/>
      <c r="X89" s="127">
        <f>ABS(X85-X83)</f>
        <v>5478.8000000000466</v>
      </c>
      <c r="Y89" s="121"/>
      <c r="Z89" s="123"/>
      <c r="AA89" s="123"/>
      <c r="AB89" s="123"/>
      <c r="AC89" s="13"/>
    </row>
    <row r="90" spans="1:29" ht="15.75" customHeight="1" x14ac:dyDescent="0.25">
      <c r="A90" s="11"/>
      <c r="B90" s="659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3"/>
      <c r="T90" s="121"/>
      <c r="U90" s="121"/>
      <c r="V90" s="121"/>
      <c r="W90" s="121"/>
      <c r="X90" s="121"/>
      <c r="Y90" s="121"/>
      <c r="Z90" s="123"/>
      <c r="AA90" s="123"/>
      <c r="AB90" s="123"/>
      <c r="AC90" s="13"/>
    </row>
    <row r="91" spans="1:29" ht="15" customHeight="1" x14ac:dyDescent="0.25">
      <c r="A91" s="11"/>
      <c r="B91" s="659"/>
      <c r="F91" s="655" t="s">
        <v>7</v>
      </c>
      <c r="G91" s="655"/>
      <c r="H91" s="655"/>
      <c r="I91" s="655"/>
      <c r="J91" s="655"/>
      <c r="K91" s="655"/>
      <c r="L91" s="655"/>
      <c r="M91" s="655"/>
      <c r="N91" s="655"/>
      <c r="O91" s="655"/>
      <c r="P91" s="655"/>
      <c r="Q91" s="655"/>
      <c r="R91" s="655"/>
      <c r="S91" s="655"/>
      <c r="T91" s="655"/>
      <c r="U91" s="655"/>
      <c r="V91" s="655"/>
      <c r="W91" s="655"/>
      <c r="X91" s="655"/>
      <c r="Y91" s="121"/>
      <c r="Z91" s="123"/>
      <c r="AA91" s="123"/>
      <c r="AB91" s="123"/>
      <c r="AC91" s="13"/>
    </row>
    <row r="92" spans="1:29" ht="15.75" customHeight="1" x14ac:dyDescent="0.25">
      <c r="A92" s="11"/>
      <c r="B92" s="659"/>
      <c r="F92" s="655"/>
      <c r="G92" s="655"/>
      <c r="H92" s="655"/>
      <c r="I92" s="655"/>
      <c r="J92" s="655"/>
      <c r="K92" s="655"/>
      <c r="L92" s="655"/>
      <c r="M92" s="655"/>
      <c r="N92" s="655"/>
      <c r="O92" s="655"/>
      <c r="P92" s="655"/>
      <c r="Q92" s="655"/>
      <c r="R92" s="655"/>
      <c r="S92" s="655"/>
      <c r="T92" s="655"/>
      <c r="U92" s="655"/>
      <c r="V92" s="655"/>
      <c r="W92" s="655"/>
      <c r="X92" s="655"/>
      <c r="Y92" s="121"/>
      <c r="Z92" s="123"/>
      <c r="AA92" s="123"/>
      <c r="AB92" s="123"/>
      <c r="AC92" s="13"/>
    </row>
    <row r="93" spans="1:29" ht="15.75" customHeight="1" x14ac:dyDescent="0.25">
      <c r="A93" s="11"/>
      <c r="B93" s="659"/>
      <c r="F93" s="655"/>
      <c r="G93" s="655"/>
      <c r="H93" s="655"/>
      <c r="I93" s="655"/>
      <c r="J93" s="655"/>
      <c r="K93" s="655"/>
      <c r="L93" s="655"/>
      <c r="M93" s="655"/>
      <c r="N93" s="655"/>
      <c r="O93" s="655"/>
      <c r="P93" s="655"/>
      <c r="Q93" s="655"/>
      <c r="R93" s="655"/>
      <c r="S93" s="655"/>
      <c r="T93" s="655"/>
      <c r="U93" s="655"/>
      <c r="V93" s="655"/>
      <c r="W93" s="655"/>
      <c r="X93" s="655"/>
      <c r="Y93" s="121"/>
      <c r="Z93" s="123"/>
      <c r="AA93" s="123"/>
      <c r="AB93" s="123"/>
      <c r="AC93" s="13"/>
    </row>
    <row r="94" spans="1:29" ht="15" customHeight="1" x14ac:dyDescent="0.25">
      <c r="A94" s="11"/>
      <c r="F94" s="137"/>
      <c r="G94" s="138"/>
      <c r="H94" s="123"/>
      <c r="I94" s="123"/>
      <c r="J94" s="123"/>
      <c r="K94" s="123"/>
      <c r="L94" s="123"/>
      <c r="M94" s="121"/>
      <c r="N94" s="123"/>
      <c r="O94" s="138"/>
      <c r="P94" s="123"/>
      <c r="Q94" s="123"/>
      <c r="R94" s="121"/>
      <c r="S94" s="123"/>
      <c r="T94" s="121"/>
      <c r="U94" s="121"/>
      <c r="V94" s="121"/>
      <c r="W94" s="121"/>
      <c r="X94" s="123"/>
      <c r="Y94" s="121"/>
      <c r="Z94" s="123"/>
      <c r="AA94" s="123"/>
      <c r="AB94" s="123"/>
      <c r="AC94" s="13"/>
    </row>
    <row r="95" spans="1:29" ht="15.75" customHeight="1" x14ac:dyDescent="0.25">
      <c r="A95" s="130"/>
      <c r="B95" s="131"/>
      <c r="C95" s="132"/>
      <c r="D95" s="133"/>
      <c r="E95" s="133"/>
      <c r="F95" s="134"/>
      <c r="G95" s="135"/>
      <c r="H95" s="124"/>
      <c r="I95" s="124"/>
      <c r="J95" s="124"/>
      <c r="K95" s="124"/>
      <c r="L95" s="124"/>
      <c r="M95" s="126"/>
      <c r="N95" s="124"/>
      <c r="O95" s="135"/>
      <c r="P95" s="124"/>
      <c r="Q95" s="124"/>
      <c r="R95" s="126"/>
      <c r="S95" s="124"/>
      <c r="T95" s="126"/>
      <c r="U95" s="126"/>
      <c r="V95" s="126"/>
      <c r="W95" s="126"/>
      <c r="X95" s="124"/>
      <c r="Y95" s="126"/>
      <c r="Z95" s="124"/>
      <c r="AA95" s="124"/>
      <c r="AB95" s="124"/>
      <c r="AC95" s="136"/>
    </row>
    <row r="96" spans="1:29" x14ac:dyDescent="0.25">
      <c r="F96" s="137"/>
      <c r="G96" s="138"/>
      <c r="H96" s="123"/>
      <c r="I96" s="123"/>
      <c r="J96" s="123"/>
      <c r="K96" s="123"/>
      <c r="L96" s="123"/>
      <c r="M96" s="121"/>
      <c r="N96" s="123"/>
      <c r="O96" s="138"/>
      <c r="P96" s="123"/>
      <c r="Q96" s="123"/>
      <c r="R96" s="121"/>
      <c r="S96" s="123"/>
      <c r="T96" s="121"/>
      <c r="U96" s="121"/>
      <c r="V96" s="121"/>
      <c r="W96" s="121"/>
      <c r="X96" s="123"/>
      <c r="Y96" s="121"/>
      <c r="Z96" s="123"/>
      <c r="AA96" s="123"/>
      <c r="AB96" s="123"/>
    </row>
    <row r="97" spans="1:29" ht="15.75" customHeight="1" x14ac:dyDescent="0.25">
      <c r="F97" s="137"/>
      <c r="G97" s="138"/>
      <c r="H97" s="123"/>
      <c r="I97" s="123"/>
      <c r="J97" s="123"/>
      <c r="K97" s="123"/>
      <c r="L97" s="123"/>
      <c r="M97" s="121"/>
      <c r="N97" s="123"/>
      <c r="O97" s="138"/>
      <c r="P97" s="123"/>
      <c r="Q97" s="123"/>
      <c r="R97" s="121"/>
      <c r="S97" s="123"/>
      <c r="T97" s="121"/>
      <c r="U97" s="121"/>
      <c r="V97" s="121"/>
      <c r="W97" s="121"/>
      <c r="X97" s="123"/>
      <c r="Y97" s="121"/>
      <c r="Z97" s="123"/>
      <c r="AA97" s="123"/>
      <c r="AB97" s="123"/>
    </row>
    <row r="98" spans="1:29" ht="16.5" customHeight="1" x14ac:dyDescent="0.25">
      <c r="A98" s="34"/>
      <c r="B98" s="35"/>
      <c r="C98" s="36"/>
      <c r="D98" s="37"/>
      <c r="E98" s="37"/>
      <c r="F98" s="139"/>
      <c r="G98" s="140"/>
      <c r="H98" s="141"/>
      <c r="I98" s="141"/>
      <c r="J98" s="141"/>
      <c r="K98" s="141"/>
      <c r="L98" s="141"/>
      <c r="M98" s="142"/>
      <c r="N98" s="141"/>
      <c r="O98" s="140"/>
      <c r="P98" s="141"/>
      <c r="Q98" s="141"/>
      <c r="R98" s="143"/>
      <c r="S98" s="141"/>
      <c r="T98" s="143"/>
      <c r="U98" s="143"/>
      <c r="V98" s="143"/>
      <c r="W98" s="143"/>
      <c r="X98" s="144"/>
      <c r="Y98" s="143"/>
      <c r="Z98" s="141"/>
      <c r="AA98" s="141"/>
      <c r="AB98" s="141"/>
      <c r="AC98" s="41"/>
    </row>
    <row r="99" spans="1:29" ht="30" customHeight="1" x14ac:dyDescent="0.25">
      <c r="A99" s="43"/>
      <c r="B99" s="656" t="s">
        <v>95</v>
      </c>
      <c r="C99" s="44"/>
      <c r="D99" s="657" t="s">
        <v>10</v>
      </c>
      <c r="E99" s="45"/>
      <c r="F99" s="640" t="s">
        <v>11</v>
      </c>
      <c r="G99" s="640"/>
      <c r="H99" s="640"/>
      <c r="I99" s="46"/>
      <c r="J99" s="649" t="s">
        <v>12</v>
      </c>
      <c r="K99" s="649"/>
      <c r="L99" s="649"/>
      <c r="M99" s="47"/>
      <c r="N99" s="640" t="s">
        <v>66</v>
      </c>
      <c r="O99" s="48"/>
      <c r="P99" s="640" t="s">
        <v>14</v>
      </c>
      <c r="Q99" s="640"/>
      <c r="R99" s="640"/>
      <c r="S99" s="46"/>
      <c r="T99" s="650" t="s">
        <v>67</v>
      </c>
      <c r="U99" s="49"/>
      <c r="V99" s="650" t="s">
        <v>16</v>
      </c>
      <c r="W99" s="47"/>
      <c r="X99" s="650" t="s">
        <v>68</v>
      </c>
      <c r="Y99" s="47"/>
      <c r="Z99" s="639" t="s">
        <v>18</v>
      </c>
      <c r="AA99" s="50"/>
      <c r="AB99" s="639" t="s">
        <v>19</v>
      </c>
      <c r="AC99" s="51"/>
    </row>
    <row r="100" spans="1:29" ht="18.75" customHeight="1" x14ac:dyDescent="0.25">
      <c r="A100" s="53"/>
      <c r="B100" s="656"/>
      <c r="C100" s="44"/>
      <c r="D100" s="657"/>
      <c r="E100" s="45"/>
      <c r="F100" s="640"/>
      <c r="G100" s="640"/>
      <c r="H100" s="640"/>
      <c r="I100" s="46"/>
      <c r="J100" s="639" t="s">
        <v>20</v>
      </c>
      <c r="K100" s="639" t="s">
        <v>69</v>
      </c>
      <c r="L100" s="640" t="s">
        <v>22</v>
      </c>
      <c r="M100" s="47"/>
      <c r="N100" s="640"/>
      <c r="O100" s="48"/>
      <c r="P100" s="640"/>
      <c r="Q100" s="640"/>
      <c r="R100" s="640"/>
      <c r="S100" s="46"/>
      <c r="T100" s="650"/>
      <c r="U100" s="49"/>
      <c r="V100" s="650"/>
      <c r="W100" s="47"/>
      <c r="X100" s="650"/>
      <c r="Y100" s="47"/>
      <c r="Z100" s="639"/>
      <c r="AA100" s="50"/>
      <c r="AB100" s="639"/>
      <c r="AC100" s="54"/>
    </row>
    <row r="101" spans="1:29" ht="18.75" customHeight="1" x14ac:dyDescent="0.25">
      <c r="A101" s="43"/>
      <c r="B101" s="656"/>
      <c r="C101" s="49"/>
      <c r="D101" s="657"/>
      <c r="E101" s="45"/>
      <c r="F101" s="641" t="s">
        <v>23</v>
      </c>
      <c r="G101" s="642" t="s">
        <v>24</v>
      </c>
      <c r="H101" s="643" t="s">
        <v>25</v>
      </c>
      <c r="I101" s="46"/>
      <c r="J101" s="639"/>
      <c r="K101" s="639"/>
      <c r="L101" s="640"/>
      <c r="M101" s="49"/>
      <c r="N101" s="640"/>
      <c r="O101" s="48"/>
      <c r="P101" s="644" t="s">
        <v>26</v>
      </c>
      <c r="Q101" s="645" t="s">
        <v>27</v>
      </c>
      <c r="R101" s="645" t="s">
        <v>28</v>
      </c>
      <c r="S101" s="46"/>
      <c r="T101" s="650"/>
      <c r="U101" s="49"/>
      <c r="V101" s="650"/>
      <c r="W101" s="49"/>
      <c r="X101" s="650"/>
      <c r="Y101" s="49"/>
      <c r="Z101" s="639"/>
      <c r="AA101" s="50"/>
      <c r="AB101" s="639"/>
      <c r="AC101" s="51"/>
    </row>
    <row r="102" spans="1:29" ht="87.75" customHeight="1" x14ac:dyDescent="0.25">
      <c r="A102" s="43"/>
      <c r="B102" s="656"/>
      <c r="C102" s="55"/>
      <c r="D102" s="56" t="s">
        <v>29</v>
      </c>
      <c r="E102" s="57"/>
      <c r="F102" s="641"/>
      <c r="G102" s="642"/>
      <c r="H102" s="643"/>
      <c r="I102" s="46"/>
      <c r="J102" s="639"/>
      <c r="K102" s="639"/>
      <c r="L102" s="640"/>
      <c r="M102" s="55"/>
      <c r="N102" s="640"/>
      <c r="O102" s="58"/>
      <c r="P102" s="644"/>
      <c r="Q102" s="645"/>
      <c r="R102" s="645"/>
      <c r="S102" s="46"/>
      <c r="T102" s="646" t="s">
        <v>30</v>
      </c>
      <c r="U102" s="59"/>
      <c r="V102" s="646" t="s">
        <v>30</v>
      </c>
      <c r="W102" s="55"/>
      <c r="X102" s="646" t="s">
        <v>30</v>
      </c>
      <c r="Y102" s="55"/>
      <c r="Z102" s="60" t="s">
        <v>31</v>
      </c>
      <c r="AA102" s="55"/>
      <c r="AB102" s="60" t="s">
        <v>31</v>
      </c>
      <c r="AC102" s="51"/>
    </row>
    <row r="103" spans="1:29" ht="25.5" x14ac:dyDescent="0.25">
      <c r="A103" s="61"/>
      <c r="B103" s="656"/>
      <c r="C103" s="62"/>
      <c r="D103" s="57"/>
      <c r="E103" s="57"/>
      <c r="F103" s="641"/>
      <c r="G103" s="642"/>
      <c r="H103" s="63" t="s">
        <v>32</v>
      </c>
      <c r="I103" s="46"/>
      <c r="J103" s="153" t="s">
        <v>96</v>
      </c>
      <c r="K103" s="65" t="s">
        <v>34</v>
      </c>
      <c r="L103" s="640"/>
      <c r="M103" s="59"/>
      <c r="N103" s="640"/>
      <c r="O103" s="58"/>
      <c r="P103" s="644"/>
      <c r="Q103" s="645"/>
      <c r="R103" s="645"/>
      <c r="S103" s="58"/>
      <c r="T103" s="646"/>
      <c r="U103" s="59"/>
      <c r="V103" s="646"/>
      <c r="W103" s="59"/>
      <c r="X103" s="646"/>
      <c r="Y103" s="59"/>
      <c r="Z103" s="66" t="s">
        <v>35</v>
      </c>
      <c r="AA103" s="67"/>
      <c r="AB103" s="66" t="s">
        <v>35</v>
      </c>
      <c r="AC103" s="68"/>
    </row>
    <row r="104" spans="1:29" ht="15.75" x14ac:dyDescent="0.25">
      <c r="A104" s="70"/>
      <c r="B104" s="656"/>
      <c r="C104" s="71"/>
      <c r="D104" s="72"/>
      <c r="E104" s="72"/>
      <c r="F104" s="145"/>
      <c r="G104" s="146"/>
      <c r="H104" s="146"/>
      <c r="I104" s="147"/>
      <c r="J104" s="147"/>
      <c r="K104" s="147"/>
      <c r="L104" s="147"/>
      <c r="M104" s="148"/>
      <c r="N104" s="146"/>
      <c r="O104" s="146"/>
      <c r="P104" s="149"/>
      <c r="Q104" s="149"/>
      <c r="R104" s="148"/>
      <c r="S104" s="147"/>
      <c r="T104" s="148"/>
      <c r="U104" s="148"/>
      <c r="V104" s="148"/>
      <c r="W104" s="148"/>
      <c r="X104" s="147"/>
      <c r="Y104" s="148"/>
      <c r="Z104" s="147"/>
      <c r="AA104" s="147"/>
      <c r="AB104" s="147"/>
      <c r="AC104" s="73"/>
    </row>
    <row r="105" spans="1:29" ht="18" x14ac:dyDescent="0.25">
      <c r="A105" s="75"/>
      <c r="B105" s="656"/>
      <c r="C105" s="76"/>
      <c r="D105" s="154" t="s">
        <v>97</v>
      </c>
      <c r="E105" s="45"/>
      <c r="F105" s="79"/>
      <c r="G105" s="79"/>
      <c r="H105" s="80"/>
      <c r="I105" s="81"/>
      <c r="J105" s="82"/>
      <c r="K105" s="83"/>
      <c r="L105" s="79"/>
      <c r="M105" s="84"/>
      <c r="N105" s="85">
        <v>0</v>
      </c>
      <c r="O105" s="81"/>
      <c r="P105" s="85">
        <v>0</v>
      </c>
      <c r="Q105" s="151"/>
      <c r="R105" s="87" t="str">
        <f t="shared" ref="R105:R124" si="6">IF(P105&lt;=0.1*N105,"0K","NON AMMISSIBILE")</f>
        <v>0K</v>
      </c>
      <c r="S105" s="88"/>
      <c r="T105" s="89">
        <f t="shared" ref="T105:T124" si="7">P105+N105</f>
        <v>0</v>
      </c>
      <c r="U105" s="84"/>
      <c r="V105" s="85">
        <v>0</v>
      </c>
      <c r="W105" s="84"/>
      <c r="X105" s="89">
        <f t="shared" ref="X105:X124" si="8">T105+V105</f>
        <v>0</v>
      </c>
      <c r="Y105" s="84"/>
      <c r="Z105" s="90"/>
      <c r="AA105" s="91"/>
      <c r="AB105" s="90"/>
      <c r="AC105" s="92"/>
    </row>
    <row r="106" spans="1:29" ht="18" x14ac:dyDescent="0.25">
      <c r="A106" s="75"/>
      <c r="B106" s="656"/>
      <c r="C106" s="76"/>
      <c r="D106" s="154" t="s">
        <v>98</v>
      </c>
      <c r="E106" s="45"/>
      <c r="F106" s="79"/>
      <c r="G106" s="79"/>
      <c r="H106" s="80"/>
      <c r="I106" s="81"/>
      <c r="J106" s="82"/>
      <c r="K106" s="83"/>
      <c r="L106" s="79"/>
      <c r="M106" s="84"/>
      <c r="N106" s="85">
        <v>0</v>
      </c>
      <c r="O106" s="81"/>
      <c r="P106" s="85">
        <v>0</v>
      </c>
      <c r="Q106" s="151"/>
      <c r="R106" s="87" t="str">
        <f t="shared" si="6"/>
        <v>0K</v>
      </c>
      <c r="S106" s="88"/>
      <c r="T106" s="89">
        <f t="shared" si="7"/>
        <v>0</v>
      </c>
      <c r="U106" s="84"/>
      <c r="V106" s="85">
        <v>0</v>
      </c>
      <c r="W106" s="84"/>
      <c r="X106" s="89">
        <f t="shared" si="8"/>
        <v>0</v>
      </c>
      <c r="Y106" s="84"/>
      <c r="Z106" s="90"/>
      <c r="AA106" s="91"/>
      <c r="AB106" s="90"/>
      <c r="AC106" s="92"/>
    </row>
    <row r="107" spans="1:29" ht="18" x14ac:dyDescent="0.25">
      <c r="A107" s="75"/>
      <c r="B107" s="656"/>
      <c r="C107" s="76"/>
      <c r="D107" s="154" t="s">
        <v>99</v>
      </c>
      <c r="E107" s="45"/>
      <c r="F107" s="79"/>
      <c r="G107" s="79"/>
      <c r="H107" s="80"/>
      <c r="I107" s="81"/>
      <c r="J107" s="82"/>
      <c r="K107" s="83"/>
      <c r="L107" s="79"/>
      <c r="M107" s="84"/>
      <c r="N107" s="85">
        <v>0</v>
      </c>
      <c r="O107" s="81"/>
      <c r="P107" s="85">
        <v>0</v>
      </c>
      <c r="Q107" s="151"/>
      <c r="R107" s="87" t="str">
        <f t="shared" si="6"/>
        <v>0K</v>
      </c>
      <c r="S107" s="88"/>
      <c r="T107" s="89">
        <f t="shared" si="7"/>
        <v>0</v>
      </c>
      <c r="U107" s="84"/>
      <c r="V107" s="85">
        <v>0</v>
      </c>
      <c r="W107" s="84"/>
      <c r="X107" s="89">
        <f t="shared" si="8"/>
        <v>0</v>
      </c>
      <c r="Y107" s="84"/>
      <c r="Z107" s="90"/>
      <c r="AA107" s="91"/>
      <c r="AB107" s="90"/>
      <c r="AC107" s="92"/>
    </row>
    <row r="108" spans="1:29" ht="18" x14ac:dyDescent="0.25">
      <c r="A108" s="75"/>
      <c r="B108" s="656"/>
      <c r="C108" s="76"/>
      <c r="D108" s="154" t="s">
        <v>100</v>
      </c>
      <c r="E108" s="45"/>
      <c r="F108" s="79"/>
      <c r="G108" s="79"/>
      <c r="H108" s="80"/>
      <c r="I108" s="81"/>
      <c r="J108" s="82"/>
      <c r="K108" s="83"/>
      <c r="L108" s="79"/>
      <c r="M108" s="84"/>
      <c r="N108" s="85">
        <v>0</v>
      </c>
      <c r="O108" s="81"/>
      <c r="P108" s="85">
        <v>0</v>
      </c>
      <c r="Q108" s="151"/>
      <c r="R108" s="87" t="str">
        <f t="shared" si="6"/>
        <v>0K</v>
      </c>
      <c r="S108" s="88"/>
      <c r="T108" s="89">
        <f t="shared" si="7"/>
        <v>0</v>
      </c>
      <c r="U108" s="84"/>
      <c r="V108" s="85">
        <v>0</v>
      </c>
      <c r="W108" s="84"/>
      <c r="X108" s="89">
        <f t="shared" si="8"/>
        <v>0</v>
      </c>
      <c r="Y108" s="84"/>
      <c r="Z108" s="90"/>
      <c r="AA108" s="91"/>
      <c r="AB108" s="90"/>
      <c r="AC108" s="92"/>
    </row>
    <row r="109" spans="1:29" ht="18" x14ac:dyDescent="0.25">
      <c r="A109" s="75"/>
      <c r="B109" s="656"/>
      <c r="C109" s="76"/>
      <c r="D109" s="154" t="s">
        <v>101</v>
      </c>
      <c r="E109" s="45"/>
      <c r="F109" s="79"/>
      <c r="G109" s="79"/>
      <c r="H109" s="80"/>
      <c r="I109" s="81"/>
      <c r="J109" s="82"/>
      <c r="K109" s="83"/>
      <c r="L109" s="79"/>
      <c r="M109" s="84"/>
      <c r="N109" s="85">
        <v>0</v>
      </c>
      <c r="O109" s="81"/>
      <c r="P109" s="85">
        <v>0</v>
      </c>
      <c r="Q109" s="151"/>
      <c r="R109" s="87" t="str">
        <f t="shared" si="6"/>
        <v>0K</v>
      </c>
      <c r="S109" s="88"/>
      <c r="T109" s="89">
        <f t="shared" si="7"/>
        <v>0</v>
      </c>
      <c r="U109" s="84"/>
      <c r="V109" s="85">
        <v>0</v>
      </c>
      <c r="W109" s="84"/>
      <c r="X109" s="89">
        <f t="shared" si="8"/>
        <v>0</v>
      </c>
      <c r="Y109" s="84"/>
      <c r="Z109" s="90"/>
      <c r="AA109" s="91"/>
      <c r="AB109" s="90"/>
      <c r="AC109" s="92"/>
    </row>
    <row r="110" spans="1:29" ht="18" x14ac:dyDescent="0.25">
      <c r="A110" s="75"/>
      <c r="B110" s="656"/>
      <c r="C110" s="76"/>
      <c r="D110" s="154" t="s">
        <v>102</v>
      </c>
      <c r="E110" s="45"/>
      <c r="F110" s="79"/>
      <c r="G110" s="79"/>
      <c r="H110" s="80"/>
      <c r="I110" s="81"/>
      <c r="J110" s="82"/>
      <c r="K110" s="83"/>
      <c r="L110" s="79"/>
      <c r="M110" s="84"/>
      <c r="N110" s="85">
        <v>0</v>
      </c>
      <c r="O110" s="81"/>
      <c r="P110" s="85">
        <v>0</v>
      </c>
      <c r="Q110" s="151"/>
      <c r="R110" s="87" t="str">
        <f t="shared" si="6"/>
        <v>0K</v>
      </c>
      <c r="S110" s="88"/>
      <c r="T110" s="89">
        <f t="shared" si="7"/>
        <v>0</v>
      </c>
      <c r="U110" s="84"/>
      <c r="V110" s="85">
        <v>0</v>
      </c>
      <c r="W110" s="84"/>
      <c r="X110" s="89">
        <f t="shared" si="8"/>
        <v>0</v>
      </c>
      <c r="Y110" s="84"/>
      <c r="Z110" s="90"/>
      <c r="AA110" s="91"/>
      <c r="AB110" s="90"/>
      <c r="AC110" s="92"/>
    </row>
    <row r="111" spans="1:29" ht="18" x14ac:dyDescent="0.25">
      <c r="A111" s="75"/>
      <c r="B111" s="656"/>
      <c r="C111" s="76"/>
      <c r="D111" s="154" t="s">
        <v>103</v>
      </c>
      <c r="E111" s="45"/>
      <c r="F111" s="79"/>
      <c r="G111" s="79"/>
      <c r="H111" s="80"/>
      <c r="I111" s="81"/>
      <c r="J111" s="82"/>
      <c r="K111" s="83"/>
      <c r="L111" s="79"/>
      <c r="M111" s="84"/>
      <c r="N111" s="85">
        <v>0</v>
      </c>
      <c r="O111" s="81"/>
      <c r="P111" s="85">
        <v>0</v>
      </c>
      <c r="Q111" s="151"/>
      <c r="R111" s="87" t="str">
        <f t="shared" si="6"/>
        <v>0K</v>
      </c>
      <c r="S111" s="88"/>
      <c r="T111" s="89">
        <f t="shared" si="7"/>
        <v>0</v>
      </c>
      <c r="U111" s="84"/>
      <c r="V111" s="85">
        <v>0</v>
      </c>
      <c r="W111" s="84"/>
      <c r="X111" s="89">
        <f t="shared" si="8"/>
        <v>0</v>
      </c>
      <c r="Y111" s="84"/>
      <c r="Z111" s="90"/>
      <c r="AA111" s="91"/>
      <c r="AB111" s="90"/>
      <c r="AC111" s="92"/>
    </row>
    <row r="112" spans="1:29" ht="18" x14ac:dyDescent="0.25">
      <c r="A112" s="75"/>
      <c r="B112" s="656"/>
      <c r="C112" s="76"/>
      <c r="D112" s="154" t="s">
        <v>104</v>
      </c>
      <c r="E112" s="45"/>
      <c r="F112" s="79"/>
      <c r="G112" s="79"/>
      <c r="H112" s="80"/>
      <c r="I112" s="81"/>
      <c r="J112" s="155"/>
      <c r="K112" s="83"/>
      <c r="L112" s="79"/>
      <c r="M112" s="84"/>
      <c r="N112" s="85">
        <v>0</v>
      </c>
      <c r="O112" s="81"/>
      <c r="P112" s="85">
        <v>0</v>
      </c>
      <c r="Q112" s="151"/>
      <c r="R112" s="87" t="str">
        <f t="shared" si="6"/>
        <v>0K</v>
      </c>
      <c r="S112" s="88"/>
      <c r="T112" s="89">
        <f t="shared" si="7"/>
        <v>0</v>
      </c>
      <c r="U112" s="84"/>
      <c r="V112" s="85">
        <v>0</v>
      </c>
      <c r="W112" s="84"/>
      <c r="X112" s="89">
        <f t="shared" si="8"/>
        <v>0</v>
      </c>
      <c r="Y112" s="84"/>
      <c r="Z112" s="90"/>
      <c r="AA112" s="91"/>
      <c r="AB112" s="90"/>
      <c r="AC112" s="92"/>
    </row>
    <row r="113" spans="1:29" ht="18" x14ac:dyDescent="0.25">
      <c r="A113" s="75"/>
      <c r="B113" s="656"/>
      <c r="C113" s="76"/>
      <c r="D113" s="154" t="s">
        <v>105</v>
      </c>
      <c r="E113" s="45"/>
      <c r="F113" s="79"/>
      <c r="G113" s="79"/>
      <c r="H113" s="80"/>
      <c r="I113" s="81"/>
      <c r="J113" s="82"/>
      <c r="K113" s="83"/>
      <c r="L113" s="79"/>
      <c r="M113" s="84"/>
      <c r="N113" s="85">
        <v>0</v>
      </c>
      <c r="O113" s="81"/>
      <c r="P113" s="85">
        <v>0</v>
      </c>
      <c r="Q113" s="151"/>
      <c r="R113" s="87" t="str">
        <f t="shared" si="6"/>
        <v>0K</v>
      </c>
      <c r="S113" s="88"/>
      <c r="T113" s="89">
        <f t="shared" si="7"/>
        <v>0</v>
      </c>
      <c r="U113" s="84"/>
      <c r="V113" s="85">
        <v>0</v>
      </c>
      <c r="W113" s="84"/>
      <c r="X113" s="89">
        <f t="shared" si="8"/>
        <v>0</v>
      </c>
      <c r="Y113" s="84"/>
      <c r="Z113" s="90"/>
      <c r="AA113" s="91"/>
      <c r="AB113" s="90"/>
      <c r="AC113" s="92"/>
    </row>
    <row r="114" spans="1:29" ht="18" x14ac:dyDescent="0.25">
      <c r="A114" s="75"/>
      <c r="B114" s="656"/>
      <c r="C114" s="76"/>
      <c r="D114" s="154" t="s">
        <v>106</v>
      </c>
      <c r="E114" s="45"/>
      <c r="F114" s="79"/>
      <c r="G114" s="79"/>
      <c r="H114" s="80"/>
      <c r="I114" s="81"/>
      <c r="J114" s="82"/>
      <c r="K114" s="83"/>
      <c r="L114" s="79"/>
      <c r="M114" s="84"/>
      <c r="N114" s="85">
        <v>0</v>
      </c>
      <c r="O114" s="81"/>
      <c r="P114" s="85">
        <v>0</v>
      </c>
      <c r="Q114" s="151"/>
      <c r="R114" s="87" t="str">
        <f t="shared" si="6"/>
        <v>0K</v>
      </c>
      <c r="S114" s="88"/>
      <c r="T114" s="89">
        <f t="shared" si="7"/>
        <v>0</v>
      </c>
      <c r="U114" s="84"/>
      <c r="V114" s="85">
        <v>0</v>
      </c>
      <c r="W114" s="84"/>
      <c r="X114" s="89">
        <f t="shared" si="8"/>
        <v>0</v>
      </c>
      <c r="Y114" s="84"/>
      <c r="Z114" s="90"/>
      <c r="AA114" s="91"/>
      <c r="AB114" s="90"/>
      <c r="AC114" s="92"/>
    </row>
    <row r="115" spans="1:29" ht="18" x14ac:dyDescent="0.25">
      <c r="A115" s="75"/>
      <c r="B115" s="656"/>
      <c r="C115" s="76"/>
      <c r="D115" s="154" t="s">
        <v>107</v>
      </c>
      <c r="E115" s="45"/>
      <c r="F115" s="79"/>
      <c r="G115" s="79"/>
      <c r="H115" s="80"/>
      <c r="I115" s="81"/>
      <c r="J115" s="82"/>
      <c r="K115" s="83"/>
      <c r="L115" s="79"/>
      <c r="M115" s="84"/>
      <c r="N115" s="85">
        <v>0</v>
      </c>
      <c r="O115" s="81"/>
      <c r="P115" s="85">
        <v>0</v>
      </c>
      <c r="Q115" s="151"/>
      <c r="R115" s="87" t="str">
        <f t="shared" si="6"/>
        <v>0K</v>
      </c>
      <c r="S115" s="88"/>
      <c r="T115" s="89">
        <f t="shared" si="7"/>
        <v>0</v>
      </c>
      <c r="U115" s="84"/>
      <c r="V115" s="85">
        <v>0</v>
      </c>
      <c r="W115" s="84"/>
      <c r="X115" s="89">
        <f t="shared" si="8"/>
        <v>0</v>
      </c>
      <c r="Y115" s="84"/>
      <c r="Z115" s="90"/>
      <c r="AA115" s="91"/>
      <c r="AB115" s="90"/>
      <c r="AC115" s="92"/>
    </row>
    <row r="116" spans="1:29" ht="18" x14ac:dyDescent="0.25">
      <c r="A116" s="75"/>
      <c r="B116" s="656"/>
      <c r="C116" s="76"/>
      <c r="D116" s="154" t="s">
        <v>108</v>
      </c>
      <c r="E116" s="45"/>
      <c r="F116" s="79"/>
      <c r="G116" s="79"/>
      <c r="H116" s="80"/>
      <c r="I116" s="81"/>
      <c r="J116" s="82"/>
      <c r="K116" s="83"/>
      <c r="L116" s="79"/>
      <c r="M116" s="84"/>
      <c r="N116" s="85">
        <v>0</v>
      </c>
      <c r="O116" s="81"/>
      <c r="P116" s="85">
        <v>0</v>
      </c>
      <c r="Q116" s="151"/>
      <c r="R116" s="87" t="str">
        <f t="shared" si="6"/>
        <v>0K</v>
      </c>
      <c r="S116" s="88"/>
      <c r="T116" s="89">
        <f t="shared" si="7"/>
        <v>0</v>
      </c>
      <c r="U116" s="84"/>
      <c r="V116" s="85">
        <v>0</v>
      </c>
      <c r="W116" s="84"/>
      <c r="X116" s="89">
        <f t="shared" si="8"/>
        <v>0</v>
      </c>
      <c r="Y116" s="84"/>
      <c r="Z116" s="90"/>
      <c r="AA116" s="91"/>
      <c r="AB116" s="90"/>
      <c r="AC116" s="92"/>
    </row>
    <row r="117" spans="1:29" ht="18" x14ac:dyDescent="0.25">
      <c r="A117" s="75"/>
      <c r="B117" s="656"/>
      <c r="C117" s="76"/>
      <c r="D117" s="154" t="s">
        <v>109</v>
      </c>
      <c r="E117" s="45"/>
      <c r="F117" s="79"/>
      <c r="G117" s="79"/>
      <c r="H117" s="80"/>
      <c r="I117" s="81"/>
      <c r="J117" s="82"/>
      <c r="K117" s="83"/>
      <c r="L117" s="79"/>
      <c r="M117" s="84"/>
      <c r="N117" s="85">
        <v>0</v>
      </c>
      <c r="O117" s="81"/>
      <c r="P117" s="85">
        <v>0</v>
      </c>
      <c r="Q117" s="151"/>
      <c r="R117" s="87" t="str">
        <f t="shared" si="6"/>
        <v>0K</v>
      </c>
      <c r="S117" s="88"/>
      <c r="T117" s="89">
        <f t="shared" si="7"/>
        <v>0</v>
      </c>
      <c r="U117" s="84"/>
      <c r="V117" s="85">
        <v>0</v>
      </c>
      <c r="W117" s="84"/>
      <c r="X117" s="89">
        <f t="shared" si="8"/>
        <v>0</v>
      </c>
      <c r="Y117" s="84"/>
      <c r="Z117" s="90"/>
      <c r="AA117" s="91"/>
      <c r="AB117" s="90"/>
      <c r="AC117" s="92"/>
    </row>
    <row r="118" spans="1:29" ht="18" x14ac:dyDescent="0.25">
      <c r="A118" s="75"/>
      <c r="B118" s="656"/>
      <c r="C118" s="76"/>
      <c r="D118" s="154" t="s">
        <v>110</v>
      </c>
      <c r="E118" s="45"/>
      <c r="F118" s="79"/>
      <c r="G118" s="79"/>
      <c r="H118" s="80"/>
      <c r="I118" s="81"/>
      <c r="J118" s="82"/>
      <c r="K118" s="83"/>
      <c r="L118" s="79"/>
      <c r="M118" s="84"/>
      <c r="N118" s="85">
        <v>0</v>
      </c>
      <c r="O118" s="81"/>
      <c r="P118" s="85">
        <v>0</v>
      </c>
      <c r="Q118" s="151"/>
      <c r="R118" s="87" t="str">
        <f t="shared" si="6"/>
        <v>0K</v>
      </c>
      <c r="S118" s="88"/>
      <c r="T118" s="89">
        <f t="shared" si="7"/>
        <v>0</v>
      </c>
      <c r="U118" s="84"/>
      <c r="V118" s="85">
        <v>0</v>
      </c>
      <c r="W118" s="84"/>
      <c r="X118" s="89">
        <f t="shared" si="8"/>
        <v>0</v>
      </c>
      <c r="Y118" s="84"/>
      <c r="Z118" s="90"/>
      <c r="AA118" s="91"/>
      <c r="AB118" s="90"/>
      <c r="AC118" s="92"/>
    </row>
    <row r="119" spans="1:29" ht="18" x14ac:dyDescent="0.25">
      <c r="A119" s="75"/>
      <c r="B119" s="656"/>
      <c r="C119" s="76"/>
      <c r="D119" s="154" t="s">
        <v>111</v>
      </c>
      <c r="E119" s="45"/>
      <c r="F119" s="79"/>
      <c r="G119" s="79"/>
      <c r="H119" s="80"/>
      <c r="I119" s="81"/>
      <c r="J119" s="82"/>
      <c r="K119" s="83"/>
      <c r="L119" s="79"/>
      <c r="M119" s="84"/>
      <c r="N119" s="85">
        <v>0</v>
      </c>
      <c r="O119" s="81"/>
      <c r="P119" s="85">
        <v>0</v>
      </c>
      <c r="Q119" s="151"/>
      <c r="R119" s="87" t="str">
        <f t="shared" si="6"/>
        <v>0K</v>
      </c>
      <c r="S119" s="88"/>
      <c r="T119" s="89">
        <f t="shared" si="7"/>
        <v>0</v>
      </c>
      <c r="U119" s="84"/>
      <c r="V119" s="85">
        <v>0</v>
      </c>
      <c r="W119" s="84"/>
      <c r="X119" s="89">
        <f t="shared" si="8"/>
        <v>0</v>
      </c>
      <c r="Y119" s="84"/>
      <c r="Z119" s="90"/>
      <c r="AA119" s="91"/>
      <c r="AB119" s="90"/>
      <c r="AC119" s="92"/>
    </row>
    <row r="120" spans="1:29" ht="18" x14ac:dyDescent="0.25">
      <c r="A120" s="75"/>
      <c r="B120" s="656"/>
      <c r="C120" s="76"/>
      <c r="D120" s="154" t="s">
        <v>112</v>
      </c>
      <c r="E120" s="45"/>
      <c r="F120" s="79"/>
      <c r="G120" s="79"/>
      <c r="H120" s="80"/>
      <c r="I120" s="81"/>
      <c r="J120" s="82"/>
      <c r="K120" s="83"/>
      <c r="L120" s="79"/>
      <c r="M120" s="84"/>
      <c r="N120" s="85">
        <v>0</v>
      </c>
      <c r="O120" s="81"/>
      <c r="P120" s="85">
        <v>0</v>
      </c>
      <c r="Q120" s="151"/>
      <c r="R120" s="87" t="str">
        <f t="shared" si="6"/>
        <v>0K</v>
      </c>
      <c r="S120" s="88"/>
      <c r="T120" s="89">
        <f t="shared" si="7"/>
        <v>0</v>
      </c>
      <c r="U120" s="84"/>
      <c r="V120" s="85">
        <v>0</v>
      </c>
      <c r="W120" s="84"/>
      <c r="X120" s="89">
        <f t="shared" si="8"/>
        <v>0</v>
      </c>
      <c r="Y120" s="84"/>
      <c r="Z120" s="90"/>
      <c r="AA120" s="91"/>
      <c r="AB120" s="90"/>
      <c r="AC120" s="92"/>
    </row>
    <row r="121" spans="1:29" ht="18" x14ac:dyDescent="0.25">
      <c r="A121" s="75"/>
      <c r="B121" s="656"/>
      <c r="C121" s="76"/>
      <c r="D121" s="154" t="s">
        <v>113</v>
      </c>
      <c r="E121" s="45"/>
      <c r="F121" s="79"/>
      <c r="G121" s="79"/>
      <c r="H121" s="80"/>
      <c r="I121" s="81"/>
      <c r="J121" s="82"/>
      <c r="K121" s="83"/>
      <c r="L121" s="79"/>
      <c r="M121" s="84"/>
      <c r="N121" s="85">
        <v>0</v>
      </c>
      <c r="O121" s="81"/>
      <c r="P121" s="85">
        <v>0</v>
      </c>
      <c r="Q121" s="151"/>
      <c r="R121" s="87" t="str">
        <f t="shared" si="6"/>
        <v>0K</v>
      </c>
      <c r="S121" s="88"/>
      <c r="T121" s="89">
        <f t="shared" si="7"/>
        <v>0</v>
      </c>
      <c r="U121" s="84"/>
      <c r="V121" s="85">
        <v>0</v>
      </c>
      <c r="W121" s="84"/>
      <c r="X121" s="89">
        <f t="shared" si="8"/>
        <v>0</v>
      </c>
      <c r="Y121" s="84"/>
      <c r="Z121" s="90"/>
      <c r="AA121" s="91"/>
      <c r="AB121" s="90"/>
      <c r="AC121" s="92"/>
    </row>
    <row r="122" spans="1:29" ht="18" x14ac:dyDescent="0.25">
      <c r="A122" s="75"/>
      <c r="B122" s="656"/>
      <c r="C122" s="76"/>
      <c r="D122" s="154" t="s">
        <v>114</v>
      </c>
      <c r="E122" s="45"/>
      <c r="F122" s="79"/>
      <c r="G122" s="79"/>
      <c r="H122" s="80"/>
      <c r="I122" s="81"/>
      <c r="J122" s="82"/>
      <c r="K122" s="83"/>
      <c r="L122" s="79"/>
      <c r="M122" s="84"/>
      <c r="N122" s="85">
        <v>0</v>
      </c>
      <c r="O122" s="81"/>
      <c r="P122" s="85">
        <v>0</v>
      </c>
      <c r="Q122" s="151"/>
      <c r="R122" s="87" t="str">
        <f t="shared" si="6"/>
        <v>0K</v>
      </c>
      <c r="S122" s="88"/>
      <c r="T122" s="89">
        <f t="shared" si="7"/>
        <v>0</v>
      </c>
      <c r="U122" s="84"/>
      <c r="V122" s="85">
        <v>0</v>
      </c>
      <c r="W122" s="84"/>
      <c r="X122" s="89">
        <f t="shared" si="8"/>
        <v>0</v>
      </c>
      <c r="Y122" s="84"/>
      <c r="Z122" s="90"/>
      <c r="AA122" s="91"/>
      <c r="AB122" s="90"/>
      <c r="AC122" s="92"/>
    </row>
    <row r="123" spans="1:29" ht="18" x14ac:dyDescent="0.25">
      <c r="A123" s="75"/>
      <c r="B123" s="656"/>
      <c r="C123" s="76"/>
      <c r="D123" s="154" t="s">
        <v>115</v>
      </c>
      <c r="E123" s="45"/>
      <c r="F123" s="79"/>
      <c r="G123" s="79"/>
      <c r="H123" s="80"/>
      <c r="I123" s="81"/>
      <c r="J123" s="82"/>
      <c r="K123" s="83"/>
      <c r="L123" s="79"/>
      <c r="M123" s="84"/>
      <c r="N123" s="85">
        <v>0</v>
      </c>
      <c r="O123" s="81"/>
      <c r="P123" s="85">
        <v>0</v>
      </c>
      <c r="Q123" s="151"/>
      <c r="R123" s="87" t="str">
        <f t="shared" si="6"/>
        <v>0K</v>
      </c>
      <c r="S123" s="88"/>
      <c r="T123" s="89">
        <f t="shared" si="7"/>
        <v>0</v>
      </c>
      <c r="U123" s="84"/>
      <c r="V123" s="85">
        <v>0</v>
      </c>
      <c r="W123" s="84"/>
      <c r="X123" s="89">
        <f t="shared" si="8"/>
        <v>0</v>
      </c>
      <c r="Y123" s="84"/>
      <c r="Z123" s="90"/>
      <c r="AA123" s="91"/>
      <c r="AB123" s="90"/>
      <c r="AC123" s="92"/>
    </row>
    <row r="124" spans="1:29" ht="18" x14ac:dyDescent="0.25">
      <c r="A124" s="75"/>
      <c r="B124" s="656"/>
      <c r="C124" s="76"/>
      <c r="D124" s="154" t="s">
        <v>116</v>
      </c>
      <c r="E124" s="45"/>
      <c r="F124" s="79"/>
      <c r="G124" s="79"/>
      <c r="H124" s="80"/>
      <c r="I124" s="81"/>
      <c r="J124" s="82"/>
      <c r="K124" s="83"/>
      <c r="L124" s="79"/>
      <c r="M124" s="84"/>
      <c r="N124" s="85">
        <v>0</v>
      </c>
      <c r="O124" s="81"/>
      <c r="P124" s="85">
        <v>0</v>
      </c>
      <c r="Q124" s="151"/>
      <c r="R124" s="87" t="str">
        <f t="shared" si="6"/>
        <v>0K</v>
      </c>
      <c r="S124" s="88"/>
      <c r="T124" s="89">
        <f t="shared" si="7"/>
        <v>0</v>
      </c>
      <c r="U124" s="84"/>
      <c r="V124" s="85">
        <v>0</v>
      </c>
      <c r="W124" s="84"/>
      <c r="X124" s="89">
        <f t="shared" si="8"/>
        <v>0</v>
      </c>
      <c r="Y124" s="84"/>
      <c r="Z124" s="90"/>
      <c r="AA124" s="91"/>
      <c r="AB124" s="90"/>
      <c r="AC124" s="92"/>
    </row>
    <row r="125" spans="1:29" ht="18" x14ac:dyDescent="0.25">
      <c r="A125" s="75"/>
      <c r="B125" s="656"/>
      <c r="C125" s="76"/>
      <c r="D125" s="45"/>
      <c r="E125" s="45"/>
      <c r="F125" s="94"/>
      <c r="G125" s="95"/>
      <c r="H125" s="96"/>
      <c r="I125" s="81"/>
      <c r="J125" s="97"/>
      <c r="K125" s="97"/>
      <c r="L125" s="97"/>
      <c r="M125" s="84"/>
      <c r="N125" s="98"/>
      <c r="O125" s="81"/>
      <c r="P125" s="98"/>
      <c r="Q125" s="98"/>
      <c r="R125" s="84"/>
      <c r="S125" s="88"/>
      <c r="T125" s="99"/>
      <c r="U125" s="84"/>
      <c r="V125" s="99"/>
      <c r="W125" s="84"/>
      <c r="X125" s="100"/>
      <c r="Y125" s="84"/>
      <c r="Z125" s="101"/>
      <c r="AA125" s="101"/>
      <c r="AB125" s="101"/>
      <c r="AC125" s="92"/>
    </row>
    <row r="126" spans="1:29" ht="18" x14ac:dyDescent="0.25">
      <c r="A126" s="75"/>
      <c r="B126" s="656"/>
      <c r="C126" s="76"/>
      <c r="D126" s="45"/>
      <c r="E126" s="45"/>
      <c r="F126" s="651" t="s">
        <v>57</v>
      </c>
      <c r="G126" s="651"/>
      <c r="H126" s="651"/>
      <c r="I126" s="651"/>
      <c r="J126" s="651"/>
      <c r="K126" s="651"/>
      <c r="L126" s="102">
        <f>SUM(L105:L124)</f>
        <v>0</v>
      </c>
      <c r="M126" s="84"/>
      <c r="N126" s="103">
        <f>SUM(N105:N124)</f>
        <v>0</v>
      </c>
      <c r="O126" s="81"/>
      <c r="P126" s="103">
        <f>SUM(P105:P124)</f>
        <v>0</v>
      </c>
      <c r="Q126" s="103">
        <f>SUM(Q105:Q124)</f>
        <v>0</v>
      </c>
      <c r="R126" s="84"/>
      <c r="S126" s="88"/>
      <c r="T126" s="103">
        <f>SUM(T105:T124)</f>
        <v>0</v>
      </c>
      <c r="U126" s="84"/>
      <c r="V126" s="103">
        <f>SUM(V105:V124)</f>
        <v>0</v>
      </c>
      <c r="W126" s="84"/>
      <c r="X126" s="103">
        <f>SUM(X105:X124)</f>
        <v>0</v>
      </c>
      <c r="Y126" s="84"/>
      <c r="Z126" s="101"/>
      <c r="AA126" s="101"/>
      <c r="AB126" s="101"/>
      <c r="AC126" s="92"/>
    </row>
    <row r="127" spans="1:29" ht="15.75" x14ac:dyDescent="0.25">
      <c r="A127" s="104"/>
      <c r="B127" s="656"/>
      <c r="C127" s="105"/>
      <c r="D127" s="106"/>
      <c r="E127" s="106"/>
      <c r="F127" s="107"/>
      <c r="G127" s="108"/>
      <c r="H127" s="108"/>
      <c r="I127" s="108"/>
      <c r="J127" s="108"/>
      <c r="K127" s="108"/>
      <c r="L127" s="108"/>
      <c r="M127" s="109"/>
      <c r="N127" s="108"/>
      <c r="O127" s="108"/>
      <c r="P127" s="652"/>
      <c r="Q127" s="652"/>
      <c r="R127" s="109"/>
      <c r="S127" s="110"/>
      <c r="T127" s="109"/>
      <c r="U127" s="109"/>
      <c r="V127" s="109"/>
      <c r="W127" s="109"/>
      <c r="X127" s="110"/>
      <c r="Y127" s="109"/>
      <c r="Z127" s="110"/>
      <c r="AA127" s="110"/>
      <c r="AB127" s="110"/>
      <c r="AC127" s="111"/>
    </row>
    <row r="128" spans="1:29" ht="15.75" x14ac:dyDescent="0.25">
      <c r="A128" s="104"/>
      <c r="B128" s="656"/>
      <c r="C128" s="105"/>
      <c r="D128" s="106"/>
      <c r="E128" s="106"/>
      <c r="F128" s="653" t="s">
        <v>58</v>
      </c>
      <c r="G128" s="653"/>
      <c r="H128" s="653"/>
      <c r="I128" s="653"/>
      <c r="J128" s="653"/>
      <c r="K128" s="653"/>
      <c r="L128" s="653"/>
      <c r="M128" s="653"/>
      <c r="N128" s="653"/>
      <c r="O128" s="653"/>
      <c r="P128" s="653"/>
      <c r="Q128" s="653"/>
      <c r="R128" s="109"/>
      <c r="S128" s="110"/>
      <c r="T128" s="113">
        <f>VLOOKUP(G6,'dati scheda tecnica'!A5:T16,6,FALSE())</f>
        <v>0</v>
      </c>
      <c r="U128" s="109"/>
      <c r="V128" s="113">
        <f>VLOOKUP(G6,'dati scheda tecnica'!A5:T33,7,FALSE())</f>
        <v>0</v>
      </c>
      <c r="W128" s="109"/>
      <c r="X128" s="113">
        <f>T128+V128</f>
        <v>0</v>
      </c>
      <c r="Y128" s="109"/>
      <c r="Z128" s="110"/>
      <c r="AA128" s="110"/>
      <c r="AB128" s="110"/>
      <c r="AC128" s="111"/>
    </row>
    <row r="129" spans="1:29" ht="15.75" x14ac:dyDescent="0.25">
      <c r="A129" s="104"/>
      <c r="B129" s="656"/>
      <c r="C129" s="105"/>
      <c r="D129" s="106"/>
      <c r="E129" s="106"/>
      <c r="F129" s="107"/>
      <c r="G129" s="108"/>
      <c r="H129" s="108"/>
      <c r="I129" s="108"/>
      <c r="J129" s="108"/>
      <c r="K129" s="108"/>
      <c r="L129" s="108"/>
      <c r="M129" s="109"/>
      <c r="N129" s="108"/>
      <c r="O129" s="108"/>
      <c r="P129" s="109"/>
      <c r="Q129" s="109"/>
      <c r="R129" s="109"/>
      <c r="S129" s="110"/>
      <c r="T129" s="109"/>
      <c r="U129" s="109"/>
      <c r="V129" s="109"/>
      <c r="W129" s="109"/>
      <c r="X129" s="110"/>
      <c r="Y129" s="109"/>
      <c r="Z129" s="110"/>
      <c r="AA129" s="110"/>
      <c r="AB129" s="110"/>
      <c r="AC129" s="111"/>
    </row>
    <row r="130" spans="1:29" ht="25.5" x14ac:dyDescent="0.25">
      <c r="A130" s="104"/>
      <c r="B130" s="656"/>
      <c r="C130" s="105"/>
      <c r="D130" s="106"/>
      <c r="E130" s="106"/>
      <c r="F130" s="654" t="s">
        <v>59</v>
      </c>
      <c r="G130" s="654"/>
      <c r="H130" s="654"/>
      <c r="I130" s="654"/>
      <c r="J130" s="654"/>
      <c r="K130" s="654"/>
      <c r="L130" s="654"/>
      <c r="M130" s="654"/>
      <c r="N130" s="654"/>
      <c r="O130" s="654"/>
      <c r="P130" s="654"/>
      <c r="Q130" s="654"/>
      <c r="R130" s="654"/>
      <c r="S130" s="114"/>
      <c r="T130" s="115" t="s">
        <v>60</v>
      </c>
      <c r="U130" s="115"/>
      <c r="V130" s="116" t="s">
        <v>61</v>
      </c>
      <c r="W130" s="115"/>
      <c r="X130" s="117" t="s">
        <v>62</v>
      </c>
      <c r="Y130" s="109"/>
      <c r="Z130" s="110"/>
      <c r="AA130" s="110"/>
      <c r="AB130" s="110"/>
      <c r="AC130" s="111"/>
    </row>
    <row r="131" spans="1:29" ht="15.75" x14ac:dyDescent="0.25">
      <c r="A131" s="11"/>
      <c r="B131" s="656"/>
      <c r="D131" s="118"/>
      <c r="E131" s="118"/>
      <c r="F131" s="654"/>
      <c r="G131" s="654"/>
      <c r="H131" s="654"/>
      <c r="I131" s="654"/>
      <c r="J131" s="654"/>
      <c r="K131" s="654"/>
      <c r="L131" s="654"/>
      <c r="M131" s="654"/>
      <c r="N131" s="654"/>
      <c r="O131" s="654"/>
      <c r="P131" s="654"/>
      <c r="Q131" s="654"/>
      <c r="R131" s="654"/>
      <c r="S131" s="119"/>
      <c r="T131" s="120" t="s">
        <v>63</v>
      </c>
      <c r="U131" s="121"/>
      <c r="V131" s="122" t="s">
        <v>64</v>
      </c>
      <c r="W131" s="121"/>
      <c r="X131" s="122" t="s">
        <v>64</v>
      </c>
      <c r="Y131" s="121"/>
      <c r="Z131" s="123"/>
      <c r="AA131" s="123"/>
      <c r="AB131" s="123"/>
      <c r="AC131" s="13"/>
    </row>
    <row r="132" spans="1:29" ht="15.75" x14ac:dyDescent="0.25">
      <c r="A132" s="11"/>
      <c r="B132" s="656"/>
      <c r="D132" s="118"/>
      <c r="E132" s="118"/>
      <c r="F132" s="654"/>
      <c r="G132" s="654"/>
      <c r="H132" s="654"/>
      <c r="I132" s="654"/>
      <c r="J132" s="654"/>
      <c r="K132" s="654"/>
      <c r="L132" s="654"/>
      <c r="M132" s="654"/>
      <c r="N132" s="654"/>
      <c r="O132" s="654"/>
      <c r="P132" s="654"/>
      <c r="Q132" s="654"/>
      <c r="R132" s="654"/>
      <c r="S132" s="124"/>
      <c r="T132" s="125">
        <f>ABS(T128-T126)</f>
        <v>0</v>
      </c>
      <c r="U132" s="126"/>
      <c r="V132" s="127">
        <f>ABS(V128-V126)</f>
        <v>0</v>
      </c>
      <c r="W132" s="126"/>
      <c r="X132" s="127">
        <f>ABS(X128-X126)</f>
        <v>0</v>
      </c>
      <c r="Y132" s="121"/>
      <c r="Z132" s="123"/>
      <c r="AA132" s="123"/>
      <c r="AB132" s="123"/>
      <c r="AC132" s="13"/>
    </row>
    <row r="133" spans="1:29" ht="15.75" x14ac:dyDescent="0.25">
      <c r="A133" s="11"/>
      <c r="B133" s="656"/>
      <c r="D133" s="118"/>
      <c r="E133" s="11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3"/>
      <c r="T133" s="121"/>
      <c r="U133" s="121"/>
      <c r="V133" s="121"/>
      <c r="W133" s="121"/>
      <c r="X133" s="121"/>
      <c r="Y133" s="121"/>
      <c r="Z133" s="123"/>
      <c r="AA133" s="123"/>
      <c r="AB133" s="123"/>
      <c r="AC133" s="13"/>
    </row>
    <row r="134" spans="1:29" ht="15.75" x14ac:dyDescent="0.25">
      <c r="A134" s="11"/>
      <c r="B134" s="656"/>
      <c r="D134" s="118"/>
      <c r="E134" s="118"/>
      <c r="F134" s="655" t="s">
        <v>7</v>
      </c>
      <c r="G134" s="655"/>
      <c r="H134" s="655"/>
      <c r="I134" s="655"/>
      <c r="J134" s="655"/>
      <c r="K134" s="655"/>
      <c r="L134" s="655"/>
      <c r="M134" s="655"/>
      <c r="N134" s="655"/>
      <c r="O134" s="655"/>
      <c r="P134" s="655"/>
      <c r="Q134" s="655"/>
      <c r="R134" s="655"/>
      <c r="S134" s="655"/>
      <c r="T134" s="655"/>
      <c r="U134" s="655"/>
      <c r="V134" s="655"/>
      <c r="W134" s="655"/>
      <c r="X134" s="655"/>
      <c r="Y134" s="121"/>
      <c r="Z134" s="123"/>
      <c r="AA134" s="123"/>
      <c r="AB134" s="123"/>
      <c r="AC134" s="13"/>
    </row>
    <row r="135" spans="1:29" ht="15.75" x14ac:dyDescent="0.25">
      <c r="A135" s="11"/>
      <c r="B135" s="656"/>
      <c r="D135" s="118"/>
      <c r="E135" s="118"/>
      <c r="F135" s="655"/>
      <c r="G135" s="655"/>
      <c r="H135" s="655"/>
      <c r="I135" s="655"/>
      <c r="J135" s="655"/>
      <c r="K135" s="655"/>
      <c r="L135" s="655"/>
      <c r="M135" s="655"/>
      <c r="N135" s="655"/>
      <c r="O135" s="655"/>
      <c r="P135" s="655"/>
      <c r="Q135" s="655"/>
      <c r="R135" s="655"/>
      <c r="S135" s="655"/>
      <c r="T135" s="655"/>
      <c r="U135" s="655"/>
      <c r="V135" s="655"/>
      <c r="W135" s="655"/>
      <c r="X135" s="655"/>
      <c r="Y135" s="121"/>
      <c r="Z135" s="123"/>
      <c r="AA135" s="123"/>
      <c r="AB135" s="123"/>
      <c r="AC135" s="13"/>
    </row>
    <row r="136" spans="1:29" x14ac:dyDescent="0.25">
      <c r="A136" s="11"/>
      <c r="B136" s="656"/>
      <c r="F136" s="655"/>
      <c r="G136" s="655"/>
      <c r="H136" s="655"/>
      <c r="I136" s="655"/>
      <c r="J136" s="655"/>
      <c r="K136" s="655"/>
      <c r="L136" s="655"/>
      <c r="M136" s="655"/>
      <c r="N136" s="655"/>
      <c r="O136" s="655"/>
      <c r="P136" s="655"/>
      <c r="Q136" s="655"/>
      <c r="R136" s="655"/>
      <c r="S136" s="655"/>
      <c r="T136" s="655"/>
      <c r="U136" s="655"/>
      <c r="V136" s="655"/>
      <c r="W136" s="655"/>
      <c r="X136" s="655"/>
      <c r="Y136" s="121"/>
      <c r="Z136" s="123"/>
      <c r="AA136" s="123"/>
      <c r="AB136" s="123"/>
      <c r="AC136" s="13"/>
    </row>
    <row r="137" spans="1:29" x14ac:dyDescent="0.25">
      <c r="A137" s="11"/>
      <c r="F137" s="137"/>
      <c r="G137" s="138"/>
      <c r="H137" s="123"/>
      <c r="I137" s="123"/>
      <c r="J137" s="123"/>
      <c r="K137" s="123"/>
      <c r="L137" s="123"/>
      <c r="M137" s="121"/>
      <c r="N137" s="123"/>
      <c r="O137" s="138"/>
      <c r="P137" s="123"/>
      <c r="Q137" s="123"/>
      <c r="R137" s="121"/>
      <c r="S137" s="123"/>
      <c r="T137" s="121"/>
      <c r="U137" s="121"/>
      <c r="V137" s="121"/>
      <c r="W137" s="121"/>
      <c r="X137" s="123"/>
      <c r="Y137" s="121"/>
      <c r="Z137" s="123"/>
      <c r="AA137" s="123"/>
      <c r="AB137" s="123"/>
      <c r="AC137" s="13"/>
    </row>
    <row r="138" spans="1:29" x14ac:dyDescent="0.25">
      <c r="A138" s="130"/>
      <c r="B138" s="131"/>
      <c r="C138" s="132"/>
      <c r="D138" s="133"/>
      <c r="E138" s="133"/>
      <c r="F138" s="134"/>
      <c r="G138" s="135"/>
      <c r="H138" s="124"/>
      <c r="I138" s="124"/>
      <c r="J138" s="124"/>
      <c r="K138" s="124"/>
      <c r="L138" s="124"/>
      <c r="M138" s="126"/>
      <c r="N138" s="124"/>
      <c r="O138" s="135"/>
      <c r="P138" s="124"/>
      <c r="Q138" s="124"/>
      <c r="R138" s="126"/>
      <c r="S138" s="124"/>
      <c r="T138" s="126"/>
      <c r="U138" s="126"/>
      <c r="V138" s="126"/>
      <c r="W138" s="126"/>
      <c r="X138" s="124"/>
      <c r="Y138" s="126"/>
      <c r="Z138" s="124"/>
      <c r="AA138" s="124"/>
      <c r="AB138" s="124"/>
      <c r="AC138" s="136"/>
    </row>
    <row r="139" spans="1:29" x14ac:dyDescent="0.25">
      <c r="F139" s="137"/>
      <c r="G139" s="138"/>
      <c r="H139" s="123"/>
      <c r="I139" s="123"/>
      <c r="J139" s="123"/>
      <c r="K139" s="123"/>
      <c r="L139" s="123"/>
      <c r="M139" s="121"/>
      <c r="N139" s="123"/>
      <c r="O139" s="138"/>
      <c r="P139" s="123"/>
      <c r="Q139" s="123"/>
      <c r="R139" s="121"/>
      <c r="S139" s="123"/>
      <c r="T139" s="121"/>
      <c r="U139" s="121"/>
      <c r="V139" s="121"/>
      <c r="W139" s="121"/>
      <c r="X139" s="123"/>
      <c r="Y139" s="121"/>
      <c r="Z139" s="123"/>
      <c r="AA139" s="123"/>
      <c r="AB139" s="123"/>
    </row>
    <row r="140" spans="1:29" x14ac:dyDescent="0.25">
      <c r="F140" s="137"/>
      <c r="G140" s="138"/>
      <c r="H140" s="123"/>
      <c r="I140" s="123"/>
      <c r="J140" s="123"/>
      <c r="K140" s="123"/>
      <c r="L140" s="123"/>
      <c r="M140" s="121"/>
      <c r="N140" s="123"/>
      <c r="O140" s="138"/>
      <c r="P140" s="123"/>
      <c r="Q140" s="123"/>
      <c r="R140" s="121"/>
      <c r="S140" s="123"/>
      <c r="T140" s="121"/>
      <c r="U140" s="121"/>
      <c r="V140" s="121"/>
      <c r="W140" s="121"/>
      <c r="X140" s="123"/>
      <c r="Y140" s="121"/>
      <c r="Z140" s="123"/>
      <c r="AA140" s="123"/>
      <c r="AB140" s="123"/>
    </row>
    <row r="141" spans="1:29" x14ac:dyDescent="0.25">
      <c r="A141" s="34"/>
      <c r="B141" s="35"/>
      <c r="C141" s="36"/>
      <c r="D141" s="37"/>
      <c r="E141" s="37"/>
      <c r="F141" s="139"/>
      <c r="G141" s="140"/>
      <c r="H141" s="141"/>
      <c r="I141" s="141"/>
      <c r="J141" s="141"/>
      <c r="K141" s="141"/>
      <c r="L141" s="141"/>
      <c r="M141" s="142"/>
      <c r="N141" s="141"/>
      <c r="O141" s="140"/>
      <c r="P141" s="141"/>
      <c r="Q141" s="141"/>
      <c r="R141" s="143"/>
      <c r="S141" s="141"/>
      <c r="T141" s="143"/>
      <c r="U141" s="143"/>
      <c r="V141" s="143"/>
      <c r="W141" s="143"/>
      <c r="X141" s="144"/>
      <c r="Y141" s="143"/>
      <c r="Z141" s="141"/>
      <c r="AA141" s="141"/>
      <c r="AB141" s="141"/>
      <c r="AC141" s="41"/>
    </row>
    <row r="142" spans="1:29" ht="18.75" customHeight="1" x14ac:dyDescent="0.25">
      <c r="A142" s="43"/>
      <c r="B142" s="647" t="s">
        <v>117</v>
      </c>
      <c r="C142" s="44"/>
      <c r="D142" s="648" t="s">
        <v>10</v>
      </c>
      <c r="E142" s="45"/>
      <c r="F142" s="640" t="s">
        <v>11</v>
      </c>
      <c r="G142" s="640"/>
      <c r="H142" s="640"/>
      <c r="I142" s="46"/>
      <c r="J142" s="649" t="s">
        <v>12</v>
      </c>
      <c r="K142" s="649"/>
      <c r="L142" s="649"/>
      <c r="M142" s="47"/>
      <c r="N142" s="640" t="s">
        <v>66</v>
      </c>
      <c r="O142" s="48"/>
      <c r="P142" s="640" t="s">
        <v>14</v>
      </c>
      <c r="Q142" s="640"/>
      <c r="R142" s="640"/>
      <c r="S142" s="46"/>
      <c r="T142" s="650" t="s">
        <v>67</v>
      </c>
      <c r="U142" s="49"/>
      <c r="V142" s="650" t="s">
        <v>16</v>
      </c>
      <c r="W142" s="47"/>
      <c r="X142" s="650" t="s">
        <v>68</v>
      </c>
      <c r="Y142" s="47"/>
      <c r="Z142" s="639" t="s">
        <v>18</v>
      </c>
      <c r="AA142" s="50"/>
      <c r="AB142" s="639" t="s">
        <v>19</v>
      </c>
      <c r="AC142" s="51"/>
    </row>
    <row r="143" spans="1:29" ht="17.45" customHeight="1" x14ac:dyDescent="0.25">
      <c r="A143" s="53"/>
      <c r="B143" s="647"/>
      <c r="C143" s="44"/>
      <c r="D143" s="648"/>
      <c r="E143" s="45"/>
      <c r="F143" s="640"/>
      <c r="G143" s="640"/>
      <c r="H143" s="640"/>
      <c r="I143" s="46"/>
      <c r="J143" s="639" t="s">
        <v>20</v>
      </c>
      <c r="K143" s="639" t="s">
        <v>69</v>
      </c>
      <c r="L143" s="640" t="s">
        <v>22</v>
      </c>
      <c r="M143" s="47"/>
      <c r="N143" s="640"/>
      <c r="O143" s="48"/>
      <c r="P143" s="640"/>
      <c r="Q143" s="640"/>
      <c r="R143" s="640"/>
      <c r="S143" s="46"/>
      <c r="T143" s="650"/>
      <c r="U143" s="49"/>
      <c r="V143" s="650"/>
      <c r="W143" s="47"/>
      <c r="X143" s="650"/>
      <c r="Y143" s="47"/>
      <c r="Z143" s="639"/>
      <c r="AA143" s="50"/>
      <c r="AB143" s="639"/>
      <c r="AC143" s="54"/>
    </row>
    <row r="144" spans="1:29" ht="16.5" customHeight="1" x14ac:dyDescent="0.25">
      <c r="A144" s="43"/>
      <c r="B144" s="647"/>
      <c r="C144" s="49"/>
      <c r="D144" s="648"/>
      <c r="E144" s="45"/>
      <c r="F144" s="641" t="s">
        <v>23</v>
      </c>
      <c r="G144" s="642" t="s">
        <v>24</v>
      </c>
      <c r="H144" s="643" t="s">
        <v>25</v>
      </c>
      <c r="I144" s="46"/>
      <c r="J144" s="639"/>
      <c r="K144" s="639"/>
      <c r="L144" s="640"/>
      <c r="M144" s="49"/>
      <c r="N144" s="640"/>
      <c r="O144" s="48"/>
      <c r="P144" s="644" t="s">
        <v>26</v>
      </c>
      <c r="Q144" s="645" t="s">
        <v>27</v>
      </c>
      <c r="R144" s="645" t="s">
        <v>28</v>
      </c>
      <c r="S144" s="46"/>
      <c r="T144" s="650"/>
      <c r="U144" s="49"/>
      <c r="V144" s="650"/>
      <c r="W144" s="49"/>
      <c r="X144" s="650"/>
      <c r="Y144" s="49"/>
      <c r="Z144" s="639"/>
      <c r="AA144" s="50"/>
      <c r="AB144" s="639"/>
      <c r="AC144" s="51"/>
    </row>
    <row r="145" spans="1:29" ht="56.25" customHeight="1" x14ac:dyDescent="0.25">
      <c r="A145" s="43"/>
      <c r="B145" s="647"/>
      <c r="C145" s="55"/>
      <c r="D145" s="56" t="s">
        <v>29</v>
      </c>
      <c r="E145" s="57"/>
      <c r="F145" s="641"/>
      <c r="G145" s="642"/>
      <c r="H145" s="643"/>
      <c r="I145" s="46"/>
      <c r="J145" s="639"/>
      <c r="K145" s="639"/>
      <c r="L145" s="640"/>
      <c r="M145" s="55"/>
      <c r="N145" s="640"/>
      <c r="O145" s="58"/>
      <c r="P145" s="644"/>
      <c r="Q145" s="645"/>
      <c r="R145" s="645"/>
      <c r="S145" s="46"/>
      <c r="T145" s="646" t="s">
        <v>30</v>
      </c>
      <c r="U145" s="59"/>
      <c r="V145" s="646" t="s">
        <v>30</v>
      </c>
      <c r="W145" s="55"/>
      <c r="X145" s="646" t="s">
        <v>30</v>
      </c>
      <c r="Y145" s="55"/>
      <c r="Z145" s="60" t="s">
        <v>31</v>
      </c>
      <c r="AA145" s="55"/>
      <c r="AB145" s="60" t="s">
        <v>31</v>
      </c>
      <c r="AC145" s="51"/>
    </row>
    <row r="146" spans="1:29" ht="25.5" x14ac:dyDescent="0.25">
      <c r="A146" s="61"/>
      <c r="B146" s="647"/>
      <c r="C146" s="62"/>
      <c r="D146" s="57"/>
      <c r="E146" s="57"/>
      <c r="F146" s="641"/>
      <c r="G146" s="642"/>
      <c r="H146" s="63" t="s">
        <v>32</v>
      </c>
      <c r="I146" s="46"/>
      <c r="J146" s="153" t="s">
        <v>118</v>
      </c>
      <c r="K146" s="65" t="s">
        <v>34</v>
      </c>
      <c r="L146" s="640"/>
      <c r="M146" s="59"/>
      <c r="N146" s="640"/>
      <c r="O146" s="58"/>
      <c r="P146" s="644"/>
      <c r="Q146" s="645"/>
      <c r="R146" s="645"/>
      <c r="S146" s="58"/>
      <c r="T146" s="646"/>
      <c r="U146" s="59"/>
      <c r="V146" s="646"/>
      <c r="W146" s="59"/>
      <c r="X146" s="646"/>
      <c r="Y146" s="59"/>
      <c r="Z146" s="66" t="s">
        <v>35</v>
      </c>
      <c r="AA146" s="67"/>
      <c r="AB146" s="66" t="s">
        <v>35</v>
      </c>
      <c r="AC146" s="68"/>
    </row>
    <row r="147" spans="1:29" ht="15.75" x14ac:dyDescent="0.25">
      <c r="A147" s="70"/>
      <c r="B147" s="647"/>
      <c r="C147" s="71"/>
      <c r="D147" s="72"/>
      <c r="E147" s="72"/>
      <c r="F147" s="145"/>
      <c r="G147" s="146"/>
      <c r="H147" s="146"/>
      <c r="I147" s="147"/>
      <c r="J147" s="147"/>
      <c r="K147" s="147"/>
      <c r="L147" s="147"/>
      <c r="M147" s="148"/>
      <c r="N147" s="146"/>
      <c r="O147" s="146"/>
      <c r="P147" s="149"/>
      <c r="Q147" s="149"/>
      <c r="R147" s="148"/>
      <c r="S147" s="147"/>
      <c r="T147" s="148"/>
      <c r="U147" s="148"/>
      <c r="V147" s="148"/>
      <c r="W147" s="148"/>
      <c r="X147" s="147"/>
      <c r="Y147" s="148"/>
      <c r="Z147" s="147"/>
      <c r="AA147" s="147"/>
      <c r="AB147" s="147"/>
      <c r="AC147" s="73"/>
    </row>
    <row r="148" spans="1:29" ht="18" x14ac:dyDescent="0.25">
      <c r="A148" s="75"/>
      <c r="B148" s="647"/>
      <c r="C148" s="76"/>
      <c r="D148" s="156" t="s">
        <v>119</v>
      </c>
      <c r="E148" s="45"/>
      <c r="F148" s="79"/>
      <c r="G148" s="79"/>
      <c r="H148" s="80"/>
      <c r="I148" s="81"/>
      <c r="J148" s="82"/>
      <c r="K148" s="83"/>
      <c r="L148" s="79"/>
      <c r="M148" s="84"/>
      <c r="N148" s="85">
        <v>0</v>
      </c>
      <c r="O148" s="81"/>
      <c r="P148" s="85">
        <v>0</v>
      </c>
      <c r="Q148" s="151"/>
      <c r="R148" s="87" t="str">
        <f t="shared" ref="R148:R167" si="9">IF(P148&lt;=0.1*N148,"0K","NON AMMISSIBILE")</f>
        <v>0K</v>
      </c>
      <c r="S148" s="88"/>
      <c r="T148" s="89">
        <f t="shared" ref="T148:T167" si="10">P148+N148</f>
        <v>0</v>
      </c>
      <c r="U148" s="84"/>
      <c r="V148" s="85">
        <v>0</v>
      </c>
      <c r="W148" s="84"/>
      <c r="X148" s="89">
        <f t="shared" ref="X148:X167" si="11">T148+V148</f>
        <v>0</v>
      </c>
      <c r="Y148" s="84"/>
      <c r="Z148" s="90"/>
      <c r="AA148" s="91"/>
      <c r="AB148" s="90"/>
      <c r="AC148" s="92"/>
    </row>
    <row r="149" spans="1:29" ht="18" x14ac:dyDescent="0.25">
      <c r="A149" s="75"/>
      <c r="B149" s="647"/>
      <c r="C149" s="76"/>
      <c r="D149" s="156" t="s">
        <v>120</v>
      </c>
      <c r="E149" s="45"/>
      <c r="F149" s="79"/>
      <c r="G149" s="79"/>
      <c r="H149" s="80"/>
      <c r="I149" s="81"/>
      <c r="J149" s="82"/>
      <c r="K149" s="83"/>
      <c r="L149" s="79"/>
      <c r="M149" s="84"/>
      <c r="N149" s="85">
        <v>0</v>
      </c>
      <c r="O149" s="81"/>
      <c r="P149" s="85">
        <v>0</v>
      </c>
      <c r="Q149" s="151"/>
      <c r="R149" s="87" t="str">
        <f t="shared" si="9"/>
        <v>0K</v>
      </c>
      <c r="S149" s="88"/>
      <c r="T149" s="89">
        <f t="shared" si="10"/>
        <v>0</v>
      </c>
      <c r="U149" s="84"/>
      <c r="V149" s="85">
        <v>0</v>
      </c>
      <c r="W149" s="84"/>
      <c r="X149" s="89">
        <f t="shared" si="11"/>
        <v>0</v>
      </c>
      <c r="Y149" s="84"/>
      <c r="Z149" s="90"/>
      <c r="AA149" s="91"/>
      <c r="AB149" s="90"/>
      <c r="AC149" s="92"/>
    </row>
    <row r="150" spans="1:29" ht="18" x14ac:dyDescent="0.25">
      <c r="A150" s="75"/>
      <c r="B150" s="647"/>
      <c r="C150" s="76"/>
      <c r="D150" s="156" t="s">
        <v>121</v>
      </c>
      <c r="E150" s="45"/>
      <c r="F150" s="79"/>
      <c r="G150" s="79"/>
      <c r="H150" s="80"/>
      <c r="I150" s="81"/>
      <c r="J150" s="82"/>
      <c r="K150" s="83"/>
      <c r="L150" s="79"/>
      <c r="M150" s="84"/>
      <c r="N150" s="85">
        <v>0</v>
      </c>
      <c r="O150" s="81"/>
      <c r="P150" s="85">
        <v>0</v>
      </c>
      <c r="Q150" s="151"/>
      <c r="R150" s="87" t="str">
        <f t="shared" si="9"/>
        <v>0K</v>
      </c>
      <c r="S150" s="88"/>
      <c r="T150" s="89">
        <f t="shared" si="10"/>
        <v>0</v>
      </c>
      <c r="U150" s="84"/>
      <c r="V150" s="85">
        <v>0</v>
      </c>
      <c r="W150" s="84"/>
      <c r="X150" s="89">
        <f t="shared" si="11"/>
        <v>0</v>
      </c>
      <c r="Y150" s="84"/>
      <c r="Z150" s="90"/>
      <c r="AA150" s="91"/>
      <c r="AB150" s="90"/>
      <c r="AC150" s="92"/>
    </row>
    <row r="151" spans="1:29" ht="18" x14ac:dyDescent="0.25">
      <c r="A151" s="75"/>
      <c r="B151" s="647"/>
      <c r="C151" s="76"/>
      <c r="D151" s="156" t="s">
        <v>122</v>
      </c>
      <c r="E151" s="45"/>
      <c r="F151" s="79"/>
      <c r="G151" s="79"/>
      <c r="H151" s="80"/>
      <c r="I151" s="81"/>
      <c r="J151" s="82"/>
      <c r="K151" s="83"/>
      <c r="L151" s="79"/>
      <c r="M151" s="84"/>
      <c r="N151" s="85">
        <v>0</v>
      </c>
      <c r="O151" s="81"/>
      <c r="P151" s="85">
        <v>0</v>
      </c>
      <c r="Q151" s="151"/>
      <c r="R151" s="87" t="str">
        <f t="shared" si="9"/>
        <v>0K</v>
      </c>
      <c r="S151" s="88"/>
      <c r="T151" s="89">
        <f t="shared" si="10"/>
        <v>0</v>
      </c>
      <c r="U151" s="84"/>
      <c r="V151" s="85">
        <v>0</v>
      </c>
      <c r="W151" s="84"/>
      <c r="X151" s="89">
        <f t="shared" si="11"/>
        <v>0</v>
      </c>
      <c r="Y151" s="84"/>
      <c r="Z151" s="90"/>
      <c r="AA151" s="91"/>
      <c r="AB151" s="90"/>
      <c r="AC151" s="92"/>
    </row>
    <row r="152" spans="1:29" ht="18" x14ac:dyDescent="0.25">
      <c r="A152" s="75"/>
      <c r="B152" s="647"/>
      <c r="C152" s="76"/>
      <c r="D152" s="156" t="s">
        <v>123</v>
      </c>
      <c r="E152" s="45"/>
      <c r="F152" s="79"/>
      <c r="G152" s="79"/>
      <c r="H152" s="80"/>
      <c r="I152" s="81"/>
      <c r="J152" s="82"/>
      <c r="K152" s="83"/>
      <c r="L152" s="79"/>
      <c r="M152" s="84"/>
      <c r="N152" s="85">
        <v>0</v>
      </c>
      <c r="O152" s="81"/>
      <c r="P152" s="85">
        <v>0</v>
      </c>
      <c r="Q152" s="151"/>
      <c r="R152" s="87" t="str">
        <f t="shared" si="9"/>
        <v>0K</v>
      </c>
      <c r="S152" s="88"/>
      <c r="T152" s="89">
        <f t="shared" si="10"/>
        <v>0</v>
      </c>
      <c r="U152" s="84"/>
      <c r="V152" s="85">
        <v>0</v>
      </c>
      <c r="W152" s="84"/>
      <c r="X152" s="89">
        <f t="shared" si="11"/>
        <v>0</v>
      </c>
      <c r="Y152" s="84"/>
      <c r="Z152" s="90"/>
      <c r="AA152" s="91"/>
      <c r="AB152" s="90"/>
      <c r="AC152" s="92"/>
    </row>
    <row r="153" spans="1:29" ht="18" x14ac:dyDescent="0.25">
      <c r="A153" s="75"/>
      <c r="B153" s="647"/>
      <c r="C153" s="76"/>
      <c r="D153" s="156" t="s">
        <v>124</v>
      </c>
      <c r="E153" s="45"/>
      <c r="F153" s="79"/>
      <c r="G153" s="79"/>
      <c r="H153" s="80"/>
      <c r="I153" s="81"/>
      <c r="J153" s="82"/>
      <c r="K153" s="83"/>
      <c r="L153" s="79"/>
      <c r="M153" s="84"/>
      <c r="N153" s="85">
        <v>0</v>
      </c>
      <c r="O153" s="81"/>
      <c r="P153" s="85">
        <v>0</v>
      </c>
      <c r="Q153" s="151"/>
      <c r="R153" s="87" t="str">
        <f t="shared" si="9"/>
        <v>0K</v>
      </c>
      <c r="S153" s="88"/>
      <c r="T153" s="89">
        <f t="shared" si="10"/>
        <v>0</v>
      </c>
      <c r="U153" s="84"/>
      <c r="V153" s="85">
        <v>0</v>
      </c>
      <c r="W153" s="84"/>
      <c r="X153" s="89">
        <f t="shared" si="11"/>
        <v>0</v>
      </c>
      <c r="Y153" s="84"/>
      <c r="Z153" s="90"/>
      <c r="AA153" s="91"/>
      <c r="AB153" s="90"/>
      <c r="AC153" s="92"/>
    </row>
    <row r="154" spans="1:29" ht="18" x14ac:dyDescent="0.25">
      <c r="A154" s="75"/>
      <c r="B154" s="647"/>
      <c r="C154" s="76"/>
      <c r="D154" s="156" t="s">
        <v>125</v>
      </c>
      <c r="E154" s="45"/>
      <c r="F154" s="79"/>
      <c r="G154" s="79"/>
      <c r="H154" s="80"/>
      <c r="I154" s="81"/>
      <c r="J154" s="82"/>
      <c r="K154" s="83"/>
      <c r="L154" s="79"/>
      <c r="M154" s="84"/>
      <c r="N154" s="85">
        <v>0</v>
      </c>
      <c r="O154" s="81"/>
      <c r="P154" s="85">
        <v>0</v>
      </c>
      <c r="Q154" s="151"/>
      <c r="R154" s="87" t="str">
        <f t="shared" si="9"/>
        <v>0K</v>
      </c>
      <c r="S154" s="88"/>
      <c r="T154" s="89">
        <f t="shared" si="10"/>
        <v>0</v>
      </c>
      <c r="U154" s="84"/>
      <c r="V154" s="85">
        <v>0</v>
      </c>
      <c r="W154" s="84"/>
      <c r="X154" s="89">
        <f t="shared" si="11"/>
        <v>0</v>
      </c>
      <c r="Y154" s="84"/>
      <c r="Z154" s="90"/>
      <c r="AA154" s="91"/>
      <c r="AB154" s="90"/>
      <c r="AC154" s="92"/>
    </row>
    <row r="155" spans="1:29" ht="18" x14ac:dyDescent="0.25">
      <c r="A155" s="75"/>
      <c r="B155" s="647"/>
      <c r="C155" s="76"/>
      <c r="D155" s="156" t="s">
        <v>126</v>
      </c>
      <c r="E155" s="45"/>
      <c r="F155" s="79"/>
      <c r="G155" s="79"/>
      <c r="H155" s="80"/>
      <c r="I155" s="81"/>
      <c r="J155" s="155"/>
      <c r="K155" s="83"/>
      <c r="L155" s="79"/>
      <c r="M155" s="84"/>
      <c r="N155" s="85">
        <v>0</v>
      </c>
      <c r="O155" s="81"/>
      <c r="P155" s="85">
        <v>0</v>
      </c>
      <c r="Q155" s="151"/>
      <c r="R155" s="87" t="str">
        <f t="shared" si="9"/>
        <v>0K</v>
      </c>
      <c r="S155" s="88"/>
      <c r="T155" s="89">
        <f t="shared" si="10"/>
        <v>0</v>
      </c>
      <c r="U155" s="84"/>
      <c r="V155" s="85">
        <v>0</v>
      </c>
      <c r="W155" s="84"/>
      <c r="X155" s="89">
        <f t="shared" si="11"/>
        <v>0</v>
      </c>
      <c r="Y155" s="84"/>
      <c r="Z155" s="90"/>
      <c r="AA155" s="91"/>
      <c r="AB155" s="90"/>
      <c r="AC155" s="92"/>
    </row>
    <row r="156" spans="1:29" ht="18" x14ac:dyDescent="0.25">
      <c r="A156" s="75"/>
      <c r="B156" s="647"/>
      <c r="C156" s="76"/>
      <c r="D156" s="156" t="s">
        <v>127</v>
      </c>
      <c r="E156" s="45"/>
      <c r="F156" s="79"/>
      <c r="G156" s="79"/>
      <c r="H156" s="80"/>
      <c r="I156" s="81"/>
      <c r="J156" s="82"/>
      <c r="K156" s="83"/>
      <c r="L156" s="79"/>
      <c r="M156" s="84"/>
      <c r="N156" s="85">
        <v>0</v>
      </c>
      <c r="O156" s="81"/>
      <c r="P156" s="85">
        <v>0</v>
      </c>
      <c r="Q156" s="151"/>
      <c r="R156" s="87" t="str">
        <f t="shared" si="9"/>
        <v>0K</v>
      </c>
      <c r="S156" s="88"/>
      <c r="T156" s="89">
        <f t="shared" si="10"/>
        <v>0</v>
      </c>
      <c r="U156" s="84"/>
      <c r="V156" s="85">
        <v>0</v>
      </c>
      <c r="W156" s="84"/>
      <c r="X156" s="89">
        <f t="shared" si="11"/>
        <v>0</v>
      </c>
      <c r="Y156" s="84"/>
      <c r="Z156" s="90"/>
      <c r="AA156" s="91"/>
      <c r="AB156" s="90"/>
      <c r="AC156" s="92"/>
    </row>
    <row r="157" spans="1:29" ht="18" x14ac:dyDescent="0.25">
      <c r="A157" s="75"/>
      <c r="B157" s="647"/>
      <c r="C157" s="76"/>
      <c r="D157" s="156" t="s">
        <v>128</v>
      </c>
      <c r="E157" s="45"/>
      <c r="F157" s="79"/>
      <c r="G157" s="79"/>
      <c r="H157" s="80"/>
      <c r="I157" s="81"/>
      <c r="J157" s="82"/>
      <c r="K157" s="83"/>
      <c r="L157" s="79"/>
      <c r="M157" s="84"/>
      <c r="N157" s="85">
        <v>0</v>
      </c>
      <c r="O157" s="81"/>
      <c r="P157" s="85">
        <v>0</v>
      </c>
      <c r="Q157" s="151"/>
      <c r="R157" s="87" t="str">
        <f t="shared" si="9"/>
        <v>0K</v>
      </c>
      <c r="S157" s="88"/>
      <c r="T157" s="89">
        <f t="shared" si="10"/>
        <v>0</v>
      </c>
      <c r="U157" s="84"/>
      <c r="V157" s="85">
        <v>0</v>
      </c>
      <c r="W157" s="84"/>
      <c r="X157" s="89">
        <f t="shared" si="11"/>
        <v>0</v>
      </c>
      <c r="Y157" s="84"/>
      <c r="Z157" s="90"/>
      <c r="AA157" s="91"/>
      <c r="AB157" s="90"/>
      <c r="AC157" s="92"/>
    </row>
    <row r="158" spans="1:29" ht="18" x14ac:dyDescent="0.25">
      <c r="A158" s="75"/>
      <c r="B158" s="647"/>
      <c r="C158" s="76"/>
      <c r="D158" s="156" t="s">
        <v>129</v>
      </c>
      <c r="E158" s="45"/>
      <c r="F158" s="79"/>
      <c r="G158" s="79"/>
      <c r="H158" s="80"/>
      <c r="I158" s="81"/>
      <c r="J158" s="82"/>
      <c r="K158" s="83"/>
      <c r="L158" s="79"/>
      <c r="M158" s="84"/>
      <c r="N158" s="85">
        <v>0</v>
      </c>
      <c r="O158" s="81"/>
      <c r="P158" s="85">
        <v>0</v>
      </c>
      <c r="Q158" s="151"/>
      <c r="R158" s="87" t="str">
        <f t="shared" si="9"/>
        <v>0K</v>
      </c>
      <c r="S158" s="88"/>
      <c r="T158" s="89">
        <f t="shared" si="10"/>
        <v>0</v>
      </c>
      <c r="U158" s="84"/>
      <c r="V158" s="85">
        <v>0</v>
      </c>
      <c r="W158" s="84"/>
      <c r="X158" s="89">
        <f t="shared" si="11"/>
        <v>0</v>
      </c>
      <c r="Y158" s="84"/>
      <c r="Z158" s="90"/>
      <c r="AA158" s="91"/>
      <c r="AB158" s="90"/>
      <c r="AC158" s="92"/>
    </row>
    <row r="159" spans="1:29" ht="18" x14ac:dyDescent="0.25">
      <c r="A159" s="75"/>
      <c r="B159" s="647"/>
      <c r="C159" s="76"/>
      <c r="D159" s="156" t="s">
        <v>130</v>
      </c>
      <c r="E159" s="45"/>
      <c r="F159" s="79"/>
      <c r="G159" s="79"/>
      <c r="H159" s="80"/>
      <c r="I159" s="81"/>
      <c r="J159" s="82"/>
      <c r="K159" s="83"/>
      <c r="L159" s="79"/>
      <c r="M159" s="84"/>
      <c r="N159" s="85">
        <v>0</v>
      </c>
      <c r="O159" s="81"/>
      <c r="P159" s="85">
        <v>0</v>
      </c>
      <c r="Q159" s="151"/>
      <c r="R159" s="87" t="str">
        <f t="shared" si="9"/>
        <v>0K</v>
      </c>
      <c r="S159" s="88"/>
      <c r="T159" s="89">
        <f t="shared" si="10"/>
        <v>0</v>
      </c>
      <c r="U159" s="84"/>
      <c r="V159" s="85">
        <v>0</v>
      </c>
      <c r="W159" s="84"/>
      <c r="X159" s="89">
        <f t="shared" si="11"/>
        <v>0</v>
      </c>
      <c r="Y159" s="84"/>
      <c r="Z159" s="90"/>
      <c r="AA159" s="91"/>
      <c r="AB159" s="90"/>
      <c r="AC159" s="92"/>
    </row>
    <row r="160" spans="1:29" ht="18" x14ac:dyDescent="0.25">
      <c r="A160" s="75"/>
      <c r="B160" s="647"/>
      <c r="C160" s="76"/>
      <c r="D160" s="156" t="s">
        <v>131</v>
      </c>
      <c r="E160" s="45"/>
      <c r="F160" s="79"/>
      <c r="G160" s="79"/>
      <c r="H160" s="80"/>
      <c r="I160" s="81"/>
      <c r="J160" s="82"/>
      <c r="K160" s="83"/>
      <c r="L160" s="79"/>
      <c r="M160" s="84"/>
      <c r="N160" s="85">
        <v>0</v>
      </c>
      <c r="O160" s="81"/>
      <c r="P160" s="85">
        <v>0</v>
      </c>
      <c r="Q160" s="151"/>
      <c r="R160" s="87" t="str">
        <f t="shared" si="9"/>
        <v>0K</v>
      </c>
      <c r="S160" s="88"/>
      <c r="T160" s="89">
        <f t="shared" si="10"/>
        <v>0</v>
      </c>
      <c r="U160" s="84"/>
      <c r="V160" s="85">
        <v>0</v>
      </c>
      <c r="W160" s="84"/>
      <c r="X160" s="89">
        <f t="shared" si="11"/>
        <v>0</v>
      </c>
      <c r="Y160" s="84"/>
      <c r="Z160" s="90"/>
      <c r="AA160" s="91"/>
      <c r="AB160" s="90"/>
      <c r="AC160" s="92"/>
    </row>
    <row r="161" spans="1:29" ht="18" x14ac:dyDescent="0.25">
      <c r="A161" s="75"/>
      <c r="B161" s="647"/>
      <c r="C161" s="76"/>
      <c r="D161" s="156" t="s">
        <v>132</v>
      </c>
      <c r="E161" s="45"/>
      <c r="F161" s="79"/>
      <c r="G161" s="79"/>
      <c r="H161" s="80"/>
      <c r="I161" s="81"/>
      <c r="J161" s="82"/>
      <c r="K161" s="83"/>
      <c r="L161" s="79"/>
      <c r="M161" s="84"/>
      <c r="N161" s="85">
        <v>0</v>
      </c>
      <c r="O161" s="81"/>
      <c r="P161" s="85">
        <v>0</v>
      </c>
      <c r="Q161" s="151"/>
      <c r="R161" s="87" t="str">
        <f t="shared" si="9"/>
        <v>0K</v>
      </c>
      <c r="S161" s="88"/>
      <c r="T161" s="89">
        <f t="shared" si="10"/>
        <v>0</v>
      </c>
      <c r="U161" s="84"/>
      <c r="V161" s="85">
        <v>0</v>
      </c>
      <c r="W161" s="84"/>
      <c r="X161" s="89">
        <f t="shared" si="11"/>
        <v>0</v>
      </c>
      <c r="Y161" s="84"/>
      <c r="Z161" s="90"/>
      <c r="AA161" s="91"/>
      <c r="AB161" s="90"/>
      <c r="AC161" s="92"/>
    </row>
    <row r="162" spans="1:29" ht="18" x14ac:dyDescent="0.25">
      <c r="A162" s="75"/>
      <c r="B162" s="647"/>
      <c r="C162" s="76"/>
      <c r="D162" s="156" t="s">
        <v>133</v>
      </c>
      <c r="E162" s="45"/>
      <c r="F162" s="79"/>
      <c r="G162" s="79"/>
      <c r="H162" s="80"/>
      <c r="I162" s="81"/>
      <c r="J162" s="82"/>
      <c r="K162" s="83"/>
      <c r="L162" s="79"/>
      <c r="M162" s="84"/>
      <c r="N162" s="85">
        <v>0</v>
      </c>
      <c r="O162" s="81"/>
      <c r="P162" s="85">
        <v>0</v>
      </c>
      <c r="Q162" s="151"/>
      <c r="R162" s="87" t="str">
        <f t="shared" si="9"/>
        <v>0K</v>
      </c>
      <c r="S162" s="88"/>
      <c r="T162" s="89">
        <f t="shared" si="10"/>
        <v>0</v>
      </c>
      <c r="U162" s="84"/>
      <c r="V162" s="85">
        <v>0</v>
      </c>
      <c r="W162" s="84"/>
      <c r="X162" s="89">
        <f t="shared" si="11"/>
        <v>0</v>
      </c>
      <c r="Y162" s="84"/>
      <c r="Z162" s="90"/>
      <c r="AA162" s="91"/>
      <c r="AB162" s="90"/>
      <c r="AC162" s="92"/>
    </row>
    <row r="163" spans="1:29" ht="18" x14ac:dyDescent="0.25">
      <c r="A163" s="75"/>
      <c r="B163" s="647"/>
      <c r="C163" s="76"/>
      <c r="D163" s="156" t="s">
        <v>134</v>
      </c>
      <c r="E163" s="45"/>
      <c r="F163" s="79"/>
      <c r="G163" s="79"/>
      <c r="H163" s="80"/>
      <c r="I163" s="81"/>
      <c r="J163" s="82"/>
      <c r="K163" s="83"/>
      <c r="L163" s="79"/>
      <c r="M163" s="84"/>
      <c r="N163" s="85">
        <v>0</v>
      </c>
      <c r="O163" s="81"/>
      <c r="P163" s="85">
        <v>0</v>
      </c>
      <c r="Q163" s="151"/>
      <c r="R163" s="87" t="str">
        <f t="shared" si="9"/>
        <v>0K</v>
      </c>
      <c r="S163" s="88"/>
      <c r="T163" s="89">
        <f t="shared" si="10"/>
        <v>0</v>
      </c>
      <c r="U163" s="84"/>
      <c r="V163" s="85">
        <v>0</v>
      </c>
      <c r="W163" s="84"/>
      <c r="X163" s="89">
        <f t="shared" si="11"/>
        <v>0</v>
      </c>
      <c r="Y163" s="84"/>
      <c r="Z163" s="90"/>
      <c r="AA163" s="91"/>
      <c r="AB163" s="90"/>
      <c r="AC163" s="92"/>
    </row>
    <row r="164" spans="1:29" ht="18" x14ac:dyDescent="0.25">
      <c r="A164" s="75"/>
      <c r="B164" s="647"/>
      <c r="C164" s="76"/>
      <c r="D164" s="156" t="s">
        <v>135</v>
      </c>
      <c r="E164" s="45"/>
      <c r="F164" s="79"/>
      <c r="G164" s="79"/>
      <c r="H164" s="80"/>
      <c r="I164" s="81"/>
      <c r="J164" s="82"/>
      <c r="K164" s="83"/>
      <c r="L164" s="79"/>
      <c r="M164" s="84"/>
      <c r="N164" s="85">
        <v>0</v>
      </c>
      <c r="O164" s="81"/>
      <c r="P164" s="85">
        <v>0</v>
      </c>
      <c r="Q164" s="151"/>
      <c r="R164" s="87" t="str">
        <f t="shared" si="9"/>
        <v>0K</v>
      </c>
      <c r="S164" s="88"/>
      <c r="T164" s="89">
        <f t="shared" si="10"/>
        <v>0</v>
      </c>
      <c r="U164" s="84"/>
      <c r="V164" s="85">
        <v>0</v>
      </c>
      <c r="W164" s="84"/>
      <c r="X164" s="89">
        <f t="shared" si="11"/>
        <v>0</v>
      </c>
      <c r="Y164" s="84"/>
      <c r="Z164" s="90"/>
      <c r="AA164" s="91"/>
      <c r="AB164" s="90"/>
      <c r="AC164" s="92"/>
    </row>
    <row r="165" spans="1:29" ht="18" x14ac:dyDescent="0.25">
      <c r="A165" s="75"/>
      <c r="B165" s="647"/>
      <c r="C165" s="76"/>
      <c r="D165" s="156" t="s">
        <v>136</v>
      </c>
      <c r="E165" s="45"/>
      <c r="F165" s="79"/>
      <c r="G165" s="79"/>
      <c r="H165" s="80"/>
      <c r="I165" s="81"/>
      <c r="J165" s="82"/>
      <c r="K165" s="83"/>
      <c r="L165" s="79"/>
      <c r="M165" s="84"/>
      <c r="N165" s="85">
        <v>0</v>
      </c>
      <c r="O165" s="81"/>
      <c r="P165" s="85">
        <v>0</v>
      </c>
      <c r="Q165" s="151"/>
      <c r="R165" s="87" t="str">
        <f t="shared" si="9"/>
        <v>0K</v>
      </c>
      <c r="S165" s="88"/>
      <c r="T165" s="89">
        <f t="shared" si="10"/>
        <v>0</v>
      </c>
      <c r="U165" s="84"/>
      <c r="V165" s="85">
        <v>0</v>
      </c>
      <c r="W165" s="84"/>
      <c r="X165" s="89">
        <f t="shared" si="11"/>
        <v>0</v>
      </c>
      <c r="Y165" s="84"/>
      <c r="Z165" s="90"/>
      <c r="AA165" s="91"/>
      <c r="AB165" s="90"/>
      <c r="AC165" s="92"/>
    </row>
    <row r="166" spans="1:29" ht="18" x14ac:dyDescent="0.25">
      <c r="A166" s="75"/>
      <c r="B166" s="647"/>
      <c r="C166" s="76"/>
      <c r="D166" s="156" t="s">
        <v>137</v>
      </c>
      <c r="E166" s="45"/>
      <c r="F166" s="79"/>
      <c r="G166" s="79"/>
      <c r="H166" s="80"/>
      <c r="I166" s="81"/>
      <c r="J166" s="82"/>
      <c r="K166" s="83"/>
      <c r="L166" s="79"/>
      <c r="M166" s="84"/>
      <c r="N166" s="85">
        <v>0</v>
      </c>
      <c r="O166" s="81"/>
      <c r="P166" s="85">
        <v>0</v>
      </c>
      <c r="Q166" s="151"/>
      <c r="R166" s="87" t="str">
        <f t="shared" si="9"/>
        <v>0K</v>
      </c>
      <c r="S166" s="88"/>
      <c r="T166" s="89">
        <f t="shared" si="10"/>
        <v>0</v>
      </c>
      <c r="U166" s="84"/>
      <c r="V166" s="85">
        <v>0</v>
      </c>
      <c r="W166" s="84"/>
      <c r="X166" s="89">
        <f t="shared" si="11"/>
        <v>0</v>
      </c>
      <c r="Y166" s="84"/>
      <c r="Z166" s="90"/>
      <c r="AA166" s="91"/>
      <c r="AB166" s="90"/>
      <c r="AC166" s="92"/>
    </row>
    <row r="167" spans="1:29" ht="18" x14ac:dyDescent="0.25">
      <c r="A167" s="75"/>
      <c r="B167" s="647"/>
      <c r="C167" s="76"/>
      <c r="D167" s="156" t="s">
        <v>138</v>
      </c>
      <c r="E167" s="45"/>
      <c r="F167" s="79"/>
      <c r="G167" s="79"/>
      <c r="H167" s="80"/>
      <c r="I167" s="81"/>
      <c r="J167" s="82"/>
      <c r="K167" s="83"/>
      <c r="L167" s="79"/>
      <c r="M167" s="84"/>
      <c r="N167" s="85">
        <v>0</v>
      </c>
      <c r="O167" s="81"/>
      <c r="P167" s="85">
        <v>0</v>
      </c>
      <c r="Q167" s="151"/>
      <c r="R167" s="87" t="str">
        <f t="shared" si="9"/>
        <v>0K</v>
      </c>
      <c r="S167" s="88"/>
      <c r="T167" s="89">
        <f t="shared" si="10"/>
        <v>0</v>
      </c>
      <c r="U167" s="84"/>
      <c r="V167" s="85">
        <v>0</v>
      </c>
      <c r="W167" s="84"/>
      <c r="X167" s="89">
        <f t="shared" si="11"/>
        <v>0</v>
      </c>
      <c r="Y167" s="84"/>
      <c r="Z167" s="90"/>
      <c r="AA167" s="91"/>
      <c r="AB167" s="90"/>
      <c r="AC167" s="92"/>
    </row>
    <row r="168" spans="1:29" ht="18" x14ac:dyDescent="0.25">
      <c r="A168" s="75"/>
      <c r="B168" s="647"/>
      <c r="C168" s="76"/>
      <c r="D168" s="45"/>
      <c r="E168" s="45"/>
      <c r="F168" s="94"/>
      <c r="G168" s="95"/>
      <c r="H168" s="96"/>
      <c r="I168" s="81"/>
      <c r="J168" s="97"/>
      <c r="K168" s="97"/>
      <c r="L168" s="97"/>
      <c r="M168" s="84"/>
      <c r="N168" s="98"/>
      <c r="O168" s="81"/>
      <c r="P168" s="98"/>
      <c r="Q168" s="98"/>
      <c r="R168" s="84"/>
      <c r="S168" s="88"/>
      <c r="T168" s="99"/>
      <c r="U168" s="84"/>
      <c r="V168" s="99"/>
      <c r="W168" s="84"/>
      <c r="X168" s="100"/>
      <c r="Y168" s="84"/>
      <c r="Z168" s="101"/>
      <c r="AA168" s="101"/>
      <c r="AB168" s="101"/>
      <c r="AC168" s="92"/>
    </row>
    <row r="169" spans="1:29" ht="18" x14ac:dyDescent="0.25">
      <c r="A169" s="75"/>
      <c r="B169" s="647"/>
      <c r="C169" s="76"/>
      <c r="D169" s="45"/>
      <c r="E169" s="45"/>
      <c r="F169" s="651" t="s">
        <v>57</v>
      </c>
      <c r="G169" s="651"/>
      <c r="H169" s="651"/>
      <c r="I169" s="651"/>
      <c r="J169" s="651"/>
      <c r="K169" s="651"/>
      <c r="L169" s="102">
        <f>SUM(L148:L167)</f>
        <v>0</v>
      </c>
      <c r="M169" s="84"/>
      <c r="N169" s="103">
        <f>SUM(N148:N167)</f>
        <v>0</v>
      </c>
      <c r="O169" s="81"/>
      <c r="P169" s="103">
        <f>SUM(P148:P167)</f>
        <v>0</v>
      </c>
      <c r="Q169" s="103">
        <f>SUM(Q148:Q167)</f>
        <v>0</v>
      </c>
      <c r="R169" s="84"/>
      <c r="S169" s="88"/>
      <c r="T169" s="103">
        <f>SUM(T148:T167)</f>
        <v>0</v>
      </c>
      <c r="U169" s="84"/>
      <c r="V169" s="103">
        <f>SUM(V148:V167)</f>
        <v>0</v>
      </c>
      <c r="W169" s="84"/>
      <c r="X169" s="103">
        <f>SUM(X148:X167)</f>
        <v>0</v>
      </c>
      <c r="Y169" s="84"/>
      <c r="Z169" s="101"/>
      <c r="AA169" s="101"/>
      <c r="AB169" s="101"/>
      <c r="AC169" s="92"/>
    </row>
    <row r="170" spans="1:29" ht="15.75" x14ac:dyDescent="0.25">
      <c r="A170" s="104"/>
      <c r="B170" s="647"/>
      <c r="C170" s="105"/>
      <c r="D170" s="106"/>
      <c r="E170" s="106"/>
      <c r="F170" s="107"/>
      <c r="G170" s="108"/>
      <c r="H170" s="108"/>
      <c r="I170" s="108"/>
      <c r="J170" s="108"/>
      <c r="K170" s="108"/>
      <c r="L170" s="108"/>
      <c r="M170" s="109"/>
      <c r="N170" s="108"/>
      <c r="O170" s="108"/>
      <c r="P170" s="652"/>
      <c r="Q170" s="652"/>
      <c r="R170" s="109"/>
      <c r="S170" s="110"/>
      <c r="T170" s="109"/>
      <c r="U170" s="109"/>
      <c r="V170" s="109"/>
      <c r="W170" s="109"/>
      <c r="X170" s="110"/>
      <c r="Y170" s="109"/>
      <c r="Z170" s="110"/>
      <c r="AA170" s="110"/>
      <c r="AB170" s="110"/>
      <c r="AC170" s="111"/>
    </row>
    <row r="171" spans="1:29" ht="15.75" x14ac:dyDescent="0.25">
      <c r="A171" s="104"/>
      <c r="B171" s="647"/>
      <c r="C171" s="105"/>
      <c r="D171" s="106"/>
      <c r="E171" s="106"/>
      <c r="F171" s="653" t="s">
        <v>58</v>
      </c>
      <c r="G171" s="653"/>
      <c r="H171" s="653"/>
      <c r="I171" s="653"/>
      <c r="J171" s="653"/>
      <c r="K171" s="653"/>
      <c r="L171" s="653"/>
      <c r="M171" s="653"/>
      <c r="N171" s="653"/>
      <c r="O171" s="653"/>
      <c r="P171" s="653"/>
      <c r="Q171" s="653"/>
      <c r="R171" s="109"/>
      <c r="S171" s="110"/>
      <c r="T171" s="113">
        <f>VLOOKUP(G6,'dati scheda tecnica'!A5:T16,8,FALSE())</f>
        <v>0</v>
      </c>
      <c r="U171" s="109"/>
      <c r="V171" s="113">
        <f>VLOOKUP(G6,'dati scheda tecnica'!A5:T16,9,FALSE())</f>
        <v>0</v>
      </c>
      <c r="W171" s="109"/>
      <c r="X171" s="113">
        <f>T171+V171</f>
        <v>0</v>
      </c>
      <c r="Y171" s="109"/>
      <c r="Z171" s="110"/>
      <c r="AA171" s="110"/>
      <c r="AB171" s="110"/>
      <c r="AC171" s="111"/>
    </row>
    <row r="172" spans="1:29" ht="15.75" x14ac:dyDescent="0.25">
      <c r="A172" s="104"/>
      <c r="B172" s="647"/>
      <c r="C172" s="105"/>
      <c r="D172" s="106"/>
      <c r="E172" s="106"/>
      <c r="F172" s="107"/>
      <c r="G172" s="108"/>
      <c r="H172" s="108"/>
      <c r="I172" s="108"/>
      <c r="J172" s="108"/>
      <c r="K172" s="108"/>
      <c r="L172" s="108"/>
      <c r="M172" s="109"/>
      <c r="N172" s="108"/>
      <c r="O172" s="108"/>
      <c r="P172" s="109"/>
      <c r="Q172" s="109"/>
      <c r="R172" s="109"/>
      <c r="S172" s="110"/>
      <c r="T172" s="109"/>
      <c r="U172" s="109"/>
      <c r="V172" s="109"/>
      <c r="W172" s="109"/>
      <c r="X172" s="110"/>
      <c r="Y172" s="109"/>
      <c r="Z172" s="110"/>
      <c r="AA172" s="110"/>
      <c r="AB172" s="110"/>
      <c r="AC172" s="111"/>
    </row>
    <row r="173" spans="1:29" ht="25.5" x14ac:dyDescent="0.25">
      <c r="A173" s="104"/>
      <c r="B173" s="647"/>
      <c r="C173" s="105"/>
      <c r="D173" s="106"/>
      <c r="E173" s="106"/>
      <c r="F173" s="654" t="s">
        <v>59</v>
      </c>
      <c r="G173" s="654"/>
      <c r="H173" s="654"/>
      <c r="I173" s="654"/>
      <c r="J173" s="654"/>
      <c r="K173" s="654"/>
      <c r="L173" s="654"/>
      <c r="M173" s="654"/>
      <c r="N173" s="654"/>
      <c r="O173" s="654"/>
      <c r="P173" s="654"/>
      <c r="Q173" s="654"/>
      <c r="R173" s="654"/>
      <c r="S173" s="114"/>
      <c r="T173" s="115" t="s">
        <v>60</v>
      </c>
      <c r="U173" s="115"/>
      <c r="V173" s="116" t="s">
        <v>61</v>
      </c>
      <c r="W173" s="115"/>
      <c r="X173" s="117" t="s">
        <v>62</v>
      </c>
      <c r="Y173" s="109"/>
      <c r="Z173" s="110"/>
      <c r="AA173" s="110"/>
      <c r="AB173" s="110"/>
      <c r="AC173" s="111"/>
    </row>
    <row r="174" spans="1:29" ht="15.75" x14ac:dyDescent="0.25">
      <c r="A174" s="11"/>
      <c r="B174" s="647"/>
      <c r="D174" s="118"/>
      <c r="E174" s="118"/>
      <c r="F174" s="654"/>
      <c r="G174" s="654"/>
      <c r="H174" s="654"/>
      <c r="I174" s="654"/>
      <c r="J174" s="654"/>
      <c r="K174" s="654"/>
      <c r="L174" s="654"/>
      <c r="M174" s="654"/>
      <c r="N174" s="654"/>
      <c r="O174" s="654"/>
      <c r="P174" s="654"/>
      <c r="Q174" s="654"/>
      <c r="R174" s="654"/>
      <c r="S174" s="119"/>
      <c r="T174" s="120" t="s">
        <v>63</v>
      </c>
      <c r="U174" s="121"/>
      <c r="V174" s="122" t="s">
        <v>64</v>
      </c>
      <c r="W174" s="121"/>
      <c r="X174" s="122" t="s">
        <v>64</v>
      </c>
      <c r="Y174" s="121"/>
      <c r="Z174" s="123"/>
      <c r="AA174" s="123"/>
      <c r="AB174" s="123"/>
      <c r="AC174" s="13"/>
    </row>
    <row r="175" spans="1:29" ht="15.75" x14ac:dyDescent="0.25">
      <c r="A175" s="11"/>
      <c r="B175" s="647"/>
      <c r="D175" s="118"/>
      <c r="E175" s="118"/>
      <c r="F175" s="654"/>
      <c r="G175" s="654"/>
      <c r="H175" s="654"/>
      <c r="I175" s="654"/>
      <c r="J175" s="654"/>
      <c r="K175" s="654"/>
      <c r="L175" s="654"/>
      <c r="M175" s="654"/>
      <c r="N175" s="654"/>
      <c r="O175" s="654"/>
      <c r="P175" s="654"/>
      <c r="Q175" s="654"/>
      <c r="R175" s="654"/>
      <c r="S175" s="124"/>
      <c r="T175" s="125">
        <f>ABS(T171-T169)</f>
        <v>0</v>
      </c>
      <c r="U175" s="126"/>
      <c r="V175" s="127">
        <f>ABS(V171-V169)</f>
        <v>0</v>
      </c>
      <c r="W175" s="126"/>
      <c r="X175" s="127">
        <f>ABS(X171-X169)</f>
        <v>0</v>
      </c>
      <c r="Y175" s="121"/>
      <c r="Z175" s="123"/>
      <c r="AA175" s="123"/>
      <c r="AB175" s="123"/>
      <c r="AC175" s="13"/>
    </row>
    <row r="176" spans="1:29" ht="15.75" x14ac:dyDescent="0.25">
      <c r="A176" s="11"/>
      <c r="B176" s="647"/>
      <c r="D176" s="118"/>
      <c r="E176" s="11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8"/>
      <c r="Q176" s="128"/>
      <c r="R176" s="128"/>
      <c r="S176" s="123"/>
      <c r="T176" s="121"/>
      <c r="U176" s="121"/>
      <c r="V176" s="121"/>
      <c r="W176" s="121"/>
      <c r="X176" s="121"/>
      <c r="Y176" s="121"/>
      <c r="Z176" s="123"/>
      <c r="AA176" s="123"/>
      <c r="AB176" s="123"/>
      <c r="AC176" s="13"/>
    </row>
    <row r="177" spans="1:29" ht="15.75" x14ac:dyDescent="0.25">
      <c r="A177" s="11"/>
      <c r="B177" s="647"/>
      <c r="D177" s="118"/>
      <c r="E177" s="118"/>
      <c r="F177" s="655" t="s">
        <v>7</v>
      </c>
      <c r="G177" s="655"/>
      <c r="H177" s="655"/>
      <c r="I177" s="655"/>
      <c r="J177" s="655"/>
      <c r="K177" s="655"/>
      <c r="L177" s="655"/>
      <c r="M177" s="655"/>
      <c r="N177" s="655"/>
      <c r="O177" s="655"/>
      <c r="P177" s="655"/>
      <c r="Q177" s="655"/>
      <c r="R177" s="655"/>
      <c r="S177" s="655"/>
      <c r="T177" s="655"/>
      <c r="U177" s="655"/>
      <c r="V177" s="655"/>
      <c r="W177" s="655"/>
      <c r="X177" s="655"/>
      <c r="Y177" s="121"/>
      <c r="Z177" s="123"/>
      <c r="AA177" s="123"/>
      <c r="AB177" s="123"/>
      <c r="AC177" s="13"/>
    </row>
    <row r="178" spans="1:29" ht="15.75" x14ac:dyDescent="0.25">
      <c r="A178" s="11"/>
      <c r="B178" s="647"/>
      <c r="D178" s="118"/>
      <c r="E178" s="118"/>
      <c r="F178" s="655"/>
      <c r="G178" s="655"/>
      <c r="H178" s="655"/>
      <c r="I178" s="655"/>
      <c r="J178" s="655"/>
      <c r="K178" s="655"/>
      <c r="L178" s="655"/>
      <c r="M178" s="655"/>
      <c r="N178" s="655"/>
      <c r="O178" s="655"/>
      <c r="P178" s="655"/>
      <c r="Q178" s="655"/>
      <c r="R178" s="655"/>
      <c r="S178" s="655"/>
      <c r="T178" s="655"/>
      <c r="U178" s="655"/>
      <c r="V178" s="655"/>
      <c r="W178" s="655"/>
      <c r="X178" s="655"/>
      <c r="Y178" s="121"/>
      <c r="Z178" s="123"/>
      <c r="AA178" s="123"/>
      <c r="AB178" s="123"/>
      <c r="AC178" s="13"/>
    </row>
    <row r="179" spans="1:29" x14ac:dyDescent="0.25">
      <c r="A179" s="11"/>
      <c r="B179" s="647"/>
      <c r="F179" s="655"/>
      <c r="G179" s="655"/>
      <c r="H179" s="655"/>
      <c r="I179" s="655"/>
      <c r="J179" s="655"/>
      <c r="K179" s="655"/>
      <c r="L179" s="655"/>
      <c r="M179" s="655"/>
      <c r="N179" s="655"/>
      <c r="O179" s="655"/>
      <c r="P179" s="655"/>
      <c r="Q179" s="655"/>
      <c r="R179" s="655"/>
      <c r="S179" s="655"/>
      <c r="T179" s="655"/>
      <c r="U179" s="655"/>
      <c r="V179" s="655"/>
      <c r="W179" s="655"/>
      <c r="X179" s="655"/>
      <c r="Y179" s="121"/>
      <c r="Z179" s="123"/>
      <c r="AA179" s="123"/>
      <c r="AB179" s="123"/>
      <c r="AC179" s="13"/>
    </row>
    <row r="180" spans="1:29" x14ac:dyDescent="0.25">
      <c r="A180" s="11"/>
      <c r="F180" s="137"/>
      <c r="G180" s="138"/>
      <c r="H180" s="123"/>
      <c r="I180" s="123"/>
      <c r="J180" s="123"/>
      <c r="K180" s="123"/>
      <c r="L180" s="123"/>
      <c r="M180" s="121"/>
      <c r="N180" s="123"/>
      <c r="O180" s="138"/>
      <c r="P180" s="123"/>
      <c r="Q180" s="123"/>
      <c r="R180" s="121"/>
      <c r="S180" s="123"/>
      <c r="T180" s="121"/>
      <c r="U180" s="121"/>
      <c r="V180" s="121"/>
      <c r="W180" s="121"/>
      <c r="X180" s="123"/>
      <c r="Y180" s="121"/>
      <c r="Z180" s="123"/>
      <c r="AA180" s="123"/>
      <c r="AB180" s="123"/>
      <c r="AC180" s="13"/>
    </row>
    <row r="181" spans="1:29" x14ac:dyDescent="0.25">
      <c r="A181" s="130"/>
      <c r="B181" s="131"/>
      <c r="C181" s="132"/>
      <c r="D181" s="133"/>
      <c r="E181" s="133"/>
      <c r="F181" s="134"/>
      <c r="G181" s="135"/>
      <c r="H181" s="124"/>
      <c r="I181" s="124"/>
      <c r="J181" s="124"/>
      <c r="K181" s="124"/>
      <c r="L181" s="124"/>
      <c r="M181" s="126"/>
      <c r="N181" s="124"/>
      <c r="O181" s="135"/>
      <c r="P181" s="124"/>
      <c r="Q181" s="124"/>
      <c r="R181" s="126"/>
      <c r="S181" s="124"/>
      <c r="T181" s="126"/>
      <c r="U181" s="126"/>
      <c r="V181" s="126"/>
      <c r="W181" s="126"/>
      <c r="X181" s="124"/>
      <c r="Y181" s="126"/>
      <c r="Z181" s="124"/>
      <c r="AA181" s="124"/>
      <c r="AB181" s="124"/>
      <c r="AC181" s="136"/>
    </row>
  </sheetData>
  <sheetProtection algorithmName="SHA-512" hashValue="TXQwTCwh2DkGl1kkt8bODH9is8AGpYr09ZmMHYh2JgUag+kDAf6TaqSHarOq5bH5mBAdCs/SZ/UzIk1GfZ31fw==" saltValue="pVQpMtc8xGbvxImjuEafwg==" spinCount="100000" sheet="1" objects="1" scenarios="1"/>
  <mergeCells count="123">
    <mergeCell ref="C2:X2"/>
    <mergeCell ref="C4:X4"/>
    <mergeCell ref="C6:F6"/>
    <mergeCell ref="G6:J6"/>
    <mergeCell ref="K6:M6"/>
    <mergeCell ref="N6:X6"/>
    <mergeCell ref="C8:F8"/>
    <mergeCell ref="G8:X8"/>
    <mergeCell ref="C10:X10"/>
    <mergeCell ref="B12:AB12"/>
    <mergeCell ref="B14:B51"/>
    <mergeCell ref="D14:D16"/>
    <mergeCell ref="F14:H15"/>
    <mergeCell ref="J14:L14"/>
    <mergeCell ref="N14:N18"/>
    <mergeCell ref="P14:R15"/>
    <mergeCell ref="T14:T16"/>
    <mergeCell ref="V14:V16"/>
    <mergeCell ref="X14:X16"/>
    <mergeCell ref="Z14:Z16"/>
    <mergeCell ref="AB14:AB16"/>
    <mergeCell ref="J15:J17"/>
    <mergeCell ref="K15:K17"/>
    <mergeCell ref="L15:L18"/>
    <mergeCell ref="F16:F18"/>
    <mergeCell ref="G16:G18"/>
    <mergeCell ref="H16:H17"/>
    <mergeCell ref="P16:P18"/>
    <mergeCell ref="Q16:Q18"/>
    <mergeCell ref="R16:R18"/>
    <mergeCell ref="T17:T18"/>
    <mergeCell ref="V17:V18"/>
    <mergeCell ref="X17:X18"/>
    <mergeCell ref="F41:K41"/>
    <mergeCell ref="P42:Q42"/>
    <mergeCell ref="F43:Q43"/>
    <mergeCell ref="F45:R47"/>
    <mergeCell ref="F49:X51"/>
    <mergeCell ref="B56:B93"/>
    <mergeCell ref="D56:D58"/>
    <mergeCell ref="F56:H57"/>
    <mergeCell ref="J56:L56"/>
    <mergeCell ref="N56:N60"/>
    <mergeCell ref="P56:R57"/>
    <mergeCell ref="T56:T58"/>
    <mergeCell ref="V56:V58"/>
    <mergeCell ref="X56:X58"/>
    <mergeCell ref="F83:K83"/>
    <mergeCell ref="P84:Q84"/>
    <mergeCell ref="F85:Q85"/>
    <mergeCell ref="F87:R89"/>
    <mergeCell ref="F91:X93"/>
    <mergeCell ref="Z56:Z58"/>
    <mergeCell ref="AB56:AB58"/>
    <mergeCell ref="J57:J58"/>
    <mergeCell ref="K57:K59"/>
    <mergeCell ref="L57:L60"/>
    <mergeCell ref="F58:F60"/>
    <mergeCell ref="G58:G60"/>
    <mergeCell ref="H58:H59"/>
    <mergeCell ref="P58:P60"/>
    <mergeCell ref="Q58:Q60"/>
    <mergeCell ref="R58:R60"/>
    <mergeCell ref="J59:J60"/>
    <mergeCell ref="T59:T60"/>
    <mergeCell ref="V59:V60"/>
    <mergeCell ref="X59:X60"/>
    <mergeCell ref="B99:B136"/>
    <mergeCell ref="D99:D101"/>
    <mergeCell ref="F99:H100"/>
    <mergeCell ref="J99:L99"/>
    <mergeCell ref="N99:N103"/>
    <mergeCell ref="P99:R100"/>
    <mergeCell ref="T99:T101"/>
    <mergeCell ref="V99:V101"/>
    <mergeCell ref="X99:X101"/>
    <mergeCell ref="F126:K126"/>
    <mergeCell ref="P127:Q127"/>
    <mergeCell ref="F128:Q128"/>
    <mergeCell ref="F130:R132"/>
    <mergeCell ref="F134:X136"/>
    <mergeCell ref="Z99:Z101"/>
    <mergeCell ref="AB99:AB101"/>
    <mergeCell ref="J100:J102"/>
    <mergeCell ref="K100:K102"/>
    <mergeCell ref="L100:L103"/>
    <mergeCell ref="F101:F103"/>
    <mergeCell ref="G101:G103"/>
    <mergeCell ref="H101:H102"/>
    <mergeCell ref="P101:P103"/>
    <mergeCell ref="Q101:Q103"/>
    <mergeCell ref="R101:R103"/>
    <mergeCell ref="T102:T103"/>
    <mergeCell ref="V102:V103"/>
    <mergeCell ref="X102:X103"/>
    <mergeCell ref="B142:B179"/>
    <mergeCell ref="D142:D144"/>
    <mergeCell ref="F142:H143"/>
    <mergeCell ref="J142:L142"/>
    <mergeCell ref="N142:N146"/>
    <mergeCell ref="P142:R143"/>
    <mergeCell ref="T142:T144"/>
    <mergeCell ref="V142:V144"/>
    <mergeCell ref="X142:X144"/>
    <mergeCell ref="F169:K169"/>
    <mergeCell ref="P170:Q170"/>
    <mergeCell ref="F171:Q171"/>
    <mergeCell ref="F173:R175"/>
    <mergeCell ref="F177:X179"/>
    <mergeCell ref="Z142:Z144"/>
    <mergeCell ref="AB142:AB144"/>
    <mergeCell ref="J143:J145"/>
    <mergeCell ref="K143:K145"/>
    <mergeCell ref="L143:L146"/>
    <mergeCell ref="F144:F146"/>
    <mergeCell ref="G144:G146"/>
    <mergeCell ref="H144:H145"/>
    <mergeCell ref="P144:P146"/>
    <mergeCell ref="Q144:Q146"/>
    <mergeCell ref="R144:R146"/>
    <mergeCell ref="T145:T146"/>
    <mergeCell ref="V145:V146"/>
    <mergeCell ref="X145:X146"/>
  </mergeCells>
  <conditionalFormatting sqref="J20:L40">
    <cfRule type="containsText" dxfId="7" priority="8" operator="containsText" text="NO">
      <formula>NOT(ISERROR(SEARCH("NO",J20)))</formula>
    </cfRule>
  </conditionalFormatting>
  <conditionalFormatting sqref="J62:L82">
    <cfRule type="containsText" dxfId="6" priority="6" operator="containsText" text="NO">
      <formula>NOT(ISERROR(SEARCH("NO",J62)))</formula>
    </cfRule>
  </conditionalFormatting>
  <conditionalFormatting sqref="J105:L125">
    <cfRule type="containsText" dxfId="5" priority="4" operator="containsText" text="NO">
      <formula>NOT(ISERROR(SEARCH("NO",J105)))</formula>
    </cfRule>
  </conditionalFormatting>
  <conditionalFormatting sqref="J148:L168">
    <cfRule type="containsText" dxfId="4" priority="2" operator="containsText" text="NO">
      <formula>NOT(ISERROR(SEARCH("NO",J148)))</formula>
    </cfRule>
  </conditionalFormatting>
  <conditionalFormatting sqref="K20:K40">
    <cfRule type="cellIs" dxfId="3" priority="9" operator="equal">
      <formula>"NO m."</formula>
    </cfRule>
  </conditionalFormatting>
  <conditionalFormatting sqref="K62:K82">
    <cfRule type="cellIs" dxfId="2" priority="7" operator="equal">
      <formula>"NO m."</formula>
    </cfRule>
  </conditionalFormatting>
  <conditionalFormatting sqref="K105:K125">
    <cfRule type="cellIs" dxfId="1" priority="5" operator="equal">
      <formula>"NO m."</formula>
    </cfRule>
  </conditionalFormatting>
  <conditionalFormatting sqref="K148:K168">
    <cfRule type="cellIs" dxfId="0" priority="3" operator="equal">
      <formula>"NO m."</formula>
    </cfRule>
  </conditionalFormatting>
  <dataValidations count="9">
    <dataValidation type="decimal" operator="greaterThanOrEqual" allowBlank="1" showInputMessage="1" showErrorMessage="1" sqref="N20:N41 P20:P39 P40:Q41 T41 V41 X41 N62:N83 P62:P81 P82:Q83 T83 V83 X83 N105:N126 P105:P124 P125:Q126 T126 V126 X126 N148:N169 P148:Q169 T169 V169 X169" xr:uid="{00000000-0002-0000-0000-000000000000}">
      <formula1>0</formula1>
      <formula2>0</formula2>
    </dataValidation>
    <dataValidation type="list" allowBlank="1" showInputMessage="1" showErrorMessage="1" sqref="Z20:AB41 Z62:AB83 Z105:AB126 Z148:AB169" xr:uid="{00000000-0002-0000-0000-000001000000}">
      <formula1>"SI,-"</formula1>
      <formula2>0</formula2>
    </dataValidation>
    <dataValidation type="date" operator="greaterThanOrEqual" allowBlank="1" showInputMessage="1" showErrorMessage="1" prompt="data successiva al 17/04/2019" sqref="H20:H39 H62:H81 H105:H124 H148:H167" xr:uid="{00000000-0002-0000-0000-000002000000}">
      <formula1>43572</formula1>
      <formula2>0</formula2>
    </dataValidation>
    <dataValidation type="list" allowBlank="1" showInputMessage="1" showErrorMessage="1" sqref="J20:J39" xr:uid="{00000000-0002-0000-0000-000003000000}">
      <formula1>"GNL,GNC,Ibrido (Metano/elettrico)"</formula1>
      <formula2>0</formula2>
    </dataValidation>
    <dataValidation type="list" allowBlank="1" showInputMessage="1" showErrorMessage="1" sqref="J62:J81" xr:uid="{00000000-0002-0000-0000-000004000000}">
      <formula1>"elettrico,"</formula1>
      <formula2>0</formula2>
    </dataValidation>
    <dataValidation type="list" allowBlank="1" showInputMessage="1" showErrorMessage="1" sqref="J148:J167" xr:uid="{00000000-0002-0000-0000-000005000000}">
      <formula1>"Diesel (euro 6),Ibrido (diesel-elettr.),"</formula1>
      <formula2>0</formula2>
    </dataValidation>
    <dataValidation type="list" allowBlank="1" showInputMessage="1" showErrorMessage="1" sqref="J105:J124" xr:uid="{00000000-0002-0000-0000-000006000000}">
      <formula1>"idrogeno"</formula1>
      <formula2>0</formula2>
    </dataValidation>
    <dataValidation type="list" allowBlank="1" showInputMessage="1" showErrorMessage="1" sqref="K20:K39 K62:K81 K105:K124 K148:K167" xr:uid="{00000000-0002-0000-0000-000007000000}">
      <formula1>"classe I,classe A"</formula1>
      <formula2>0</formula2>
    </dataValidation>
    <dataValidation operator="greaterThanOrEqual" allowBlank="1" showInputMessage="1" showErrorMessage="1" sqref="Q20:Q39 Q62:Q81 Q105:Q124" xr:uid="{00000000-0002-0000-0000-000008000000}">
      <formula1>0</formula1>
      <formula2>0</formula2>
    </dataValidation>
  </dataValidations>
  <pageMargins left="0.7" right="0.7" top="0.75" bottom="0.75" header="0.511811023622047" footer="0.511811023622047"/>
  <pageSetup paperSize="8"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9000000}">
          <x14:formula1>
            <xm:f>'https://mitgov-my.sharepoint.com/nuova condivisa div3/condivisa div3/psnms/contabilità/art 4 comuni/format rendicontazione/fabbbio/[anticipazione_di_345_2016_annualita_2015_e_2016_agg._di 19_2022_v04.3.2021.xlsx]foglio1'!#REF!</xm:f>
          </x14:formula1>
          <x14:formula2>
            <xm:f>0</xm:f>
          </x14:formula2>
          <xm:sqref>H40 H82 H125 H168</xm:sqref>
        </x14:dataValidation>
        <x14:dataValidation type="list" allowBlank="1" showInputMessage="1" showErrorMessage="1" prompt="Scegliere il comune beneficiario dal menù a tendina_x000a_" xr:uid="{00000000-0002-0000-0000-00000A000000}">
          <x14:formula1>
            <xm:f>'DATI EROGAZIONI'!$A$2:$A$13</xm:f>
          </x14:formula1>
          <x14:formula2>
            <xm:f>0</xm:f>
          </x14:formula2>
          <xm:sqref>G6:J6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80"/>
  <sheetViews>
    <sheetView topLeftCell="A72" zoomScale="82" zoomScaleNormal="82" workbookViewId="0">
      <selection activeCell="T83" sqref="T83"/>
    </sheetView>
  </sheetViews>
  <sheetFormatPr defaultColWidth="8.7109375" defaultRowHeight="15" x14ac:dyDescent="0.25"/>
  <cols>
    <col min="1" max="1" width="8.7109375" style="1"/>
    <col min="2" max="2" width="26.140625" style="1" customWidth="1"/>
    <col min="3" max="3" width="21.7109375" style="1" customWidth="1"/>
    <col min="4" max="4" width="15.42578125" style="1" customWidth="1"/>
    <col min="5" max="5" width="11.5703125" style="1" customWidth="1"/>
    <col min="6" max="6" width="13.28515625" style="1" customWidth="1"/>
    <col min="7" max="7" width="17.85546875" style="1" customWidth="1"/>
    <col min="8" max="8" width="17.140625" style="1" customWidth="1"/>
    <col min="9" max="9" width="11.28515625" style="1" customWidth="1"/>
    <col min="10" max="10" width="14" style="1" customWidth="1"/>
    <col min="11" max="12" width="12.140625" style="1" customWidth="1"/>
    <col min="13" max="13" width="18" style="1" customWidth="1"/>
    <col min="14" max="14" width="17.85546875" style="1" customWidth="1"/>
    <col min="15" max="15" width="13.7109375" style="1" customWidth="1"/>
    <col min="16" max="16" width="11.28515625" style="1" customWidth="1"/>
    <col min="17" max="17" width="13.5703125" style="1" customWidth="1"/>
    <col min="18" max="18" width="16.85546875" style="1" customWidth="1"/>
    <col min="19" max="19" width="14.28515625" style="1" customWidth="1"/>
    <col min="20" max="20" width="22.7109375" style="1" customWidth="1"/>
    <col min="21" max="16384" width="8.7109375" style="1"/>
  </cols>
  <sheetData>
    <row r="1" spans="1:29" x14ac:dyDescent="0.25">
      <c r="A1" s="5"/>
      <c r="B1" s="6"/>
      <c r="C1" s="7"/>
      <c r="D1" s="8"/>
      <c r="E1" s="8"/>
      <c r="F1" s="8"/>
      <c r="G1" s="9"/>
      <c r="H1" s="157"/>
      <c r="I1" s="6"/>
      <c r="J1" s="6"/>
      <c r="K1" s="6"/>
      <c r="L1" s="6"/>
      <c r="M1" s="6"/>
      <c r="N1" s="6"/>
      <c r="O1" s="6"/>
      <c r="P1" s="7"/>
      <c r="Q1" s="6"/>
      <c r="R1" s="9"/>
      <c r="S1" s="6"/>
      <c r="T1" s="6"/>
      <c r="U1" s="6"/>
      <c r="V1" s="7"/>
      <c r="W1" s="7"/>
      <c r="X1" s="6"/>
      <c r="Y1" s="7"/>
      <c r="Z1" s="7"/>
      <c r="AA1" s="7"/>
      <c r="AB1" s="7"/>
      <c r="AC1" s="6"/>
    </row>
    <row r="2" spans="1:29" ht="36.75" customHeight="1" x14ac:dyDescent="0.25">
      <c r="A2" s="688" t="s">
        <v>0</v>
      </c>
      <c r="B2" s="688"/>
      <c r="C2" s="688"/>
      <c r="D2" s="688"/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8"/>
      <c r="P2" s="688"/>
      <c r="Q2" s="688"/>
      <c r="R2" s="688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</row>
    <row r="3" spans="1:29" ht="22.5" x14ac:dyDescent="0.25">
      <c r="A3" s="1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1:29" ht="18" x14ac:dyDescent="0.25">
      <c r="A4" s="689" t="s">
        <v>420</v>
      </c>
      <c r="B4" s="689"/>
      <c r="C4" s="689"/>
      <c r="D4" s="68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</row>
    <row r="5" spans="1:29" ht="18" x14ac:dyDescent="0.25">
      <c r="A5" s="160"/>
      <c r="B5" s="31"/>
      <c r="C5" s="31"/>
      <c r="D5" s="31"/>
      <c r="E5" s="31"/>
      <c r="F5" s="31"/>
      <c r="G5" s="31"/>
      <c r="H5" s="31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</row>
    <row r="6" spans="1:29" ht="27" x14ac:dyDescent="0.25">
      <c r="A6" s="805" t="s">
        <v>421</v>
      </c>
      <c r="B6" s="805"/>
      <c r="C6" s="805"/>
      <c r="D6" s="810" t="s">
        <v>399</v>
      </c>
      <c r="E6" s="810"/>
      <c r="F6" s="810"/>
      <c r="G6" s="16"/>
      <c r="H6" s="811" t="s">
        <v>349</v>
      </c>
      <c r="I6" s="811"/>
      <c r="J6" s="811"/>
      <c r="K6" s="811"/>
      <c r="L6" s="16"/>
      <c r="M6" s="811" t="s">
        <v>350</v>
      </c>
      <c r="N6" s="811"/>
      <c r="O6" s="811"/>
      <c r="P6" s="811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29" ht="15" customHeight="1" x14ac:dyDescent="0.25">
      <c r="A7" s="805"/>
      <c r="B7" s="805"/>
      <c r="C7" s="805"/>
      <c r="D7" s="810"/>
      <c r="E7" s="810"/>
      <c r="F7" s="810"/>
      <c r="H7" s="812" t="s">
        <v>351</v>
      </c>
      <c r="I7" s="812"/>
      <c r="J7" s="812"/>
      <c r="K7" s="447">
        <f>'urbano_PIANO_INV-INFR'!F120</f>
        <v>0</v>
      </c>
      <c r="L7" s="164"/>
      <c r="M7" s="812" t="s">
        <v>352</v>
      </c>
      <c r="N7" s="812"/>
      <c r="O7" s="812"/>
      <c r="P7" s="447">
        <f>M78</f>
        <v>0</v>
      </c>
    </row>
    <row r="8" spans="1:29" ht="12.75" customHeight="1" x14ac:dyDescent="0.45">
      <c r="A8" s="165"/>
      <c r="B8" s="165"/>
      <c r="C8" s="165"/>
      <c r="D8" s="165"/>
      <c r="E8" s="166"/>
      <c r="F8" s="166"/>
      <c r="H8" s="11"/>
      <c r="I8" s="166"/>
      <c r="J8" s="166"/>
      <c r="K8" s="510"/>
      <c r="L8" s="166"/>
      <c r="M8" s="11"/>
      <c r="N8" s="166"/>
      <c r="O8" s="166"/>
      <c r="P8" s="510"/>
      <c r="Q8" s="166"/>
      <c r="R8" s="166"/>
      <c r="S8" s="166"/>
      <c r="T8" s="166"/>
      <c r="U8" s="166"/>
      <c r="V8" s="167"/>
      <c r="W8" s="167"/>
      <c r="X8" s="167"/>
      <c r="Y8" s="2"/>
      <c r="Z8" s="158"/>
      <c r="AA8" s="168"/>
      <c r="AB8" s="168"/>
      <c r="AC8" s="168"/>
    </row>
    <row r="9" spans="1:29" ht="38.25" customHeight="1" x14ac:dyDescent="0.25">
      <c r="A9" s="805" t="s">
        <v>353</v>
      </c>
      <c r="B9" s="805"/>
      <c r="C9" s="805"/>
      <c r="D9" s="806">
        <f>'urbano_PIANO_INV-INFR'!G92</f>
        <v>0</v>
      </c>
      <c r="E9" s="806"/>
      <c r="F9" s="806"/>
      <c r="H9" s="807" t="s">
        <v>354</v>
      </c>
      <c r="I9" s="807"/>
      <c r="J9" s="807"/>
      <c r="K9" s="447">
        <f>'urbano_PIANO_INV-INFR'!G120</f>
        <v>0</v>
      </c>
      <c r="L9" s="170"/>
      <c r="M9" s="807" t="s">
        <v>355</v>
      </c>
      <c r="N9" s="807"/>
      <c r="O9" s="807"/>
      <c r="P9" s="447">
        <f>S78</f>
        <v>0</v>
      </c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</row>
    <row r="10" spans="1:29" x14ac:dyDescent="0.25">
      <c r="H10" s="11"/>
      <c r="K10" s="511"/>
      <c r="M10" s="11"/>
      <c r="P10" s="511"/>
    </row>
    <row r="11" spans="1:29" ht="33" customHeight="1" x14ac:dyDescent="0.25">
      <c r="A11" s="823" t="s">
        <v>4</v>
      </c>
      <c r="B11" s="823"/>
      <c r="C11" s="823"/>
      <c r="D11" s="809"/>
      <c r="E11" s="809"/>
      <c r="F11" s="809"/>
      <c r="H11" s="807" t="s">
        <v>356</v>
      </c>
      <c r="I11" s="807"/>
      <c r="J11" s="807"/>
      <c r="K11" s="447">
        <f>K7-K9</f>
        <v>0</v>
      </c>
      <c r="L11" s="171"/>
      <c r="M11" s="807" t="s">
        <v>356</v>
      </c>
      <c r="N11" s="807"/>
      <c r="O11" s="807"/>
      <c r="P11" s="447">
        <f>P7-P9</f>
        <v>0</v>
      </c>
      <c r="Q11" s="171"/>
    </row>
    <row r="13" spans="1:29" ht="36" customHeight="1" x14ac:dyDescent="0.25">
      <c r="A13" s="828" t="s">
        <v>201</v>
      </c>
      <c r="B13" s="828"/>
      <c r="C13" s="828"/>
      <c r="D13" s="828"/>
      <c r="E13" s="828"/>
      <c r="F13" s="828"/>
      <c r="G13" s="828"/>
      <c r="H13" s="828"/>
      <c r="I13" s="828"/>
      <c r="J13" s="828"/>
      <c r="K13" s="828"/>
      <c r="L13" s="828"/>
      <c r="M13" s="828"/>
      <c r="N13" s="828"/>
      <c r="O13" s="828"/>
      <c r="P13" s="828"/>
      <c r="Q13" s="828"/>
      <c r="R13" s="828"/>
      <c r="S13" s="300"/>
      <c r="T13" s="300"/>
    </row>
    <row r="14" spans="1:29" x14ac:dyDescent="0.25">
      <c r="K14" s="295"/>
    </row>
    <row r="15" spans="1:29" ht="15.75" customHeight="1" x14ac:dyDescent="0.25">
      <c r="A15" s="829" t="s">
        <v>357</v>
      </c>
      <c r="B15" s="830" t="s">
        <v>358</v>
      </c>
      <c r="C15" s="831" t="s">
        <v>359</v>
      </c>
      <c r="D15" s="832" t="s">
        <v>360</v>
      </c>
      <c r="E15" s="832"/>
      <c r="F15" s="832"/>
      <c r="G15" s="832"/>
      <c r="H15" s="832"/>
      <c r="I15" s="832"/>
      <c r="J15" s="832"/>
      <c r="K15" s="833" t="s">
        <v>361</v>
      </c>
      <c r="L15" s="833"/>
      <c r="M15" s="833"/>
      <c r="N15" s="833"/>
      <c r="O15" s="833"/>
      <c r="P15" s="833"/>
      <c r="Q15" s="833"/>
      <c r="R15" s="834" t="s">
        <v>362</v>
      </c>
    </row>
    <row r="16" spans="1:29" ht="60.75" x14ac:dyDescent="0.25">
      <c r="A16" s="829"/>
      <c r="B16" s="830"/>
      <c r="C16" s="831"/>
      <c r="D16" s="571" t="s">
        <v>422</v>
      </c>
      <c r="E16" s="572" t="s">
        <v>423</v>
      </c>
      <c r="F16" s="572" t="s">
        <v>424</v>
      </c>
      <c r="G16" s="572" t="s">
        <v>366</v>
      </c>
      <c r="H16" s="572" t="s">
        <v>425</v>
      </c>
      <c r="I16" s="572" t="s">
        <v>368</v>
      </c>
      <c r="J16" s="573" t="s">
        <v>369</v>
      </c>
      <c r="K16" s="574" t="s">
        <v>370</v>
      </c>
      <c r="L16" s="575" t="s">
        <v>371</v>
      </c>
      <c r="M16" s="575" t="s">
        <v>372</v>
      </c>
      <c r="N16" s="575" t="s">
        <v>373</v>
      </c>
      <c r="O16" s="575" t="s">
        <v>374</v>
      </c>
      <c r="P16" s="576" t="s">
        <v>368</v>
      </c>
      <c r="Q16" s="577" t="s">
        <v>369</v>
      </c>
      <c r="R16" s="834"/>
    </row>
    <row r="17" spans="1:18" x14ac:dyDescent="0.25">
      <c r="A17" s="829"/>
      <c r="B17" s="830"/>
      <c r="C17" s="831"/>
      <c r="D17" s="578" t="s">
        <v>302</v>
      </c>
      <c r="E17" s="579" t="s">
        <v>302</v>
      </c>
      <c r="F17" s="579" t="s">
        <v>302</v>
      </c>
      <c r="G17" s="579" t="s">
        <v>302</v>
      </c>
      <c r="H17" s="579" t="s">
        <v>302</v>
      </c>
      <c r="I17" s="579" t="s">
        <v>302</v>
      </c>
      <c r="J17" s="580" t="s">
        <v>302</v>
      </c>
      <c r="K17" s="581" t="s">
        <v>302</v>
      </c>
      <c r="L17" s="579" t="s">
        <v>302</v>
      </c>
      <c r="M17" s="579" t="s">
        <v>302</v>
      </c>
      <c r="N17" s="579" t="s">
        <v>302</v>
      </c>
      <c r="O17" s="579" t="s">
        <v>302</v>
      </c>
      <c r="P17" s="579" t="s">
        <v>302</v>
      </c>
      <c r="Q17" s="580" t="s">
        <v>302</v>
      </c>
      <c r="R17" s="582" t="s">
        <v>375</v>
      </c>
    </row>
    <row r="18" spans="1:18" x14ac:dyDescent="0.25">
      <c r="A18" s="524" t="s">
        <v>203</v>
      </c>
      <c r="B18" s="333"/>
      <c r="C18" s="525"/>
      <c r="D18" s="526"/>
      <c r="E18" s="527"/>
      <c r="F18" s="527"/>
      <c r="G18" s="527"/>
      <c r="H18" s="528">
        <f t="shared" ref="H18:H41" si="0">F18+D18</f>
        <v>0</v>
      </c>
      <c r="I18" s="527">
        <f t="shared" ref="I18:I41" si="1">H18*0.5%</f>
        <v>0</v>
      </c>
      <c r="J18" s="529">
        <f t="shared" ref="J18:J41" si="2">H18-I18</f>
        <v>0</v>
      </c>
      <c r="K18" s="530"/>
      <c r="L18" s="531"/>
      <c r="M18" s="531"/>
      <c r="N18" s="531"/>
      <c r="O18" s="532">
        <f t="shared" ref="O18:O41" si="3">N18+L18</f>
        <v>0</v>
      </c>
      <c r="P18" s="531">
        <f t="shared" ref="P18:P41" si="4">O18*0.5%</f>
        <v>0</v>
      </c>
      <c r="Q18" s="533">
        <f t="shared" ref="Q18:Q41" si="5">O18-P18</f>
        <v>0</v>
      </c>
      <c r="R18" s="534"/>
    </row>
    <row r="19" spans="1:18" x14ac:dyDescent="0.25">
      <c r="A19" s="467" t="s">
        <v>212</v>
      </c>
      <c r="B19" s="333"/>
      <c r="C19" s="535"/>
      <c r="D19" s="536"/>
      <c r="E19" s="470"/>
      <c r="F19" s="470"/>
      <c r="G19" s="470"/>
      <c r="H19" s="528">
        <f t="shared" si="0"/>
        <v>0</v>
      </c>
      <c r="I19" s="470">
        <f t="shared" si="1"/>
        <v>0</v>
      </c>
      <c r="J19" s="537">
        <f t="shared" si="2"/>
        <v>0</v>
      </c>
      <c r="K19" s="538"/>
      <c r="L19" s="473"/>
      <c r="M19" s="473"/>
      <c r="N19" s="473"/>
      <c r="O19" s="474">
        <f t="shared" si="3"/>
        <v>0</v>
      </c>
      <c r="P19" s="473">
        <f t="shared" si="4"/>
        <v>0</v>
      </c>
      <c r="Q19" s="539">
        <f t="shared" si="5"/>
        <v>0</v>
      </c>
      <c r="R19" s="540"/>
    </row>
    <row r="20" spans="1:18" x14ac:dyDescent="0.25">
      <c r="A20" s="524" t="s">
        <v>204</v>
      </c>
      <c r="B20" s="333"/>
      <c r="C20" s="535"/>
      <c r="D20" s="536"/>
      <c r="E20" s="470"/>
      <c r="F20" s="470"/>
      <c r="G20" s="470"/>
      <c r="H20" s="528">
        <f t="shared" si="0"/>
        <v>0</v>
      </c>
      <c r="I20" s="527">
        <f t="shared" si="1"/>
        <v>0</v>
      </c>
      <c r="J20" s="529">
        <f t="shared" si="2"/>
        <v>0</v>
      </c>
      <c r="K20" s="530"/>
      <c r="L20" s="531"/>
      <c r="M20" s="531"/>
      <c r="N20" s="531"/>
      <c r="O20" s="532">
        <f t="shared" si="3"/>
        <v>0</v>
      </c>
      <c r="P20" s="531">
        <f t="shared" si="4"/>
        <v>0</v>
      </c>
      <c r="Q20" s="533">
        <f t="shared" si="5"/>
        <v>0</v>
      </c>
      <c r="R20" s="534"/>
    </row>
    <row r="21" spans="1:18" x14ac:dyDescent="0.25">
      <c r="A21" s="524" t="s">
        <v>204</v>
      </c>
      <c r="B21" s="333"/>
      <c r="C21" s="525"/>
      <c r="D21" s="526"/>
      <c r="E21" s="527"/>
      <c r="F21" s="527"/>
      <c r="G21" s="527"/>
      <c r="H21" s="528">
        <f t="shared" si="0"/>
        <v>0</v>
      </c>
      <c r="I21" s="527">
        <f t="shared" si="1"/>
        <v>0</v>
      </c>
      <c r="J21" s="529">
        <f t="shared" si="2"/>
        <v>0</v>
      </c>
      <c r="K21" s="530"/>
      <c r="L21" s="531"/>
      <c r="M21" s="531"/>
      <c r="N21" s="531"/>
      <c r="O21" s="532">
        <f t="shared" si="3"/>
        <v>0</v>
      </c>
      <c r="P21" s="531">
        <f t="shared" si="4"/>
        <v>0</v>
      </c>
      <c r="Q21" s="533">
        <f t="shared" si="5"/>
        <v>0</v>
      </c>
      <c r="R21" s="534"/>
    </row>
    <row r="22" spans="1:18" x14ac:dyDescent="0.25">
      <c r="A22" s="467" t="s">
        <v>212</v>
      </c>
      <c r="B22" s="333"/>
      <c r="C22" s="535"/>
      <c r="D22" s="536"/>
      <c r="E22" s="470"/>
      <c r="F22" s="470"/>
      <c r="G22" s="470"/>
      <c r="H22" s="528">
        <f t="shared" si="0"/>
        <v>0</v>
      </c>
      <c r="I22" s="470">
        <f t="shared" si="1"/>
        <v>0</v>
      </c>
      <c r="J22" s="537">
        <f t="shared" si="2"/>
        <v>0</v>
      </c>
      <c r="K22" s="538"/>
      <c r="L22" s="473"/>
      <c r="M22" s="473"/>
      <c r="N22" s="473"/>
      <c r="O22" s="474">
        <f t="shared" si="3"/>
        <v>0</v>
      </c>
      <c r="P22" s="473">
        <f t="shared" si="4"/>
        <v>0</v>
      </c>
      <c r="Q22" s="539">
        <f t="shared" si="5"/>
        <v>0</v>
      </c>
      <c r="R22" s="540"/>
    </row>
    <row r="23" spans="1:18" x14ac:dyDescent="0.25">
      <c r="A23" s="524" t="s">
        <v>205</v>
      </c>
      <c r="B23" s="333"/>
      <c r="C23" s="535"/>
      <c r="D23" s="536"/>
      <c r="E23" s="470"/>
      <c r="F23" s="470"/>
      <c r="G23" s="470"/>
      <c r="H23" s="528">
        <f t="shared" si="0"/>
        <v>0</v>
      </c>
      <c r="I23" s="527">
        <f t="shared" si="1"/>
        <v>0</v>
      </c>
      <c r="J23" s="529">
        <f t="shared" si="2"/>
        <v>0</v>
      </c>
      <c r="K23" s="530"/>
      <c r="L23" s="531"/>
      <c r="M23" s="531"/>
      <c r="N23" s="531"/>
      <c r="O23" s="532">
        <f t="shared" si="3"/>
        <v>0</v>
      </c>
      <c r="P23" s="531">
        <f t="shared" si="4"/>
        <v>0</v>
      </c>
      <c r="Q23" s="533">
        <f t="shared" si="5"/>
        <v>0</v>
      </c>
      <c r="R23" s="534"/>
    </row>
    <row r="24" spans="1:18" x14ac:dyDescent="0.25">
      <c r="A24" s="524" t="s">
        <v>205</v>
      </c>
      <c r="B24" s="333"/>
      <c r="C24" s="525"/>
      <c r="D24" s="526"/>
      <c r="E24" s="527"/>
      <c r="F24" s="527"/>
      <c r="G24" s="527"/>
      <c r="H24" s="528">
        <f t="shared" si="0"/>
        <v>0</v>
      </c>
      <c r="I24" s="527">
        <f t="shared" si="1"/>
        <v>0</v>
      </c>
      <c r="J24" s="529">
        <f t="shared" si="2"/>
        <v>0</v>
      </c>
      <c r="K24" s="530"/>
      <c r="L24" s="531"/>
      <c r="M24" s="531"/>
      <c r="N24" s="531"/>
      <c r="O24" s="532">
        <f t="shared" si="3"/>
        <v>0</v>
      </c>
      <c r="P24" s="531">
        <f t="shared" si="4"/>
        <v>0</v>
      </c>
      <c r="Q24" s="533">
        <f t="shared" si="5"/>
        <v>0</v>
      </c>
      <c r="R24" s="534"/>
    </row>
    <row r="25" spans="1:18" x14ac:dyDescent="0.25">
      <c r="A25" s="467" t="s">
        <v>212</v>
      </c>
      <c r="B25" s="333"/>
      <c r="C25" s="535"/>
      <c r="D25" s="536"/>
      <c r="E25" s="470"/>
      <c r="F25" s="470"/>
      <c r="G25" s="470"/>
      <c r="H25" s="528">
        <f t="shared" si="0"/>
        <v>0</v>
      </c>
      <c r="I25" s="470">
        <f t="shared" si="1"/>
        <v>0</v>
      </c>
      <c r="J25" s="537">
        <f t="shared" si="2"/>
        <v>0</v>
      </c>
      <c r="K25" s="538"/>
      <c r="L25" s="473"/>
      <c r="M25" s="473"/>
      <c r="N25" s="473"/>
      <c r="O25" s="474">
        <f t="shared" si="3"/>
        <v>0</v>
      </c>
      <c r="P25" s="473">
        <f t="shared" si="4"/>
        <v>0</v>
      </c>
      <c r="Q25" s="539">
        <f t="shared" si="5"/>
        <v>0</v>
      </c>
      <c r="R25" s="540"/>
    </row>
    <row r="26" spans="1:18" x14ac:dyDescent="0.25">
      <c r="A26" s="524" t="s">
        <v>206</v>
      </c>
      <c r="B26" s="333"/>
      <c r="C26" s="535"/>
      <c r="D26" s="536"/>
      <c r="E26" s="470"/>
      <c r="F26" s="470"/>
      <c r="G26" s="470"/>
      <c r="H26" s="528">
        <f t="shared" si="0"/>
        <v>0</v>
      </c>
      <c r="I26" s="527">
        <f t="shared" si="1"/>
        <v>0</v>
      </c>
      <c r="J26" s="529">
        <f t="shared" si="2"/>
        <v>0</v>
      </c>
      <c r="K26" s="530"/>
      <c r="L26" s="531"/>
      <c r="M26" s="531"/>
      <c r="N26" s="531"/>
      <c r="O26" s="532">
        <f t="shared" si="3"/>
        <v>0</v>
      </c>
      <c r="P26" s="531">
        <f t="shared" si="4"/>
        <v>0</v>
      </c>
      <c r="Q26" s="533">
        <f t="shared" si="5"/>
        <v>0</v>
      </c>
      <c r="R26" s="534"/>
    </row>
    <row r="27" spans="1:18" x14ac:dyDescent="0.25">
      <c r="A27" s="524" t="s">
        <v>206</v>
      </c>
      <c r="B27" s="333"/>
      <c r="C27" s="525"/>
      <c r="D27" s="526"/>
      <c r="E27" s="527"/>
      <c r="F27" s="527"/>
      <c r="G27" s="527"/>
      <c r="H27" s="528">
        <f t="shared" si="0"/>
        <v>0</v>
      </c>
      <c r="I27" s="527">
        <f t="shared" si="1"/>
        <v>0</v>
      </c>
      <c r="J27" s="529">
        <f t="shared" si="2"/>
        <v>0</v>
      </c>
      <c r="K27" s="530"/>
      <c r="L27" s="531"/>
      <c r="M27" s="531"/>
      <c r="N27" s="531"/>
      <c r="O27" s="532">
        <f t="shared" si="3"/>
        <v>0</v>
      </c>
      <c r="P27" s="531">
        <f t="shared" si="4"/>
        <v>0</v>
      </c>
      <c r="Q27" s="533">
        <f t="shared" si="5"/>
        <v>0</v>
      </c>
      <c r="R27" s="534"/>
    </row>
    <row r="28" spans="1:18" x14ac:dyDescent="0.25">
      <c r="A28" s="467" t="s">
        <v>212</v>
      </c>
      <c r="B28" s="333"/>
      <c r="C28" s="535"/>
      <c r="D28" s="536"/>
      <c r="E28" s="470"/>
      <c r="F28" s="470"/>
      <c r="G28" s="470"/>
      <c r="H28" s="528">
        <f t="shared" si="0"/>
        <v>0</v>
      </c>
      <c r="I28" s="470">
        <f t="shared" si="1"/>
        <v>0</v>
      </c>
      <c r="J28" s="537">
        <f t="shared" si="2"/>
        <v>0</v>
      </c>
      <c r="K28" s="538"/>
      <c r="L28" s="473"/>
      <c r="M28" s="473"/>
      <c r="N28" s="473"/>
      <c r="O28" s="474">
        <f t="shared" si="3"/>
        <v>0</v>
      </c>
      <c r="P28" s="473">
        <f t="shared" si="4"/>
        <v>0</v>
      </c>
      <c r="Q28" s="539">
        <f t="shared" si="5"/>
        <v>0</v>
      </c>
      <c r="R28" s="540"/>
    </row>
    <row r="29" spans="1:18" x14ac:dyDescent="0.25">
      <c r="A29" s="524" t="s">
        <v>207</v>
      </c>
      <c r="B29" s="333"/>
      <c r="C29" s="535"/>
      <c r="D29" s="536"/>
      <c r="E29" s="470"/>
      <c r="F29" s="470"/>
      <c r="G29" s="470"/>
      <c r="H29" s="528">
        <f t="shared" si="0"/>
        <v>0</v>
      </c>
      <c r="I29" s="527">
        <f t="shared" si="1"/>
        <v>0</v>
      </c>
      <c r="J29" s="529">
        <f t="shared" si="2"/>
        <v>0</v>
      </c>
      <c r="K29" s="530"/>
      <c r="L29" s="531"/>
      <c r="M29" s="531"/>
      <c r="N29" s="531"/>
      <c r="O29" s="532">
        <f t="shared" si="3"/>
        <v>0</v>
      </c>
      <c r="P29" s="531">
        <f t="shared" si="4"/>
        <v>0</v>
      </c>
      <c r="Q29" s="533">
        <f t="shared" si="5"/>
        <v>0</v>
      </c>
      <c r="R29" s="534"/>
    </row>
    <row r="30" spans="1:18" x14ac:dyDescent="0.25">
      <c r="A30" s="524" t="s">
        <v>207</v>
      </c>
      <c r="B30" s="333"/>
      <c r="C30" s="525"/>
      <c r="D30" s="526"/>
      <c r="E30" s="527"/>
      <c r="F30" s="527"/>
      <c r="G30" s="527"/>
      <c r="H30" s="528">
        <f t="shared" si="0"/>
        <v>0</v>
      </c>
      <c r="I30" s="527">
        <f t="shared" si="1"/>
        <v>0</v>
      </c>
      <c r="J30" s="529">
        <f t="shared" si="2"/>
        <v>0</v>
      </c>
      <c r="K30" s="530"/>
      <c r="L30" s="531"/>
      <c r="M30" s="531"/>
      <c r="N30" s="531"/>
      <c r="O30" s="532">
        <f t="shared" si="3"/>
        <v>0</v>
      </c>
      <c r="P30" s="531">
        <f t="shared" si="4"/>
        <v>0</v>
      </c>
      <c r="Q30" s="533">
        <f t="shared" si="5"/>
        <v>0</v>
      </c>
      <c r="R30" s="534"/>
    </row>
    <row r="31" spans="1:18" x14ac:dyDescent="0.25">
      <c r="A31" s="467" t="s">
        <v>212</v>
      </c>
      <c r="B31" s="333"/>
      <c r="C31" s="535"/>
      <c r="D31" s="536"/>
      <c r="E31" s="470"/>
      <c r="F31" s="470"/>
      <c r="G31" s="470"/>
      <c r="H31" s="528">
        <f t="shared" si="0"/>
        <v>0</v>
      </c>
      <c r="I31" s="470">
        <f t="shared" si="1"/>
        <v>0</v>
      </c>
      <c r="J31" s="537">
        <f t="shared" si="2"/>
        <v>0</v>
      </c>
      <c r="K31" s="538"/>
      <c r="L31" s="473"/>
      <c r="M31" s="473"/>
      <c r="N31" s="473"/>
      <c r="O31" s="474">
        <f t="shared" si="3"/>
        <v>0</v>
      </c>
      <c r="P31" s="473">
        <f t="shared" si="4"/>
        <v>0</v>
      </c>
      <c r="Q31" s="539">
        <f t="shared" si="5"/>
        <v>0</v>
      </c>
      <c r="R31" s="540"/>
    </row>
    <row r="32" spans="1:18" x14ac:dyDescent="0.25">
      <c r="A32" s="524" t="s">
        <v>205</v>
      </c>
      <c r="B32" s="333"/>
      <c r="C32" s="535"/>
      <c r="D32" s="536"/>
      <c r="E32" s="470"/>
      <c r="F32" s="470"/>
      <c r="G32" s="470"/>
      <c r="H32" s="528">
        <f t="shared" si="0"/>
        <v>0</v>
      </c>
      <c r="I32" s="527">
        <f t="shared" si="1"/>
        <v>0</v>
      </c>
      <c r="J32" s="529">
        <f t="shared" si="2"/>
        <v>0</v>
      </c>
      <c r="K32" s="530"/>
      <c r="L32" s="531"/>
      <c r="M32" s="531"/>
      <c r="N32" s="531"/>
      <c r="O32" s="532">
        <f t="shared" si="3"/>
        <v>0</v>
      </c>
      <c r="P32" s="531">
        <f t="shared" si="4"/>
        <v>0</v>
      </c>
      <c r="Q32" s="533">
        <f t="shared" si="5"/>
        <v>0</v>
      </c>
      <c r="R32" s="534"/>
    </row>
    <row r="33" spans="1:20" x14ac:dyDescent="0.25">
      <c r="A33" s="467" t="s">
        <v>212</v>
      </c>
      <c r="B33" s="333"/>
      <c r="C33" s="535"/>
      <c r="D33" s="536"/>
      <c r="E33" s="470"/>
      <c r="F33" s="470"/>
      <c r="G33" s="470"/>
      <c r="H33" s="528">
        <f t="shared" si="0"/>
        <v>0</v>
      </c>
      <c r="I33" s="470">
        <f t="shared" si="1"/>
        <v>0</v>
      </c>
      <c r="J33" s="537">
        <f t="shared" si="2"/>
        <v>0</v>
      </c>
      <c r="K33" s="538"/>
      <c r="L33" s="473"/>
      <c r="M33" s="473"/>
      <c r="N33" s="473"/>
      <c r="O33" s="474">
        <f t="shared" si="3"/>
        <v>0</v>
      </c>
      <c r="P33" s="473">
        <f t="shared" si="4"/>
        <v>0</v>
      </c>
      <c r="Q33" s="539">
        <f t="shared" si="5"/>
        <v>0</v>
      </c>
      <c r="R33" s="540"/>
    </row>
    <row r="34" spans="1:20" x14ac:dyDescent="0.25">
      <c r="A34" s="524" t="s">
        <v>206</v>
      </c>
      <c r="B34" s="333"/>
      <c r="C34" s="535"/>
      <c r="D34" s="536"/>
      <c r="E34" s="470"/>
      <c r="F34" s="470"/>
      <c r="G34" s="470"/>
      <c r="H34" s="528">
        <f t="shared" si="0"/>
        <v>0</v>
      </c>
      <c r="I34" s="527">
        <f t="shared" si="1"/>
        <v>0</v>
      </c>
      <c r="J34" s="529">
        <f t="shared" si="2"/>
        <v>0</v>
      </c>
      <c r="K34" s="530"/>
      <c r="L34" s="531"/>
      <c r="M34" s="531"/>
      <c r="N34" s="531"/>
      <c r="O34" s="532">
        <f t="shared" si="3"/>
        <v>0</v>
      </c>
      <c r="P34" s="531">
        <f t="shared" si="4"/>
        <v>0</v>
      </c>
      <c r="Q34" s="533">
        <f t="shared" si="5"/>
        <v>0</v>
      </c>
      <c r="R34" s="534"/>
    </row>
    <row r="35" spans="1:20" x14ac:dyDescent="0.25">
      <c r="A35" s="467" t="s">
        <v>212</v>
      </c>
      <c r="B35" s="333"/>
      <c r="C35" s="535"/>
      <c r="D35" s="536"/>
      <c r="E35" s="470"/>
      <c r="F35" s="470"/>
      <c r="G35" s="470"/>
      <c r="H35" s="528">
        <f t="shared" si="0"/>
        <v>0</v>
      </c>
      <c r="I35" s="470">
        <f t="shared" si="1"/>
        <v>0</v>
      </c>
      <c r="J35" s="537">
        <f t="shared" si="2"/>
        <v>0</v>
      </c>
      <c r="K35" s="538"/>
      <c r="L35" s="473"/>
      <c r="M35" s="473"/>
      <c r="N35" s="473"/>
      <c r="O35" s="474">
        <f t="shared" si="3"/>
        <v>0</v>
      </c>
      <c r="P35" s="473">
        <f t="shared" si="4"/>
        <v>0</v>
      </c>
      <c r="Q35" s="539">
        <f t="shared" si="5"/>
        <v>0</v>
      </c>
      <c r="R35" s="540"/>
    </row>
    <row r="36" spans="1:20" x14ac:dyDescent="0.25">
      <c r="A36" s="524" t="s">
        <v>207</v>
      </c>
      <c r="B36" s="333"/>
      <c r="C36" s="535"/>
      <c r="D36" s="536"/>
      <c r="E36" s="470"/>
      <c r="F36" s="470"/>
      <c r="G36" s="470"/>
      <c r="H36" s="528">
        <f t="shared" si="0"/>
        <v>0</v>
      </c>
      <c r="I36" s="527">
        <f t="shared" si="1"/>
        <v>0</v>
      </c>
      <c r="J36" s="529">
        <f t="shared" si="2"/>
        <v>0</v>
      </c>
      <c r="K36" s="530"/>
      <c r="L36" s="531"/>
      <c r="M36" s="531"/>
      <c r="N36" s="531"/>
      <c r="O36" s="532">
        <f t="shared" si="3"/>
        <v>0</v>
      </c>
      <c r="P36" s="531">
        <f t="shared" si="4"/>
        <v>0</v>
      </c>
      <c r="Q36" s="533">
        <f t="shared" si="5"/>
        <v>0</v>
      </c>
      <c r="R36" s="534"/>
    </row>
    <row r="37" spans="1:20" x14ac:dyDescent="0.25">
      <c r="A37" s="467" t="s">
        <v>204</v>
      </c>
      <c r="B37" s="333"/>
      <c r="C37" s="535"/>
      <c r="D37" s="536"/>
      <c r="E37" s="470"/>
      <c r="F37" s="470"/>
      <c r="G37" s="470"/>
      <c r="H37" s="528">
        <f t="shared" si="0"/>
        <v>0</v>
      </c>
      <c r="I37" s="470">
        <f t="shared" si="1"/>
        <v>0</v>
      </c>
      <c r="J37" s="537">
        <f t="shared" si="2"/>
        <v>0</v>
      </c>
      <c r="K37" s="538"/>
      <c r="L37" s="473"/>
      <c r="M37" s="473"/>
      <c r="N37" s="473"/>
      <c r="O37" s="474">
        <f t="shared" si="3"/>
        <v>0</v>
      </c>
      <c r="P37" s="473">
        <f t="shared" si="4"/>
        <v>0</v>
      </c>
      <c r="Q37" s="539">
        <f t="shared" si="5"/>
        <v>0</v>
      </c>
      <c r="R37" s="540"/>
    </row>
    <row r="38" spans="1:20" x14ac:dyDescent="0.25">
      <c r="A38" s="467" t="s">
        <v>215</v>
      </c>
      <c r="B38" s="333"/>
      <c r="C38" s="535"/>
      <c r="D38" s="536"/>
      <c r="E38" s="470"/>
      <c r="F38" s="470"/>
      <c r="G38" s="470"/>
      <c r="H38" s="528">
        <f t="shared" si="0"/>
        <v>0</v>
      </c>
      <c r="I38" s="527">
        <f t="shared" si="1"/>
        <v>0</v>
      </c>
      <c r="J38" s="529">
        <f t="shared" si="2"/>
        <v>0</v>
      </c>
      <c r="K38" s="530"/>
      <c r="L38" s="531"/>
      <c r="M38" s="531"/>
      <c r="N38" s="531"/>
      <c r="O38" s="532">
        <f t="shared" si="3"/>
        <v>0</v>
      </c>
      <c r="P38" s="531">
        <f t="shared" si="4"/>
        <v>0</v>
      </c>
      <c r="Q38" s="533">
        <f t="shared" si="5"/>
        <v>0</v>
      </c>
      <c r="R38" s="534"/>
    </row>
    <row r="39" spans="1:20" x14ac:dyDescent="0.25">
      <c r="A39" s="467" t="s">
        <v>216</v>
      </c>
      <c r="B39" s="333"/>
      <c r="C39" s="535"/>
      <c r="D39" s="536"/>
      <c r="E39" s="470"/>
      <c r="F39" s="470"/>
      <c r="G39" s="470"/>
      <c r="H39" s="528">
        <f t="shared" si="0"/>
        <v>0</v>
      </c>
      <c r="I39" s="470">
        <f t="shared" si="1"/>
        <v>0</v>
      </c>
      <c r="J39" s="537">
        <f t="shared" si="2"/>
        <v>0</v>
      </c>
      <c r="K39" s="538"/>
      <c r="L39" s="473"/>
      <c r="M39" s="473"/>
      <c r="N39" s="473"/>
      <c r="O39" s="474">
        <f t="shared" si="3"/>
        <v>0</v>
      </c>
      <c r="P39" s="473">
        <f t="shared" si="4"/>
        <v>0</v>
      </c>
      <c r="Q39" s="539">
        <f t="shared" si="5"/>
        <v>0</v>
      </c>
      <c r="R39" s="540"/>
    </row>
    <row r="40" spans="1:20" x14ac:dyDescent="0.25">
      <c r="A40" s="467" t="s">
        <v>204</v>
      </c>
      <c r="B40" s="333"/>
      <c r="C40" s="535"/>
      <c r="D40" s="536"/>
      <c r="E40" s="470"/>
      <c r="F40" s="470"/>
      <c r="G40" s="470"/>
      <c r="H40" s="528">
        <f t="shared" si="0"/>
        <v>0</v>
      </c>
      <c r="I40" s="527">
        <f t="shared" si="1"/>
        <v>0</v>
      </c>
      <c r="J40" s="529">
        <f t="shared" si="2"/>
        <v>0</v>
      </c>
      <c r="K40" s="530"/>
      <c r="L40" s="531"/>
      <c r="M40" s="531"/>
      <c r="N40" s="531"/>
      <c r="O40" s="532">
        <f t="shared" si="3"/>
        <v>0</v>
      </c>
      <c r="P40" s="531">
        <f t="shared" si="4"/>
        <v>0</v>
      </c>
      <c r="Q40" s="533">
        <f t="shared" si="5"/>
        <v>0</v>
      </c>
      <c r="R40" s="534"/>
    </row>
    <row r="41" spans="1:20" x14ac:dyDescent="0.25">
      <c r="A41" s="541" t="s">
        <v>215</v>
      </c>
      <c r="B41" s="542"/>
      <c r="C41" s="543"/>
      <c r="D41" s="544"/>
      <c r="E41" s="545"/>
      <c r="F41" s="545"/>
      <c r="G41" s="545"/>
      <c r="H41" s="528">
        <f t="shared" si="0"/>
        <v>0</v>
      </c>
      <c r="I41" s="470">
        <f t="shared" si="1"/>
        <v>0</v>
      </c>
      <c r="J41" s="537">
        <f t="shared" si="2"/>
        <v>0</v>
      </c>
      <c r="K41" s="538"/>
      <c r="L41" s="473"/>
      <c r="M41" s="473"/>
      <c r="N41" s="473"/>
      <c r="O41" s="474">
        <f t="shared" si="3"/>
        <v>0</v>
      </c>
      <c r="P41" s="473">
        <f t="shared" si="4"/>
        <v>0</v>
      </c>
      <c r="Q41" s="539">
        <f t="shared" si="5"/>
        <v>0</v>
      </c>
      <c r="R41" s="540"/>
    </row>
    <row r="42" spans="1:20" x14ac:dyDescent="0.25">
      <c r="C42" s="583" t="s">
        <v>57</v>
      </c>
      <c r="D42" s="584">
        <f>MAXA(D18:D41)</f>
        <v>0</v>
      </c>
      <c r="E42" s="584">
        <f>SUM(E18:E41)</f>
        <v>0</v>
      </c>
      <c r="F42" s="584">
        <f>MAXA(F18:F41)</f>
        <v>0</v>
      </c>
      <c r="G42" s="584">
        <f>SUM(G18:G41)</f>
        <v>0</v>
      </c>
      <c r="H42" s="584">
        <f>MAXA(H18:H41)</f>
        <v>0</v>
      </c>
      <c r="I42" s="584">
        <f>SUM(I18:I41)</f>
        <v>0</v>
      </c>
      <c r="J42" s="584">
        <f>SUM(J18:J41)</f>
        <v>0</v>
      </c>
      <c r="K42" s="584">
        <f>MAXA(K18:K41)</f>
        <v>0</v>
      </c>
      <c r="L42" s="584">
        <f>SUM(L18:L41)</f>
        <v>0</v>
      </c>
      <c r="M42" s="584">
        <f>MAXA(M18:M41)</f>
        <v>0</v>
      </c>
      <c r="N42" s="584">
        <f>SUM(N18:N41)</f>
        <v>0</v>
      </c>
      <c r="O42" s="584">
        <f>SUM(O18:O41)</f>
        <v>0</v>
      </c>
      <c r="P42" s="584">
        <f>SUM(P18:P41)</f>
        <v>0</v>
      </c>
      <c r="Q42" s="585">
        <f>SUM(Q18:Q41)</f>
        <v>0</v>
      </c>
      <c r="R42" s="556"/>
    </row>
    <row r="45" spans="1:20" ht="15.75" customHeight="1" x14ac:dyDescent="0.3">
      <c r="A45" s="824" t="s">
        <v>376</v>
      </c>
      <c r="B45" s="824"/>
      <c r="C45" s="824"/>
      <c r="D45" s="824"/>
      <c r="E45" s="824"/>
      <c r="F45" s="824"/>
      <c r="G45" s="824"/>
      <c r="H45" s="824"/>
      <c r="I45" s="824"/>
      <c r="J45" s="824"/>
      <c r="K45" s="824"/>
      <c r="L45" s="824"/>
      <c r="M45" s="824"/>
      <c r="N45" s="824"/>
      <c r="O45" s="824"/>
      <c r="P45" s="824"/>
      <c r="Q45" s="824"/>
      <c r="R45" s="824"/>
      <c r="S45" s="824"/>
      <c r="T45" s="824"/>
    </row>
    <row r="46" spans="1:20" ht="78" customHeight="1" x14ac:dyDescent="0.25">
      <c r="A46" s="825" t="s">
        <v>357</v>
      </c>
      <c r="B46" s="826" t="s">
        <v>377</v>
      </c>
      <c r="C46" s="586" t="s">
        <v>378</v>
      </c>
      <c r="D46" s="587" t="s">
        <v>379</v>
      </c>
      <c r="E46" s="586" t="s">
        <v>380</v>
      </c>
      <c r="F46" s="588" t="s">
        <v>381</v>
      </c>
      <c r="G46" s="588" t="s">
        <v>382</v>
      </c>
      <c r="H46" s="587" t="s">
        <v>383</v>
      </c>
      <c r="I46" s="587" t="s">
        <v>381</v>
      </c>
      <c r="J46" s="827" t="s">
        <v>384</v>
      </c>
      <c r="K46" s="589" t="s">
        <v>382</v>
      </c>
      <c r="L46" s="587" t="s">
        <v>385</v>
      </c>
      <c r="M46" s="589" t="s">
        <v>386</v>
      </c>
      <c r="N46" s="587" t="s">
        <v>387</v>
      </c>
      <c r="O46" s="589" t="s">
        <v>388</v>
      </c>
      <c r="P46" s="589" t="s">
        <v>389</v>
      </c>
      <c r="Q46" s="589" t="s">
        <v>390</v>
      </c>
      <c r="R46" s="589" t="s">
        <v>391</v>
      </c>
      <c r="S46" s="589" t="s">
        <v>392</v>
      </c>
      <c r="T46" s="590" t="s">
        <v>426</v>
      </c>
    </row>
    <row r="47" spans="1:20" x14ac:dyDescent="0.25">
      <c r="A47" s="825"/>
      <c r="B47" s="826"/>
      <c r="C47" s="591" t="s">
        <v>394</v>
      </c>
      <c r="D47" s="592" t="s">
        <v>302</v>
      </c>
      <c r="E47" s="591" t="s">
        <v>395</v>
      </c>
      <c r="F47" s="591" t="s">
        <v>396</v>
      </c>
      <c r="G47" s="591" t="s">
        <v>302</v>
      </c>
      <c r="H47" s="593" t="s">
        <v>395</v>
      </c>
      <c r="I47" s="591" t="s">
        <v>396</v>
      </c>
      <c r="J47" s="827"/>
      <c r="K47" s="594" t="s">
        <v>302</v>
      </c>
      <c r="L47" s="594" t="s">
        <v>302</v>
      </c>
      <c r="M47" s="594" t="s">
        <v>302</v>
      </c>
      <c r="N47" s="594" t="s">
        <v>304</v>
      </c>
      <c r="O47" s="594" t="s">
        <v>304</v>
      </c>
      <c r="P47" s="594" t="s">
        <v>302</v>
      </c>
      <c r="Q47" s="595" t="s">
        <v>304</v>
      </c>
      <c r="R47" s="595" t="s">
        <v>375</v>
      </c>
      <c r="S47" s="594" t="s">
        <v>302</v>
      </c>
      <c r="T47" s="596" t="s">
        <v>375</v>
      </c>
    </row>
    <row r="48" spans="1:20" x14ac:dyDescent="0.25">
      <c r="A48" s="524" t="s">
        <v>204</v>
      </c>
      <c r="B48" s="597" t="str">
        <f>VLOOKUP(A48,'urbano_PIANO_INV-INFR'!D$96:E$117,2,FALSE())</f>
        <v>SPECIFICARE______</v>
      </c>
      <c r="C48" s="490"/>
      <c r="D48" s="491"/>
      <c r="E48" s="344"/>
      <c r="F48" s="492"/>
      <c r="G48" s="470"/>
      <c r="H48" s="493"/>
      <c r="I48" s="494"/>
      <c r="J48" s="495"/>
      <c r="K48" s="598"/>
      <c r="L48" s="527"/>
      <c r="M48" s="528">
        <f t="shared" ref="M48:M77" si="6">K48+L48</f>
        <v>0</v>
      </c>
      <c r="N48" s="599"/>
      <c r="O48" s="599"/>
      <c r="P48" s="600"/>
      <c r="Q48" s="333"/>
      <c r="R48" s="333"/>
      <c r="S48" s="527"/>
      <c r="T48" s="337"/>
    </row>
    <row r="49" spans="1:20" x14ac:dyDescent="0.25">
      <c r="A49" s="601" t="s">
        <v>215</v>
      </c>
      <c r="B49" s="597" t="str">
        <f>VLOOKUP(A49,'urbano_PIANO_INV-INFR'!D$96:E$117,2,FALSE())</f>
        <v>SPECIFICARE______</v>
      </c>
      <c r="C49" s="498"/>
      <c r="D49" s="499"/>
      <c r="E49" s="498"/>
      <c r="F49" s="500"/>
      <c r="G49" s="491"/>
      <c r="H49" s="501"/>
      <c r="I49" s="492"/>
      <c r="J49" s="495"/>
      <c r="K49" s="469"/>
      <c r="L49" s="470"/>
      <c r="M49" s="528">
        <f t="shared" si="6"/>
        <v>0</v>
      </c>
      <c r="N49" s="496"/>
      <c r="O49" s="496"/>
      <c r="P49" s="602"/>
      <c r="Q49" s="344"/>
      <c r="R49" s="344"/>
      <c r="S49" s="470"/>
      <c r="T49" s="337"/>
    </row>
    <row r="50" spans="1:20" x14ac:dyDescent="0.25">
      <c r="A50" s="524" t="s">
        <v>205</v>
      </c>
      <c r="B50" s="597" t="str">
        <f>VLOOKUP(A50,'urbano_PIANO_INV-INFR'!D$96:E$117,2,FALSE())</f>
        <v>SPECIFICARE______</v>
      </c>
      <c r="C50" s="490"/>
      <c r="D50" s="491"/>
      <c r="E50" s="344"/>
      <c r="F50" s="492"/>
      <c r="G50" s="470"/>
      <c r="H50" s="493"/>
      <c r="I50" s="494"/>
      <c r="J50" s="495"/>
      <c r="K50" s="598"/>
      <c r="L50" s="527"/>
      <c r="M50" s="528">
        <f t="shared" si="6"/>
        <v>0</v>
      </c>
      <c r="N50" s="599"/>
      <c r="O50" s="599"/>
      <c r="P50" s="600"/>
      <c r="Q50" s="333"/>
      <c r="R50" s="333"/>
      <c r="S50" s="527"/>
      <c r="T50" s="337"/>
    </row>
    <row r="51" spans="1:20" x14ac:dyDescent="0.25">
      <c r="A51" s="601" t="s">
        <v>216</v>
      </c>
      <c r="B51" s="597" t="str">
        <f>VLOOKUP(A51,'urbano_PIANO_INV-INFR'!D$96:E$117,2,FALSE())</f>
        <v>SPECIFICARE______</v>
      </c>
      <c r="C51" s="498"/>
      <c r="D51" s="499"/>
      <c r="E51" s="498"/>
      <c r="F51" s="500"/>
      <c r="G51" s="491"/>
      <c r="H51" s="501"/>
      <c r="I51" s="492"/>
      <c r="J51" s="495"/>
      <c r="K51" s="469"/>
      <c r="L51" s="470"/>
      <c r="M51" s="528">
        <f t="shared" si="6"/>
        <v>0</v>
      </c>
      <c r="N51" s="496"/>
      <c r="O51" s="496"/>
      <c r="P51" s="602"/>
      <c r="Q51" s="344"/>
      <c r="R51" s="344"/>
      <c r="S51" s="470"/>
      <c r="T51" s="337"/>
    </row>
    <row r="52" spans="1:20" x14ac:dyDescent="0.25">
      <c r="A52" s="524" t="s">
        <v>206</v>
      </c>
      <c r="B52" s="597" t="str">
        <f>VLOOKUP(A52,'urbano_PIANO_INV-INFR'!D$96:E$117,2,FALSE())</f>
        <v>SPECIFICARE______</v>
      </c>
      <c r="C52" s="490"/>
      <c r="D52" s="491"/>
      <c r="E52" s="344"/>
      <c r="F52" s="492"/>
      <c r="G52" s="470"/>
      <c r="H52" s="493"/>
      <c r="I52" s="494"/>
      <c r="J52" s="495"/>
      <c r="K52" s="598"/>
      <c r="L52" s="527"/>
      <c r="M52" s="528">
        <f t="shared" si="6"/>
        <v>0</v>
      </c>
      <c r="N52" s="599"/>
      <c r="O52" s="599"/>
      <c r="P52" s="600"/>
      <c r="Q52" s="333"/>
      <c r="R52" s="333"/>
      <c r="S52" s="527"/>
      <c r="T52" s="337"/>
    </row>
    <row r="53" spans="1:20" x14ac:dyDescent="0.25">
      <c r="A53" s="601" t="s">
        <v>217</v>
      </c>
      <c r="B53" s="597" t="str">
        <f>VLOOKUP(A53,'urbano_PIANO_INV-INFR'!D$96:E$117,2,FALSE())</f>
        <v>SPECIFICARE______</v>
      </c>
      <c r="C53" s="498"/>
      <c r="D53" s="499"/>
      <c r="E53" s="498"/>
      <c r="F53" s="500"/>
      <c r="G53" s="491"/>
      <c r="H53" s="501"/>
      <c r="I53" s="492"/>
      <c r="J53" s="495"/>
      <c r="K53" s="469"/>
      <c r="L53" s="470"/>
      <c r="M53" s="528">
        <f t="shared" si="6"/>
        <v>0</v>
      </c>
      <c r="N53" s="496"/>
      <c r="O53" s="496"/>
      <c r="P53" s="602"/>
      <c r="Q53" s="344"/>
      <c r="R53" s="344"/>
      <c r="S53" s="470"/>
      <c r="T53" s="337"/>
    </row>
    <row r="54" spans="1:20" x14ac:dyDescent="0.25">
      <c r="A54" s="524" t="s">
        <v>207</v>
      </c>
      <c r="B54" s="597" t="str">
        <f>VLOOKUP(A54,'urbano_PIANO_INV-INFR'!D$96:E$117,2,FALSE())</f>
        <v>SPECIFICARE______</v>
      </c>
      <c r="C54" s="490"/>
      <c r="D54" s="491"/>
      <c r="E54" s="344"/>
      <c r="F54" s="492"/>
      <c r="G54" s="470"/>
      <c r="H54" s="493"/>
      <c r="I54" s="494"/>
      <c r="J54" s="495"/>
      <c r="K54" s="598"/>
      <c r="L54" s="527"/>
      <c r="M54" s="528">
        <f t="shared" si="6"/>
        <v>0</v>
      </c>
      <c r="N54" s="599"/>
      <c r="O54" s="599"/>
      <c r="P54" s="600"/>
      <c r="Q54" s="333"/>
      <c r="R54" s="333"/>
      <c r="S54" s="527"/>
      <c r="T54" s="337"/>
    </row>
    <row r="55" spans="1:20" x14ac:dyDescent="0.25">
      <c r="A55" s="601" t="s">
        <v>218</v>
      </c>
      <c r="B55" s="597" t="str">
        <f>VLOOKUP(A55,'urbano_PIANO_INV-INFR'!D$96:E$117,2,FALSE())</f>
        <v>SPECIFICARE______</v>
      </c>
      <c r="C55" s="498"/>
      <c r="D55" s="499"/>
      <c r="E55" s="498"/>
      <c r="F55" s="500"/>
      <c r="G55" s="491"/>
      <c r="H55" s="501"/>
      <c r="I55" s="492"/>
      <c r="J55" s="495"/>
      <c r="K55" s="469"/>
      <c r="L55" s="470"/>
      <c r="M55" s="528">
        <f t="shared" si="6"/>
        <v>0</v>
      </c>
      <c r="N55" s="496"/>
      <c r="O55" s="496"/>
      <c r="P55" s="602"/>
      <c r="Q55" s="344"/>
      <c r="R55" s="344"/>
      <c r="S55" s="470"/>
      <c r="T55" s="337"/>
    </row>
    <row r="56" spans="1:20" x14ac:dyDescent="0.25">
      <c r="A56" s="524" t="s">
        <v>208</v>
      </c>
      <c r="B56" s="597" t="str">
        <f>VLOOKUP(A56,'urbano_PIANO_INV-INFR'!D$96:E$117,2,FALSE())</f>
        <v>SPECIFICARE______</v>
      </c>
      <c r="C56" s="490"/>
      <c r="D56" s="491"/>
      <c r="E56" s="344"/>
      <c r="F56" s="492"/>
      <c r="G56" s="470"/>
      <c r="H56" s="493"/>
      <c r="I56" s="494"/>
      <c r="J56" s="495"/>
      <c r="K56" s="598"/>
      <c r="L56" s="527"/>
      <c r="M56" s="528">
        <f t="shared" si="6"/>
        <v>0</v>
      </c>
      <c r="N56" s="599"/>
      <c r="O56" s="599"/>
      <c r="P56" s="600"/>
      <c r="Q56" s="333"/>
      <c r="R56" s="333"/>
      <c r="S56" s="527"/>
      <c r="T56" s="337"/>
    </row>
    <row r="57" spans="1:20" x14ac:dyDescent="0.25">
      <c r="A57" s="601" t="s">
        <v>219</v>
      </c>
      <c r="B57" s="597" t="str">
        <f>VLOOKUP(A57,'urbano_PIANO_INV-INFR'!D$96:E$117,2,FALSE())</f>
        <v>SPECIFICARE______</v>
      </c>
      <c r="C57" s="498"/>
      <c r="D57" s="499"/>
      <c r="E57" s="498"/>
      <c r="F57" s="500"/>
      <c r="G57" s="491"/>
      <c r="H57" s="501"/>
      <c r="I57" s="492"/>
      <c r="J57" s="495"/>
      <c r="K57" s="469"/>
      <c r="L57" s="470"/>
      <c r="M57" s="528">
        <f t="shared" si="6"/>
        <v>0</v>
      </c>
      <c r="N57" s="496"/>
      <c r="O57" s="496"/>
      <c r="P57" s="602"/>
      <c r="Q57" s="344"/>
      <c r="R57" s="344"/>
      <c r="S57" s="470"/>
      <c r="T57" s="337"/>
    </row>
    <row r="58" spans="1:20" x14ac:dyDescent="0.25">
      <c r="A58" s="524" t="s">
        <v>209</v>
      </c>
      <c r="B58" s="597" t="str">
        <f>VLOOKUP(A58,'urbano_PIANO_INV-INFR'!D$96:E$117,2,FALSE())</f>
        <v>SPECIFICARE______</v>
      </c>
      <c r="C58" s="490"/>
      <c r="D58" s="491"/>
      <c r="E58" s="344"/>
      <c r="F58" s="492"/>
      <c r="G58" s="470"/>
      <c r="H58" s="493"/>
      <c r="I58" s="494"/>
      <c r="J58" s="495"/>
      <c r="K58" s="598"/>
      <c r="L58" s="527"/>
      <c r="M58" s="528">
        <f t="shared" si="6"/>
        <v>0</v>
      </c>
      <c r="N58" s="599"/>
      <c r="O58" s="599"/>
      <c r="P58" s="600"/>
      <c r="Q58" s="333"/>
      <c r="R58" s="333"/>
      <c r="S58" s="527"/>
      <c r="T58" s="337"/>
    </row>
    <row r="59" spans="1:20" x14ac:dyDescent="0.25">
      <c r="A59" s="601" t="s">
        <v>220</v>
      </c>
      <c r="B59" s="597" t="str">
        <f>VLOOKUP(A59,'urbano_PIANO_INV-INFR'!D$96:E$117,2,FALSE())</f>
        <v>SPECIFICARE______</v>
      </c>
      <c r="C59" s="498"/>
      <c r="D59" s="499"/>
      <c r="E59" s="498"/>
      <c r="F59" s="500"/>
      <c r="G59" s="491"/>
      <c r="H59" s="501"/>
      <c r="I59" s="492"/>
      <c r="J59" s="495"/>
      <c r="K59" s="469"/>
      <c r="L59" s="470"/>
      <c r="M59" s="528">
        <f t="shared" si="6"/>
        <v>0</v>
      </c>
      <c r="N59" s="496"/>
      <c r="O59" s="496"/>
      <c r="P59" s="602"/>
      <c r="Q59" s="344"/>
      <c r="R59" s="344"/>
      <c r="S59" s="470"/>
      <c r="T59" s="337"/>
    </row>
    <row r="60" spans="1:20" x14ac:dyDescent="0.25">
      <c r="A60" s="524" t="s">
        <v>210</v>
      </c>
      <c r="B60" s="597" t="str">
        <f>VLOOKUP(A60,'urbano_PIANO_INV-INFR'!D$96:E$117,2,FALSE())</f>
        <v>SPECIFICARE______</v>
      </c>
      <c r="C60" s="490"/>
      <c r="D60" s="491"/>
      <c r="E60" s="344"/>
      <c r="F60" s="492"/>
      <c r="G60" s="470"/>
      <c r="H60" s="493"/>
      <c r="I60" s="494"/>
      <c r="J60" s="495"/>
      <c r="K60" s="598"/>
      <c r="L60" s="527"/>
      <c r="M60" s="528">
        <f t="shared" si="6"/>
        <v>0</v>
      </c>
      <c r="N60" s="599"/>
      <c r="O60" s="599"/>
      <c r="P60" s="600"/>
      <c r="Q60" s="333"/>
      <c r="R60" s="333"/>
      <c r="S60" s="527"/>
      <c r="T60" s="337"/>
    </row>
    <row r="61" spans="1:20" x14ac:dyDescent="0.25">
      <c r="A61" s="601" t="s">
        <v>221</v>
      </c>
      <c r="B61" s="597" t="str">
        <f>VLOOKUP(A61,'urbano_PIANO_INV-INFR'!D$96:E$117,2,FALSE())</f>
        <v>SPECIFICARE______</v>
      </c>
      <c r="C61" s="498"/>
      <c r="D61" s="499"/>
      <c r="E61" s="498"/>
      <c r="F61" s="500"/>
      <c r="G61" s="491"/>
      <c r="H61" s="501"/>
      <c r="I61" s="492"/>
      <c r="J61" s="495"/>
      <c r="K61" s="469"/>
      <c r="L61" s="470"/>
      <c r="M61" s="528">
        <f t="shared" si="6"/>
        <v>0</v>
      </c>
      <c r="N61" s="496"/>
      <c r="O61" s="496"/>
      <c r="P61" s="602"/>
      <c r="Q61" s="344"/>
      <c r="R61" s="344"/>
      <c r="S61" s="470"/>
      <c r="T61" s="337"/>
    </row>
    <row r="62" spans="1:20" x14ac:dyDescent="0.25">
      <c r="A62" s="524" t="s">
        <v>211</v>
      </c>
      <c r="B62" s="597" t="str">
        <f>VLOOKUP(A62,'urbano_PIANO_INV-INFR'!D$96:E$117,2,FALSE())</f>
        <v>SPECIFICARE______</v>
      </c>
      <c r="C62" s="490"/>
      <c r="D62" s="491"/>
      <c r="E62" s="344"/>
      <c r="F62" s="492"/>
      <c r="G62" s="470"/>
      <c r="H62" s="493"/>
      <c r="I62" s="494"/>
      <c r="J62" s="495"/>
      <c r="K62" s="598"/>
      <c r="L62" s="527"/>
      <c r="M62" s="528">
        <f t="shared" si="6"/>
        <v>0</v>
      </c>
      <c r="N62" s="599"/>
      <c r="O62" s="599"/>
      <c r="P62" s="600"/>
      <c r="Q62" s="333"/>
      <c r="R62" s="333"/>
      <c r="S62" s="527"/>
      <c r="T62" s="337"/>
    </row>
    <row r="63" spans="1:20" x14ac:dyDescent="0.25">
      <c r="A63" s="601" t="s">
        <v>222</v>
      </c>
      <c r="B63" s="597" t="str">
        <f>VLOOKUP(A63,'urbano_PIANO_INV-INFR'!D$96:E$117,2,FALSE())</f>
        <v>SPECIFICARE______</v>
      </c>
      <c r="C63" s="498"/>
      <c r="D63" s="499"/>
      <c r="E63" s="498"/>
      <c r="F63" s="500"/>
      <c r="G63" s="491"/>
      <c r="H63" s="501"/>
      <c r="I63" s="492"/>
      <c r="J63" s="495"/>
      <c r="K63" s="469"/>
      <c r="L63" s="470"/>
      <c r="M63" s="528">
        <f t="shared" si="6"/>
        <v>0</v>
      </c>
      <c r="N63" s="496"/>
      <c r="O63" s="496"/>
      <c r="P63" s="602"/>
      <c r="Q63" s="344"/>
      <c r="R63" s="344"/>
      <c r="S63" s="470"/>
      <c r="T63" s="337"/>
    </row>
    <row r="64" spans="1:20" x14ac:dyDescent="0.25">
      <c r="A64" s="524" t="s">
        <v>427</v>
      </c>
      <c r="B64" s="597" t="e">
        <f>VLOOKUP(A64,'urbano_PIANO_INV-INFR'!D$96:E$117,2,FALSE())</f>
        <v>#N/A</v>
      </c>
      <c r="C64" s="490"/>
      <c r="D64" s="491"/>
      <c r="E64" s="344"/>
      <c r="F64" s="492"/>
      <c r="G64" s="470"/>
      <c r="H64" s="493"/>
      <c r="I64" s="494"/>
      <c r="J64" s="495"/>
      <c r="K64" s="598"/>
      <c r="L64" s="527"/>
      <c r="M64" s="528">
        <f t="shared" si="6"/>
        <v>0</v>
      </c>
      <c r="N64" s="599"/>
      <c r="O64" s="599"/>
      <c r="P64" s="600"/>
      <c r="Q64" s="333"/>
      <c r="R64" s="333"/>
      <c r="S64" s="527"/>
      <c r="T64" s="337"/>
    </row>
    <row r="65" spans="1:20" x14ac:dyDescent="0.25">
      <c r="A65" s="601" t="s">
        <v>223</v>
      </c>
      <c r="B65" s="597" t="str">
        <f>VLOOKUP(A65,'urbano_PIANO_INV-INFR'!D$96:E$117,2,FALSE())</f>
        <v>SPECIFICARE______</v>
      </c>
      <c r="C65" s="498"/>
      <c r="D65" s="499"/>
      <c r="E65" s="498"/>
      <c r="F65" s="500"/>
      <c r="G65" s="491"/>
      <c r="H65" s="501"/>
      <c r="I65" s="492"/>
      <c r="J65" s="495"/>
      <c r="K65" s="469"/>
      <c r="L65" s="470"/>
      <c r="M65" s="528">
        <f t="shared" si="6"/>
        <v>0</v>
      </c>
      <c r="N65" s="496"/>
      <c r="O65" s="496"/>
      <c r="P65" s="602"/>
      <c r="Q65" s="344"/>
      <c r="R65" s="344"/>
      <c r="S65" s="470"/>
      <c r="T65" s="337"/>
    </row>
    <row r="66" spans="1:20" x14ac:dyDescent="0.25">
      <c r="A66" s="524" t="s">
        <v>428</v>
      </c>
      <c r="B66" s="597" t="e">
        <f>VLOOKUP(A66,'urbano_PIANO_INV-INFR'!D$96:E$117,2,FALSE())</f>
        <v>#N/A</v>
      </c>
      <c r="C66" s="490"/>
      <c r="D66" s="491"/>
      <c r="E66" s="344"/>
      <c r="F66" s="492"/>
      <c r="G66" s="470"/>
      <c r="H66" s="493"/>
      <c r="I66" s="494"/>
      <c r="J66" s="495"/>
      <c r="K66" s="598"/>
      <c r="L66" s="527"/>
      <c r="M66" s="528">
        <f t="shared" si="6"/>
        <v>0</v>
      </c>
      <c r="N66" s="599"/>
      <c r="O66" s="599"/>
      <c r="P66" s="600"/>
      <c r="Q66" s="333"/>
      <c r="R66" s="333"/>
      <c r="S66" s="527"/>
      <c r="T66" s="337"/>
    </row>
    <row r="67" spans="1:20" x14ac:dyDescent="0.25">
      <c r="A67" s="601" t="s">
        <v>224</v>
      </c>
      <c r="B67" s="597" t="str">
        <f>VLOOKUP(A67,'urbano_PIANO_INV-INFR'!D$96:E$117,2,FALSE())</f>
        <v>SPECIFICARE______</v>
      </c>
      <c r="C67" s="498"/>
      <c r="D67" s="499"/>
      <c r="E67" s="498"/>
      <c r="F67" s="500"/>
      <c r="G67" s="491"/>
      <c r="H67" s="501"/>
      <c r="I67" s="492"/>
      <c r="J67" s="495"/>
      <c r="K67" s="469"/>
      <c r="L67" s="470"/>
      <c r="M67" s="528">
        <f t="shared" si="6"/>
        <v>0</v>
      </c>
      <c r="N67" s="496"/>
      <c r="O67" s="496"/>
      <c r="P67" s="602"/>
      <c r="Q67" s="344"/>
      <c r="R67" s="344"/>
      <c r="S67" s="470"/>
      <c r="T67" s="337"/>
    </row>
    <row r="68" spans="1:20" x14ac:dyDescent="0.25">
      <c r="A68" s="524" t="s">
        <v>429</v>
      </c>
      <c r="B68" s="597" t="e">
        <f>VLOOKUP(A68,'urbano_PIANO_INV-INFR'!D$96:E$117,2,FALSE())</f>
        <v>#N/A</v>
      </c>
      <c r="C68" s="490"/>
      <c r="D68" s="491"/>
      <c r="E68" s="344"/>
      <c r="F68" s="492"/>
      <c r="G68" s="470"/>
      <c r="H68" s="493"/>
      <c r="I68" s="494"/>
      <c r="J68" s="495"/>
      <c r="K68" s="598"/>
      <c r="L68" s="527"/>
      <c r="M68" s="528">
        <f t="shared" si="6"/>
        <v>0</v>
      </c>
      <c r="N68" s="599"/>
      <c r="O68" s="599"/>
      <c r="P68" s="600"/>
      <c r="Q68" s="333"/>
      <c r="R68" s="333"/>
      <c r="S68" s="527"/>
      <c r="T68" s="337"/>
    </row>
    <row r="69" spans="1:20" x14ac:dyDescent="0.25">
      <c r="A69" s="601" t="s">
        <v>217</v>
      </c>
      <c r="B69" s="597" t="str">
        <f>VLOOKUP(A69,'urbano_PIANO_INV-INFR'!D$96:E$117,2,FALSE())</f>
        <v>SPECIFICARE______</v>
      </c>
      <c r="C69" s="345"/>
      <c r="D69" s="491"/>
      <c r="E69" s="344"/>
      <c r="F69" s="492"/>
      <c r="G69" s="469"/>
      <c r="H69" s="344"/>
      <c r="I69" s="492"/>
      <c r="J69" s="495"/>
      <c r="K69" s="603"/>
      <c r="L69" s="527"/>
      <c r="M69" s="528">
        <f t="shared" si="6"/>
        <v>0</v>
      </c>
      <c r="N69" s="496"/>
      <c r="O69" s="344"/>
      <c r="P69" s="470"/>
      <c r="Q69" s="344"/>
      <c r="R69" s="344"/>
      <c r="S69" s="470"/>
      <c r="T69" s="347"/>
    </row>
    <row r="70" spans="1:20" x14ac:dyDescent="0.25">
      <c r="A70" s="601" t="s">
        <v>218</v>
      </c>
      <c r="B70" s="597" t="str">
        <f>VLOOKUP(A70,'urbano_PIANO_INV-INFR'!D$96:E$117,2,FALSE())</f>
        <v>SPECIFICARE______</v>
      </c>
      <c r="C70" s="345"/>
      <c r="D70" s="491"/>
      <c r="E70" s="344"/>
      <c r="F70" s="492"/>
      <c r="G70" s="469"/>
      <c r="H70" s="344"/>
      <c r="I70" s="492"/>
      <c r="J70" s="495"/>
      <c r="K70" s="603"/>
      <c r="L70" s="527"/>
      <c r="M70" s="528">
        <f t="shared" si="6"/>
        <v>0</v>
      </c>
      <c r="N70" s="496"/>
      <c r="O70" s="344"/>
      <c r="P70" s="470"/>
      <c r="Q70" s="344"/>
      <c r="R70" s="344"/>
      <c r="S70" s="470"/>
      <c r="T70" s="347"/>
    </row>
    <row r="71" spans="1:20" x14ac:dyDescent="0.25">
      <c r="A71" s="601" t="s">
        <v>219</v>
      </c>
      <c r="B71" s="597" t="str">
        <f>VLOOKUP(A71,'urbano_PIANO_INV-INFR'!D$96:E$117,2,FALSE())</f>
        <v>SPECIFICARE______</v>
      </c>
      <c r="C71" s="345"/>
      <c r="D71" s="491"/>
      <c r="E71" s="344"/>
      <c r="F71" s="492"/>
      <c r="G71" s="469"/>
      <c r="H71" s="344"/>
      <c r="I71" s="492"/>
      <c r="J71" s="495"/>
      <c r="K71" s="603"/>
      <c r="L71" s="527"/>
      <c r="M71" s="528">
        <f t="shared" si="6"/>
        <v>0</v>
      </c>
      <c r="N71" s="496"/>
      <c r="O71" s="344"/>
      <c r="P71" s="470"/>
      <c r="Q71" s="344"/>
      <c r="R71" s="344"/>
      <c r="S71" s="470"/>
      <c r="T71" s="347"/>
    </row>
    <row r="72" spans="1:20" x14ac:dyDescent="0.25">
      <c r="A72" s="601" t="s">
        <v>220</v>
      </c>
      <c r="B72" s="597" t="str">
        <f>VLOOKUP(A72,'urbano_PIANO_INV-INFR'!D$96:E$117,2,FALSE())</f>
        <v>SPECIFICARE______</v>
      </c>
      <c r="C72" s="345"/>
      <c r="D72" s="491"/>
      <c r="E72" s="344"/>
      <c r="F72" s="492"/>
      <c r="G72" s="469"/>
      <c r="H72" s="344"/>
      <c r="I72" s="492"/>
      <c r="J72" s="495"/>
      <c r="K72" s="603"/>
      <c r="L72" s="527"/>
      <c r="M72" s="528">
        <f t="shared" si="6"/>
        <v>0</v>
      </c>
      <c r="N72" s="496"/>
      <c r="O72" s="344"/>
      <c r="P72" s="470"/>
      <c r="Q72" s="344"/>
      <c r="R72" s="344"/>
      <c r="S72" s="470"/>
      <c r="T72" s="347"/>
    </row>
    <row r="73" spans="1:20" x14ac:dyDescent="0.25">
      <c r="A73" s="601" t="s">
        <v>221</v>
      </c>
      <c r="B73" s="597" t="str">
        <f>VLOOKUP(A73,'urbano_PIANO_INV-INFR'!D$96:E$117,2,FALSE())</f>
        <v>SPECIFICARE______</v>
      </c>
      <c r="C73" s="345"/>
      <c r="D73" s="491"/>
      <c r="E73" s="344"/>
      <c r="F73" s="492"/>
      <c r="G73" s="469"/>
      <c r="H73" s="344"/>
      <c r="I73" s="492"/>
      <c r="J73" s="495"/>
      <c r="K73" s="603"/>
      <c r="L73" s="527"/>
      <c r="M73" s="528">
        <f t="shared" si="6"/>
        <v>0</v>
      </c>
      <c r="N73" s="496"/>
      <c r="O73" s="344"/>
      <c r="P73" s="470"/>
      <c r="Q73" s="344"/>
      <c r="R73" s="344"/>
      <c r="S73" s="470"/>
      <c r="T73" s="347"/>
    </row>
    <row r="74" spans="1:20" x14ac:dyDescent="0.25">
      <c r="A74" s="601" t="s">
        <v>222</v>
      </c>
      <c r="B74" s="604" t="str">
        <f>VLOOKUP(A74,'urbano_PIANO_INV-INFR'!D$96:E$117,2,FALSE())</f>
        <v>SPECIFICARE______</v>
      </c>
      <c r="C74" s="605"/>
      <c r="D74" s="606"/>
      <c r="E74" s="467"/>
      <c r="F74" s="492"/>
      <c r="G74" s="607"/>
      <c r="H74" s="608"/>
      <c r="I74" s="609"/>
      <c r="J74" s="610"/>
      <c r="K74" s="603"/>
      <c r="L74" s="527"/>
      <c r="M74" s="528">
        <f t="shared" si="6"/>
        <v>0</v>
      </c>
      <c r="N74" s="496"/>
      <c r="O74" s="344"/>
      <c r="P74" s="470"/>
      <c r="Q74" s="344"/>
      <c r="R74" s="344"/>
      <c r="S74" s="470"/>
      <c r="T74" s="347"/>
    </row>
    <row r="75" spans="1:20" x14ac:dyDescent="0.25">
      <c r="A75" s="467" t="s">
        <v>215</v>
      </c>
      <c r="B75" s="604" t="str">
        <f>VLOOKUP(A75,'urbano_PIANO_INV-INFR'!D$96:E$117,2,FALSE())</f>
        <v>SPECIFICARE______</v>
      </c>
      <c r="C75" s="605"/>
      <c r="D75" s="606"/>
      <c r="E75" s="467"/>
      <c r="F75" s="492"/>
      <c r="G75" s="607"/>
      <c r="H75" s="608"/>
      <c r="I75" s="609"/>
      <c r="J75" s="610"/>
      <c r="K75" s="603"/>
      <c r="L75" s="527"/>
      <c r="M75" s="528">
        <f t="shared" si="6"/>
        <v>0</v>
      </c>
      <c r="N75" s="496"/>
      <c r="O75" s="344"/>
      <c r="P75" s="470"/>
      <c r="Q75" s="344"/>
      <c r="R75" s="344"/>
      <c r="S75" s="470"/>
      <c r="T75" s="347"/>
    </row>
    <row r="76" spans="1:20" x14ac:dyDescent="0.25">
      <c r="A76" s="467" t="s">
        <v>204</v>
      </c>
      <c r="B76" s="604" t="str">
        <f>VLOOKUP(A76,'urbano_PIANO_INV-INFR'!D$96:E$117,2,FALSE())</f>
        <v>SPECIFICARE______</v>
      </c>
      <c r="C76" s="605"/>
      <c r="D76" s="606"/>
      <c r="E76" s="467"/>
      <c r="F76" s="492"/>
      <c r="G76" s="607"/>
      <c r="H76" s="608"/>
      <c r="I76" s="609"/>
      <c r="J76" s="610"/>
      <c r="K76" s="603"/>
      <c r="L76" s="527"/>
      <c r="M76" s="528">
        <f t="shared" si="6"/>
        <v>0</v>
      </c>
      <c r="N76" s="496"/>
      <c r="O76" s="344"/>
      <c r="P76" s="470"/>
      <c r="Q76" s="344"/>
      <c r="R76" s="344"/>
      <c r="S76" s="470"/>
      <c r="T76" s="347"/>
    </row>
    <row r="77" spans="1:20" x14ac:dyDescent="0.25">
      <c r="A77" s="541" t="s">
        <v>203</v>
      </c>
      <c r="B77" s="611" t="str">
        <f>VLOOKUP(A77,'urbano_PIANO_INV-INFR'!D$96:E$117,2,FALSE())</f>
        <v>SPECIFICARE______</v>
      </c>
      <c r="C77" s="605"/>
      <c r="D77" s="606"/>
      <c r="E77" s="612"/>
      <c r="F77" s="609"/>
      <c r="G77" s="607"/>
      <c r="H77" s="608"/>
      <c r="I77" s="609"/>
      <c r="J77" s="610"/>
      <c r="K77" s="603"/>
      <c r="L77" s="613"/>
      <c r="M77" s="614">
        <f t="shared" si="6"/>
        <v>0</v>
      </c>
      <c r="N77" s="615"/>
      <c r="O77" s="616"/>
      <c r="P77" s="545"/>
      <c r="Q77" s="616"/>
      <c r="R77" s="616"/>
      <c r="S77" s="545"/>
      <c r="T77" s="360"/>
    </row>
    <row r="78" spans="1:20" x14ac:dyDescent="0.25">
      <c r="C78" s="617" t="s">
        <v>397</v>
      </c>
      <c r="D78" s="618">
        <f>SUM(D48:D77)</f>
        <v>0</v>
      </c>
      <c r="E78" s="619"/>
      <c r="F78" s="619"/>
      <c r="G78" s="554">
        <f>SUM(G48:G77)</f>
        <v>0</v>
      </c>
      <c r="H78" s="620" t="s">
        <v>397</v>
      </c>
      <c r="I78" s="620"/>
      <c r="J78" s="554"/>
      <c r="K78" s="554">
        <f>SUM(K48:K77)</f>
        <v>0</v>
      </c>
      <c r="L78" s="554">
        <f>SUM(L48:L77)</f>
        <v>0</v>
      </c>
      <c r="M78" s="554">
        <f>SUM(M48:M77)</f>
        <v>0</v>
      </c>
      <c r="N78" s="554"/>
      <c r="O78" s="554"/>
      <c r="P78" s="554">
        <f>SUM(P48:P77)</f>
        <v>0</v>
      </c>
      <c r="Q78" s="619"/>
      <c r="R78" s="619"/>
      <c r="S78" s="554">
        <f>SUM(S48:S77)</f>
        <v>0</v>
      </c>
      <c r="T78" s="621"/>
    </row>
    <row r="79" spans="1:20" x14ac:dyDescent="0.25">
      <c r="G79" s="570"/>
    </row>
    <row r="80" spans="1:20" ht="47.25" customHeight="1" x14ac:dyDescent="0.25">
      <c r="A80" s="798" t="s">
        <v>7</v>
      </c>
      <c r="B80" s="798"/>
      <c r="C80" s="798"/>
      <c r="D80" s="798"/>
      <c r="E80" s="798"/>
      <c r="F80" s="798"/>
      <c r="G80" s="798"/>
      <c r="H80" s="798"/>
      <c r="I80" s="798"/>
      <c r="J80" s="798"/>
      <c r="K80" s="798"/>
      <c r="L80" s="798"/>
      <c r="M80" s="798"/>
      <c r="N80" s="798"/>
      <c r="O80" s="798"/>
      <c r="P80" s="798"/>
      <c r="Q80" s="798"/>
      <c r="R80" s="798"/>
      <c r="S80" s="798"/>
      <c r="T80" s="798"/>
    </row>
  </sheetData>
  <sheetProtection algorithmName="SHA-512" hashValue="JXelnhMK9Xdqz7PbUKbaqySDnmeQvLqxuVLaiqoPJyriAo+PdXuodpS2IY8US83E3Kw7gLQ7SwOciPSjhffnEw==" saltValue="zKRBg2E6CAxm3UO1N3tIzw==" spinCount="100000" sheet="1" objects="1" scenarios="1"/>
  <mergeCells count="28">
    <mergeCell ref="A2:R2"/>
    <mergeCell ref="A4:R4"/>
    <mergeCell ref="A6:C7"/>
    <mergeCell ref="D6:F7"/>
    <mergeCell ref="H6:K6"/>
    <mergeCell ref="M6:P6"/>
    <mergeCell ref="H7:J7"/>
    <mergeCell ref="M7:O7"/>
    <mergeCell ref="A9:C9"/>
    <mergeCell ref="D9:F9"/>
    <mergeCell ref="H9:J9"/>
    <mergeCell ref="M9:O9"/>
    <mergeCell ref="A11:C11"/>
    <mergeCell ref="D11:F11"/>
    <mergeCell ref="H11:J11"/>
    <mergeCell ref="M11:O11"/>
    <mergeCell ref="A13:R13"/>
    <mergeCell ref="A15:A17"/>
    <mergeCell ref="B15:B17"/>
    <mergeCell ref="C15:C17"/>
    <mergeCell ref="D15:J15"/>
    <mergeCell ref="K15:Q15"/>
    <mergeCell ref="R15:R16"/>
    <mergeCell ref="A45:T45"/>
    <mergeCell ref="A46:A47"/>
    <mergeCell ref="B46:B47"/>
    <mergeCell ref="J46:J47"/>
    <mergeCell ref="A80:T80"/>
  </mergeCells>
  <dataValidations count="9">
    <dataValidation allowBlank="1" showErrorMessage="1" prompt="Scegliere il comune beneficiario dal menù a tendina_x000a_" sqref="P7:P9 K9:K11" xr:uid="{00000000-0002-0000-0900-000000000000}">
      <formula1>0</formula1>
      <formula2>0</formula2>
    </dataValidation>
    <dataValidation type="list" allowBlank="1" showInputMessage="1" showErrorMessage="1" sqref="R18:R41 T48:T77" xr:uid="{00000000-0002-0000-0900-000001000000}">
      <formula1>"si"</formula1>
      <formula2>0</formula2>
    </dataValidation>
    <dataValidation allowBlank="1" showInputMessage="1" showErrorMessage="1" promptTitle="ATTENZIONE:" prompt=" è la differenza tra l'importo dei lavori del Sal (esclusivamente legato alle infrastrutture di supporto) e il precedente" sqref="L18:L41" xr:uid="{00000000-0002-0000-0900-000002000000}">
      <formula1>0</formula1>
      <formula2>0</formula2>
    </dataValidation>
    <dataValidation allowBlank="1" showErrorMessage="1" prompt="_x000a_" sqref="K7" xr:uid="{00000000-0002-0000-0900-000004000000}">
      <formula1>0</formula1>
      <formula2>0</formula2>
    </dataValidation>
    <dataValidation type="list" allowBlank="1" showInputMessage="1" showErrorMessage="1" sqref="R48:R77" xr:uid="{00000000-0002-0000-0900-000005000000}">
      <formula1>"si,"</formula1>
      <formula2>0</formula2>
    </dataValidation>
    <dataValidation type="list" allowBlank="1" showInputMessage="1" showErrorMessage="1" sqref="N48:N77" xr:uid="{00000000-0002-0000-0900-000006000000}">
      <formula1>$B$18:$B$41</formula1>
      <formula2>0</formula2>
    </dataValidation>
    <dataValidation allowBlank="1" showInputMessage="1" showErrorMessage="1" prompt=" è la differenza tra l'importo degli onoeri della sicurezza i del Sal (esclusivamente legato alle infrastrutture di supporto) e il precedente" sqref="N18:N41" xr:uid="{00000000-0002-0000-0900-000007000000}">
      <formula1>0</formula1>
      <formula2>0</formula2>
    </dataValidation>
    <dataValidation allowBlank="1" showInputMessage="1" showErrorMessage="1" promptTitle="ATTENZIONE" prompt="è la differenza tra l'importo dei lavori del Sal e il precedente" sqref="E18:E41" xr:uid="{00000000-0002-0000-0900-000008000000}">
      <formula1>0</formula1>
      <formula2>0</formula2>
    </dataValidation>
    <dataValidation allowBlank="1" showInputMessage="1" showErrorMessage="1" promptTitle="ATTENZIONE" prompt="è la differenza tra l'importo degli oneri della sicurezza del SAL e il precedente" sqref="G18:G41" xr:uid="{00000000-0002-0000-0900-000009000000}">
      <formula1>0</formula1>
      <formula2>0</formula2>
    </dataValidation>
  </dataValidations>
  <pageMargins left="0.7" right="0.7" top="0.75" bottom="0.75" header="0.511811023622047" footer="0.511811023622047"/>
  <pageSetup paperSize="8"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cegliere il comune beneficiario dal menù a tendina_x000a_" xr:uid="{00000000-0002-0000-0900-000003000000}">
          <x14:formula1>
            <xm:f>'DATI EROGAZIONI'!$A$2:$A$13</xm:f>
          </x14:formula1>
          <x14:formula2>
            <xm:f>0</xm:f>
          </x14:formula2>
          <xm:sqref>D6:F7</xm:sqref>
        </x14:dataValidation>
        <x14:dataValidation type="list" allowBlank="1" showInputMessage="1" showErrorMessage="1" xr:uid="{00000000-0002-0000-0900-00000A000000}">
          <x14:formula1>
            <xm:f>'urbano_PIANO_INV-INFR'!$D$96:$D$117</xm:f>
          </x14:formula1>
          <x14:formula2>
            <xm:f>0</xm:f>
          </x14:formula2>
          <xm:sqref>A18:A41</xm:sqref>
        </x14:dataValidation>
        <x14:dataValidation type="list" allowBlank="1" showInputMessage="1" showErrorMessage="1" prompt="Inserire riferimento voce di spesa da piano di investimento esecutivo infrastrutture_x000a__x000a_" xr:uid="{00000000-0002-0000-0900-00000B000000}">
          <x14:formula1>
            <xm:f>'urbano_PIANO_INV-INFR'!$D$96:$D$117</xm:f>
          </x14:formula1>
          <x14:formula2>
            <xm:f>0</xm:f>
          </x14:formula2>
          <xm:sqref>A48:A77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9"/>
  <sheetViews>
    <sheetView zoomScaleNormal="100" workbookViewId="0">
      <selection activeCell="H12" sqref="H12"/>
    </sheetView>
  </sheetViews>
  <sheetFormatPr defaultColWidth="8.7109375" defaultRowHeight="15" x14ac:dyDescent="0.25"/>
  <cols>
    <col min="1" max="1" width="32.85546875" customWidth="1"/>
    <col min="2" max="2" width="16" customWidth="1"/>
    <col min="3" max="3" width="15.140625" customWidth="1"/>
    <col min="4" max="5" width="15.7109375" customWidth="1"/>
    <col min="6" max="8" width="15.140625" customWidth="1"/>
  </cols>
  <sheetData>
    <row r="1" spans="1:9" x14ac:dyDescent="0.25">
      <c r="A1" s="622" t="s">
        <v>430</v>
      </c>
      <c r="B1" s="622" t="s">
        <v>57</v>
      </c>
      <c r="C1" s="622">
        <v>2019</v>
      </c>
      <c r="D1" s="622">
        <v>2020</v>
      </c>
      <c r="E1" s="622">
        <v>2021</v>
      </c>
      <c r="F1" s="622">
        <v>2022</v>
      </c>
      <c r="G1" s="622">
        <v>2023</v>
      </c>
      <c r="H1" t="s">
        <v>431</v>
      </c>
      <c r="I1" s="622" t="s">
        <v>23</v>
      </c>
    </row>
    <row r="2" spans="1:9" x14ac:dyDescent="0.25">
      <c r="A2" s="623" t="s">
        <v>432</v>
      </c>
      <c r="B2" s="624">
        <v>1710068</v>
      </c>
      <c r="C2" s="625">
        <v>512514</v>
      </c>
      <c r="D2" s="625">
        <v>120591</v>
      </c>
      <c r="E2" s="625">
        <v>163712</v>
      </c>
      <c r="F2" s="625">
        <v>452218</v>
      </c>
      <c r="G2" s="625">
        <v>461033</v>
      </c>
      <c r="H2" s="626">
        <f t="shared" ref="H2:H13" si="0">B2*0.2</f>
        <v>342013.60000000003</v>
      </c>
      <c r="I2" s="623" t="s">
        <v>433</v>
      </c>
    </row>
    <row r="3" spans="1:9" x14ac:dyDescent="0.25">
      <c r="A3" s="623" t="s">
        <v>434</v>
      </c>
      <c r="B3" s="624">
        <v>2424704</v>
      </c>
      <c r="C3" s="625">
        <v>726692</v>
      </c>
      <c r="D3" s="625">
        <v>170987</v>
      </c>
      <c r="E3" s="625">
        <v>232127</v>
      </c>
      <c r="F3" s="625">
        <v>641200</v>
      </c>
      <c r="G3" s="625">
        <v>653698</v>
      </c>
      <c r="H3" s="626">
        <f t="shared" si="0"/>
        <v>484940.80000000005</v>
      </c>
      <c r="I3" s="623" t="s">
        <v>435</v>
      </c>
    </row>
    <row r="4" spans="1:9" x14ac:dyDescent="0.25">
      <c r="A4" s="623" t="s">
        <v>337</v>
      </c>
      <c r="B4" s="624">
        <v>2137883</v>
      </c>
      <c r="C4" s="625">
        <v>640732</v>
      </c>
      <c r="D4" s="625">
        <v>150760</v>
      </c>
      <c r="E4" s="625">
        <v>204669</v>
      </c>
      <c r="F4" s="625">
        <v>565351</v>
      </c>
      <c r="G4" s="625">
        <v>576371</v>
      </c>
      <c r="H4" s="626">
        <f t="shared" si="0"/>
        <v>427576.60000000003</v>
      </c>
      <c r="I4" s="623" t="s">
        <v>436</v>
      </c>
    </row>
    <row r="5" spans="1:9" x14ac:dyDescent="0.25">
      <c r="A5" s="623" t="s">
        <v>437</v>
      </c>
      <c r="B5" s="624">
        <v>1855726</v>
      </c>
      <c r="C5" s="625">
        <v>556167</v>
      </c>
      <c r="D5" s="625">
        <v>130864</v>
      </c>
      <c r="E5" s="625">
        <v>177657</v>
      </c>
      <c r="F5" s="625">
        <v>490736</v>
      </c>
      <c r="G5" s="625">
        <v>500302</v>
      </c>
      <c r="H5" s="626">
        <f t="shared" si="0"/>
        <v>371145.2</v>
      </c>
      <c r="I5" s="623" t="s">
        <v>438</v>
      </c>
    </row>
    <row r="6" spans="1:9" x14ac:dyDescent="0.25">
      <c r="A6" s="623" t="s">
        <v>3</v>
      </c>
      <c r="B6" s="624">
        <v>2433983</v>
      </c>
      <c r="C6" s="625">
        <v>729474</v>
      </c>
      <c r="D6" s="625">
        <v>171641</v>
      </c>
      <c r="E6" s="625">
        <v>233016</v>
      </c>
      <c r="F6" s="625">
        <v>643653</v>
      </c>
      <c r="G6" s="625">
        <v>656199</v>
      </c>
      <c r="H6" s="626">
        <f t="shared" si="0"/>
        <v>486796.60000000003</v>
      </c>
      <c r="I6" s="623" t="s">
        <v>72</v>
      </c>
    </row>
    <row r="7" spans="1:9" ht="24" x14ac:dyDescent="0.25">
      <c r="A7" s="623" t="s">
        <v>439</v>
      </c>
      <c r="B7" s="624">
        <v>2169203</v>
      </c>
      <c r="C7" s="625">
        <v>650118</v>
      </c>
      <c r="D7" s="625">
        <v>152969</v>
      </c>
      <c r="E7" s="625">
        <v>207667</v>
      </c>
      <c r="F7" s="625">
        <v>573634</v>
      </c>
      <c r="G7" s="625">
        <v>584815</v>
      </c>
      <c r="H7" s="626">
        <f t="shared" si="0"/>
        <v>433840.60000000003</v>
      </c>
      <c r="I7" s="627" t="s">
        <v>440</v>
      </c>
    </row>
    <row r="8" spans="1:9" x14ac:dyDescent="0.25">
      <c r="A8" s="623" t="s">
        <v>262</v>
      </c>
      <c r="B8" s="624">
        <v>2269559</v>
      </c>
      <c r="C8" s="625">
        <v>680195</v>
      </c>
      <c r="D8" s="625">
        <v>160046</v>
      </c>
      <c r="E8" s="625">
        <v>217275</v>
      </c>
      <c r="F8" s="625">
        <v>600172</v>
      </c>
      <c r="G8" s="625">
        <v>611871</v>
      </c>
      <c r="H8" s="626">
        <f t="shared" si="0"/>
        <v>453911.80000000005</v>
      </c>
      <c r="I8" s="623" t="s">
        <v>441</v>
      </c>
    </row>
    <row r="9" spans="1:9" ht="24" x14ac:dyDescent="0.25">
      <c r="A9" s="623" t="s">
        <v>141</v>
      </c>
      <c r="B9" s="624">
        <v>1584132</v>
      </c>
      <c r="C9" s="625">
        <v>474770</v>
      </c>
      <c r="D9" s="625">
        <v>111711</v>
      </c>
      <c r="E9" s="625">
        <v>151656</v>
      </c>
      <c r="F9" s="625">
        <v>418915</v>
      </c>
      <c r="G9" s="625">
        <v>427080</v>
      </c>
      <c r="H9" s="626">
        <f t="shared" si="0"/>
        <v>316826.40000000002</v>
      </c>
      <c r="I9" s="627" t="s">
        <v>442</v>
      </c>
    </row>
    <row r="10" spans="1:9" x14ac:dyDescent="0.25">
      <c r="A10" s="623" t="s">
        <v>443</v>
      </c>
      <c r="B10" s="624">
        <v>1201303</v>
      </c>
      <c r="C10" s="625">
        <v>360035</v>
      </c>
      <c r="D10" s="625">
        <v>84714</v>
      </c>
      <c r="E10" s="625">
        <v>115006</v>
      </c>
      <c r="F10" s="625">
        <v>317678</v>
      </c>
      <c r="G10" s="625">
        <v>323870</v>
      </c>
      <c r="H10" s="626">
        <f t="shared" si="0"/>
        <v>240260.6</v>
      </c>
      <c r="I10" s="623" t="s">
        <v>444</v>
      </c>
    </row>
    <row r="11" spans="1:9" x14ac:dyDescent="0.25">
      <c r="A11" s="623" t="s">
        <v>445</v>
      </c>
      <c r="B11" s="624">
        <v>1955639</v>
      </c>
      <c r="C11" s="625">
        <v>586112</v>
      </c>
      <c r="D11" s="625">
        <v>137908</v>
      </c>
      <c r="E11" s="625">
        <v>187222</v>
      </c>
      <c r="F11" s="625">
        <v>517158</v>
      </c>
      <c r="G11" s="625">
        <v>527239</v>
      </c>
      <c r="H11" s="626">
        <f t="shared" si="0"/>
        <v>391127.80000000005</v>
      </c>
      <c r="I11" s="623" t="s">
        <v>446</v>
      </c>
    </row>
    <row r="12" spans="1:9" ht="24" x14ac:dyDescent="0.25">
      <c r="A12" s="623" t="s">
        <v>447</v>
      </c>
      <c r="B12" s="624">
        <v>20000000</v>
      </c>
      <c r="C12" s="625">
        <v>0</v>
      </c>
      <c r="D12" s="625">
        <v>10000000</v>
      </c>
      <c r="E12" s="625">
        <v>10000000</v>
      </c>
      <c r="F12" s="625">
        <v>0</v>
      </c>
      <c r="G12" s="625">
        <v>0</v>
      </c>
      <c r="H12" s="626">
        <f t="shared" si="0"/>
        <v>4000000</v>
      </c>
      <c r="I12" s="627" t="s">
        <v>448</v>
      </c>
    </row>
    <row r="13" spans="1:9" x14ac:dyDescent="0.25">
      <c r="A13" s="623" t="s">
        <v>399</v>
      </c>
      <c r="B13" s="624">
        <v>2750352</v>
      </c>
      <c r="C13" s="625">
        <v>824291</v>
      </c>
      <c r="D13" s="625">
        <v>193951</v>
      </c>
      <c r="E13" s="625">
        <v>263303</v>
      </c>
      <c r="F13" s="625">
        <v>727315</v>
      </c>
      <c r="G13" s="625">
        <v>741492</v>
      </c>
      <c r="H13" s="626">
        <f t="shared" si="0"/>
        <v>550070.4</v>
      </c>
      <c r="I13" s="623" t="s">
        <v>449</v>
      </c>
    </row>
    <row r="14" spans="1:9" ht="15.75" x14ac:dyDescent="0.25">
      <c r="A14" s="628"/>
    </row>
    <row r="15" spans="1:9" ht="15.75" x14ac:dyDescent="0.25">
      <c r="A15" s="628"/>
    </row>
    <row r="17" spans="1:1" hidden="1" x14ac:dyDescent="0.25"/>
    <row r="18" spans="1:1" hidden="1" x14ac:dyDescent="0.25"/>
    <row r="19" spans="1:1" hidden="1" x14ac:dyDescent="0.25">
      <c r="A19" t="s">
        <v>450</v>
      </c>
    </row>
  </sheetData>
  <sheetProtection algorithmName="SHA-512" hashValue="Wh4qeNGkN4NjTdOVEAhSu3KyDzIFO0D/95ETGg+rDnGZlWlvhtYUZYDcvJGkLe/KqLvVEFm4zIq6JPRZDhwz8A==" saltValue="rpkZGLOcD35pVSwyoZGSMg==" spinCount="100000" sheet="1" objects="1" scenarios="1"/>
  <pageMargins left="0.7" right="0.7" top="0.75" bottom="0.75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6"/>
  <sheetViews>
    <sheetView zoomScale="79" zoomScaleNormal="79" workbookViewId="0">
      <selection activeCell="H12" sqref="H12"/>
    </sheetView>
  </sheetViews>
  <sheetFormatPr defaultColWidth="8.7109375" defaultRowHeight="15" x14ac:dyDescent="0.25"/>
  <cols>
    <col min="1" max="1" width="32.85546875" customWidth="1"/>
    <col min="2" max="2" width="17.42578125" customWidth="1"/>
    <col min="3" max="3" width="17.85546875" customWidth="1"/>
    <col min="4" max="4" width="16.42578125" customWidth="1"/>
    <col min="5" max="7" width="17.42578125" customWidth="1"/>
    <col min="8" max="8" width="17.85546875" customWidth="1"/>
    <col min="9" max="9" width="17.42578125" customWidth="1"/>
    <col min="10" max="11" width="16.42578125" customWidth="1"/>
    <col min="12" max="12" width="26.85546875" customWidth="1"/>
    <col min="13" max="13" width="13.5703125" customWidth="1"/>
    <col min="14" max="14" width="21.140625" customWidth="1"/>
    <col min="15" max="15" width="18.5703125" customWidth="1"/>
    <col min="16" max="16" width="19.28515625" customWidth="1"/>
    <col min="17" max="17" width="15.28515625" customWidth="1"/>
    <col min="18" max="18" width="15.5703125" customWidth="1"/>
    <col min="19" max="19" width="16" customWidth="1"/>
    <col min="20" max="20" width="19.28515625" customWidth="1"/>
    <col min="21" max="21" width="18.85546875" customWidth="1"/>
    <col min="22" max="22" width="17.85546875" customWidth="1"/>
    <col min="23" max="23" width="33.5703125" customWidth="1"/>
    <col min="24" max="24" width="16" customWidth="1"/>
    <col min="25" max="25" width="15.28515625" customWidth="1"/>
    <col min="26" max="26" width="17.85546875" customWidth="1"/>
    <col min="28" max="28" width="15.28515625" customWidth="1"/>
    <col min="32" max="32" width="15.28515625" customWidth="1"/>
    <col min="33" max="33" width="17.85546875" customWidth="1"/>
    <col min="35" max="35" width="15.28515625" customWidth="1"/>
    <col min="36" max="36" width="13.5703125" customWidth="1"/>
    <col min="38" max="38" width="16" customWidth="1"/>
    <col min="39" max="39" width="15.28515625" customWidth="1"/>
    <col min="40" max="40" width="17.85546875" customWidth="1"/>
    <col min="42" max="42" width="15.28515625" customWidth="1"/>
    <col min="43" max="43" width="17.85546875" customWidth="1"/>
    <col min="45" max="45" width="16" customWidth="1"/>
    <col min="46" max="46" width="15.28515625" customWidth="1"/>
    <col min="47" max="47" width="17.85546875" customWidth="1"/>
    <col min="48" max="48" width="14.42578125" customWidth="1"/>
    <col min="49" max="50" width="15.28515625" customWidth="1"/>
    <col min="51" max="51" width="12.85546875" customWidth="1"/>
    <col min="52" max="52" width="16" customWidth="1"/>
    <col min="53" max="54" width="16.42578125" customWidth="1"/>
    <col min="55" max="55" width="15.28515625" customWidth="1"/>
    <col min="56" max="56" width="16.42578125" customWidth="1"/>
    <col min="57" max="57" width="14.42578125" customWidth="1"/>
    <col min="58" max="58" width="12" customWidth="1"/>
    <col min="59" max="59" width="14.42578125" customWidth="1"/>
    <col min="60" max="61" width="16.42578125" customWidth="1"/>
    <col min="63" max="63" width="16.42578125" customWidth="1"/>
    <col min="64" max="64" width="14.42578125" customWidth="1"/>
    <col min="65" max="65" width="9" customWidth="1"/>
    <col min="66" max="66" width="14.42578125" customWidth="1"/>
    <col min="67" max="67" width="15.28515625" customWidth="1"/>
    <col min="68" max="68" width="17.85546875" customWidth="1"/>
    <col min="69" max="69" width="9" customWidth="1"/>
    <col min="70" max="70" width="15.28515625" customWidth="1"/>
    <col min="71" max="71" width="14.42578125" customWidth="1"/>
    <col min="73" max="73" width="14.42578125" customWidth="1"/>
    <col min="74" max="74" width="15.28515625" customWidth="1"/>
    <col min="75" max="75" width="17.85546875" customWidth="1"/>
    <col min="77" max="78" width="15.28515625" customWidth="1"/>
    <col min="80" max="80" width="15.28515625" customWidth="1"/>
    <col min="81" max="82" width="17.7109375" customWidth="1"/>
    <col min="83" max="83" width="11.28515625" customWidth="1"/>
    <col min="84" max="84" width="17.7109375" customWidth="1"/>
    <col min="85" max="85" width="16.5703125" customWidth="1"/>
    <col min="86" max="86" width="11.28515625" customWidth="1"/>
    <col min="87" max="87" width="16.5703125" customWidth="1"/>
    <col min="88" max="89" width="15.28515625" customWidth="1"/>
    <col min="91" max="91" width="15.28515625" customWidth="1"/>
    <col min="92" max="92" width="13.5703125" customWidth="1"/>
    <col min="94" max="94" width="13.5703125" customWidth="1"/>
    <col min="95" max="96" width="16.42578125" customWidth="1"/>
    <col min="97" max="97" width="15.28515625" customWidth="1"/>
    <col min="98" max="98" width="16.42578125" customWidth="1"/>
    <col min="99" max="99" width="17.85546875" customWidth="1"/>
    <col min="100" max="100" width="15.28515625" customWidth="1"/>
    <col min="101" max="101" width="13.5703125" customWidth="1"/>
    <col min="102" max="104" width="15.28515625" customWidth="1"/>
    <col min="105" max="105" width="16.42578125" customWidth="1"/>
    <col min="106" max="106" width="17.85546875" customWidth="1"/>
    <col min="107" max="107" width="14.140625" customWidth="1"/>
    <col min="108" max="108" width="16" customWidth="1"/>
    <col min="109" max="110" width="15.28515625" customWidth="1"/>
    <col min="112" max="112" width="15.28515625" customWidth="1"/>
    <col min="113" max="113" width="17.85546875" customWidth="1"/>
    <col min="115" max="115" width="15.28515625" customWidth="1"/>
  </cols>
  <sheetData>
    <row r="1" spans="1:23" ht="28.5" x14ac:dyDescent="0.45">
      <c r="B1" s="835" t="s">
        <v>8</v>
      </c>
      <c r="C1" s="835"/>
      <c r="D1" s="835"/>
      <c r="E1" s="835"/>
      <c r="F1" s="835"/>
      <c r="G1" s="835"/>
      <c r="H1" s="835"/>
      <c r="I1" s="835"/>
      <c r="J1" s="835"/>
      <c r="K1" s="835"/>
      <c r="L1" s="835"/>
      <c r="M1" s="835"/>
      <c r="N1" s="835"/>
      <c r="O1" s="835"/>
      <c r="P1" s="835"/>
      <c r="Q1" s="835"/>
      <c r="R1" s="835"/>
      <c r="S1" s="835"/>
      <c r="T1" s="629"/>
    </row>
    <row r="2" spans="1:23" ht="15" customHeight="1" x14ac:dyDescent="0.25">
      <c r="B2" s="836" t="s">
        <v>451</v>
      </c>
      <c r="C2" s="836"/>
      <c r="D2" s="836"/>
      <c r="E2" s="836"/>
      <c r="F2" s="836"/>
      <c r="G2" s="836"/>
      <c r="H2" s="836"/>
      <c r="I2" s="836"/>
      <c r="J2" s="836"/>
      <c r="K2" s="836"/>
      <c r="L2" s="836" t="s">
        <v>452</v>
      </c>
      <c r="M2" s="836"/>
      <c r="N2" s="836"/>
      <c r="O2" s="836"/>
      <c r="P2" s="836"/>
      <c r="Q2" s="836"/>
      <c r="R2" s="836"/>
      <c r="S2" s="836"/>
      <c r="U2" s="630" t="s">
        <v>453</v>
      </c>
      <c r="V2" s="631"/>
      <c r="W2" s="632" t="s">
        <v>453</v>
      </c>
    </row>
    <row r="3" spans="1:23" x14ac:dyDescent="0.25">
      <c r="B3" s="836" t="s">
        <v>245</v>
      </c>
      <c r="C3" s="836"/>
      <c r="D3" s="836" t="s">
        <v>70</v>
      </c>
      <c r="E3" s="836"/>
      <c r="F3" s="836" t="s">
        <v>96</v>
      </c>
      <c r="G3" s="836"/>
      <c r="H3" s="836" t="s">
        <v>454</v>
      </c>
      <c r="I3" s="836"/>
      <c r="J3" s="836" t="s">
        <v>397</v>
      </c>
      <c r="K3" s="836"/>
      <c r="L3" s="836" t="s">
        <v>245</v>
      </c>
      <c r="M3" s="836"/>
      <c r="N3" s="836" t="s">
        <v>70</v>
      </c>
      <c r="O3" s="836"/>
      <c r="P3" s="836" t="s">
        <v>95</v>
      </c>
      <c r="Q3" s="836"/>
      <c r="R3" s="836" t="s">
        <v>397</v>
      </c>
      <c r="S3" s="836"/>
      <c r="U3" s="630"/>
      <c r="V3" s="631"/>
      <c r="W3" s="632"/>
    </row>
    <row r="4" spans="1:23" ht="15" customHeight="1" x14ac:dyDescent="0.25">
      <c r="B4" s="633" t="s">
        <v>455</v>
      </c>
      <c r="C4" s="633" t="s">
        <v>456</v>
      </c>
      <c r="D4" s="633" t="s">
        <v>455</v>
      </c>
      <c r="E4" s="633" t="s">
        <v>456</v>
      </c>
      <c r="F4" s="633" t="s">
        <v>455</v>
      </c>
      <c r="G4" s="633" t="s">
        <v>456</v>
      </c>
      <c r="H4" s="633" t="s">
        <v>455</v>
      </c>
      <c r="I4" s="633" t="s">
        <v>456</v>
      </c>
      <c r="J4" s="634" t="s">
        <v>455</v>
      </c>
      <c r="K4" s="634" t="s">
        <v>456</v>
      </c>
      <c r="L4" s="634" t="s">
        <v>455</v>
      </c>
      <c r="M4" s="634" t="s">
        <v>456</v>
      </c>
      <c r="N4" s="634" t="s">
        <v>455</v>
      </c>
      <c r="O4" s="634" t="s">
        <v>456</v>
      </c>
      <c r="P4" s="633" t="s">
        <v>455</v>
      </c>
      <c r="Q4" s="633" t="s">
        <v>456</v>
      </c>
      <c r="R4" s="634" t="s">
        <v>455</v>
      </c>
      <c r="S4" s="634" t="s">
        <v>456</v>
      </c>
      <c r="U4" s="634" t="s">
        <v>455</v>
      </c>
      <c r="W4" s="634" t="s">
        <v>456</v>
      </c>
    </row>
    <row r="5" spans="1:23" x14ac:dyDescent="0.25">
      <c r="A5" s="623" t="s">
        <v>432</v>
      </c>
      <c r="B5" s="625"/>
      <c r="C5" s="625"/>
      <c r="D5" s="625">
        <v>1270000</v>
      </c>
      <c r="E5" s="625"/>
      <c r="F5" s="625"/>
      <c r="G5" s="625"/>
      <c r="H5" s="625"/>
      <c r="I5" s="625"/>
      <c r="J5" s="635">
        <f t="shared" ref="J5:J16" si="0">D5+B5+H5+F5</f>
        <v>1270000</v>
      </c>
      <c r="K5" s="635">
        <f t="shared" ref="K5:K16" si="1">E5+C5+I5+G5</f>
        <v>0</v>
      </c>
      <c r="L5" s="625"/>
      <c r="M5" s="625"/>
      <c r="N5" s="625">
        <v>440068</v>
      </c>
      <c r="O5" s="625"/>
      <c r="P5" s="625"/>
      <c r="Q5" s="625"/>
      <c r="R5" s="635">
        <f t="shared" ref="R5:R16" si="2">L5+N5+P5</f>
        <v>440068</v>
      </c>
      <c r="S5" s="635">
        <f t="shared" ref="S5:S16" si="3">M5+O5+Q5</f>
        <v>0</v>
      </c>
      <c r="U5" s="636">
        <f t="shared" ref="U5:U16" si="4">J5+R5</f>
        <v>1710068</v>
      </c>
      <c r="V5" s="624">
        <v>1710068</v>
      </c>
      <c r="W5" s="636">
        <f t="shared" ref="W5:W16" si="5">S5+K5</f>
        <v>0</v>
      </c>
    </row>
    <row r="6" spans="1:23" x14ac:dyDescent="0.25">
      <c r="A6" s="623" t="s">
        <v>434</v>
      </c>
      <c r="B6" s="625">
        <v>1527025</v>
      </c>
      <c r="C6" s="625"/>
      <c r="D6" s="625"/>
      <c r="E6" s="625"/>
      <c r="F6" s="625"/>
      <c r="G6" s="625"/>
      <c r="H6" s="625">
        <v>897679</v>
      </c>
      <c r="I6" s="625"/>
      <c r="J6" s="635">
        <f t="shared" si="0"/>
        <v>2424704</v>
      </c>
      <c r="K6" s="635">
        <f t="shared" si="1"/>
        <v>0</v>
      </c>
      <c r="L6" s="625"/>
      <c r="M6" s="625"/>
      <c r="N6" s="625"/>
      <c r="O6" s="625"/>
      <c r="P6" s="625"/>
      <c r="Q6" s="625"/>
      <c r="R6" s="635">
        <f t="shared" si="2"/>
        <v>0</v>
      </c>
      <c r="S6" s="635">
        <f t="shared" si="3"/>
        <v>0</v>
      </c>
      <c r="U6" s="636">
        <f t="shared" si="4"/>
        <v>2424704</v>
      </c>
      <c r="V6" s="624">
        <v>2424704</v>
      </c>
      <c r="W6" s="636">
        <f t="shared" si="5"/>
        <v>0</v>
      </c>
    </row>
    <row r="7" spans="1:23" x14ac:dyDescent="0.25">
      <c r="A7" s="623" t="s">
        <v>337</v>
      </c>
      <c r="B7" s="625"/>
      <c r="C7" s="625"/>
      <c r="D7" s="625">
        <v>2000000</v>
      </c>
      <c r="E7" s="625"/>
      <c r="F7" s="625"/>
      <c r="G7" s="625"/>
      <c r="H7" s="625"/>
      <c r="I7" s="625"/>
      <c r="J7" s="635">
        <f t="shared" si="0"/>
        <v>2000000</v>
      </c>
      <c r="K7" s="635">
        <f t="shared" si="1"/>
        <v>0</v>
      </c>
      <c r="L7" s="625"/>
      <c r="M7" s="625"/>
      <c r="N7" s="625">
        <v>137883</v>
      </c>
      <c r="O7" s="625"/>
      <c r="P7" s="625"/>
      <c r="Q7" s="625"/>
      <c r="R7" s="635">
        <f t="shared" si="2"/>
        <v>137883</v>
      </c>
      <c r="S7" s="635">
        <f t="shared" si="3"/>
        <v>0</v>
      </c>
      <c r="U7" s="636">
        <f t="shared" si="4"/>
        <v>2137883</v>
      </c>
      <c r="V7" s="624">
        <v>2137883</v>
      </c>
      <c r="W7" s="636">
        <f t="shared" si="5"/>
        <v>0</v>
      </c>
    </row>
    <row r="8" spans="1:23" x14ac:dyDescent="0.25">
      <c r="A8" s="623" t="s">
        <v>437</v>
      </c>
      <c r="B8" s="625">
        <v>947940</v>
      </c>
      <c r="C8" s="625"/>
      <c r="D8" s="625">
        <v>732000</v>
      </c>
      <c r="E8" s="625"/>
      <c r="F8" s="625"/>
      <c r="G8" s="625"/>
      <c r="H8" s="625"/>
      <c r="I8" s="625"/>
      <c r="J8" s="635">
        <f t="shared" si="0"/>
        <v>1679940</v>
      </c>
      <c r="K8" s="635">
        <f t="shared" si="1"/>
        <v>0</v>
      </c>
      <c r="L8" s="625">
        <v>89700</v>
      </c>
      <c r="M8" s="625"/>
      <c r="N8" s="625">
        <v>86086</v>
      </c>
      <c r="O8" s="625"/>
      <c r="P8" s="625"/>
      <c r="Q8" s="625"/>
      <c r="R8" s="635">
        <f t="shared" si="2"/>
        <v>175786</v>
      </c>
      <c r="S8" s="635">
        <f t="shared" si="3"/>
        <v>0</v>
      </c>
      <c r="U8" s="636">
        <f t="shared" si="4"/>
        <v>1855726</v>
      </c>
      <c r="V8" s="624">
        <v>1855726</v>
      </c>
      <c r="W8" s="636">
        <f t="shared" si="5"/>
        <v>0</v>
      </c>
    </row>
    <row r="9" spans="1:23" x14ac:dyDescent="0.25">
      <c r="A9" s="623" t="s">
        <v>3</v>
      </c>
      <c r="B9" s="625"/>
      <c r="C9" s="625"/>
      <c r="D9" s="625">
        <v>1727948</v>
      </c>
      <c r="E9" s="625"/>
      <c r="F9" s="625"/>
      <c r="G9" s="625"/>
      <c r="H9" s="625"/>
      <c r="I9" s="625"/>
      <c r="J9" s="635">
        <f t="shared" si="0"/>
        <v>1727948</v>
      </c>
      <c r="K9" s="635">
        <f t="shared" si="1"/>
        <v>0</v>
      </c>
      <c r="L9" s="625"/>
      <c r="M9" s="625"/>
      <c r="N9" s="625">
        <v>706035</v>
      </c>
      <c r="O9" s="625"/>
      <c r="P9" s="625"/>
      <c r="Q9" s="625"/>
      <c r="R9" s="635">
        <f t="shared" si="2"/>
        <v>706035</v>
      </c>
      <c r="S9" s="635">
        <f t="shared" si="3"/>
        <v>0</v>
      </c>
      <c r="U9" s="636">
        <f t="shared" si="4"/>
        <v>2433983</v>
      </c>
      <c r="V9" s="624">
        <v>2433983</v>
      </c>
      <c r="W9" s="636">
        <f t="shared" si="5"/>
        <v>0</v>
      </c>
    </row>
    <row r="10" spans="1:23" x14ac:dyDescent="0.25">
      <c r="A10" s="623" t="s">
        <v>439</v>
      </c>
      <c r="B10" s="625"/>
      <c r="C10" s="625"/>
      <c r="D10" s="625">
        <v>2169203</v>
      </c>
      <c r="E10" s="625"/>
      <c r="F10" s="625"/>
      <c r="G10" s="625"/>
      <c r="H10" s="625"/>
      <c r="I10" s="625"/>
      <c r="J10" s="635">
        <f t="shared" si="0"/>
        <v>2169203</v>
      </c>
      <c r="K10" s="635">
        <f t="shared" si="1"/>
        <v>0</v>
      </c>
      <c r="L10" s="625"/>
      <c r="M10" s="625"/>
      <c r="N10" s="625"/>
      <c r="O10" s="625"/>
      <c r="P10" s="625"/>
      <c r="Q10" s="625"/>
      <c r="R10" s="635">
        <f t="shared" si="2"/>
        <v>0</v>
      </c>
      <c r="S10" s="635">
        <f t="shared" si="3"/>
        <v>0</v>
      </c>
      <c r="U10" s="636">
        <f t="shared" si="4"/>
        <v>2169203</v>
      </c>
      <c r="V10" s="624">
        <v>2169203</v>
      </c>
      <c r="W10" s="636">
        <f t="shared" si="5"/>
        <v>0</v>
      </c>
    </row>
    <row r="11" spans="1:23" x14ac:dyDescent="0.25">
      <c r="A11" s="623" t="s">
        <v>262</v>
      </c>
      <c r="B11" s="625"/>
      <c r="C11" s="625"/>
      <c r="D11" s="625">
        <v>2032241</v>
      </c>
      <c r="E11" s="625"/>
      <c r="F11" s="625"/>
      <c r="G11" s="625"/>
      <c r="H11" s="625"/>
      <c r="I11" s="625"/>
      <c r="J11" s="635">
        <f t="shared" si="0"/>
        <v>2032241</v>
      </c>
      <c r="K11" s="635">
        <f t="shared" si="1"/>
        <v>0</v>
      </c>
      <c r="L11" s="625"/>
      <c r="M11" s="625"/>
      <c r="N11" s="625">
        <v>237318</v>
      </c>
      <c r="O11" s="625"/>
      <c r="P11" s="625"/>
      <c r="Q11" s="625"/>
      <c r="R11" s="635">
        <f t="shared" si="2"/>
        <v>237318</v>
      </c>
      <c r="S11" s="635">
        <f t="shared" si="3"/>
        <v>0</v>
      </c>
      <c r="U11" s="636">
        <f t="shared" si="4"/>
        <v>2269559</v>
      </c>
      <c r="V11" s="624">
        <v>2269559</v>
      </c>
      <c r="W11" s="636">
        <f t="shared" si="5"/>
        <v>0</v>
      </c>
    </row>
    <row r="12" spans="1:23" x14ac:dyDescent="0.25">
      <c r="A12" s="623" t="s">
        <v>141</v>
      </c>
      <c r="B12" s="625">
        <v>977996</v>
      </c>
      <c r="C12" s="625"/>
      <c r="D12" s="625"/>
      <c r="E12" s="625"/>
      <c r="F12" s="625"/>
      <c r="G12" s="625"/>
      <c r="H12" s="625">
        <v>293241</v>
      </c>
      <c r="I12" s="625"/>
      <c r="J12" s="635">
        <f t="shared" si="0"/>
        <v>1271237</v>
      </c>
      <c r="K12" s="635">
        <f t="shared" si="1"/>
        <v>0</v>
      </c>
      <c r="L12" s="625">
        <v>312895</v>
      </c>
      <c r="M12" s="625"/>
      <c r="N12" s="625"/>
      <c r="O12" s="625"/>
      <c r="P12" s="625"/>
      <c r="Q12" s="625"/>
      <c r="R12" s="635">
        <f t="shared" si="2"/>
        <v>312895</v>
      </c>
      <c r="S12" s="635">
        <f t="shared" si="3"/>
        <v>0</v>
      </c>
      <c r="U12" s="636">
        <f t="shared" si="4"/>
        <v>1584132</v>
      </c>
      <c r="V12" s="624">
        <v>1584132</v>
      </c>
      <c r="W12" s="636">
        <f t="shared" si="5"/>
        <v>0</v>
      </c>
    </row>
    <row r="13" spans="1:23" x14ac:dyDescent="0.25">
      <c r="A13" s="623" t="s">
        <v>443</v>
      </c>
      <c r="B13" s="625"/>
      <c r="C13" s="625"/>
      <c r="D13" s="625">
        <v>941786</v>
      </c>
      <c r="E13" s="625"/>
      <c r="F13" s="625"/>
      <c r="G13" s="625"/>
      <c r="H13" s="625"/>
      <c r="I13" s="625"/>
      <c r="J13" s="635">
        <f t="shared" si="0"/>
        <v>941786</v>
      </c>
      <c r="K13" s="635">
        <f t="shared" si="1"/>
        <v>0</v>
      </c>
      <c r="L13" s="625"/>
      <c r="M13" s="625"/>
      <c r="N13" s="625">
        <v>259517</v>
      </c>
      <c r="O13" s="625"/>
      <c r="P13" s="625"/>
      <c r="Q13" s="625"/>
      <c r="R13" s="635">
        <f t="shared" si="2"/>
        <v>259517</v>
      </c>
      <c r="S13" s="635">
        <f t="shared" si="3"/>
        <v>0</v>
      </c>
      <c r="U13" s="636">
        <f t="shared" si="4"/>
        <v>1201303</v>
      </c>
      <c r="V13" s="624">
        <v>1201303</v>
      </c>
      <c r="W13" s="636">
        <f t="shared" si="5"/>
        <v>0</v>
      </c>
    </row>
    <row r="14" spans="1:23" x14ac:dyDescent="0.25">
      <c r="A14" s="623" t="s">
        <v>445</v>
      </c>
      <c r="B14" s="625"/>
      <c r="C14" s="625"/>
      <c r="D14" s="625">
        <v>1476907</v>
      </c>
      <c r="E14" s="625"/>
      <c r="F14" s="625"/>
      <c r="G14" s="625"/>
      <c r="H14" s="625"/>
      <c r="I14" s="625"/>
      <c r="J14" s="635">
        <f t="shared" si="0"/>
        <v>1476907</v>
      </c>
      <c r="K14" s="635">
        <f t="shared" si="1"/>
        <v>0</v>
      </c>
      <c r="L14" s="625"/>
      <c r="M14" s="625"/>
      <c r="N14" s="625">
        <v>478732</v>
      </c>
      <c r="O14" s="625"/>
      <c r="P14" s="625"/>
      <c r="Q14" s="625"/>
      <c r="R14" s="635">
        <f t="shared" si="2"/>
        <v>478732</v>
      </c>
      <c r="S14" s="635">
        <f t="shared" si="3"/>
        <v>0</v>
      </c>
      <c r="U14" s="636">
        <f t="shared" si="4"/>
        <v>1955639</v>
      </c>
      <c r="V14" s="624">
        <v>1955639</v>
      </c>
      <c r="W14" s="636">
        <f t="shared" si="5"/>
        <v>0</v>
      </c>
    </row>
    <row r="15" spans="1:23" x14ac:dyDescent="0.25">
      <c r="A15" s="623" t="s">
        <v>447</v>
      </c>
      <c r="B15" s="625"/>
      <c r="C15" s="625"/>
      <c r="D15" s="625">
        <v>1940000</v>
      </c>
      <c r="E15" s="625"/>
      <c r="F15" s="625"/>
      <c r="G15" s="625"/>
      <c r="H15" s="625">
        <v>18000000</v>
      </c>
      <c r="I15" s="625"/>
      <c r="J15" s="635">
        <f t="shared" si="0"/>
        <v>19940000</v>
      </c>
      <c r="K15" s="635">
        <f t="shared" si="1"/>
        <v>0</v>
      </c>
      <c r="L15" s="625"/>
      <c r="M15" s="625"/>
      <c r="N15" s="625">
        <v>60000</v>
      </c>
      <c r="O15" s="625"/>
      <c r="P15" s="625"/>
      <c r="Q15" s="625"/>
      <c r="R15" s="635">
        <f t="shared" si="2"/>
        <v>60000</v>
      </c>
      <c r="S15" s="635">
        <f t="shared" si="3"/>
        <v>0</v>
      </c>
      <c r="U15" s="636">
        <f t="shared" si="4"/>
        <v>20000000</v>
      </c>
      <c r="V15" s="624">
        <v>20000000</v>
      </c>
      <c r="W15" s="636">
        <f t="shared" si="5"/>
        <v>0</v>
      </c>
    </row>
    <row r="16" spans="1:23" x14ac:dyDescent="0.25">
      <c r="A16" s="623" t="s">
        <v>399</v>
      </c>
      <c r="B16" s="625"/>
      <c r="C16" s="625"/>
      <c r="D16" s="625">
        <v>1952546</v>
      </c>
      <c r="E16" s="625"/>
      <c r="F16" s="625"/>
      <c r="G16" s="625"/>
      <c r="H16" s="625"/>
      <c r="I16" s="625"/>
      <c r="J16" s="635">
        <f t="shared" si="0"/>
        <v>1952546</v>
      </c>
      <c r="K16" s="635">
        <f t="shared" si="1"/>
        <v>0</v>
      </c>
      <c r="L16" s="625"/>
      <c r="M16" s="625"/>
      <c r="N16" s="625">
        <v>797806</v>
      </c>
      <c r="O16" s="625"/>
      <c r="P16" s="625"/>
      <c r="Q16" s="625"/>
      <c r="R16" s="635">
        <f t="shared" si="2"/>
        <v>797806</v>
      </c>
      <c r="S16" s="635">
        <f t="shared" si="3"/>
        <v>0</v>
      </c>
      <c r="U16" s="636">
        <f t="shared" si="4"/>
        <v>2750352</v>
      </c>
      <c r="V16" s="624">
        <v>2750352</v>
      </c>
      <c r="W16" s="636">
        <f t="shared" si="5"/>
        <v>0</v>
      </c>
    </row>
  </sheetData>
  <sheetProtection password="8721" sheet="1" objects="1" scenarios="1"/>
  <mergeCells count="12">
    <mergeCell ref="B1:S1"/>
    <mergeCell ref="B2:K2"/>
    <mergeCell ref="L2:S2"/>
    <mergeCell ref="B3:C3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31"/>
  <sheetViews>
    <sheetView topLeftCell="A42" zoomScale="91" zoomScaleNormal="91" workbookViewId="0">
      <selection activeCell="G52" sqref="G52"/>
    </sheetView>
  </sheetViews>
  <sheetFormatPr defaultColWidth="8.7109375" defaultRowHeight="15" x14ac:dyDescent="0.25"/>
  <cols>
    <col min="1" max="1" width="2.85546875" style="1" customWidth="1"/>
    <col min="2" max="2" width="8.7109375" style="1"/>
    <col min="3" max="3" width="2.5703125" style="1" customWidth="1"/>
    <col min="4" max="4" width="8.7109375" style="1"/>
    <col min="5" max="5" width="33.85546875" style="1" customWidth="1"/>
    <col min="6" max="6" width="23" style="1" customWidth="1"/>
    <col min="7" max="7" width="26.42578125" style="1" customWidth="1"/>
    <col min="8" max="8" width="22.85546875" style="1" customWidth="1"/>
    <col min="9" max="9" width="10.42578125" style="1" customWidth="1"/>
    <col min="10" max="10" width="21.7109375" style="1" customWidth="1"/>
    <col min="11" max="16384" width="8.7109375" style="1"/>
  </cols>
  <sheetData>
    <row r="1" spans="1:29" x14ac:dyDescent="0.25">
      <c r="A1" s="5"/>
      <c r="B1" s="6"/>
      <c r="C1" s="7"/>
      <c r="D1" s="8"/>
      <c r="E1" s="8"/>
      <c r="F1" s="8"/>
      <c r="G1" s="9"/>
      <c r="H1" s="157"/>
      <c r="I1" s="6"/>
      <c r="J1" s="6"/>
      <c r="K1" s="6"/>
      <c r="L1" s="6"/>
      <c r="M1" s="6"/>
      <c r="N1" s="6"/>
      <c r="O1" s="6"/>
      <c r="P1" s="7"/>
      <c r="Q1" s="6"/>
      <c r="R1" s="9"/>
      <c r="S1" s="6"/>
      <c r="T1" s="6"/>
      <c r="U1" s="6"/>
      <c r="V1" s="7"/>
      <c r="W1" s="7"/>
      <c r="X1" s="6"/>
      <c r="Y1" s="7"/>
      <c r="Z1" s="7"/>
      <c r="AA1" s="7"/>
      <c r="AB1" s="7"/>
      <c r="AC1" s="6"/>
    </row>
    <row r="2" spans="1:29" ht="36.75" customHeight="1" x14ac:dyDescent="0.25">
      <c r="A2" s="688" t="s">
        <v>0</v>
      </c>
      <c r="B2" s="688"/>
      <c r="C2" s="688"/>
      <c r="D2" s="688"/>
      <c r="E2" s="688"/>
      <c r="F2" s="688"/>
      <c r="G2" s="688"/>
      <c r="H2" s="688"/>
      <c r="I2" s="158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</row>
    <row r="3" spans="1:29" ht="22.5" x14ac:dyDescent="0.25">
      <c r="A3" s="1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1:29" ht="18" x14ac:dyDescent="0.25">
      <c r="A4" s="689" t="s">
        <v>139</v>
      </c>
      <c r="B4" s="689"/>
      <c r="C4" s="689"/>
      <c r="D4" s="689"/>
      <c r="E4" s="689"/>
      <c r="F4" s="689"/>
      <c r="G4" s="689"/>
      <c r="H4" s="68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</row>
    <row r="5" spans="1:29" ht="18" x14ac:dyDescent="0.25">
      <c r="A5" s="160"/>
      <c r="B5" s="31"/>
      <c r="C5" s="31"/>
      <c r="D5" s="31"/>
      <c r="E5" s="31"/>
      <c r="F5" s="31"/>
      <c r="G5" s="31"/>
      <c r="H5" s="31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</row>
    <row r="6" spans="1:29" ht="42" customHeight="1" x14ac:dyDescent="0.25">
      <c r="A6" s="690" t="s">
        <v>8</v>
      </c>
      <c r="B6" s="690"/>
      <c r="C6" s="690"/>
      <c r="D6" s="690"/>
      <c r="E6" s="690"/>
      <c r="F6" s="690"/>
      <c r="G6" s="690"/>
      <c r="H6" s="690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59"/>
      <c r="AC6" s="159"/>
    </row>
    <row r="7" spans="1:29" ht="27" x14ac:dyDescent="0.25">
      <c r="A7" s="11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</row>
    <row r="8" spans="1:29" ht="15" customHeight="1" x14ac:dyDescent="0.25">
      <c r="A8" s="11"/>
      <c r="B8" s="13"/>
      <c r="C8" s="682" t="s">
        <v>140</v>
      </c>
      <c r="D8" s="682"/>
      <c r="E8" s="682"/>
      <c r="F8" s="162"/>
      <c r="G8" s="691" t="s">
        <v>3</v>
      </c>
      <c r="H8" s="691"/>
      <c r="I8" s="163"/>
      <c r="J8" s="163"/>
      <c r="K8" s="163"/>
      <c r="L8" s="164"/>
    </row>
    <row r="9" spans="1:29" ht="12.75" customHeight="1" x14ac:dyDescent="0.45">
      <c r="A9" s="11"/>
      <c r="C9" s="165"/>
      <c r="D9" s="165"/>
      <c r="E9" s="165"/>
      <c r="F9" s="165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7"/>
      <c r="W9" s="167"/>
      <c r="X9" s="167"/>
      <c r="Y9" s="2"/>
      <c r="Z9" s="158"/>
      <c r="AA9" s="168"/>
      <c r="AB9" s="168"/>
      <c r="AC9" s="168"/>
    </row>
    <row r="10" spans="1:29" ht="26.25" customHeight="1" x14ac:dyDescent="0.25">
      <c r="A10" s="24"/>
      <c r="B10" s="25"/>
      <c r="C10" s="682" t="s">
        <v>6</v>
      </c>
      <c r="D10" s="682"/>
      <c r="E10" s="682"/>
      <c r="F10" s="162"/>
      <c r="G10" s="683" t="str">
        <f>VLOOKUP(G8,'DATI EROGAZIONI'!A1:J13,9,FALSE())</f>
        <v>J40J21000040001</v>
      </c>
      <c r="H10" s="683"/>
      <c r="I10" s="169"/>
      <c r="J10" s="169"/>
      <c r="K10" s="169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</row>
    <row r="12" spans="1:29" ht="33" customHeight="1" x14ac:dyDescent="0.25">
      <c r="C12" s="684" t="s">
        <v>4</v>
      </c>
      <c r="D12" s="684"/>
      <c r="E12" s="684"/>
      <c r="F12" s="684"/>
      <c r="G12" s="685"/>
      <c r="H12" s="685"/>
      <c r="I12" s="171"/>
      <c r="J12" s="171"/>
      <c r="K12" s="171"/>
      <c r="L12" s="171"/>
      <c r="M12" s="171"/>
      <c r="N12" s="171"/>
      <c r="O12" s="171"/>
      <c r="P12" s="171"/>
      <c r="Q12" s="171"/>
    </row>
    <row r="14" spans="1:29" ht="30" customHeight="1" x14ac:dyDescent="0.25">
      <c r="B14" s="686" t="s">
        <v>9</v>
      </c>
      <c r="D14" s="172" t="s">
        <v>9</v>
      </c>
      <c r="E14" s="173"/>
      <c r="F14" s="174" t="s">
        <v>23</v>
      </c>
      <c r="G14" s="671"/>
      <c r="H14" s="671"/>
    </row>
    <row r="15" spans="1:29" x14ac:dyDescent="0.25">
      <c r="B15" s="686"/>
    </row>
    <row r="16" spans="1:29" ht="43.5" customHeight="1" x14ac:dyDescent="0.25">
      <c r="B16" s="686"/>
      <c r="D16" s="679" t="s">
        <v>142</v>
      </c>
      <c r="E16" s="680" t="s">
        <v>143</v>
      </c>
      <c r="F16" s="687" t="s">
        <v>144</v>
      </c>
      <c r="G16" s="687" t="s">
        <v>145</v>
      </c>
      <c r="H16" s="687" t="s">
        <v>146</v>
      </c>
    </row>
    <row r="17" spans="1:29" ht="39" customHeight="1" x14ac:dyDescent="0.25">
      <c r="B17" s="686"/>
      <c r="D17" s="679"/>
      <c r="E17" s="680"/>
      <c r="F17" s="687"/>
      <c r="G17" s="687"/>
      <c r="H17" s="687"/>
    </row>
    <row r="18" spans="1:29" ht="15" customHeight="1" x14ac:dyDescent="0.25">
      <c r="B18" s="686"/>
      <c r="D18" s="175" t="s">
        <v>147</v>
      </c>
      <c r="E18" s="176" t="s">
        <v>148</v>
      </c>
      <c r="F18" s="177">
        <v>0</v>
      </c>
      <c r="G18" s="177">
        <v>0</v>
      </c>
      <c r="H18" s="178">
        <f t="shared" ref="H18:H26" si="0">F18-G18</f>
        <v>0</v>
      </c>
      <c r="I18" s="179" t="s">
        <v>24</v>
      </c>
      <c r="J18" s="180"/>
    </row>
    <row r="19" spans="1:29" ht="15" customHeight="1" x14ac:dyDescent="0.25">
      <c r="B19" s="686"/>
      <c r="D19" s="175" t="s">
        <v>149</v>
      </c>
      <c r="E19" s="176" t="s">
        <v>148</v>
      </c>
      <c r="F19" s="177">
        <v>0</v>
      </c>
      <c r="G19" s="177">
        <v>0</v>
      </c>
      <c r="H19" s="178">
        <f t="shared" si="0"/>
        <v>0</v>
      </c>
      <c r="I19" s="181" t="s">
        <v>24</v>
      </c>
      <c r="J19" s="182"/>
    </row>
    <row r="20" spans="1:29" ht="15" customHeight="1" x14ac:dyDescent="0.25">
      <c r="B20" s="686"/>
      <c r="D20" s="175" t="s">
        <v>150</v>
      </c>
      <c r="E20" s="176" t="s">
        <v>148</v>
      </c>
      <c r="F20" s="177">
        <v>0</v>
      </c>
      <c r="G20" s="177">
        <v>0</v>
      </c>
      <c r="H20" s="178">
        <f t="shared" si="0"/>
        <v>0</v>
      </c>
      <c r="I20" s="181" t="s">
        <v>24</v>
      </c>
      <c r="J20" s="182"/>
    </row>
    <row r="21" spans="1:29" ht="15" customHeight="1" x14ac:dyDescent="0.25">
      <c r="B21" s="686"/>
      <c r="D21" s="175" t="s">
        <v>151</v>
      </c>
      <c r="E21" s="176" t="s">
        <v>148</v>
      </c>
      <c r="F21" s="177">
        <v>0</v>
      </c>
      <c r="G21" s="177">
        <v>0</v>
      </c>
      <c r="H21" s="178">
        <f t="shared" si="0"/>
        <v>0</v>
      </c>
      <c r="I21" s="181" t="s">
        <v>24</v>
      </c>
      <c r="J21" s="182"/>
    </row>
    <row r="22" spans="1:29" ht="15" customHeight="1" x14ac:dyDescent="0.25">
      <c r="B22" s="686"/>
      <c r="D22" s="175" t="s">
        <v>152</v>
      </c>
      <c r="E22" s="176" t="s">
        <v>148</v>
      </c>
      <c r="F22" s="177">
        <v>0</v>
      </c>
      <c r="G22" s="177">
        <v>0</v>
      </c>
      <c r="H22" s="178">
        <f t="shared" si="0"/>
        <v>0</v>
      </c>
      <c r="I22" s="181" t="s">
        <v>24</v>
      </c>
      <c r="J22" s="182"/>
    </row>
    <row r="23" spans="1:29" ht="15" customHeight="1" x14ac:dyDescent="0.25">
      <c r="B23" s="686"/>
      <c r="D23" s="175" t="s">
        <v>153</v>
      </c>
      <c r="E23" s="176" t="s">
        <v>148</v>
      </c>
      <c r="F23" s="177">
        <v>0</v>
      </c>
      <c r="G23" s="177">
        <v>0</v>
      </c>
      <c r="H23" s="178">
        <f t="shared" si="0"/>
        <v>0</v>
      </c>
      <c r="I23" s="181" t="s">
        <v>24</v>
      </c>
      <c r="J23" s="182"/>
    </row>
    <row r="24" spans="1:29" ht="15" customHeight="1" x14ac:dyDescent="0.25">
      <c r="B24" s="686"/>
      <c r="D24" s="175" t="s">
        <v>154</v>
      </c>
      <c r="E24" s="176" t="s">
        <v>148</v>
      </c>
      <c r="F24" s="177">
        <v>0</v>
      </c>
      <c r="G24" s="177">
        <v>0</v>
      </c>
      <c r="H24" s="178">
        <f t="shared" si="0"/>
        <v>0</v>
      </c>
      <c r="I24" s="181" t="s">
        <v>24</v>
      </c>
      <c r="J24" s="182"/>
    </row>
    <row r="25" spans="1:29" ht="15" customHeight="1" x14ac:dyDescent="0.25">
      <c r="B25" s="686"/>
      <c r="D25" s="175" t="s">
        <v>155</v>
      </c>
      <c r="E25" s="176" t="s">
        <v>148</v>
      </c>
      <c r="F25" s="177">
        <v>0</v>
      </c>
      <c r="G25" s="177">
        <v>0</v>
      </c>
      <c r="H25" s="178">
        <f t="shared" si="0"/>
        <v>0</v>
      </c>
      <c r="I25" s="183" t="s">
        <v>24</v>
      </c>
      <c r="J25" s="184"/>
    </row>
    <row r="26" spans="1:29" ht="15" customHeight="1" x14ac:dyDescent="0.25">
      <c r="B26" s="686"/>
      <c r="D26" s="185" t="s">
        <v>156</v>
      </c>
      <c r="E26" s="186" t="s">
        <v>157</v>
      </c>
      <c r="F26" s="187">
        <f>SUM(F18:F25)</f>
        <v>0</v>
      </c>
      <c r="G26" s="187">
        <f>SUM(G18:G25)</f>
        <v>0</v>
      </c>
      <c r="H26" s="187">
        <f t="shared" si="0"/>
        <v>0</v>
      </c>
      <c r="I26" s="188"/>
      <c r="J26" s="189"/>
    </row>
    <row r="27" spans="1:29" ht="15" customHeight="1" x14ac:dyDescent="0.25">
      <c r="B27" s="686"/>
      <c r="D27" s="190" t="s">
        <v>158</v>
      </c>
      <c r="E27" s="191" t="s">
        <v>159</v>
      </c>
      <c r="F27" s="192" t="s">
        <v>159</v>
      </c>
      <c r="G27" s="192" t="s">
        <v>159</v>
      </c>
      <c r="H27" s="192" t="s">
        <v>159</v>
      </c>
      <c r="I27" s="188"/>
      <c r="J27" s="189"/>
    </row>
    <row r="28" spans="1:29" ht="15" customHeight="1" x14ac:dyDescent="0.25">
      <c r="B28" s="686"/>
      <c r="D28" s="175" t="s">
        <v>160</v>
      </c>
      <c r="E28" s="176" t="s">
        <v>148</v>
      </c>
      <c r="F28" s="177">
        <v>0</v>
      </c>
      <c r="G28" s="177">
        <f>G26*0.1</f>
        <v>0</v>
      </c>
      <c r="H28" s="178">
        <f t="shared" ref="H28:H37" si="1">F28-G28</f>
        <v>0</v>
      </c>
      <c r="I28" s="179" t="s">
        <v>24</v>
      </c>
      <c r="J28" s="180"/>
    </row>
    <row r="29" spans="1:29" ht="15" customHeight="1" x14ac:dyDescent="0.25">
      <c r="B29" s="686"/>
      <c r="D29" s="175" t="s">
        <v>161</v>
      </c>
      <c r="E29" s="176" t="s">
        <v>148</v>
      </c>
      <c r="F29" s="177">
        <v>0</v>
      </c>
      <c r="G29" s="177">
        <f>G26*0.02</f>
        <v>0</v>
      </c>
      <c r="H29" s="178">
        <f t="shared" si="1"/>
        <v>0</v>
      </c>
      <c r="I29" s="181" t="s">
        <v>24</v>
      </c>
      <c r="J29" s="182"/>
    </row>
    <row r="30" spans="1:29" ht="15" customHeight="1" x14ac:dyDescent="0.25">
      <c r="B30" s="686"/>
      <c r="D30" s="175" t="s">
        <v>162</v>
      </c>
      <c r="E30" s="176" t="s">
        <v>148</v>
      </c>
      <c r="F30" s="177">
        <v>0</v>
      </c>
      <c r="G30" s="177">
        <v>0</v>
      </c>
      <c r="H30" s="178">
        <f t="shared" si="1"/>
        <v>0</v>
      </c>
      <c r="I30" s="181" t="s">
        <v>24</v>
      </c>
      <c r="J30" s="182"/>
    </row>
    <row r="31" spans="1:29" ht="15" customHeight="1" x14ac:dyDescent="0.25">
      <c r="B31" s="686"/>
      <c r="D31" s="175" t="s">
        <v>163</v>
      </c>
      <c r="E31" s="176" t="s">
        <v>148</v>
      </c>
      <c r="F31" s="177">
        <v>0</v>
      </c>
      <c r="G31" s="177">
        <v>0</v>
      </c>
      <c r="H31" s="178">
        <f t="shared" si="1"/>
        <v>0</v>
      </c>
      <c r="I31" s="181" t="s">
        <v>24</v>
      </c>
      <c r="J31" s="182"/>
    </row>
    <row r="32" spans="1:29" s="193" customFormat="1" ht="15" customHeight="1" x14ac:dyDescent="0.25">
      <c r="A32" s="1"/>
      <c r="B32" s="686"/>
      <c r="C32" s="1"/>
      <c r="D32" s="175" t="s">
        <v>164</v>
      </c>
      <c r="E32" s="176" t="s">
        <v>148</v>
      </c>
      <c r="F32" s="177">
        <v>0</v>
      </c>
      <c r="G32" s="177">
        <f>G26*0.05</f>
        <v>0</v>
      </c>
      <c r="H32" s="178">
        <f t="shared" si="1"/>
        <v>0</v>
      </c>
      <c r="I32" s="181" t="s">
        <v>24</v>
      </c>
      <c r="J32" s="18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10" ht="15" customHeight="1" x14ac:dyDescent="0.25">
      <c r="B33" s="686"/>
      <c r="D33" s="175" t="s">
        <v>165</v>
      </c>
      <c r="E33" s="176" t="s">
        <v>148</v>
      </c>
      <c r="F33" s="177">
        <v>0</v>
      </c>
      <c r="G33" s="177">
        <f>G26*0.03</f>
        <v>0</v>
      </c>
      <c r="H33" s="178">
        <f t="shared" si="1"/>
        <v>0</v>
      </c>
      <c r="I33" s="181" t="s">
        <v>24</v>
      </c>
      <c r="J33" s="182"/>
    </row>
    <row r="34" spans="1:10" ht="15" customHeight="1" x14ac:dyDescent="0.25">
      <c r="B34" s="686"/>
      <c r="D34" s="175" t="s">
        <v>166</v>
      </c>
      <c r="E34" s="176" t="s">
        <v>148</v>
      </c>
      <c r="F34" s="177">
        <v>0</v>
      </c>
      <c r="G34" s="177">
        <v>0</v>
      </c>
      <c r="H34" s="178">
        <f t="shared" si="1"/>
        <v>0</v>
      </c>
      <c r="I34" s="181" t="s">
        <v>24</v>
      </c>
      <c r="J34" s="182"/>
    </row>
    <row r="35" spans="1:10" ht="15" customHeight="1" x14ac:dyDescent="0.25">
      <c r="B35" s="686"/>
      <c r="D35" s="175" t="s">
        <v>167</v>
      </c>
      <c r="E35" s="176" t="s">
        <v>148</v>
      </c>
      <c r="F35" s="177">
        <v>0</v>
      </c>
      <c r="G35" s="177">
        <v>0</v>
      </c>
      <c r="H35" s="178">
        <f t="shared" si="1"/>
        <v>0</v>
      </c>
      <c r="I35" s="181" t="s">
        <v>24</v>
      </c>
      <c r="J35" s="182"/>
    </row>
    <row r="36" spans="1:10" ht="15" customHeight="1" x14ac:dyDescent="0.25">
      <c r="B36" s="686"/>
      <c r="D36" s="175" t="s">
        <v>168</v>
      </c>
      <c r="E36" s="176" t="s">
        <v>148</v>
      </c>
      <c r="F36" s="177">
        <v>0</v>
      </c>
      <c r="G36" s="177">
        <v>0</v>
      </c>
      <c r="H36" s="178">
        <f t="shared" si="1"/>
        <v>0</v>
      </c>
      <c r="I36" s="183" t="s">
        <v>24</v>
      </c>
      <c r="J36" s="184"/>
    </row>
    <row r="37" spans="1:10" ht="15" customHeight="1" x14ac:dyDescent="0.25">
      <c r="B37" s="686"/>
      <c r="D37" s="175"/>
      <c r="E37" s="194" t="s">
        <v>169</v>
      </c>
      <c r="F37" s="195">
        <f>SUM(F28:F36)</f>
        <v>0</v>
      </c>
      <c r="G37" s="195">
        <f>SUM(G28:G36)</f>
        <v>0</v>
      </c>
      <c r="H37" s="196">
        <f t="shared" si="1"/>
        <v>0</v>
      </c>
      <c r="I37" s="188"/>
      <c r="J37" s="189"/>
    </row>
    <row r="38" spans="1:10" ht="15" customHeight="1" x14ac:dyDescent="0.25">
      <c r="B38" s="686"/>
      <c r="D38" s="11"/>
      <c r="F38" s="197"/>
      <c r="G38" s="197"/>
      <c r="H38" s="198"/>
      <c r="I38" s="188"/>
      <c r="J38" s="189"/>
    </row>
    <row r="39" spans="1:10" ht="15.75" customHeight="1" x14ac:dyDescent="0.25">
      <c r="A39" s="199"/>
      <c r="B39" s="686"/>
      <c r="D39" s="674" t="s">
        <v>57</v>
      </c>
      <c r="E39" s="674"/>
      <c r="F39" s="200">
        <f>F26+F37</f>
        <v>0</v>
      </c>
      <c r="G39" s="200">
        <f>G26+G37</f>
        <v>0</v>
      </c>
      <c r="H39" s="201">
        <f>H26+H37</f>
        <v>0</v>
      </c>
      <c r="I39" s="188"/>
      <c r="J39" s="189"/>
    </row>
    <row r="40" spans="1:10" ht="15" customHeight="1" x14ac:dyDescent="0.25">
      <c r="A40" s="199"/>
      <c r="B40" s="686"/>
      <c r="I40" s="188"/>
      <c r="J40" s="189"/>
    </row>
    <row r="41" spans="1:10" ht="15" customHeight="1" x14ac:dyDescent="0.25">
      <c r="A41" s="199"/>
      <c r="B41" s="686"/>
    </row>
    <row r="42" spans="1:10" ht="25.5" x14ac:dyDescent="0.25">
      <c r="A42" s="199"/>
      <c r="B42" s="686"/>
      <c r="F42" s="202" t="s">
        <v>62</v>
      </c>
      <c r="G42" s="203" t="s">
        <v>60</v>
      </c>
      <c r="H42" s="204" t="s">
        <v>170</v>
      </c>
    </row>
    <row r="43" spans="1:10" ht="34.5" customHeight="1" x14ac:dyDescent="0.25">
      <c r="A43" s="199"/>
      <c r="B43" s="686"/>
      <c r="C43" s="205"/>
      <c r="D43" s="675" t="s">
        <v>171</v>
      </c>
      <c r="E43" s="675"/>
      <c r="F43" s="206">
        <f>G43+H43</f>
        <v>0</v>
      </c>
      <c r="G43" s="206">
        <f>VLOOKUP(G8,'dati scheda tecnica'!A5:T16,12,FALSE())</f>
        <v>0</v>
      </c>
      <c r="H43" s="206">
        <f>VLOOKUP(G8,'dati scheda tecnica'!A5:T16,13,FALSE())</f>
        <v>0</v>
      </c>
      <c r="I43" s="109"/>
    </row>
    <row r="44" spans="1:10" ht="15" customHeight="1" x14ac:dyDescent="0.25">
      <c r="A44" s="199"/>
      <c r="B44" s="686"/>
      <c r="C44" s="108"/>
      <c r="D44" s="108"/>
      <c r="E44" s="108"/>
      <c r="H44" s="108"/>
      <c r="I44" s="109"/>
    </row>
    <row r="45" spans="1:10" ht="15" customHeight="1" x14ac:dyDescent="0.25">
      <c r="A45" s="199"/>
      <c r="B45" s="686"/>
      <c r="C45" s="205"/>
      <c r="D45" s="675" t="s">
        <v>59</v>
      </c>
      <c r="E45" s="675"/>
      <c r="F45" s="120" t="s">
        <v>64</v>
      </c>
      <c r="G45" s="120" t="s">
        <v>63</v>
      </c>
      <c r="H45" s="122" t="s">
        <v>64</v>
      </c>
      <c r="I45" s="109"/>
    </row>
    <row r="46" spans="1:10" ht="15" customHeight="1" x14ac:dyDescent="0.25">
      <c r="A46" s="199"/>
      <c r="B46" s="686"/>
      <c r="C46" s="205"/>
      <c r="D46" s="675"/>
      <c r="E46" s="675"/>
      <c r="F46" s="207">
        <f>ABS(F43-F39)</f>
        <v>0</v>
      </c>
      <c r="G46" s="207">
        <f>ABS(G43-G39)</f>
        <v>0</v>
      </c>
      <c r="H46" s="207">
        <f>ABS(H43-H39)</f>
        <v>0</v>
      </c>
      <c r="I46" s="121"/>
    </row>
    <row r="47" spans="1:10" ht="7.5" customHeight="1" x14ac:dyDescent="0.25">
      <c r="A47" s="199"/>
      <c r="B47" s="686"/>
      <c r="C47" s="205"/>
      <c r="D47" s="205"/>
      <c r="E47" s="205"/>
      <c r="G47" s="121"/>
      <c r="H47" s="121"/>
      <c r="I47" s="121"/>
    </row>
    <row r="48" spans="1:10" ht="15" customHeight="1" x14ac:dyDescent="0.25">
      <c r="A48" s="199"/>
      <c r="B48" s="686"/>
      <c r="C48" s="205"/>
      <c r="D48" s="676" t="s">
        <v>7</v>
      </c>
      <c r="E48" s="676"/>
      <c r="F48" s="676"/>
      <c r="G48" s="676"/>
      <c r="H48" s="676"/>
      <c r="I48" s="121"/>
    </row>
    <row r="49" spans="1:10" ht="15" customHeight="1" x14ac:dyDescent="0.25">
      <c r="A49" s="199"/>
      <c r="B49" s="686"/>
      <c r="C49" s="205"/>
      <c r="D49" s="676"/>
      <c r="E49" s="676"/>
      <c r="F49" s="676"/>
      <c r="G49" s="676"/>
      <c r="H49" s="676"/>
      <c r="I49" s="121"/>
    </row>
    <row r="50" spans="1:10" ht="54.75" customHeight="1" x14ac:dyDescent="0.25">
      <c r="A50" s="199"/>
      <c r="B50" s="128"/>
      <c r="C50" s="128"/>
      <c r="D50" s="128"/>
      <c r="E50" s="128"/>
      <c r="G50" s="128"/>
      <c r="H50" s="128"/>
      <c r="I50" s="121"/>
    </row>
    <row r="51" spans="1:10" ht="33.75" customHeight="1" x14ac:dyDescent="0.25">
      <c r="A51" s="199"/>
      <c r="B51" s="677" t="s">
        <v>65</v>
      </c>
      <c r="D51" s="208" t="s">
        <v>65</v>
      </c>
      <c r="E51" s="209"/>
      <c r="F51" s="210" t="s">
        <v>172</v>
      </c>
      <c r="G51" s="678" t="str">
        <f>G10</f>
        <v>J40J21000040001</v>
      </c>
      <c r="H51" s="671"/>
    </row>
    <row r="52" spans="1:10" ht="15" customHeight="1" x14ac:dyDescent="0.25">
      <c r="A52" s="199"/>
      <c r="B52" s="677"/>
    </row>
    <row r="53" spans="1:10" ht="43.5" customHeight="1" x14ac:dyDescent="0.25">
      <c r="A53" s="199"/>
      <c r="B53" s="677"/>
      <c r="D53" s="679" t="s">
        <v>173</v>
      </c>
      <c r="E53" s="680" t="s">
        <v>143</v>
      </c>
      <c r="F53" s="681" t="s">
        <v>144</v>
      </c>
      <c r="G53" s="681" t="s">
        <v>145</v>
      </c>
      <c r="H53" s="681" t="s">
        <v>146</v>
      </c>
    </row>
    <row r="54" spans="1:10" ht="15" customHeight="1" x14ac:dyDescent="0.25">
      <c r="A54" s="199"/>
      <c r="B54" s="677"/>
      <c r="D54" s="679"/>
      <c r="E54" s="680"/>
      <c r="F54" s="681"/>
      <c r="G54" s="681"/>
      <c r="H54" s="681"/>
    </row>
    <row r="55" spans="1:10" ht="15" customHeight="1" x14ac:dyDescent="0.25">
      <c r="A55" s="199"/>
      <c r="B55" s="677"/>
      <c r="D55" s="175" t="s">
        <v>174</v>
      </c>
      <c r="E55" s="176" t="s">
        <v>457</v>
      </c>
      <c r="F55" s="177">
        <v>711513.8</v>
      </c>
      <c r="G55" s="177">
        <v>711513.8</v>
      </c>
      <c r="H55" s="178">
        <f t="shared" ref="H55:H65" si="2">F55-G55</f>
        <v>0</v>
      </c>
      <c r="I55" s="211" t="s">
        <v>24</v>
      </c>
      <c r="J55" s="180"/>
    </row>
    <row r="56" spans="1:10" ht="15" customHeight="1" x14ac:dyDescent="0.25">
      <c r="A56" s="199"/>
      <c r="B56" s="677"/>
      <c r="D56" s="175" t="s">
        <v>175</v>
      </c>
      <c r="E56" s="176" t="s">
        <v>148</v>
      </c>
      <c r="F56" s="177">
        <v>0</v>
      </c>
      <c r="G56" s="177">
        <v>0</v>
      </c>
      <c r="H56" s="178">
        <f t="shared" si="2"/>
        <v>0</v>
      </c>
      <c r="I56" s="212" t="s">
        <v>24</v>
      </c>
      <c r="J56" s="182"/>
    </row>
    <row r="57" spans="1:10" ht="15" customHeight="1" x14ac:dyDescent="0.25">
      <c r="A57" s="199"/>
      <c r="B57" s="677"/>
      <c r="D57" s="175" t="s">
        <v>176</v>
      </c>
      <c r="E57" s="176" t="s">
        <v>148</v>
      </c>
      <c r="F57" s="177">
        <v>0</v>
      </c>
      <c r="G57" s="177">
        <v>0</v>
      </c>
      <c r="H57" s="178">
        <f t="shared" si="2"/>
        <v>0</v>
      </c>
      <c r="I57" s="212" t="s">
        <v>24</v>
      </c>
      <c r="J57" s="182"/>
    </row>
    <row r="58" spans="1:10" ht="15" customHeight="1" x14ac:dyDescent="0.25">
      <c r="A58" s="199"/>
      <c r="B58" s="677"/>
      <c r="D58" s="175" t="s">
        <v>177</v>
      </c>
      <c r="E58" s="176" t="s">
        <v>148</v>
      </c>
      <c r="F58" s="177">
        <v>0</v>
      </c>
      <c r="G58" s="177">
        <v>0</v>
      </c>
      <c r="H58" s="178">
        <f t="shared" si="2"/>
        <v>0</v>
      </c>
      <c r="I58" s="212" t="s">
        <v>24</v>
      </c>
      <c r="J58" s="182"/>
    </row>
    <row r="59" spans="1:10" ht="15" customHeight="1" x14ac:dyDescent="0.25">
      <c r="A59" s="199"/>
      <c r="B59" s="677"/>
      <c r="D59" s="175" t="s">
        <v>178</v>
      </c>
      <c r="E59" s="176" t="s">
        <v>148</v>
      </c>
      <c r="F59" s="177">
        <v>0</v>
      </c>
      <c r="G59" s="177">
        <v>0</v>
      </c>
      <c r="H59" s="178">
        <f t="shared" si="2"/>
        <v>0</v>
      </c>
      <c r="I59" s="212" t="s">
        <v>24</v>
      </c>
      <c r="J59" s="182"/>
    </row>
    <row r="60" spans="1:10" ht="15" customHeight="1" x14ac:dyDescent="0.25">
      <c r="A60" s="199"/>
      <c r="B60" s="677"/>
      <c r="D60" s="175" t="s">
        <v>179</v>
      </c>
      <c r="E60" s="176" t="s">
        <v>148</v>
      </c>
      <c r="F60" s="177">
        <v>0</v>
      </c>
      <c r="G60" s="177">
        <v>0</v>
      </c>
      <c r="H60" s="178">
        <f t="shared" si="2"/>
        <v>0</v>
      </c>
      <c r="I60" s="212" t="s">
        <v>24</v>
      </c>
      <c r="J60" s="182"/>
    </row>
    <row r="61" spans="1:10" ht="15" customHeight="1" x14ac:dyDescent="0.25">
      <c r="A61" s="199"/>
      <c r="B61" s="677"/>
      <c r="D61" s="175" t="s">
        <v>180</v>
      </c>
      <c r="E61" s="176" t="s">
        <v>148</v>
      </c>
      <c r="F61" s="177">
        <v>0</v>
      </c>
      <c r="G61" s="177">
        <v>0</v>
      </c>
      <c r="H61" s="178">
        <f t="shared" si="2"/>
        <v>0</v>
      </c>
      <c r="I61" s="212" t="s">
        <v>24</v>
      </c>
      <c r="J61" s="182"/>
    </row>
    <row r="62" spans="1:10" ht="15" customHeight="1" x14ac:dyDescent="0.25">
      <c r="A62" s="199"/>
      <c r="B62" s="677"/>
      <c r="D62" s="175" t="s">
        <v>181</v>
      </c>
      <c r="E62" s="176" t="s">
        <v>148</v>
      </c>
      <c r="F62" s="177">
        <v>0</v>
      </c>
      <c r="G62" s="177">
        <v>0</v>
      </c>
      <c r="H62" s="178">
        <f t="shared" si="2"/>
        <v>0</v>
      </c>
      <c r="I62" s="212" t="s">
        <v>24</v>
      </c>
      <c r="J62" s="182"/>
    </row>
    <row r="63" spans="1:10" ht="15" customHeight="1" x14ac:dyDescent="0.25">
      <c r="A63" s="199"/>
      <c r="B63" s="677"/>
      <c r="D63" s="175" t="s">
        <v>182</v>
      </c>
      <c r="E63" s="176" t="s">
        <v>148</v>
      </c>
      <c r="F63" s="177">
        <v>0</v>
      </c>
      <c r="G63" s="177">
        <v>0</v>
      </c>
      <c r="H63" s="178">
        <f t="shared" si="2"/>
        <v>0</v>
      </c>
      <c r="I63" s="212" t="s">
        <v>24</v>
      </c>
      <c r="J63" s="182"/>
    </row>
    <row r="64" spans="1:10" ht="15" customHeight="1" x14ac:dyDescent="0.25">
      <c r="A64" s="199"/>
      <c r="B64" s="677"/>
      <c r="D64" s="175" t="s">
        <v>183</v>
      </c>
      <c r="E64" s="176" t="s">
        <v>148</v>
      </c>
      <c r="F64" s="177">
        <v>0</v>
      </c>
      <c r="G64" s="177">
        <v>0</v>
      </c>
      <c r="H64" s="178">
        <f t="shared" si="2"/>
        <v>0</v>
      </c>
      <c r="I64" s="213" t="s">
        <v>24</v>
      </c>
      <c r="J64" s="184"/>
    </row>
    <row r="65" spans="1:10" ht="15" customHeight="1" x14ac:dyDescent="0.25">
      <c r="A65" s="199"/>
      <c r="B65" s="677"/>
      <c r="D65" s="185" t="s">
        <v>184</v>
      </c>
      <c r="E65" s="186" t="s">
        <v>157</v>
      </c>
      <c r="F65" s="187">
        <f>SUM(F55:F64)</f>
        <v>711513.8</v>
      </c>
      <c r="G65" s="187">
        <f>SUM(G55:G64)</f>
        <v>711513.8</v>
      </c>
      <c r="H65" s="187">
        <f t="shared" si="2"/>
        <v>0</v>
      </c>
      <c r="I65" s="188"/>
      <c r="J65" s="189"/>
    </row>
    <row r="66" spans="1:10" ht="18" customHeight="1" x14ac:dyDescent="0.25">
      <c r="B66" s="677"/>
      <c r="D66" s="190" t="s">
        <v>185</v>
      </c>
      <c r="E66" s="191" t="s">
        <v>159</v>
      </c>
      <c r="F66" s="192" t="s">
        <v>159</v>
      </c>
      <c r="G66" s="192" t="s">
        <v>159</v>
      </c>
      <c r="H66" s="192" t="s">
        <v>159</v>
      </c>
      <c r="I66" s="188"/>
      <c r="J66" s="189"/>
    </row>
    <row r="67" spans="1:10" ht="15" customHeight="1" x14ac:dyDescent="0.25">
      <c r="B67" s="677"/>
      <c r="D67" s="175" t="s">
        <v>186</v>
      </c>
      <c r="E67" s="176" t="s">
        <v>148</v>
      </c>
      <c r="F67" s="177">
        <v>0</v>
      </c>
      <c r="G67" s="177">
        <v>0</v>
      </c>
      <c r="H67" s="178">
        <f t="shared" ref="H67:H79" si="3">F67-G67</f>
        <v>0</v>
      </c>
      <c r="I67" s="211" t="s">
        <v>24</v>
      </c>
      <c r="J67" s="180"/>
    </row>
    <row r="68" spans="1:10" ht="15" customHeight="1" x14ac:dyDescent="0.25">
      <c r="B68" s="677"/>
      <c r="D68" s="175" t="s">
        <v>187</v>
      </c>
      <c r="E68" s="176" t="s">
        <v>148</v>
      </c>
      <c r="F68" s="177">
        <v>0</v>
      </c>
      <c r="G68" s="177">
        <v>0</v>
      </c>
      <c r="H68" s="178">
        <f t="shared" si="3"/>
        <v>0</v>
      </c>
      <c r="I68" s="212" t="s">
        <v>24</v>
      </c>
      <c r="J68" s="182"/>
    </row>
    <row r="69" spans="1:10" ht="15" customHeight="1" x14ac:dyDescent="0.25">
      <c r="B69" s="677"/>
      <c r="D69" s="175" t="s">
        <v>188</v>
      </c>
      <c r="E69" s="176" t="s">
        <v>148</v>
      </c>
      <c r="F69" s="177">
        <v>0</v>
      </c>
      <c r="G69" s="177">
        <v>0</v>
      </c>
      <c r="H69" s="178">
        <f t="shared" si="3"/>
        <v>0</v>
      </c>
      <c r="I69" s="212" t="s">
        <v>24</v>
      </c>
      <c r="J69" s="182"/>
    </row>
    <row r="70" spans="1:10" ht="15" customHeight="1" x14ac:dyDescent="0.25">
      <c r="B70" s="677"/>
      <c r="D70" s="175" t="s">
        <v>189</v>
      </c>
      <c r="E70" s="176" t="s">
        <v>148</v>
      </c>
      <c r="F70" s="177">
        <v>0</v>
      </c>
      <c r="G70" s="177">
        <v>0</v>
      </c>
      <c r="H70" s="178">
        <f t="shared" si="3"/>
        <v>0</v>
      </c>
      <c r="I70" s="212" t="s">
        <v>24</v>
      </c>
      <c r="J70" s="182"/>
    </row>
    <row r="71" spans="1:10" ht="15" customHeight="1" x14ac:dyDescent="0.25">
      <c r="B71" s="677"/>
      <c r="D71" s="175" t="s">
        <v>190</v>
      </c>
      <c r="E71" s="176" t="s">
        <v>148</v>
      </c>
      <c r="F71" s="177">
        <v>0</v>
      </c>
      <c r="G71" s="177">
        <v>0</v>
      </c>
      <c r="H71" s="178">
        <f t="shared" si="3"/>
        <v>0</v>
      </c>
      <c r="I71" s="212" t="s">
        <v>24</v>
      </c>
      <c r="J71" s="182"/>
    </row>
    <row r="72" spans="1:10" ht="15" customHeight="1" x14ac:dyDescent="0.25">
      <c r="B72" s="677"/>
      <c r="D72" s="175" t="s">
        <v>191</v>
      </c>
      <c r="E72" s="176" t="s">
        <v>148</v>
      </c>
      <c r="F72" s="177">
        <v>0</v>
      </c>
      <c r="G72" s="177">
        <v>0</v>
      </c>
      <c r="H72" s="178">
        <f t="shared" si="3"/>
        <v>0</v>
      </c>
      <c r="I72" s="212" t="s">
        <v>24</v>
      </c>
      <c r="J72" s="182"/>
    </row>
    <row r="73" spans="1:10" ht="15" customHeight="1" x14ac:dyDescent="0.25">
      <c r="B73" s="677"/>
      <c r="D73" s="175" t="s">
        <v>192</v>
      </c>
      <c r="E73" s="176" t="s">
        <v>148</v>
      </c>
      <c r="F73" s="177">
        <v>0</v>
      </c>
      <c r="G73" s="177">
        <v>0</v>
      </c>
      <c r="H73" s="178">
        <f t="shared" si="3"/>
        <v>0</v>
      </c>
      <c r="I73" s="212" t="s">
        <v>24</v>
      </c>
      <c r="J73" s="182"/>
    </row>
    <row r="74" spans="1:10" ht="15" customHeight="1" x14ac:dyDescent="0.25">
      <c r="B74" s="677"/>
      <c r="D74" s="175" t="s">
        <v>193</v>
      </c>
      <c r="E74" s="176" t="s">
        <v>148</v>
      </c>
      <c r="F74" s="177">
        <v>0</v>
      </c>
      <c r="G74" s="177">
        <v>0</v>
      </c>
      <c r="H74" s="178">
        <f t="shared" si="3"/>
        <v>0</v>
      </c>
      <c r="I74" s="212" t="s">
        <v>24</v>
      </c>
      <c r="J74" s="182"/>
    </row>
    <row r="75" spans="1:10" ht="15" customHeight="1" x14ac:dyDescent="0.25">
      <c r="B75" s="677"/>
      <c r="D75" s="175" t="s">
        <v>194</v>
      </c>
      <c r="E75" s="176" t="s">
        <v>148</v>
      </c>
      <c r="F75" s="177">
        <v>0</v>
      </c>
      <c r="G75" s="177">
        <v>0</v>
      </c>
      <c r="H75" s="178">
        <f t="shared" si="3"/>
        <v>0</v>
      </c>
      <c r="I75" s="212" t="s">
        <v>24</v>
      </c>
      <c r="J75" s="182"/>
    </row>
    <row r="76" spans="1:10" ht="15" customHeight="1" x14ac:dyDescent="0.25">
      <c r="B76" s="677"/>
      <c r="D76" s="175" t="s">
        <v>195</v>
      </c>
      <c r="E76" s="176" t="s">
        <v>148</v>
      </c>
      <c r="F76" s="177">
        <v>0</v>
      </c>
      <c r="G76" s="177">
        <v>0</v>
      </c>
      <c r="H76" s="178">
        <f t="shared" si="3"/>
        <v>0</v>
      </c>
      <c r="I76" s="212" t="s">
        <v>24</v>
      </c>
      <c r="J76" s="182"/>
    </row>
    <row r="77" spans="1:10" ht="15" customHeight="1" x14ac:dyDescent="0.25">
      <c r="B77" s="677"/>
      <c r="D77" s="175" t="s">
        <v>196</v>
      </c>
      <c r="E77" s="176" t="s">
        <v>148</v>
      </c>
      <c r="F77" s="177">
        <v>0</v>
      </c>
      <c r="G77" s="177">
        <v>0</v>
      </c>
      <c r="H77" s="178">
        <f t="shared" si="3"/>
        <v>0</v>
      </c>
      <c r="I77" s="212" t="s">
        <v>24</v>
      </c>
      <c r="J77" s="182"/>
    </row>
    <row r="78" spans="1:10" ht="15" customHeight="1" x14ac:dyDescent="0.25">
      <c r="B78" s="677"/>
      <c r="D78" s="175" t="s">
        <v>197</v>
      </c>
      <c r="E78" s="176" t="s">
        <v>148</v>
      </c>
      <c r="F78" s="177">
        <v>0</v>
      </c>
      <c r="G78" s="177">
        <v>0</v>
      </c>
      <c r="H78" s="178">
        <f t="shared" si="3"/>
        <v>0</v>
      </c>
      <c r="I78" s="212" t="s">
        <v>24</v>
      </c>
      <c r="J78" s="182"/>
    </row>
    <row r="79" spans="1:10" ht="18" customHeight="1" x14ac:dyDescent="0.25">
      <c r="B79" s="677"/>
      <c r="D79" s="175"/>
      <c r="E79" s="194" t="s">
        <v>169</v>
      </c>
      <c r="F79" s="195">
        <f>SUM(F67:F78)</f>
        <v>0</v>
      </c>
      <c r="G79" s="195">
        <f>SUM(G67:G78)</f>
        <v>0</v>
      </c>
      <c r="H79" s="178">
        <f t="shared" si="3"/>
        <v>0</v>
      </c>
      <c r="I79" s="213" t="s">
        <v>24</v>
      </c>
      <c r="J79" s="184"/>
    </row>
    <row r="80" spans="1:10" ht="18.75" customHeight="1" x14ac:dyDescent="0.25">
      <c r="B80" s="677"/>
      <c r="D80" s="11"/>
      <c r="F80" s="197"/>
      <c r="G80" s="197"/>
      <c r="H80" s="197"/>
    </row>
    <row r="81" spans="2:10" ht="18.75" customHeight="1" x14ac:dyDescent="0.25">
      <c r="B81" s="677"/>
      <c r="D81" s="674" t="s">
        <v>198</v>
      </c>
      <c r="E81" s="674"/>
      <c r="F81" s="200">
        <f>F65+F79</f>
        <v>711513.8</v>
      </c>
      <c r="G81" s="200">
        <f>G65+G79</f>
        <v>711513.8</v>
      </c>
      <c r="H81" s="200">
        <f>H65+H79</f>
        <v>0</v>
      </c>
    </row>
    <row r="82" spans="2:10" ht="18.75" customHeight="1" x14ac:dyDescent="0.25">
      <c r="B82" s="677"/>
      <c r="D82" s="214"/>
      <c r="E82" s="215"/>
      <c r="F82" s="216"/>
      <c r="G82" s="216"/>
      <c r="H82" s="217"/>
    </row>
    <row r="83" spans="2:10" ht="18.75" customHeight="1" x14ac:dyDescent="0.25">
      <c r="B83" s="677"/>
      <c r="D83" s="11"/>
      <c r="F83" s="202" t="s">
        <v>62</v>
      </c>
      <c r="G83" s="203" t="s">
        <v>60</v>
      </c>
      <c r="H83" s="203" t="s">
        <v>199</v>
      </c>
    </row>
    <row r="84" spans="2:10" ht="40.5" customHeight="1" x14ac:dyDescent="0.25">
      <c r="B84" s="677"/>
      <c r="D84" s="675" t="s">
        <v>171</v>
      </c>
      <c r="E84" s="675"/>
      <c r="F84" s="206"/>
      <c r="G84" s="206">
        <f>VLOOKUP(G8,'dati scheda tecnica'!A5:T16,14,FALSE())</f>
        <v>706035</v>
      </c>
      <c r="H84" s="206">
        <f>VLOOKUP(G8,'dati scheda tecnica'!A5:T16,12,FALSE())</f>
        <v>0</v>
      </c>
    </row>
    <row r="85" spans="2:10" ht="18.75" customHeight="1" x14ac:dyDescent="0.25">
      <c r="B85" s="677"/>
      <c r="D85" s="218"/>
      <c r="E85" s="108"/>
      <c r="H85" s="219"/>
    </row>
    <row r="86" spans="2:10" ht="18.75" customHeight="1" x14ac:dyDescent="0.25">
      <c r="B86" s="677"/>
      <c r="D86" s="675" t="s">
        <v>59</v>
      </c>
      <c r="E86" s="675"/>
      <c r="F86" s="220" t="s">
        <v>64</v>
      </c>
      <c r="G86" s="120" t="s">
        <v>63</v>
      </c>
      <c r="H86" s="221" t="s">
        <v>64</v>
      </c>
    </row>
    <row r="87" spans="2:10" ht="18.75" customHeight="1" x14ac:dyDescent="0.25">
      <c r="B87" s="677"/>
      <c r="D87" s="675"/>
      <c r="E87" s="675"/>
      <c r="F87" s="222">
        <f>ABS(F84-F81)</f>
        <v>711513.8</v>
      </c>
      <c r="G87" s="207">
        <f>ABS(G84-G81)</f>
        <v>5478.8000000000466</v>
      </c>
      <c r="H87" s="207">
        <f>ABS(H84-H81)</f>
        <v>0</v>
      </c>
    </row>
    <row r="88" spans="2:10" ht="18.75" customHeight="1" x14ac:dyDescent="0.25">
      <c r="B88" s="677"/>
      <c r="D88" s="223"/>
      <c r="E88" s="205"/>
      <c r="F88" s="6"/>
      <c r="G88" s="121"/>
      <c r="H88" s="224"/>
    </row>
    <row r="89" spans="2:10" ht="40.5" customHeight="1" x14ac:dyDescent="0.25">
      <c r="B89" s="677"/>
      <c r="D89" s="676" t="s">
        <v>7</v>
      </c>
      <c r="E89" s="676"/>
      <c r="F89" s="676"/>
      <c r="G89" s="676"/>
      <c r="H89" s="676"/>
    </row>
    <row r="90" spans="2:10" ht="18.75" customHeight="1" x14ac:dyDescent="0.25">
      <c r="B90" s="677"/>
      <c r="D90" s="676"/>
      <c r="E90" s="676"/>
      <c r="F90" s="676"/>
      <c r="G90" s="676"/>
      <c r="H90" s="676"/>
    </row>
    <row r="91" spans="2:10" ht="45.75" customHeight="1" x14ac:dyDescent="0.25">
      <c r="B91" s="225"/>
      <c r="D91" s="226"/>
      <c r="E91" s="226"/>
      <c r="F91" s="226"/>
      <c r="G91" s="226"/>
      <c r="H91" s="226"/>
    </row>
    <row r="92" spans="2:10" ht="45.75" customHeight="1" x14ac:dyDescent="0.25">
      <c r="B92" s="225"/>
      <c r="D92" s="670" t="s">
        <v>200</v>
      </c>
      <c r="E92" s="670"/>
      <c r="F92" s="227" t="s">
        <v>172</v>
      </c>
      <c r="G92" s="671"/>
      <c r="H92" s="671"/>
    </row>
    <row r="93" spans="2:10" ht="18.75" customHeight="1" x14ac:dyDescent="0.25">
      <c r="B93" s="672" t="s">
        <v>201</v>
      </c>
    </row>
    <row r="94" spans="2:10" ht="36.75" customHeight="1" x14ac:dyDescent="0.25">
      <c r="B94" s="672"/>
      <c r="C94" s="205"/>
      <c r="F94" s="673" t="s">
        <v>144</v>
      </c>
      <c r="G94" s="673" t="s">
        <v>145</v>
      </c>
      <c r="H94" s="673" t="s">
        <v>146</v>
      </c>
    </row>
    <row r="95" spans="2:10" ht="36" customHeight="1" x14ac:dyDescent="0.25">
      <c r="B95" s="672"/>
      <c r="C95" s="108"/>
      <c r="D95" s="228" t="s">
        <v>202</v>
      </c>
      <c r="E95" s="229" t="s">
        <v>143</v>
      </c>
      <c r="F95" s="673"/>
      <c r="G95" s="673"/>
      <c r="H95" s="673"/>
    </row>
    <row r="96" spans="2:10" ht="18" customHeight="1" x14ac:dyDescent="0.25">
      <c r="B96" s="672"/>
      <c r="C96" s="205"/>
      <c r="D96" s="230" t="s">
        <v>203</v>
      </c>
      <c r="E96" s="176" t="s">
        <v>148</v>
      </c>
      <c r="F96" s="177">
        <v>0</v>
      </c>
      <c r="G96" s="177">
        <v>0</v>
      </c>
      <c r="H96" s="178">
        <f t="shared" ref="H96:H105" si="4">F96-G96</f>
        <v>0</v>
      </c>
      <c r="I96" s="179" t="s">
        <v>24</v>
      </c>
      <c r="J96" s="180"/>
    </row>
    <row r="97" spans="2:10" ht="18" customHeight="1" x14ac:dyDescent="0.25">
      <c r="B97" s="672"/>
      <c r="C97" s="205"/>
      <c r="D97" s="230" t="s">
        <v>204</v>
      </c>
      <c r="E97" s="176" t="s">
        <v>148</v>
      </c>
      <c r="F97" s="177">
        <v>0</v>
      </c>
      <c r="G97" s="177">
        <v>0</v>
      </c>
      <c r="H97" s="178">
        <f t="shared" si="4"/>
        <v>0</v>
      </c>
      <c r="I97" s="181" t="s">
        <v>24</v>
      </c>
      <c r="J97" s="182"/>
    </row>
    <row r="98" spans="2:10" ht="18" customHeight="1" x14ac:dyDescent="0.25">
      <c r="B98" s="672"/>
      <c r="C98" s="205"/>
      <c r="D98" s="230" t="s">
        <v>205</v>
      </c>
      <c r="E98" s="176" t="s">
        <v>148</v>
      </c>
      <c r="F98" s="177">
        <v>0</v>
      </c>
      <c r="G98" s="177">
        <v>0</v>
      </c>
      <c r="H98" s="178">
        <f t="shared" si="4"/>
        <v>0</v>
      </c>
      <c r="I98" s="181" t="s">
        <v>24</v>
      </c>
      <c r="J98" s="182"/>
    </row>
    <row r="99" spans="2:10" ht="18" customHeight="1" x14ac:dyDescent="0.25">
      <c r="B99" s="672"/>
      <c r="C99" s="205"/>
      <c r="D99" s="230" t="s">
        <v>206</v>
      </c>
      <c r="E99" s="176" t="s">
        <v>148</v>
      </c>
      <c r="F99" s="177">
        <v>0</v>
      </c>
      <c r="G99" s="177">
        <v>0</v>
      </c>
      <c r="H99" s="178">
        <f t="shared" si="4"/>
        <v>0</v>
      </c>
      <c r="I99" s="181" t="s">
        <v>24</v>
      </c>
      <c r="J99" s="182"/>
    </row>
    <row r="100" spans="2:10" ht="18" customHeight="1" x14ac:dyDescent="0.25">
      <c r="B100" s="672"/>
      <c r="C100" s="205"/>
      <c r="D100" s="230" t="s">
        <v>207</v>
      </c>
      <c r="E100" s="176" t="s">
        <v>148</v>
      </c>
      <c r="F100" s="177">
        <v>0</v>
      </c>
      <c r="G100" s="177">
        <v>0</v>
      </c>
      <c r="H100" s="178">
        <f t="shared" si="4"/>
        <v>0</v>
      </c>
      <c r="I100" s="181" t="s">
        <v>24</v>
      </c>
      <c r="J100" s="182"/>
    </row>
    <row r="101" spans="2:10" ht="18" customHeight="1" x14ac:dyDescent="0.25">
      <c r="B101" s="672"/>
      <c r="C101" s="205"/>
      <c r="D101" s="230" t="s">
        <v>208</v>
      </c>
      <c r="E101" s="176" t="s">
        <v>148</v>
      </c>
      <c r="F101" s="177">
        <v>0</v>
      </c>
      <c r="G101" s="177">
        <v>0</v>
      </c>
      <c r="H101" s="178">
        <f t="shared" si="4"/>
        <v>0</v>
      </c>
      <c r="I101" s="181" t="s">
        <v>24</v>
      </c>
      <c r="J101" s="182"/>
    </row>
    <row r="102" spans="2:10" ht="18" customHeight="1" x14ac:dyDescent="0.25">
      <c r="B102" s="672"/>
      <c r="C102" s="205"/>
      <c r="D102" s="230" t="s">
        <v>209</v>
      </c>
      <c r="E102" s="176" t="s">
        <v>148</v>
      </c>
      <c r="F102" s="177">
        <v>0</v>
      </c>
      <c r="G102" s="177">
        <v>0</v>
      </c>
      <c r="H102" s="178">
        <f t="shared" si="4"/>
        <v>0</v>
      </c>
      <c r="I102" s="181" t="s">
        <v>24</v>
      </c>
      <c r="J102" s="182"/>
    </row>
    <row r="103" spans="2:10" ht="18.75" customHeight="1" x14ac:dyDescent="0.25">
      <c r="B103" s="672"/>
      <c r="C103" s="205"/>
      <c r="D103" s="230" t="s">
        <v>210</v>
      </c>
      <c r="E103" s="176" t="s">
        <v>148</v>
      </c>
      <c r="F103" s="177">
        <v>0</v>
      </c>
      <c r="G103" s="177">
        <v>0</v>
      </c>
      <c r="H103" s="178">
        <f t="shared" si="4"/>
        <v>0</v>
      </c>
      <c r="I103" s="181" t="s">
        <v>24</v>
      </c>
      <c r="J103" s="182"/>
    </row>
    <row r="104" spans="2:10" ht="18.75" customHeight="1" x14ac:dyDescent="0.25">
      <c r="B104" s="672"/>
      <c r="C104" s="205"/>
      <c r="D104" s="230" t="s">
        <v>211</v>
      </c>
      <c r="E104" s="176" t="s">
        <v>148</v>
      </c>
      <c r="F104" s="177">
        <v>0</v>
      </c>
      <c r="G104" s="177">
        <v>0</v>
      </c>
      <c r="H104" s="178">
        <f t="shared" si="4"/>
        <v>0</v>
      </c>
      <c r="I104" s="183" t="s">
        <v>24</v>
      </c>
      <c r="J104" s="184"/>
    </row>
    <row r="105" spans="2:10" ht="18" customHeight="1" x14ac:dyDescent="0.25">
      <c r="B105" s="672"/>
      <c r="C105" s="205"/>
      <c r="D105" s="231" t="s">
        <v>212</v>
      </c>
      <c r="E105" s="186" t="s">
        <v>157</v>
      </c>
      <c r="F105" s="187">
        <f>SUM(F96:F104)</f>
        <v>0</v>
      </c>
      <c r="G105" s="187">
        <f>SUM(G96:G104)</f>
        <v>0</v>
      </c>
      <c r="H105" s="187">
        <f t="shared" si="4"/>
        <v>0</v>
      </c>
    </row>
    <row r="106" spans="2:10" ht="15" customHeight="1" x14ac:dyDescent="0.25">
      <c r="B106" s="672"/>
      <c r="D106" s="232" t="s">
        <v>213</v>
      </c>
      <c r="E106" s="191" t="s">
        <v>159</v>
      </c>
      <c r="F106" s="192" t="s">
        <v>159</v>
      </c>
      <c r="G106" s="192" t="s">
        <v>159</v>
      </c>
      <c r="H106" s="192" t="s">
        <v>159</v>
      </c>
    </row>
    <row r="107" spans="2:10" ht="15" customHeight="1" x14ac:dyDescent="0.25">
      <c r="B107" s="672"/>
      <c r="D107" s="233" t="s">
        <v>214</v>
      </c>
      <c r="E107" s="176" t="s">
        <v>148</v>
      </c>
      <c r="F107" s="177">
        <v>0</v>
      </c>
      <c r="G107" s="177">
        <v>0</v>
      </c>
      <c r="H107" s="178">
        <f t="shared" ref="H107:H118" si="5">F107-G107</f>
        <v>0</v>
      </c>
      <c r="I107" s="179" t="s">
        <v>24</v>
      </c>
      <c r="J107" s="180"/>
    </row>
    <row r="108" spans="2:10" ht="15" customHeight="1" x14ac:dyDescent="0.25">
      <c r="B108" s="672"/>
      <c r="D108" s="233" t="s">
        <v>215</v>
      </c>
      <c r="E108" s="176" t="s">
        <v>148</v>
      </c>
      <c r="F108" s="177">
        <v>0</v>
      </c>
      <c r="G108" s="177">
        <v>0</v>
      </c>
      <c r="H108" s="178">
        <f t="shared" si="5"/>
        <v>0</v>
      </c>
      <c r="I108" s="181" t="s">
        <v>24</v>
      </c>
      <c r="J108" s="182"/>
    </row>
    <row r="109" spans="2:10" ht="15" customHeight="1" x14ac:dyDescent="0.25">
      <c r="B109" s="672"/>
      <c r="D109" s="233" t="s">
        <v>216</v>
      </c>
      <c r="E109" s="176" t="s">
        <v>148</v>
      </c>
      <c r="F109" s="177">
        <v>0</v>
      </c>
      <c r="G109" s="177">
        <v>0</v>
      </c>
      <c r="H109" s="178">
        <f t="shared" si="5"/>
        <v>0</v>
      </c>
      <c r="I109" s="181" t="s">
        <v>24</v>
      </c>
      <c r="J109" s="182"/>
    </row>
    <row r="110" spans="2:10" ht="15" customHeight="1" x14ac:dyDescent="0.25">
      <c r="B110" s="672"/>
      <c r="D110" s="233" t="s">
        <v>217</v>
      </c>
      <c r="E110" s="176" t="s">
        <v>148</v>
      </c>
      <c r="F110" s="177">
        <v>0</v>
      </c>
      <c r="G110" s="177">
        <v>0</v>
      </c>
      <c r="H110" s="178">
        <f t="shared" si="5"/>
        <v>0</v>
      </c>
      <c r="I110" s="181" t="s">
        <v>24</v>
      </c>
      <c r="J110" s="182"/>
    </row>
    <row r="111" spans="2:10" ht="15" customHeight="1" x14ac:dyDescent="0.25">
      <c r="B111" s="672"/>
      <c r="D111" s="233" t="s">
        <v>218</v>
      </c>
      <c r="E111" s="176" t="s">
        <v>148</v>
      </c>
      <c r="F111" s="177">
        <v>0</v>
      </c>
      <c r="G111" s="177">
        <v>0</v>
      </c>
      <c r="H111" s="178">
        <f t="shared" si="5"/>
        <v>0</v>
      </c>
      <c r="I111" s="181" t="s">
        <v>24</v>
      </c>
      <c r="J111" s="182"/>
    </row>
    <row r="112" spans="2:10" ht="15" customHeight="1" x14ac:dyDescent="0.25">
      <c r="B112" s="672"/>
      <c r="D112" s="233" t="s">
        <v>219</v>
      </c>
      <c r="E112" s="176" t="s">
        <v>148</v>
      </c>
      <c r="F112" s="177">
        <v>0</v>
      </c>
      <c r="G112" s="177">
        <v>0</v>
      </c>
      <c r="H112" s="178">
        <f t="shared" si="5"/>
        <v>0</v>
      </c>
      <c r="I112" s="181" t="s">
        <v>24</v>
      </c>
      <c r="J112" s="182"/>
    </row>
    <row r="113" spans="2:10" ht="15" customHeight="1" x14ac:dyDescent="0.25">
      <c r="B113" s="672"/>
      <c r="D113" s="233" t="s">
        <v>220</v>
      </c>
      <c r="E113" s="176" t="s">
        <v>148</v>
      </c>
      <c r="F113" s="177">
        <v>0</v>
      </c>
      <c r="G113" s="177">
        <v>0</v>
      </c>
      <c r="H113" s="178">
        <f t="shared" si="5"/>
        <v>0</v>
      </c>
      <c r="I113" s="181" t="s">
        <v>24</v>
      </c>
      <c r="J113" s="182"/>
    </row>
    <row r="114" spans="2:10" ht="15" customHeight="1" x14ac:dyDescent="0.25">
      <c r="B114" s="672"/>
      <c r="D114" s="233" t="s">
        <v>221</v>
      </c>
      <c r="E114" s="176" t="s">
        <v>148</v>
      </c>
      <c r="F114" s="177">
        <v>0</v>
      </c>
      <c r="G114" s="177">
        <v>0</v>
      </c>
      <c r="H114" s="178">
        <f t="shared" si="5"/>
        <v>0</v>
      </c>
      <c r="I114" s="181" t="s">
        <v>24</v>
      </c>
      <c r="J114" s="182"/>
    </row>
    <row r="115" spans="2:10" ht="15" customHeight="1" x14ac:dyDescent="0.25">
      <c r="B115" s="672"/>
      <c r="D115" s="233" t="s">
        <v>222</v>
      </c>
      <c r="E115" s="176" t="s">
        <v>148</v>
      </c>
      <c r="F115" s="177">
        <v>0</v>
      </c>
      <c r="G115" s="177">
        <v>0</v>
      </c>
      <c r="H115" s="178">
        <f t="shared" si="5"/>
        <v>0</v>
      </c>
      <c r="I115" s="181" t="s">
        <v>24</v>
      </c>
      <c r="J115" s="182"/>
    </row>
    <row r="116" spans="2:10" ht="15" customHeight="1" x14ac:dyDescent="0.25">
      <c r="B116" s="672"/>
      <c r="D116" s="233" t="s">
        <v>223</v>
      </c>
      <c r="E116" s="176" t="s">
        <v>148</v>
      </c>
      <c r="F116" s="177">
        <v>0</v>
      </c>
      <c r="G116" s="177">
        <v>0</v>
      </c>
      <c r="H116" s="178">
        <f t="shared" si="5"/>
        <v>0</v>
      </c>
      <c r="I116" s="181" t="s">
        <v>24</v>
      </c>
      <c r="J116" s="182"/>
    </row>
    <row r="117" spans="2:10" ht="15" customHeight="1" x14ac:dyDescent="0.25">
      <c r="B117" s="672"/>
      <c r="D117" s="233" t="s">
        <v>224</v>
      </c>
      <c r="E117" s="176" t="s">
        <v>148</v>
      </c>
      <c r="F117" s="177">
        <v>0</v>
      </c>
      <c r="G117" s="177">
        <v>0</v>
      </c>
      <c r="H117" s="178">
        <f t="shared" si="5"/>
        <v>0</v>
      </c>
      <c r="I117" s="181" t="s">
        <v>24</v>
      </c>
      <c r="J117" s="182"/>
    </row>
    <row r="118" spans="2:10" ht="15" customHeight="1" x14ac:dyDescent="0.25">
      <c r="B118" s="672"/>
      <c r="D118" s="230"/>
      <c r="E118" s="194" t="s">
        <v>169</v>
      </c>
      <c r="F118" s="195">
        <f>SUM(F107:F117)</f>
        <v>0</v>
      </c>
      <c r="G118" s="195">
        <f>SUM(G107:G117)</f>
        <v>0</v>
      </c>
      <c r="H118" s="178">
        <f t="shared" si="5"/>
        <v>0</v>
      </c>
      <c r="I118" s="183" t="s">
        <v>24</v>
      </c>
      <c r="J118" s="184"/>
    </row>
    <row r="119" spans="2:10" ht="15.75" customHeight="1" x14ac:dyDescent="0.25">
      <c r="B119" s="672"/>
      <c r="F119" s="197"/>
      <c r="G119" s="197"/>
      <c r="H119" s="198"/>
      <c r="I119" s="188"/>
      <c r="J119" s="189"/>
    </row>
    <row r="120" spans="2:10" ht="15.75" customHeight="1" x14ac:dyDescent="0.25">
      <c r="B120" s="672"/>
      <c r="D120" s="674" t="s">
        <v>225</v>
      </c>
      <c r="E120" s="674"/>
      <c r="F120" s="200">
        <f>F105+F118</f>
        <v>0</v>
      </c>
      <c r="G120" s="200">
        <f>G105+G118</f>
        <v>0</v>
      </c>
      <c r="H120" s="200">
        <f>H105+H118</f>
        <v>0</v>
      </c>
    </row>
    <row r="121" spans="2:10" x14ac:dyDescent="0.25">
      <c r="B121" s="672"/>
    </row>
    <row r="122" spans="2:10" x14ac:dyDescent="0.25">
      <c r="B122" s="672"/>
    </row>
    <row r="123" spans="2:10" x14ac:dyDescent="0.25">
      <c r="B123" s="672"/>
      <c r="F123" s="202" t="s">
        <v>62</v>
      </c>
      <c r="G123" s="203" t="s">
        <v>60</v>
      </c>
      <c r="H123" s="203" t="s">
        <v>199</v>
      </c>
    </row>
    <row r="124" spans="2:10" ht="36.75" customHeight="1" x14ac:dyDescent="0.25">
      <c r="B124" s="672"/>
      <c r="D124" s="675" t="s">
        <v>171</v>
      </c>
      <c r="E124" s="675"/>
      <c r="F124" s="206">
        <f>G124+H124</f>
        <v>0</v>
      </c>
      <c r="G124" s="206">
        <f>VLOOKUP(G8,'dati scheda tecnica'!A5:T16,16,FALSE())</f>
        <v>0</v>
      </c>
      <c r="H124" s="206">
        <f>VLOOKUP(G8,'dati scheda tecnica'!A5:T16,17,FALSE())</f>
        <v>0</v>
      </c>
    </row>
    <row r="125" spans="2:10" x14ac:dyDescent="0.25">
      <c r="B125" s="672"/>
      <c r="D125" s="108"/>
      <c r="E125" s="108"/>
      <c r="H125" s="108"/>
    </row>
    <row r="126" spans="2:10" ht="15" customHeight="1" x14ac:dyDescent="0.25">
      <c r="B126" s="672"/>
      <c r="D126" s="675" t="s">
        <v>59</v>
      </c>
      <c r="E126" s="675"/>
      <c r="F126" s="220" t="s">
        <v>64</v>
      </c>
      <c r="G126" s="120" t="s">
        <v>63</v>
      </c>
      <c r="H126" s="221" t="s">
        <v>64</v>
      </c>
    </row>
    <row r="127" spans="2:10" x14ac:dyDescent="0.25">
      <c r="B127" s="672"/>
      <c r="D127" s="675"/>
      <c r="E127" s="675"/>
      <c r="F127" s="222">
        <f>ABS(F124-F120)</f>
        <v>0</v>
      </c>
      <c r="G127" s="222">
        <f>ABS(G124-G120)</f>
        <v>0</v>
      </c>
      <c r="H127" s="222">
        <f>ABS(H124-H120)</f>
        <v>0</v>
      </c>
    </row>
    <row r="128" spans="2:10" x14ac:dyDescent="0.25">
      <c r="B128" s="672"/>
      <c r="D128" s="234"/>
      <c r="E128" s="205"/>
      <c r="F128" s="6"/>
      <c r="G128" s="121"/>
      <c r="H128" s="121"/>
    </row>
    <row r="129" spans="2:10" x14ac:dyDescent="0.25">
      <c r="B129" s="672"/>
      <c r="D129" s="676" t="s">
        <v>7</v>
      </c>
      <c r="E129" s="676"/>
      <c r="F129" s="676"/>
      <c r="G129" s="676"/>
      <c r="H129" s="676"/>
      <c r="I129" s="235"/>
      <c r="J129" s="235"/>
    </row>
    <row r="130" spans="2:10" x14ac:dyDescent="0.25">
      <c r="B130" s="672"/>
      <c r="D130" s="676"/>
      <c r="E130" s="676"/>
      <c r="F130" s="676"/>
      <c r="G130" s="676"/>
      <c r="H130" s="676"/>
    </row>
    <row r="131" spans="2:10" ht="50.25" customHeight="1" x14ac:dyDescent="0.25"/>
  </sheetData>
  <sheetProtection algorithmName="SHA-512" hashValue="Q8QRFMWGj8BL7Mh/5WMi/+6nSzTF286AcZcO7C0zf4SK0BRAna4NsubIaTbY0upw+Yc+oXU2lRD41Ryo0uV9SQ==" saltValue="Nt3R/ZftjC+8fOwUIQFB2A==" spinCount="100000" sheet="1" objects="1" scenarios="1"/>
  <mergeCells count="41">
    <mergeCell ref="A2:H2"/>
    <mergeCell ref="A4:H4"/>
    <mergeCell ref="A6:H6"/>
    <mergeCell ref="C8:E8"/>
    <mergeCell ref="G8:H8"/>
    <mergeCell ref="C10:E10"/>
    <mergeCell ref="G10:H10"/>
    <mergeCell ref="C12:F12"/>
    <mergeCell ref="G12:H12"/>
    <mergeCell ref="B14:B49"/>
    <mergeCell ref="G14:H14"/>
    <mergeCell ref="D16:D17"/>
    <mergeCell ref="E16:E17"/>
    <mergeCell ref="F16:F17"/>
    <mergeCell ref="G16:G17"/>
    <mergeCell ref="H16:H17"/>
    <mergeCell ref="D39:E39"/>
    <mergeCell ref="D43:E43"/>
    <mergeCell ref="D45:E46"/>
    <mergeCell ref="D48:H49"/>
    <mergeCell ref="B51:B90"/>
    <mergeCell ref="G51:H51"/>
    <mergeCell ref="D53:D54"/>
    <mergeCell ref="E53:E54"/>
    <mergeCell ref="F53:F54"/>
    <mergeCell ref="G53:G54"/>
    <mergeCell ref="H53:H54"/>
    <mergeCell ref="D81:E81"/>
    <mergeCell ref="D84:E84"/>
    <mergeCell ref="D86:E87"/>
    <mergeCell ref="D89:H90"/>
    <mergeCell ref="D92:E92"/>
    <mergeCell ref="G92:H92"/>
    <mergeCell ref="B93:B130"/>
    <mergeCell ref="F94:F95"/>
    <mergeCell ref="G94:G95"/>
    <mergeCell ref="H94:H95"/>
    <mergeCell ref="D120:E120"/>
    <mergeCell ref="D124:E124"/>
    <mergeCell ref="D126:E127"/>
    <mergeCell ref="D129:H130"/>
  </mergeCells>
  <dataValidations count="2">
    <dataValidation allowBlank="1" showInputMessage="1" showErrorMessage="1" prompt="Scegliere il comune beneficiario dal menù a tendina_x000a_" sqref="I8 K8" xr:uid="{00000000-0002-0000-0100-000000000000}">
      <formula1>0</formula1>
      <formula2>0</formula2>
    </dataValidation>
    <dataValidation allowBlank="1" showErrorMessage="1" prompt="Scegliere il comune beneficiario dal menù a tendina_x000a_" sqref="J8" xr:uid="{00000000-0002-0000-0100-000001000000}">
      <formula1>0</formula1>
      <formula2>0</formula2>
    </dataValidation>
  </dataValidations>
  <pageMargins left="0.7" right="0.7" top="0.75" bottom="0.75" header="0.511811023622047" footer="0.511811023622047"/>
  <pageSetup paperSize="8"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cegliere il comune beneficiario dal menù a tendina_x000a_" xr:uid="{00000000-0002-0000-0100-000002000000}">
          <x14:formula1>
            <xm:f>'DATI EROGAZIONI'!$A$2:$A$13</xm:f>
          </x14:formula1>
          <x14:formula2>
            <xm:f>0</xm:f>
          </x14:formula2>
          <xm:sqref>G8:H8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T47"/>
  <sheetViews>
    <sheetView topLeftCell="F7" zoomScale="89" zoomScaleNormal="89" workbookViewId="0">
      <selection activeCell="L36" sqref="K36:L36"/>
    </sheetView>
  </sheetViews>
  <sheetFormatPr defaultColWidth="8.7109375" defaultRowHeight="15" x14ac:dyDescent="0.25"/>
  <cols>
    <col min="1" max="1" width="3.140625" style="2" customWidth="1"/>
    <col min="2" max="2" width="21.140625" style="3" customWidth="1"/>
    <col min="3" max="3" width="21.7109375" style="3" customWidth="1"/>
    <col min="4" max="4" width="19.5703125" style="4" customWidth="1"/>
    <col min="5" max="5" width="20.85546875" style="1" customWidth="1"/>
    <col min="6" max="6" width="19.42578125" style="1" customWidth="1"/>
    <col min="7" max="7" width="29.5703125" style="1" customWidth="1"/>
    <col min="8" max="8" width="4.28515625" style="1" customWidth="1"/>
    <col min="9" max="9" width="27.42578125" style="1" customWidth="1"/>
    <col min="10" max="10" width="21.5703125" style="2" customWidth="1"/>
    <col min="11" max="11" width="23.85546875" style="2" customWidth="1"/>
    <col min="12" max="12" width="24.28515625" style="1" customWidth="1"/>
    <col min="13" max="15" width="24.5703125" style="1" customWidth="1"/>
    <col min="16" max="16" width="16.85546875" style="1" customWidth="1"/>
    <col min="17" max="21" width="9.140625" style="1" customWidth="1"/>
    <col min="22" max="22" width="10.5703125" style="1" customWidth="1"/>
    <col min="23" max="923" width="9.140625" style="1" customWidth="1"/>
    <col min="924" max="16384" width="8.7109375" style="1"/>
  </cols>
  <sheetData>
    <row r="1" spans="1:72" x14ac:dyDescent="0.25">
      <c r="A1" s="236"/>
      <c r="B1" s="8"/>
      <c r="C1" s="8"/>
      <c r="D1" s="9"/>
      <c r="E1" s="6"/>
      <c r="F1" s="6"/>
      <c r="G1" s="6"/>
      <c r="H1" s="6"/>
      <c r="I1" s="6"/>
      <c r="J1" s="7"/>
      <c r="K1" s="7"/>
      <c r="L1" s="6"/>
      <c r="M1" s="6"/>
      <c r="N1" s="6"/>
      <c r="O1" s="6"/>
      <c r="P1" s="6"/>
      <c r="Q1" s="6"/>
      <c r="R1" s="6"/>
      <c r="S1" s="10"/>
    </row>
    <row r="2" spans="1:72" ht="20.25" customHeight="1" x14ac:dyDescent="0.25">
      <c r="A2" s="11"/>
      <c r="B2" s="718" t="s">
        <v>226</v>
      </c>
      <c r="C2" s="718"/>
      <c r="D2" s="718"/>
      <c r="E2" s="718"/>
      <c r="F2" s="718"/>
      <c r="G2" s="718"/>
      <c r="H2" s="718"/>
      <c r="I2" s="718"/>
      <c r="J2" s="718"/>
      <c r="K2" s="718"/>
      <c r="L2" s="718"/>
      <c r="M2" s="718"/>
      <c r="N2" s="718"/>
      <c r="O2" s="718"/>
      <c r="P2" s="718"/>
      <c r="Q2" s="718"/>
      <c r="R2" s="718"/>
      <c r="S2" s="13"/>
    </row>
    <row r="3" spans="1:72" ht="22.5" x14ac:dyDescent="0.25">
      <c r="A3" s="237"/>
      <c r="B3" s="14"/>
      <c r="C3" s="14"/>
      <c r="D3" s="14"/>
      <c r="E3" s="14"/>
      <c r="F3" s="14"/>
      <c r="G3" s="14"/>
      <c r="H3" s="14"/>
      <c r="I3" s="14"/>
      <c r="J3" s="14"/>
      <c r="K3" s="14"/>
      <c r="S3" s="13"/>
    </row>
    <row r="4" spans="1:72" ht="18" x14ac:dyDescent="0.25">
      <c r="A4" s="11"/>
      <c r="B4" s="719" t="s">
        <v>227</v>
      </c>
      <c r="C4" s="719"/>
      <c r="D4" s="719"/>
      <c r="E4" s="719"/>
      <c r="F4" s="719"/>
      <c r="G4" s="719"/>
      <c r="H4" s="719"/>
      <c r="I4" s="719"/>
      <c r="J4" s="719"/>
      <c r="K4" s="719"/>
      <c r="L4" s="719"/>
      <c r="M4" s="719"/>
      <c r="N4" s="719"/>
      <c r="O4" s="719"/>
      <c r="P4" s="719"/>
      <c r="Q4" s="719"/>
      <c r="R4" s="719"/>
      <c r="S4" s="13"/>
    </row>
    <row r="5" spans="1:72" ht="21" customHeight="1" x14ac:dyDescent="0.25">
      <c r="A5" s="11"/>
      <c r="B5" s="16"/>
      <c r="C5" s="16"/>
      <c r="D5" s="16"/>
      <c r="E5" s="16"/>
      <c r="F5" s="16"/>
      <c r="G5" s="16"/>
      <c r="H5" s="16"/>
      <c r="I5" s="16"/>
      <c r="J5" s="16"/>
      <c r="K5" s="15"/>
      <c r="S5" s="13"/>
    </row>
    <row r="6" spans="1:72" ht="21" customHeight="1" x14ac:dyDescent="0.35">
      <c r="A6" s="11"/>
      <c r="B6" s="720" t="s">
        <v>228</v>
      </c>
      <c r="C6" s="720"/>
      <c r="D6" s="720"/>
      <c r="E6" s="720"/>
      <c r="F6" s="720"/>
      <c r="G6" s="238" t="s">
        <v>229</v>
      </c>
      <c r="H6" s="16"/>
      <c r="I6" s="721" t="s">
        <v>230</v>
      </c>
      <c r="J6" s="721"/>
      <c r="K6" s="239"/>
      <c r="L6" s="240" t="s">
        <v>231</v>
      </c>
      <c r="M6" s="722"/>
      <c r="N6" s="722"/>
      <c r="O6" s="722"/>
      <c r="P6" s="722"/>
      <c r="Q6" s="722"/>
      <c r="R6" s="722"/>
      <c r="S6" s="13"/>
    </row>
    <row r="7" spans="1:72" ht="21" customHeight="1" x14ac:dyDescent="0.25">
      <c r="A7" s="11"/>
      <c r="B7" s="16"/>
      <c r="C7" s="16"/>
      <c r="D7" s="16"/>
      <c r="E7" s="16"/>
      <c r="F7" s="16"/>
      <c r="G7" s="16"/>
      <c r="H7" s="16"/>
      <c r="I7" s="16"/>
      <c r="J7" s="16"/>
      <c r="K7" s="15"/>
      <c r="S7" s="13"/>
    </row>
    <row r="8" spans="1:72" ht="29.25" customHeight="1" x14ac:dyDescent="0.3">
      <c r="A8" s="241"/>
      <c r="B8" s="714" t="s">
        <v>232</v>
      </c>
      <c r="C8" s="714"/>
      <c r="D8" s="715" t="s">
        <v>3</v>
      </c>
      <c r="E8" s="715"/>
      <c r="F8" s="715"/>
      <c r="G8" s="715"/>
      <c r="H8" s="242"/>
      <c r="I8" s="716" t="s">
        <v>4</v>
      </c>
      <c r="J8" s="716"/>
      <c r="K8" s="717"/>
      <c r="L8" s="717"/>
      <c r="M8" s="717"/>
      <c r="N8" s="717"/>
      <c r="O8" s="717"/>
      <c r="P8" s="717"/>
      <c r="Q8" s="717"/>
      <c r="R8" s="717"/>
      <c r="S8" s="13"/>
    </row>
    <row r="9" spans="1:72" ht="21" customHeight="1" x14ac:dyDescent="0.25">
      <c r="A9" s="243"/>
      <c r="B9" s="17"/>
      <c r="C9" s="17"/>
      <c r="D9" s="18"/>
      <c r="E9" s="18"/>
      <c r="F9" s="18"/>
      <c r="G9" s="18"/>
      <c r="H9" s="18"/>
      <c r="I9" s="18"/>
      <c r="J9" s="20"/>
      <c r="K9" s="23"/>
      <c r="S9" s="13"/>
    </row>
    <row r="10" spans="1:72" s="27" customFormat="1" ht="18" x14ac:dyDescent="0.25">
      <c r="A10" s="24"/>
      <c r="B10" s="244" t="s">
        <v>6</v>
      </c>
      <c r="C10" s="162"/>
      <c r="D10" s="669" t="str">
        <f>VLOOKUP(D8,'DATI EROGAZIONI'!A1:J13,9,FALSE())</f>
        <v>J40J21000040001</v>
      </c>
      <c r="E10" s="669"/>
      <c r="F10" s="669"/>
      <c r="G10" s="669"/>
      <c r="H10" s="669"/>
      <c r="I10" s="669"/>
      <c r="J10" s="669"/>
      <c r="K10" s="669"/>
      <c r="L10" s="669"/>
      <c r="M10" s="669"/>
      <c r="N10" s="669"/>
      <c r="O10" s="669"/>
      <c r="P10" s="669"/>
      <c r="Q10" s="669"/>
      <c r="R10" s="669"/>
      <c r="S10" s="25"/>
    </row>
    <row r="11" spans="1:72" s="27" customFormat="1" ht="18.75" customHeight="1" x14ac:dyDescent="0.25">
      <c r="A11" s="237"/>
      <c r="B11" s="30"/>
      <c r="C11" s="30"/>
      <c r="D11" s="31"/>
      <c r="E11" s="14"/>
      <c r="F11" s="14"/>
      <c r="G11" s="33"/>
      <c r="H11" s="33"/>
      <c r="I11" s="33"/>
      <c r="J11" s="26"/>
      <c r="K11" s="26"/>
      <c r="S11" s="25"/>
    </row>
    <row r="12" spans="1:72" s="246" customFormat="1" ht="39.75" customHeight="1" x14ac:dyDescent="0.25">
      <c r="A12" s="245"/>
      <c r="B12" s="639" t="s">
        <v>233</v>
      </c>
      <c r="C12" s="639"/>
      <c r="D12" s="639"/>
      <c r="E12" s="639"/>
      <c r="F12" s="639"/>
      <c r="G12" s="639"/>
      <c r="H12" s="27"/>
      <c r="I12" s="710" t="s">
        <v>67</v>
      </c>
      <c r="J12" s="710"/>
      <c r="K12" s="710"/>
      <c r="L12" s="710"/>
      <c r="M12" s="710"/>
      <c r="N12" s="710"/>
      <c r="O12" s="710"/>
      <c r="P12" s="710"/>
      <c r="Q12" s="710"/>
      <c r="R12" s="710"/>
      <c r="S12" s="25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</row>
    <row r="13" spans="1:72" s="246" customFormat="1" ht="18" x14ac:dyDescent="0.25">
      <c r="A13" s="245"/>
      <c r="B13" s="639"/>
      <c r="C13" s="639"/>
      <c r="D13" s="639"/>
      <c r="E13" s="639"/>
      <c r="F13" s="639"/>
      <c r="G13" s="639"/>
      <c r="H13" s="27"/>
      <c r="I13" s="710"/>
      <c r="J13" s="710"/>
      <c r="K13" s="710"/>
      <c r="L13" s="710"/>
      <c r="M13" s="710"/>
      <c r="N13" s="710"/>
      <c r="O13" s="710"/>
      <c r="P13" s="710"/>
      <c r="Q13" s="710"/>
      <c r="R13" s="710"/>
      <c r="S13" s="25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</row>
    <row r="14" spans="1:72" s="246" customFormat="1" ht="18" x14ac:dyDescent="0.25">
      <c r="A14" s="245"/>
      <c r="B14" s="247" t="s">
        <v>234</v>
      </c>
      <c r="C14" s="248">
        <v>2020</v>
      </c>
      <c r="D14" s="248">
        <v>2021</v>
      </c>
      <c r="E14" s="248">
        <v>2022</v>
      </c>
      <c r="F14" s="248">
        <v>2023</v>
      </c>
      <c r="G14" s="249" t="s">
        <v>30</v>
      </c>
      <c r="H14" s="27"/>
      <c r="I14" s="710"/>
      <c r="J14" s="710"/>
      <c r="K14" s="710"/>
      <c r="L14" s="710"/>
      <c r="M14" s="710"/>
      <c r="N14" s="710"/>
      <c r="O14" s="710"/>
      <c r="P14" s="710"/>
      <c r="Q14" s="710"/>
      <c r="R14" s="710"/>
      <c r="S14" s="25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</row>
    <row r="15" spans="1:72" ht="62.25" customHeight="1" x14ac:dyDescent="0.25">
      <c r="A15" s="241"/>
      <c r="B15" s="250" t="s">
        <v>30</v>
      </c>
      <c r="C15" s="251" t="s">
        <v>30</v>
      </c>
      <c r="D15" s="251" t="s">
        <v>30</v>
      </c>
      <c r="E15" s="251" t="s">
        <v>30</v>
      </c>
      <c r="F15" s="251" t="s">
        <v>30</v>
      </c>
      <c r="G15" s="252" t="s">
        <v>30</v>
      </c>
      <c r="I15" s="253" t="s">
        <v>235</v>
      </c>
      <c r="J15" s="254" t="s">
        <v>236</v>
      </c>
      <c r="K15" s="254" t="s">
        <v>237</v>
      </c>
      <c r="L15" s="254" t="s">
        <v>238</v>
      </c>
      <c r="M15" s="254" t="s">
        <v>239</v>
      </c>
      <c r="N15" s="254" t="s">
        <v>240</v>
      </c>
      <c r="O15" s="254" t="s">
        <v>241</v>
      </c>
      <c r="P15" s="254" t="s">
        <v>242</v>
      </c>
      <c r="Q15" s="254" t="s">
        <v>243</v>
      </c>
      <c r="R15" s="255" t="s">
        <v>244</v>
      </c>
      <c r="S15" s="13"/>
    </row>
    <row r="16" spans="1:72" s="27" customFormat="1" ht="18" x14ac:dyDescent="0.25">
      <c r="A16" s="256"/>
      <c r="B16" s="257">
        <f>VLOOKUP(D8,'DATI EROGAZIONI'!A2:I13,3, FALSE())</f>
        <v>729474</v>
      </c>
      <c r="C16" s="258">
        <f>VLOOKUP(D8,'DATI EROGAZIONI'!A2:I13,4, FALSE())</f>
        <v>171641</v>
      </c>
      <c r="D16" s="258">
        <f>VLOOKUP(D8,'DATI EROGAZIONI'!A1:I13,5,FALSE())</f>
        <v>233016</v>
      </c>
      <c r="E16" s="258">
        <f>VLOOKUP(D8,'DATI EROGAZIONI'!A2:I13,6,FALSE())</f>
        <v>643653</v>
      </c>
      <c r="F16" s="258">
        <f>VLOOKUP(D8,'DATI EROGAZIONI'!A2:I13,7,FALSE())</f>
        <v>656199</v>
      </c>
      <c r="G16" s="259">
        <f>SUM(F16+E16+D16+C16+B16)</f>
        <v>2433983</v>
      </c>
      <c r="I16" s="260" t="s">
        <v>245</v>
      </c>
      <c r="J16" s="261">
        <f>VLOOKUP(D8,'dati scheda tecnica'!A5:S16,2,FALSE())</f>
        <v>0</v>
      </c>
      <c r="K16" s="261">
        <f>'Urbano.Piano inv. forn'!T41</f>
        <v>0</v>
      </c>
      <c r="L16" s="262">
        <f>ABS(J16-K16)</f>
        <v>0</v>
      </c>
      <c r="M16" s="263">
        <f>'urbano REND FORN_ metano'!O11</f>
        <v>0</v>
      </c>
      <c r="N16" s="263">
        <f>'urbano REND FORN_ metano'!O13</f>
        <v>0</v>
      </c>
      <c r="O16" s="263">
        <f>'urbano REND FORN_ metano'!O15</f>
        <v>0</v>
      </c>
      <c r="P16" s="264">
        <f>'Urbano.Piano inv. forn'!L41</f>
        <v>0</v>
      </c>
      <c r="Q16" s="264">
        <f>'urbano REND FORN_ metano'!T11</f>
        <v>0</v>
      </c>
      <c r="R16" s="265">
        <f>P16-Q16</f>
        <v>0</v>
      </c>
      <c r="S16" s="25"/>
    </row>
    <row r="17" spans="1:25" s="27" customFormat="1" ht="18.75" customHeight="1" x14ac:dyDescent="0.25">
      <c r="A17" s="256"/>
      <c r="B17" s="711" t="s">
        <v>246</v>
      </c>
      <c r="C17" s="711"/>
      <c r="D17" s="711"/>
      <c r="E17" s="711"/>
      <c r="F17" s="711"/>
      <c r="G17" s="711"/>
      <c r="I17" s="266" t="s">
        <v>74</v>
      </c>
      <c r="J17" s="261">
        <f>VLOOKUP(D8,'dati scheda tecnica'!A5:S16,4,FALSE())</f>
        <v>1727948</v>
      </c>
      <c r="K17" s="261">
        <f>'Urbano.Piano inv. forn'!T83</f>
        <v>1722469.2</v>
      </c>
      <c r="L17" s="262">
        <f>ABS(J17-K17)</f>
        <v>5478.8000000000466</v>
      </c>
      <c r="M17" s="263">
        <f>'urbano REND_FORN_ ele '!O10</f>
        <v>1722469.2000000002</v>
      </c>
      <c r="N17" s="263">
        <f>'urbano REND_FORN_ ele '!O12</f>
        <v>1722469.2000000002</v>
      </c>
      <c r="O17" s="263">
        <f>'urbano REND_FORN_ ele '!O14</f>
        <v>0</v>
      </c>
      <c r="P17" s="264">
        <f>'Urbano.Piano inv. forn'!L83</f>
        <v>3</v>
      </c>
      <c r="Q17" s="264">
        <f>'urbano REND_FORN_ ele '!T10</f>
        <v>3</v>
      </c>
      <c r="R17" s="265">
        <f>P17-Q17</f>
        <v>0</v>
      </c>
      <c r="S17" s="25"/>
    </row>
    <row r="18" spans="1:25" s="27" customFormat="1" ht="18.75" customHeight="1" x14ac:dyDescent="0.25">
      <c r="A18" s="256"/>
      <c r="B18" s="267"/>
      <c r="C18" s="267"/>
      <c r="D18" s="267"/>
      <c r="E18" s="268"/>
      <c r="F18" s="268"/>
      <c r="G18" s="269"/>
      <c r="I18" s="270" t="s">
        <v>96</v>
      </c>
      <c r="J18" s="261">
        <f>VLOOKUP(D8,'dati scheda tecnica'!A5:S16,6,FALSE())</f>
        <v>0</v>
      </c>
      <c r="K18" s="261">
        <f>'Urbano.Piano inv. forn'!T126</f>
        <v>0</v>
      </c>
      <c r="L18" s="262">
        <f>ABS(J18-K18)</f>
        <v>0</v>
      </c>
      <c r="M18" s="263">
        <f>'urbanoREND_FORN_ idrogeno'!O10</f>
        <v>0</v>
      </c>
      <c r="N18" s="263">
        <f>'urbanoREND_FORN_ idrogeno'!O12</f>
        <v>0</v>
      </c>
      <c r="O18" s="263">
        <f>'urbanoREND_FORN_ idrogeno'!O14</f>
        <v>0</v>
      </c>
      <c r="P18" s="264">
        <f>'Urbano.Piano inv. forn'!L126</f>
        <v>0</v>
      </c>
      <c r="Q18" s="264">
        <f>'urbanoREND_FORN_ idrogeno'!T10</f>
        <v>0</v>
      </c>
      <c r="R18" s="265">
        <f>P18-Q18</f>
        <v>0</v>
      </c>
      <c r="S18" s="25"/>
    </row>
    <row r="19" spans="1:25" s="42" customFormat="1" ht="15.75" customHeight="1" x14ac:dyDescent="0.2">
      <c r="A19" s="271"/>
      <c r="B19" s="712" t="s">
        <v>247</v>
      </c>
      <c r="C19" s="712"/>
      <c r="D19" s="712"/>
      <c r="E19" s="712"/>
      <c r="F19" s="713">
        <f>VLOOKUP(D8,'DATI EROGAZIONI'!A1:I13,8,FALSE())</f>
        <v>486796.60000000003</v>
      </c>
      <c r="G19" s="713"/>
      <c r="I19" s="272" t="s">
        <v>248</v>
      </c>
      <c r="J19" s="261">
        <f>VLOOKUP(D8,'dati scheda tecnica'!A5:S16,8,FALSE())</f>
        <v>0</v>
      </c>
      <c r="K19" s="261">
        <f>'Urbano.Piano inv. forn'!T169</f>
        <v>0</v>
      </c>
      <c r="L19" s="262">
        <f>ABS(J19-K19)</f>
        <v>0</v>
      </c>
      <c r="M19" s="263">
        <f>'urbanoREND_FORN_ dies_ibrido'!O10</f>
        <v>0</v>
      </c>
      <c r="N19" s="263">
        <f>'urbanoREND_FORN_ dies_ibrido'!O12</f>
        <v>0</v>
      </c>
      <c r="O19" s="263">
        <f>'urbanoREND_FORN_ dies_ibrido'!O14</f>
        <v>0</v>
      </c>
      <c r="P19" s="264">
        <f>'Urbano.Piano inv. forn'!L169</f>
        <v>0</v>
      </c>
      <c r="Q19" s="264">
        <f>'urbanoREND_FORN_ dies_ibrido'!T10</f>
        <v>0</v>
      </c>
      <c r="R19" s="265">
        <f>P19-Q19</f>
        <v>0</v>
      </c>
      <c r="S19" s="273"/>
    </row>
    <row r="20" spans="1:25" s="42" customFormat="1" ht="15.75" customHeight="1" x14ac:dyDescent="0.25">
      <c r="A20" s="271"/>
      <c r="B20" s="712"/>
      <c r="C20" s="712"/>
      <c r="D20" s="712"/>
      <c r="E20" s="712"/>
      <c r="F20" s="713"/>
      <c r="G20" s="713"/>
      <c r="I20" s="274" t="s">
        <v>249</v>
      </c>
      <c r="J20" s="275">
        <f t="shared" ref="J20:Q20" si="0">SUM(J16:J19)</f>
        <v>1727948</v>
      </c>
      <c r="K20" s="275">
        <f t="shared" si="0"/>
        <v>1722469.2</v>
      </c>
      <c r="L20" s="276">
        <f t="shared" si="0"/>
        <v>5478.8000000000466</v>
      </c>
      <c r="M20" s="277">
        <f t="shared" si="0"/>
        <v>1722469.2000000002</v>
      </c>
      <c r="N20" s="277">
        <f t="shared" si="0"/>
        <v>1722469.2000000002</v>
      </c>
      <c r="O20" s="277">
        <f t="shared" si="0"/>
        <v>0</v>
      </c>
      <c r="P20" s="278">
        <f t="shared" si="0"/>
        <v>3</v>
      </c>
      <c r="Q20" s="278">
        <f t="shared" si="0"/>
        <v>3</v>
      </c>
      <c r="R20" s="279">
        <f>P20-Q20</f>
        <v>0</v>
      </c>
      <c r="S20" s="273"/>
    </row>
    <row r="21" spans="1:25" s="42" customFormat="1" ht="21" customHeight="1" x14ac:dyDescent="0.2">
      <c r="A21" s="280"/>
      <c r="B21" s="267"/>
      <c r="C21" s="267"/>
      <c r="D21" s="48"/>
      <c r="E21" s="281"/>
      <c r="F21" s="281"/>
      <c r="G21" s="282"/>
      <c r="I21" s="137"/>
      <c r="J21" s="137"/>
      <c r="K21" s="138"/>
      <c r="L21" s="123"/>
      <c r="M21" s="123"/>
      <c r="N21" s="123"/>
      <c r="O21" s="123"/>
      <c r="S21" s="273"/>
    </row>
    <row r="22" spans="1:25" s="284" customFormat="1" ht="36" customHeight="1" x14ac:dyDescent="0.25">
      <c r="A22" s="283"/>
      <c r="B22" s="703" t="s">
        <v>250</v>
      </c>
      <c r="C22" s="703"/>
      <c r="D22" s="703"/>
      <c r="E22" s="703"/>
      <c r="F22" s="705">
        <f>N28</f>
        <v>1722469.2000000002</v>
      </c>
      <c r="G22" s="705"/>
      <c r="I22" s="650" t="s">
        <v>251</v>
      </c>
      <c r="J22" s="650"/>
      <c r="K22" s="650"/>
      <c r="L22" s="650"/>
      <c r="M22" s="650"/>
      <c r="N22" s="650"/>
      <c r="O22" s="650"/>
      <c r="P22" s="650"/>
      <c r="Q22" s="650"/>
      <c r="R22" s="650"/>
      <c r="S22" s="285"/>
    </row>
    <row r="23" spans="1:25" s="284" customFormat="1" ht="60" customHeight="1" x14ac:dyDescent="0.25">
      <c r="A23" s="283"/>
      <c r="B23" s="706" t="s">
        <v>252</v>
      </c>
      <c r="C23" s="706"/>
      <c r="D23" s="706"/>
      <c r="E23" s="706"/>
      <c r="F23" s="707">
        <f>O20</f>
        <v>0</v>
      </c>
      <c r="G23" s="707"/>
      <c r="H23" s="286"/>
      <c r="I23" s="287" t="s">
        <v>235</v>
      </c>
      <c r="J23" s="254" t="s">
        <v>236</v>
      </c>
      <c r="K23" s="254" t="s">
        <v>237</v>
      </c>
      <c r="L23" s="254" t="s">
        <v>238</v>
      </c>
      <c r="M23" s="254" t="s">
        <v>239</v>
      </c>
      <c r="N23" s="708" t="s">
        <v>240</v>
      </c>
      <c r="O23" s="708"/>
      <c r="P23" s="709" t="s">
        <v>253</v>
      </c>
      <c r="Q23" s="709"/>
      <c r="R23" s="709"/>
      <c r="S23" s="285"/>
    </row>
    <row r="24" spans="1:25" s="42" customFormat="1" ht="19.5" customHeight="1" x14ac:dyDescent="0.2">
      <c r="A24" s="280"/>
      <c r="B24" s="703" t="s">
        <v>254</v>
      </c>
      <c r="C24" s="703"/>
      <c r="D24" s="703"/>
      <c r="E24" s="703"/>
      <c r="F24" s="704"/>
      <c r="G24" s="704"/>
      <c r="I24" s="260" t="s">
        <v>245</v>
      </c>
      <c r="J24" s="261">
        <f>VLOOKUP(D8,'dati scheda tecnica'!A5:T16,12,FALSE())</f>
        <v>0</v>
      </c>
      <c r="K24" s="261">
        <f>'urbano_PIANO_INV-INFR'!G39</f>
        <v>0</v>
      </c>
      <c r="L24" s="262">
        <f>ABS(J24-K24)</f>
        <v>0</v>
      </c>
      <c r="M24" s="263">
        <f>'urbano rend_infr_met'!P9</f>
        <v>0</v>
      </c>
      <c r="N24" s="700">
        <f>M24</f>
        <v>0</v>
      </c>
      <c r="O24" s="700"/>
      <c r="P24" s="701" t="str">
        <f>IF(K24&lt;=((K24+K16)*0.3),"OK","NON VERIFICATO")</f>
        <v>OK</v>
      </c>
      <c r="Q24" s="701"/>
      <c r="R24" s="701"/>
      <c r="S24" s="273"/>
    </row>
    <row r="25" spans="1:25" s="42" customFormat="1" ht="19.5" customHeight="1" x14ac:dyDescent="0.2">
      <c r="A25" s="280"/>
      <c r="B25" s="158"/>
      <c r="C25" s="158"/>
      <c r="D25" s="158"/>
      <c r="E25" s="158"/>
      <c r="F25" s="288"/>
      <c r="G25" s="288"/>
      <c r="I25" s="266" t="s">
        <v>74</v>
      </c>
      <c r="J25" s="261">
        <f>VLOOKUP(D8,'dati scheda tecnica'!A5:T16,14,FALSE())</f>
        <v>706035</v>
      </c>
      <c r="K25" s="261">
        <f>'urbano_PIANO_INV-INFR'!G81</f>
        <v>711513.8</v>
      </c>
      <c r="L25" s="262">
        <f>ABS(J25-K25)</f>
        <v>5478.8000000000466</v>
      </c>
      <c r="M25" s="263">
        <f>'urbano rend_infr_elet'!P9</f>
        <v>0</v>
      </c>
      <c r="N25" s="700">
        <f>M25</f>
        <v>0</v>
      </c>
      <c r="O25" s="700"/>
      <c r="P25" s="701" t="str">
        <f>IF(K25&lt;=((K25+K17)*0.3),"OK","NON VERIFICATO")</f>
        <v>OK</v>
      </c>
      <c r="Q25" s="701"/>
      <c r="R25" s="701"/>
      <c r="S25" s="273"/>
    </row>
    <row r="26" spans="1:25" s="42" customFormat="1" ht="15.75" customHeight="1" x14ac:dyDescent="0.2">
      <c r="A26" s="289"/>
      <c r="B26" s="640" t="s">
        <v>255</v>
      </c>
      <c r="C26" s="640"/>
      <c r="D26" s="640"/>
      <c r="E26" s="640"/>
      <c r="F26" s="699">
        <f>G16-F19-F22</f>
        <v>224717.19999999972</v>
      </c>
      <c r="G26" s="699"/>
      <c r="I26" s="270" t="s">
        <v>96</v>
      </c>
      <c r="J26" s="261">
        <f>VLOOKUP(D8,'dati scheda tecnica'!A5:T16,16,FALSE())</f>
        <v>0</v>
      </c>
      <c r="K26" s="261">
        <f>'urbano_PIANO_INV-INFR'!G120</f>
        <v>0</v>
      </c>
      <c r="L26" s="262">
        <f>ABS(J26-K26)</f>
        <v>0</v>
      </c>
      <c r="M26" s="263">
        <f>'urbano rend_infr_idrogeno'!P9</f>
        <v>0</v>
      </c>
      <c r="N26" s="700">
        <f>M26</f>
        <v>0</v>
      </c>
      <c r="O26" s="700"/>
      <c r="P26" s="701" t="str">
        <f>IF(K26&lt;=((K26+K18)*0.3),"OK","NON VERIFICATO")</f>
        <v>OK</v>
      </c>
      <c r="Q26" s="701"/>
      <c r="R26" s="701"/>
      <c r="S26" s="273"/>
    </row>
    <row r="27" spans="1:25" ht="15.75" customHeight="1" x14ac:dyDescent="0.25">
      <c r="A27" s="241"/>
      <c r="B27" s="158"/>
      <c r="C27" s="158"/>
      <c r="D27" s="158"/>
      <c r="E27" s="158"/>
      <c r="F27" s="288"/>
      <c r="G27" s="288"/>
      <c r="I27" s="274" t="s">
        <v>256</v>
      </c>
      <c r="J27" s="277">
        <f>SUM(J24:J26)</f>
        <v>706035</v>
      </c>
      <c r="K27" s="277">
        <f>SUM(K24:K26)</f>
        <v>711513.8</v>
      </c>
      <c r="L27" s="276">
        <f>SUM(L24:L26)</f>
        <v>5478.8000000000466</v>
      </c>
      <c r="M27" s="290">
        <f>SUM(M24:M26)</f>
        <v>0</v>
      </c>
      <c r="N27" s="696">
        <f>M27</f>
        <v>0</v>
      </c>
      <c r="O27" s="696"/>
      <c r="P27" s="702"/>
      <c r="Q27" s="702"/>
      <c r="R27" s="702"/>
      <c r="S27" s="13"/>
    </row>
    <row r="28" spans="1:25" ht="45" customHeight="1" x14ac:dyDescent="0.25">
      <c r="A28" s="241"/>
      <c r="B28" s="694" t="s">
        <v>257</v>
      </c>
      <c r="C28" s="694"/>
      <c r="D28" s="694"/>
      <c r="E28" s="694"/>
      <c r="F28" s="695">
        <f>F22-F24+F23</f>
        <v>1722469.2000000002</v>
      </c>
      <c r="G28" s="695"/>
      <c r="I28" s="274" t="s">
        <v>258</v>
      </c>
      <c r="J28" s="277">
        <f>J27+J20</f>
        <v>2433983</v>
      </c>
      <c r="K28" s="277">
        <f>K27+K20</f>
        <v>2433983</v>
      </c>
      <c r="L28" s="276">
        <f>L27+L20</f>
        <v>10957.600000000093</v>
      </c>
      <c r="M28" s="277">
        <f>M27+M20</f>
        <v>1722469.2000000002</v>
      </c>
      <c r="N28" s="696">
        <f>N27+N20</f>
        <v>1722469.2000000002</v>
      </c>
      <c r="O28" s="696"/>
      <c r="S28" s="13"/>
    </row>
    <row r="29" spans="1:25" ht="15" customHeight="1" x14ac:dyDescent="0.25">
      <c r="A29" s="241"/>
      <c r="G29" s="44"/>
      <c r="I29" s="697" t="str">
        <f>IF(L28&lt;=F30,"ok","ATTENZIONE!!! piano di investimento NON compatibile con scheda tecnica di cui all'art. 3 c. 1 DI 71/2021")</f>
        <v>ok</v>
      </c>
      <c r="J29" s="697"/>
      <c r="K29" s="697"/>
      <c r="L29" s="697"/>
      <c r="M29" s="697"/>
      <c r="N29" s="697"/>
      <c r="O29" s="697"/>
      <c r="P29" s="697"/>
      <c r="Q29" s="697"/>
      <c r="R29" s="697"/>
      <c r="S29" s="13"/>
    </row>
    <row r="30" spans="1:25" ht="34.5" customHeight="1" x14ac:dyDescent="0.25">
      <c r="A30" s="241"/>
      <c r="B30" s="698" t="s">
        <v>259</v>
      </c>
      <c r="C30" s="698"/>
      <c r="D30" s="698"/>
      <c r="E30" s="698"/>
      <c r="F30" s="699">
        <f>G16*0.2</f>
        <v>486796.60000000003</v>
      </c>
      <c r="G30" s="699"/>
      <c r="I30" s="697"/>
      <c r="J30" s="697"/>
      <c r="K30" s="697"/>
      <c r="L30" s="697"/>
      <c r="M30" s="697"/>
      <c r="N30" s="697"/>
      <c r="O30" s="697"/>
      <c r="P30" s="697"/>
      <c r="Q30" s="697"/>
      <c r="R30" s="697"/>
      <c r="S30" s="13"/>
    </row>
    <row r="31" spans="1:25" x14ac:dyDescent="0.25">
      <c r="A31" s="241"/>
      <c r="I31" s="692"/>
      <c r="J31" s="692"/>
      <c r="K31" s="692"/>
      <c r="L31" s="291"/>
      <c r="S31" s="13"/>
    </row>
    <row r="32" spans="1:25" ht="66.75" customHeight="1" x14ac:dyDescent="0.25">
      <c r="A32" s="241"/>
      <c r="B32" s="676" t="s">
        <v>7</v>
      </c>
      <c r="C32" s="676"/>
      <c r="D32" s="676"/>
      <c r="E32" s="676"/>
      <c r="F32" s="676"/>
      <c r="G32" s="676"/>
      <c r="H32" s="676"/>
      <c r="I32" s="676"/>
      <c r="J32" s="676"/>
      <c r="K32" s="676"/>
      <c r="L32" s="676"/>
      <c r="M32" s="676"/>
      <c r="N32" s="676"/>
      <c r="O32" s="676"/>
      <c r="P32" s="676"/>
      <c r="Q32" s="676"/>
      <c r="R32" s="676"/>
      <c r="S32" s="292"/>
      <c r="T32" s="129"/>
      <c r="U32" s="129"/>
      <c r="V32" s="129"/>
      <c r="W32" s="129"/>
      <c r="X32" s="129"/>
      <c r="Y32" s="129"/>
    </row>
    <row r="33" spans="1:19" ht="24.75" customHeight="1" x14ac:dyDescent="0.25">
      <c r="A33" s="293"/>
      <c r="B33" s="133"/>
      <c r="C33" s="133"/>
      <c r="D33" s="294"/>
      <c r="E33" s="131"/>
      <c r="F33" s="131"/>
      <c r="G33" s="131"/>
      <c r="H33" s="131"/>
      <c r="I33" s="131"/>
      <c r="J33" s="132"/>
      <c r="K33" s="132"/>
      <c r="L33" s="131"/>
      <c r="M33" s="131"/>
      <c r="N33" s="131"/>
      <c r="O33" s="131"/>
      <c r="P33" s="131"/>
      <c r="Q33" s="131"/>
      <c r="R33" s="131"/>
      <c r="S33" s="136"/>
    </row>
    <row r="34" spans="1:19" x14ac:dyDescent="0.25">
      <c r="H34" s="4"/>
      <c r="J34" s="1"/>
      <c r="K34" s="1"/>
    </row>
    <row r="36" spans="1:19" x14ac:dyDescent="0.25">
      <c r="L36" s="637"/>
    </row>
    <row r="37" spans="1:19" ht="15" customHeight="1" x14ac:dyDescent="0.25"/>
    <row r="38" spans="1:19" ht="15.75" customHeight="1" x14ac:dyDescent="0.25"/>
    <row r="39" spans="1:19" ht="15.75" customHeight="1" x14ac:dyDescent="0.25"/>
    <row r="47" spans="1:19" x14ac:dyDescent="0.25">
      <c r="B47" s="693"/>
      <c r="C47" s="693"/>
      <c r="D47" s="693"/>
      <c r="E47" s="693"/>
      <c r="F47" s="693"/>
      <c r="G47" s="693"/>
      <c r="H47" s="693"/>
      <c r="I47" s="693"/>
    </row>
  </sheetData>
  <sheetProtection algorithmName="SHA-512" hashValue="FeFwn19VldzCLGx/Q82FFiLIQK5pTXHAYGe/e+Wv/Zdxx99sKzFPx6ejCmuB9y2t2Ek1/7j6dJRJv0mruweY/A==" saltValue="0GmmPn41ln96nFl2NtOe+w==" spinCount="100000" sheet="1" objects="1" scenarios="1"/>
  <mergeCells count="43">
    <mergeCell ref="B2:R2"/>
    <mergeCell ref="B4:R4"/>
    <mergeCell ref="B6:F6"/>
    <mergeCell ref="I6:J6"/>
    <mergeCell ref="M6:R6"/>
    <mergeCell ref="B8:C8"/>
    <mergeCell ref="D8:G8"/>
    <mergeCell ref="I8:J8"/>
    <mergeCell ref="K8:R8"/>
    <mergeCell ref="D10:R10"/>
    <mergeCell ref="B12:G13"/>
    <mergeCell ref="I12:R14"/>
    <mergeCell ref="B17:G17"/>
    <mergeCell ref="B19:E20"/>
    <mergeCell ref="F19:G20"/>
    <mergeCell ref="B22:E22"/>
    <mergeCell ref="F22:G22"/>
    <mergeCell ref="I22:R22"/>
    <mergeCell ref="B23:E23"/>
    <mergeCell ref="F23:G23"/>
    <mergeCell ref="N23:O23"/>
    <mergeCell ref="P23:R23"/>
    <mergeCell ref="B24:E24"/>
    <mergeCell ref="F24:G24"/>
    <mergeCell ref="N24:O24"/>
    <mergeCell ref="P24:R24"/>
    <mergeCell ref="N25:O25"/>
    <mergeCell ref="P25:R25"/>
    <mergeCell ref="B26:E26"/>
    <mergeCell ref="F26:G26"/>
    <mergeCell ref="N26:O26"/>
    <mergeCell ref="P26:R26"/>
    <mergeCell ref="N27:O27"/>
    <mergeCell ref="P27:R27"/>
    <mergeCell ref="I31:K31"/>
    <mergeCell ref="B32:R32"/>
    <mergeCell ref="B47:I47"/>
    <mergeCell ref="B28:E28"/>
    <mergeCell ref="F28:G28"/>
    <mergeCell ref="N28:O28"/>
    <mergeCell ref="I29:R30"/>
    <mergeCell ref="B30:E30"/>
    <mergeCell ref="F30:G30"/>
  </mergeCells>
  <dataValidations disablePrompts="1" count="1">
    <dataValidation allowBlank="1" showInputMessage="1" showErrorMessage="1" prompt="Viene considerato il X2 perchè le somme nella colonna L si sommano in valore assoluto " sqref="B30:E30" xr:uid="{00000000-0002-0000-0200-000000000000}">
      <formula1>0</formula1>
      <formula2>0</formula2>
    </dataValidation>
  </dataValidations>
  <pageMargins left="0.7" right="0.7" top="0.75" bottom="0.75" header="0.511811023622047" footer="0.511811023622047"/>
  <pageSetup paperSize="8"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="Scegliere il comune beneficiario dal menù a tendina_x000a_" xr:uid="{00000000-0002-0000-0200-000001000000}">
          <x14:formula1>
            <xm:f>'DATI EROGAZIONI'!$A$2:$A$13</xm:f>
          </x14:formula1>
          <x14:formula2>
            <xm:f>0</xm:f>
          </x14:formula2>
          <xm:sqref>D8:G8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248"/>
  <sheetViews>
    <sheetView topLeftCell="A6" zoomScaleNormal="100" workbookViewId="0">
      <selection sqref="A1:T1"/>
    </sheetView>
  </sheetViews>
  <sheetFormatPr defaultColWidth="8.7109375" defaultRowHeight="15" x14ac:dyDescent="0.25"/>
  <cols>
    <col min="1" max="1" width="10" style="295" customWidth="1"/>
    <col min="2" max="2" width="8" style="4" customWidth="1"/>
    <col min="3" max="3" width="19.42578125" style="1" customWidth="1"/>
    <col min="4" max="4" width="11.42578125" style="1" customWidth="1"/>
    <col min="5" max="5" width="17.5703125" style="1" customWidth="1"/>
    <col min="6" max="6" width="9" style="4" customWidth="1"/>
    <col min="7" max="7" width="26.7109375" style="1" customWidth="1"/>
    <col min="8" max="8" width="11.85546875" style="1" customWidth="1"/>
    <col min="9" max="9" width="11.7109375" style="4" customWidth="1"/>
    <col min="10" max="10" width="29.42578125" style="4" customWidth="1"/>
    <col min="11" max="11" width="12.28515625" style="1" customWidth="1"/>
    <col min="12" max="12" width="15.85546875" style="1" customWidth="1"/>
    <col min="13" max="13" width="16.28515625" style="1" customWidth="1"/>
    <col min="14" max="14" width="15.85546875" style="1" customWidth="1"/>
    <col min="15" max="15" width="24.5703125" style="1" customWidth="1"/>
    <col min="16" max="16" width="17.85546875" style="1" customWidth="1"/>
    <col min="17" max="17" width="21.140625" style="1" customWidth="1"/>
    <col min="18" max="18" width="15.7109375" style="1" customWidth="1"/>
    <col min="19" max="19" width="13.42578125" style="296" customWidth="1"/>
    <col min="20" max="20" width="26.42578125" style="296" customWidth="1"/>
    <col min="21" max="21" width="8" style="1" customWidth="1"/>
    <col min="22" max="22" width="18.7109375" style="1" customWidth="1"/>
    <col min="23" max="23" width="12.85546875" style="1" customWidth="1"/>
    <col min="24" max="25" width="15.140625" style="1" customWidth="1"/>
    <col min="26" max="26" width="15.7109375" style="1" customWidth="1"/>
    <col min="27" max="16384" width="8.7109375" style="1"/>
  </cols>
  <sheetData>
    <row r="1" spans="1:24" ht="20.25" x14ac:dyDescent="0.25">
      <c r="A1" s="664" t="s">
        <v>0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/>
      <c r="R1" s="664"/>
      <c r="S1" s="664"/>
      <c r="T1" s="664"/>
      <c r="U1" s="32"/>
      <c r="V1" s="32"/>
      <c r="W1" s="32"/>
      <c r="X1" s="32"/>
    </row>
    <row r="2" spans="1:24" ht="13.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297"/>
      <c r="T2" s="297"/>
      <c r="U2" s="14"/>
      <c r="V2" s="14"/>
      <c r="W2" s="14"/>
      <c r="X2" s="14"/>
    </row>
    <row r="3" spans="1:24" ht="18" x14ac:dyDescent="0.25">
      <c r="A3" s="689" t="s">
        <v>260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  <c r="L3" s="689"/>
      <c r="M3" s="689"/>
      <c r="N3" s="689"/>
      <c r="O3" s="689"/>
      <c r="P3" s="689"/>
      <c r="Q3" s="689"/>
      <c r="R3" s="689"/>
      <c r="S3" s="689"/>
      <c r="T3" s="689"/>
      <c r="U3" s="159"/>
      <c r="V3" s="159"/>
      <c r="W3" s="159"/>
      <c r="X3" s="159"/>
    </row>
    <row r="4" spans="1:24" ht="10.5" customHeight="1" x14ac:dyDescent="0.25">
      <c r="A4" s="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168"/>
      <c r="T4" s="168"/>
      <c r="U4" s="31"/>
      <c r="V4" s="31"/>
      <c r="W4" s="31"/>
      <c r="X4" s="31"/>
    </row>
    <row r="5" spans="1:24" ht="6" customHeight="1" x14ac:dyDescent="0.25">
      <c r="A5" s="1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298"/>
      <c r="T5" s="298"/>
      <c r="U5" s="16"/>
      <c r="V5" s="16"/>
      <c r="W5" s="16"/>
      <c r="X5" s="16"/>
    </row>
    <row r="6" spans="1:24" ht="26.25" customHeight="1" x14ac:dyDescent="0.25">
      <c r="A6" s="665" t="s">
        <v>261</v>
      </c>
      <c r="B6" s="665"/>
      <c r="C6" s="665"/>
      <c r="D6" s="665"/>
      <c r="E6" s="666" t="s">
        <v>262</v>
      </c>
      <c r="F6" s="666"/>
      <c r="G6" s="666"/>
      <c r="H6" s="666"/>
      <c r="I6" s="666"/>
      <c r="J6" s="666"/>
      <c r="L6" s="741" t="s">
        <v>4</v>
      </c>
      <c r="M6" s="741"/>
      <c r="N6" s="741"/>
      <c r="O6" s="742"/>
      <c r="P6" s="742"/>
      <c r="Q6" s="742"/>
      <c r="R6" s="742"/>
      <c r="S6" s="742"/>
      <c r="T6" s="742"/>
      <c r="U6" s="299"/>
      <c r="V6" s="299"/>
      <c r="W6" s="299"/>
      <c r="X6" s="299"/>
    </row>
    <row r="8" spans="1:24" ht="26.25" customHeight="1" x14ac:dyDescent="0.25">
      <c r="A8" s="743" t="s">
        <v>9</v>
      </c>
      <c r="B8" s="743"/>
      <c r="C8" s="743"/>
      <c r="D8" s="743"/>
      <c r="E8" s="743"/>
      <c r="F8" s="743"/>
      <c r="G8" s="743"/>
      <c r="H8" s="743"/>
      <c r="I8" s="743"/>
      <c r="J8" s="743"/>
      <c r="K8" s="743"/>
      <c r="L8" s="743"/>
      <c r="M8" s="743"/>
      <c r="N8" s="743"/>
      <c r="O8" s="743"/>
      <c r="P8" s="743"/>
      <c r="Q8" s="743"/>
      <c r="R8" s="743"/>
      <c r="S8" s="743"/>
      <c r="T8" s="743"/>
      <c r="U8" s="300"/>
    </row>
    <row r="11" spans="1:24" ht="15" customHeight="1" x14ac:dyDescent="0.25">
      <c r="A11" s="744" t="s">
        <v>263</v>
      </c>
      <c r="B11" s="744"/>
      <c r="C11" s="744"/>
      <c r="D11" s="744"/>
      <c r="E11" s="729">
        <f>N35+N56+N77+N98+N119+N140+N161+N182+N203+N224+N245</f>
        <v>0</v>
      </c>
      <c r="F11" s="729"/>
      <c r="G11" s="729"/>
      <c r="H11" s="729"/>
      <c r="I11" s="1"/>
      <c r="J11" s="687" t="s">
        <v>264</v>
      </c>
      <c r="K11" s="687"/>
      <c r="L11" s="687"/>
      <c r="M11" s="687"/>
      <c r="N11" s="687"/>
      <c r="O11" s="739">
        <f>O35+O56+O77+O98+O119+O140+O161+O182+O203+O224+O245</f>
        <v>0</v>
      </c>
      <c r="P11" s="739"/>
      <c r="R11" s="745" t="s">
        <v>265</v>
      </c>
      <c r="S11" s="745"/>
      <c r="T11" s="746">
        <f>F35+F56+F77+F98+F119+F140+F161+F182+F203+F224+F245</f>
        <v>0</v>
      </c>
      <c r="U11" s="295"/>
      <c r="V11" s="301"/>
    </row>
    <row r="12" spans="1:24" ht="15" customHeight="1" x14ac:dyDescent="0.25">
      <c r="A12" s="744"/>
      <c r="B12" s="744"/>
      <c r="C12" s="744"/>
      <c r="D12" s="744"/>
      <c r="E12" s="729"/>
      <c r="F12" s="729"/>
      <c r="G12" s="729"/>
      <c r="H12" s="729"/>
      <c r="I12" s="1"/>
      <c r="J12" s="747" t="s">
        <v>266</v>
      </c>
      <c r="K12" s="747"/>
      <c r="L12" s="747"/>
      <c r="M12" s="747"/>
      <c r="N12" s="747"/>
      <c r="O12" s="739"/>
      <c r="P12" s="739"/>
      <c r="R12" s="745"/>
      <c r="S12" s="745"/>
      <c r="T12" s="746"/>
      <c r="U12" s="295"/>
      <c r="V12" s="301"/>
    </row>
    <row r="13" spans="1:24" ht="15" customHeight="1" x14ac:dyDescent="0.25">
      <c r="A13" s="737" t="s">
        <v>267</v>
      </c>
      <c r="B13" s="737"/>
      <c r="C13" s="737"/>
      <c r="D13" s="737"/>
      <c r="E13" s="729">
        <f>N36+N57+N78+N99+N120+N141+N162+N183+N204+N225+N246</f>
        <v>0</v>
      </c>
      <c r="F13" s="729"/>
      <c r="G13" s="729"/>
      <c r="H13" s="729"/>
      <c r="I13" s="1"/>
      <c r="J13" s="738" t="s">
        <v>268</v>
      </c>
      <c r="K13" s="738"/>
      <c r="L13" s="738"/>
      <c r="M13" s="738"/>
      <c r="N13" s="738"/>
      <c r="O13" s="739">
        <f>O36+O57+O78+O99+O120+O141+O162+O183+O204+O225+O246</f>
        <v>0</v>
      </c>
      <c r="P13" s="739"/>
      <c r="R13" s="302"/>
      <c r="S13" s="302"/>
      <c r="T13" s="303"/>
      <c r="U13" s="295"/>
      <c r="V13" s="301"/>
    </row>
    <row r="14" spans="1:24" ht="15" customHeight="1" x14ac:dyDescent="0.25">
      <c r="A14" s="737"/>
      <c r="B14" s="737"/>
      <c r="C14" s="737"/>
      <c r="D14" s="737"/>
      <c r="E14" s="729"/>
      <c r="F14" s="729"/>
      <c r="G14" s="729"/>
      <c r="H14" s="729"/>
      <c r="I14" s="1"/>
      <c r="J14" s="740" t="s">
        <v>266</v>
      </c>
      <c r="K14" s="740"/>
      <c r="L14" s="740"/>
      <c r="M14" s="740"/>
      <c r="N14" s="740"/>
      <c r="O14" s="739"/>
      <c r="P14" s="739"/>
      <c r="R14" s="302"/>
      <c r="S14" s="302"/>
      <c r="T14" s="303"/>
      <c r="U14" s="295"/>
      <c r="V14" s="301"/>
    </row>
    <row r="15" spans="1:24" ht="15" customHeight="1" x14ac:dyDescent="0.25">
      <c r="A15" s="737" t="s">
        <v>269</v>
      </c>
      <c r="B15" s="737"/>
      <c r="C15" s="737"/>
      <c r="D15" s="737"/>
      <c r="E15" s="729">
        <f>N37+N58+N79+N100+N121+N142+N163+N184+N205+N226+N247</f>
        <v>0</v>
      </c>
      <c r="F15" s="729"/>
      <c r="G15" s="729"/>
      <c r="H15" s="729"/>
      <c r="I15" s="1"/>
      <c r="J15" s="738" t="s">
        <v>270</v>
      </c>
      <c r="K15" s="738"/>
      <c r="L15" s="738"/>
      <c r="M15" s="738"/>
      <c r="N15" s="738"/>
      <c r="O15" s="739">
        <f>O37+O58+O79+O100+O121+O142+O163+O184+O205+O226+O247</f>
        <v>0</v>
      </c>
      <c r="P15" s="739"/>
      <c r="R15" s="302"/>
      <c r="S15" s="302"/>
      <c r="T15" s="303"/>
      <c r="U15" s="295"/>
      <c r="V15" s="301"/>
    </row>
    <row r="16" spans="1:24" ht="15" customHeight="1" x14ac:dyDescent="0.25">
      <c r="A16" s="737"/>
      <c r="B16" s="737"/>
      <c r="C16" s="737"/>
      <c r="D16" s="737"/>
      <c r="E16" s="729"/>
      <c r="F16" s="729"/>
      <c r="G16" s="729"/>
      <c r="H16" s="729"/>
      <c r="I16" s="1"/>
      <c r="J16" s="740" t="s">
        <v>266</v>
      </c>
      <c r="K16" s="740"/>
      <c r="L16" s="740"/>
      <c r="M16" s="740"/>
      <c r="N16" s="740"/>
      <c r="O16" s="739"/>
      <c r="P16" s="739"/>
      <c r="R16" s="302"/>
      <c r="S16" s="302"/>
      <c r="T16" s="303"/>
      <c r="U16" s="295"/>
      <c r="V16" s="301"/>
    </row>
    <row r="18" spans="1:22" x14ac:dyDescent="0.25">
      <c r="A18" s="304"/>
      <c r="B18" s="9"/>
      <c r="C18" s="6"/>
      <c r="D18" s="6"/>
      <c r="E18" s="6"/>
      <c r="F18" s="9"/>
      <c r="G18" s="6"/>
      <c r="H18" s="6"/>
      <c r="I18" s="9"/>
      <c r="J18" s="9"/>
      <c r="K18" s="6"/>
      <c r="L18" s="6"/>
      <c r="M18" s="6"/>
      <c r="N18" s="6"/>
      <c r="O18" s="6"/>
      <c r="P18" s="6"/>
      <c r="Q18" s="6"/>
      <c r="R18" s="6"/>
      <c r="S18" s="305"/>
      <c r="T18" s="305"/>
      <c r="U18" s="10"/>
    </row>
    <row r="19" spans="1:22" ht="27.75" x14ac:dyDescent="0.25">
      <c r="A19" s="306" t="s">
        <v>10</v>
      </c>
      <c r="B19" s="734" t="s">
        <v>38</v>
      </c>
      <c r="C19" s="734"/>
      <c r="E19" s="735" t="s">
        <v>271</v>
      </c>
      <c r="F19" s="735"/>
      <c r="G19" s="736">
        <f>VLOOKUP(B19,'Urbano.Piano inv. forn'!$D$20:$H$39,3,FALSE())</f>
        <v>0</v>
      </c>
      <c r="H19" s="736"/>
      <c r="I19" s="1"/>
      <c r="J19" s="735" t="s">
        <v>272</v>
      </c>
      <c r="K19" s="735"/>
      <c r="L19" s="736">
        <f>VLOOKUP(B19,'Urbano.Piano inv. forn'!$D$20:$H$39,4,FALSE())</f>
        <v>0</v>
      </c>
      <c r="M19" s="736"/>
      <c r="O19" s="307" t="s">
        <v>273</v>
      </c>
      <c r="P19" s="308"/>
      <c r="R19" s="309" t="s">
        <v>274</v>
      </c>
      <c r="S19" s="727"/>
      <c r="T19" s="727"/>
      <c r="U19" s="13"/>
    </row>
    <row r="20" spans="1:22" ht="13.5" customHeight="1" x14ac:dyDescent="0.25">
      <c r="A20" s="310"/>
      <c r="B20" s="311"/>
      <c r="C20" s="311"/>
      <c r="E20" s="312"/>
      <c r="F20" s="312"/>
      <c r="G20" s="313"/>
      <c r="H20" s="313"/>
      <c r="I20" s="1"/>
      <c r="J20" s="312"/>
      <c r="K20" s="312"/>
      <c r="L20" s="313"/>
      <c r="M20" s="313"/>
      <c r="O20" s="314"/>
      <c r="R20" s="295"/>
      <c r="S20" s="315"/>
      <c r="U20" s="316"/>
      <c r="V20" s="301"/>
    </row>
    <row r="21" spans="1:22" ht="33.75" customHeight="1" x14ac:dyDescent="0.25">
      <c r="A21" s="728" t="s">
        <v>15</v>
      </c>
      <c r="B21" s="728"/>
      <c r="C21" s="728"/>
      <c r="D21" s="728"/>
      <c r="E21" s="729">
        <f>VLOOKUP(B19,'Urbano.Piano inv. forn'!$D$20:$V$39,17,FALSE())</f>
        <v>0</v>
      </c>
      <c r="F21" s="729"/>
      <c r="G21" s="729"/>
      <c r="H21" s="729"/>
      <c r="I21" s="1"/>
      <c r="J21" s="730" t="s">
        <v>61</v>
      </c>
      <c r="K21" s="730"/>
      <c r="L21" s="729">
        <f>VLOOKUP(B19,'Urbano.Piano inv. forn'!$D$20:$V$39,19,FALSE())</f>
        <v>0</v>
      </c>
      <c r="M21" s="729"/>
      <c r="N21" s="317"/>
      <c r="O21" s="318" t="s">
        <v>17</v>
      </c>
      <c r="P21" s="319">
        <f>L21+E21</f>
        <v>0</v>
      </c>
      <c r="R21" s="309" t="s">
        <v>275</v>
      </c>
      <c r="S21" s="727"/>
      <c r="T21" s="727"/>
      <c r="U21" s="316"/>
      <c r="V21" s="301"/>
    </row>
    <row r="22" spans="1:22" ht="33.75" customHeight="1" x14ac:dyDescent="0.25">
      <c r="A22" s="320"/>
      <c r="B22" s="321"/>
      <c r="C22" s="321"/>
      <c r="D22" s="321"/>
      <c r="E22" s="322"/>
      <c r="F22" s="322"/>
      <c r="G22" s="322"/>
      <c r="H22" s="322"/>
      <c r="I22" s="1"/>
      <c r="J22" s="312"/>
      <c r="K22" s="312"/>
      <c r="L22" s="322"/>
      <c r="M22" s="322"/>
      <c r="N22" s="317"/>
      <c r="O22" s="295"/>
      <c r="P22" s="317"/>
      <c r="R22" s="295"/>
      <c r="S22" s="323"/>
      <c r="T22" s="323"/>
      <c r="U22" s="316"/>
      <c r="V22" s="301"/>
    </row>
    <row r="23" spans="1:22" s="329" customFormat="1" ht="72" customHeight="1" x14ac:dyDescent="0.25">
      <c r="A23" s="731" t="s">
        <v>276</v>
      </c>
      <c r="B23" s="732" t="s">
        <v>277</v>
      </c>
      <c r="C23" s="732" t="s">
        <v>278</v>
      </c>
      <c r="D23" s="324" t="s">
        <v>279</v>
      </c>
      <c r="E23" s="325" t="s">
        <v>280</v>
      </c>
      <c r="F23" s="324" t="s">
        <v>281</v>
      </c>
      <c r="G23" s="324" t="s">
        <v>282</v>
      </c>
      <c r="H23" s="326" t="s">
        <v>235</v>
      </c>
      <c r="I23" s="326" t="s">
        <v>283</v>
      </c>
      <c r="J23" s="326" t="s">
        <v>284</v>
      </c>
      <c r="K23" s="326" t="s">
        <v>285</v>
      </c>
      <c r="L23" s="326" t="s">
        <v>286</v>
      </c>
      <c r="M23" s="326" t="s">
        <v>287</v>
      </c>
      <c r="N23" s="326" t="s">
        <v>288</v>
      </c>
      <c r="O23" s="326" t="s">
        <v>289</v>
      </c>
      <c r="P23" s="326" t="s">
        <v>290</v>
      </c>
      <c r="Q23" s="326" t="s">
        <v>291</v>
      </c>
      <c r="R23" s="326" t="s">
        <v>292</v>
      </c>
      <c r="S23" s="326" t="s">
        <v>293</v>
      </c>
      <c r="T23" s="327" t="s">
        <v>294</v>
      </c>
      <c r="U23" s="328"/>
    </row>
    <row r="24" spans="1:22" s="329" customFormat="1" ht="28.5" customHeight="1" x14ac:dyDescent="0.25">
      <c r="A24" s="731"/>
      <c r="B24" s="732"/>
      <c r="C24" s="732"/>
      <c r="D24" s="330" t="s">
        <v>295</v>
      </c>
      <c r="E24" s="330" t="s">
        <v>296</v>
      </c>
      <c r="F24" s="330" t="s">
        <v>297</v>
      </c>
      <c r="G24" s="330" t="s">
        <v>297</v>
      </c>
      <c r="H24" s="330" t="s">
        <v>298</v>
      </c>
      <c r="I24" s="330" t="s">
        <v>34</v>
      </c>
      <c r="J24" s="330" t="s">
        <v>299</v>
      </c>
      <c r="K24" s="330" t="s">
        <v>300</v>
      </c>
      <c r="L24" s="330" t="s">
        <v>301</v>
      </c>
      <c r="M24" s="330" t="s">
        <v>300</v>
      </c>
      <c r="N24" s="330" t="s">
        <v>302</v>
      </c>
      <c r="O24" s="330" t="s">
        <v>266</v>
      </c>
      <c r="P24" s="330" t="s">
        <v>303</v>
      </c>
      <c r="Q24" s="330" t="s">
        <v>304</v>
      </c>
      <c r="R24" s="330" t="s">
        <v>305</v>
      </c>
      <c r="S24" s="330" t="s">
        <v>305</v>
      </c>
      <c r="T24" s="331"/>
      <c r="U24" s="328"/>
    </row>
    <row r="25" spans="1:22" ht="15" customHeight="1" x14ac:dyDescent="0.25">
      <c r="A25" s="723" t="str">
        <f>B19</f>
        <v>urb.m.3</v>
      </c>
      <c r="B25" s="332">
        <v>1</v>
      </c>
      <c r="C25" s="333"/>
      <c r="D25" s="334"/>
      <c r="E25" s="334"/>
      <c r="F25" s="333"/>
      <c r="G25" s="335"/>
      <c r="H25" s="336"/>
      <c r="I25" s="337"/>
      <c r="J25" s="338"/>
      <c r="K25" s="339"/>
      <c r="L25" s="337"/>
      <c r="M25" s="339"/>
      <c r="N25" s="340"/>
      <c r="O25" s="340"/>
      <c r="P25" s="337"/>
      <c r="Q25" s="337"/>
      <c r="R25" s="337"/>
      <c r="S25" s="341"/>
      <c r="T25" s="342"/>
      <c r="U25" s="13"/>
    </row>
    <row r="26" spans="1:22" x14ac:dyDescent="0.25">
      <c r="A26" s="723"/>
      <c r="B26" s="343">
        <v>2</v>
      </c>
      <c r="C26" s="344"/>
      <c r="D26" s="345"/>
      <c r="E26" s="345"/>
      <c r="F26" s="344"/>
      <c r="G26" s="346"/>
      <c r="H26" s="344"/>
      <c r="I26" s="347"/>
      <c r="J26" s="348"/>
      <c r="K26" s="349"/>
      <c r="L26" s="347"/>
      <c r="M26" s="349"/>
      <c r="N26" s="350"/>
      <c r="O26" s="350"/>
      <c r="P26" s="347"/>
      <c r="Q26" s="347" t="s">
        <v>306</v>
      </c>
      <c r="R26" s="347"/>
      <c r="S26" s="351"/>
      <c r="T26" s="352"/>
      <c r="U26" s="13"/>
    </row>
    <row r="27" spans="1:22" x14ac:dyDescent="0.25">
      <c r="A27" s="723"/>
      <c r="B27" s="343">
        <v>3</v>
      </c>
      <c r="C27" s="344"/>
      <c r="D27" s="345"/>
      <c r="E27" s="345"/>
      <c r="F27" s="344"/>
      <c r="G27" s="346"/>
      <c r="H27" s="344"/>
      <c r="I27" s="347"/>
      <c r="J27" s="348"/>
      <c r="K27" s="349"/>
      <c r="L27" s="347"/>
      <c r="M27" s="349"/>
      <c r="N27" s="350"/>
      <c r="O27" s="350"/>
      <c r="P27" s="347"/>
      <c r="Q27" s="347"/>
      <c r="R27" s="347"/>
      <c r="S27" s="351"/>
      <c r="T27" s="352"/>
      <c r="U27" s="13"/>
    </row>
    <row r="28" spans="1:22" x14ac:dyDescent="0.25">
      <c r="A28" s="723"/>
      <c r="B28" s="343">
        <v>4</v>
      </c>
      <c r="C28" s="344"/>
      <c r="D28" s="345"/>
      <c r="E28" s="345"/>
      <c r="F28" s="344"/>
      <c r="G28" s="346"/>
      <c r="H28" s="344"/>
      <c r="I28" s="347"/>
      <c r="J28" s="348"/>
      <c r="K28" s="349"/>
      <c r="L28" s="347"/>
      <c r="M28" s="349"/>
      <c r="N28" s="350"/>
      <c r="O28" s="350"/>
      <c r="P28" s="347"/>
      <c r="Q28" s="347"/>
      <c r="R28" s="347"/>
      <c r="S28" s="351"/>
      <c r="T28" s="352"/>
      <c r="U28" s="13"/>
    </row>
    <row r="29" spans="1:22" x14ac:dyDescent="0.25">
      <c r="A29" s="723"/>
      <c r="B29" s="343">
        <v>5</v>
      </c>
      <c r="C29" s="344"/>
      <c r="D29" s="345"/>
      <c r="E29" s="345"/>
      <c r="F29" s="344"/>
      <c r="G29" s="346"/>
      <c r="H29" s="344"/>
      <c r="I29" s="347"/>
      <c r="J29" s="348"/>
      <c r="K29" s="349"/>
      <c r="L29" s="347"/>
      <c r="M29" s="349"/>
      <c r="N29" s="350"/>
      <c r="O29" s="350"/>
      <c r="P29" s="347"/>
      <c r="Q29" s="347"/>
      <c r="R29" s="347"/>
      <c r="S29" s="351"/>
      <c r="T29" s="352"/>
      <c r="U29" s="13"/>
    </row>
    <row r="30" spans="1:22" x14ac:dyDescent="0.25">
      <c r="A30" s="723"/>
      <c r="B30" s="343">
        <v>6</v>
      </c>
      <c r="C30" s="344"/>
      <c r="D30" s="345"/>
      <c r="E30" s="345"/>
      <c r="F30" s="344"/>
      <c r="G30" s="346"/>
      <c r="H30" s="344"/>
      <c r="I30" s="347"/>
      <c r="J30" s="348"/>
      <c r="K30" s="349"/>
      <c r="L30" s="347"/>
      <c r="M30" s="349"/>
      <c r="N30" s="350"/>
      <c r="O30" s="350"/>
      <c r="P30" s="347"/>
      <c r="Q30" s="347"/>
      <c r="R30" s="347"/>
      <c r="S30" s="351"/>
      <c r="T30" s="352"/>
      <c r="U30" s="13"/>
    </row>
    <row r="31" spans="1:22" x14ac:dyDescent="0.25">
      <c r="A31" s="723"/>
      <c r="B31" s="343">
        <v>7</v>
      </c>
      <c r="C31" s="344"/>
      <c r="D31" s="345"/>
      <c r="E31" s="345"/>
      <c r="F31" s="344"/>
      <c r="G31" s="346"/>
      <c r="H31" s="344"/>
      <c r="I31" s="347"/>
      <c r="J31" s="348"/>
      <c r="K31" s="349"/>
      <c r="L31" s="347"/>
      <c r="M31" s="349"/>
      <c r="N31" s="350"/>
      <c r="O31" s="350"/>
      <c r="P31" s="347"/>
      <c r="Q31" s="347"/>
      <c r="R31" s="347"/>
      <c r="S31" s="351"/>
      <c r="T31" s="352"/>
      <c r="U31" s="13"/>
    </row>
    <row r="32" spans="1:22" x14ac:dyDescent="0.25">
      <c r="A32" s="723"/>
      <c r="B32" s="343">
        <v>8</v>
      </c>
      <c r="C32" s="344"/>
      <c r="D32" s="345"/>
      <c r="E32" s="345"/>
      <c r="F32" s="344"/>
      <c r="G32" s="346"/>
      <c r="H32" s="344"/>
      <c r="I32" s="347"/>
      <c r="J32" s="348"/>
      <c r="K32" s="349"/>
      <c r="L32" s="347"/>
      <c r="M32" s="349"/>
      <c r="N32" s="350"/>
      <c r="O32" s="350"/>
      <c r="P32" s="347"/>
      <c r="Q32" s="347"/>
      <c r="R32" s="347"/>
      <c r="S32" s="351"/>
      <c r="T32" s="352"/>
      <c r="U32" s="13"/>
    </row>
    <row r="33" spans="1:22" x14ac:dyDescent="0.25">
      <c r="A33" s="723"/>
      <c r="B33" s="343">
        <v>9</v>
      </c>
      <c r="C33" s="344"/>
      <c r="D33" s="345"/>
      <c r="E33" s="345"/>
      <c r="F33" s="344"/>
      <c r="G33" s="346"/>
      <c r="H33" s="344"/>
      <c r="I33" s="347"/>
      <c r="J33" s="348"/>
      <c r="K33" s="349"/>
      <c r="L33" s="347"/>
      <c r="M33" s="349"/>
      <c r="N33" s="350"/>
      <c r="O33" s="350"/>
      <c r="P33" s="347"/>
      <c r="Q33" s="347"/>
      <c r="R33" s="347"/>
      <c r="S33" s="351"/>
      <c r="T33" s="352"/>
      <c r="U33" s="13"/>
    </row>
    <row r="34" spans="1:22" x14ac:dyDescent="0.25">
      <c r="A34" s="723"/>
      <c r="B34" s="353">
        <v>10</v>
      </c>
      <c r="C34" s="354"/>
      <c r="D34" s="355"/>
      <c r="E34" s="355"/>
      <c r="F34" s="354"/>
      <c r="G34" s="356"/>
      <c r="H34" s="354"/>
      <c r="I34" s="357"/>
      <c r="J34" s="358"/>
      <c r="K34" s="359"/>
      <c r="L34" s="360"/>
      <c r="M34" s="361"/>
      <c r="N34" s="362"/>
      <c r="O34" s="362"/>
      <c r="P34" s="357"/>
      <c r="Q34" s="357"/>
      <c r="R34" s="357"/>
      <c r="S34" s="363"/>
      <c r="T34" s="364"/>
      <c r="U34" s="13"/>
    </row>
    <row r="35" spans="1:22" ht="24.75" x14ac:dyDescent="0.25">
      <c r="A35" s="365"/>
      <c r="C35" s="366"/>
      <c r="D35" s="367"/>
      <c r="E35" s="368" t="s">
        <v>307</v>
      </c>
      <c r="F35" s="369">
        <f>COUNTA(F25:F34)</f>
        <v>0</v>
      </c>
      <c r="G35" s="370">
        <f>COUNTA(G25:G34)</f>
        <v>0</v>
      </c>
      <c r="H35" s="366"/>
      <c r="I35" s="301"/>
      <c r="J35" s="371"/>
      <c r="K35" s="372"/>
      <c r="L35" s="724" t="s">
        <v>308</v>
      </c>
      <c r="M35" s="724"/>
      <c r="N35" s="373">
        <f>SUM(N25:N34)</f>
        <v>0</v>
      </c>
      <c r="O35" s="374">
        <f>SUM(O25:O34)</f>
        <v>0</v>
      </c>
      <c r="P35" s="301"/>
      <c r="Q35" s="301"/>
      <c r="R35" s="301"/>
      <c r="S35" s="315"/>
      <c r="T35" s="315"/>
      <c r="U35" s="13"/>
    </row>
    <row r="36" spans="1:22" ht="21.75" customHeight="1" x14ac:dyDescent="0.25">
      <c r="A36" s="310"/>
      <c r="B36" s="295"/>
      <c r="C36" s="295"/>
      <c r="D36" s="295"/>
      <c r="H36" s="375"/>
      <c r="I36" s="375"/>
      <c r="J36" s="376"/>
      <c r="K36" s="375"/>
      <c r="L36" s="725" t="s">
        <v>309</v>
      </c>
      <c r="M36" s="725"/>
      <c r="N36" s="377">
        <f>SUMIF(M25:M34,"&lt;=31/12/2025",N25:N34)</f>
        <v>0</v>
      </c>
      <c r="O36" s="378">
        <f>SUMIF(M25:M34,"&lt;=31/12/2025",O25:O34)</f>
        <v>0</v>
      </c>
      <c r="P36" s="295"/>
      <c r="R36" s="295"/>
      <c r="S36" s="314"/>
      <c r="T36" s="379"/>
      <c r="U36" s="380"/>
      <c r="V36" s="381"/>
    </row>
    <row r="37" spans="1:22" ht="32.25" customHeight="1" x14ac:dyDescent="0.25">
      <c r="A37" s="310"/>
      <c r="L37" s="726" t="s">
        <v>310</v>
      </c>
      <c r="M37" s="726"/>
      <c r="N37" s="382">
        <f>SUMIF(M25:M34,"&gt;31/12/2025",N25:N34)</f>
        <v>0</v>
      </c>
      <c r="O37" s="383">
        <f>SUMIF(M25:M34,"&gt;31/12/2025",O25:O34)</f>
        <v>0</v>
      </c>
      <c r="S37" s="384"/>
      <c r="U37" s="13"/>
    </row>
    <row r="38" spans="1:22" ht="18.75" customHeight="1" x14ac:dyDescent="0.25">
      <c r="A38" s="385"/>
      <c r="B38" s="294"/>
      <c r="C38" s="131"/>
      <c r="D38" s="131"/>
      <c r="E38" s="131"/>
      <c r="F38" s="294"/>
      <c r="G38" s="131"/>
      <c r="H38" s="131"/>
      <c r="I38" s="294"/>
      <c r="J38" s="294"/>
      <c r="K38" s="131"/>
      <c r="L38" s="386"/>
      <c r="M38" s="386"/>
      <c r="N38" s="387"/>
      <c r="O38" s="387"/>
      <c r="P38" s="131"/>
      <c r="Q38" s="131"/>
      <c r="R38" s="131"/>
      <c r="S38" s="388"/>
      <c r="T38" s="389"/>
      <c r="U38" s="136"/>
    </row>
    <row r="39" spans="1:22" x14ac:dyDescent="0.25">
      <c r="A39" s="310"/>
      <c r="U39" s="13"/>
    </row>
    <row r="40" spans="1:22" ht="27.75" x14ac:dyDescent="0.25">
      <c r="A40" s="306" t="s">
        <v>10</v>
      </c>
      <c r="B40" s="734" t="s">
        <v>36</v>
      </c>
      <c r="C40" s="734"/>
      <c r="E40" s="735" t="s">
        <v>271</v>
      </c>
      <c r="F40" s="735"/>
      <c r="G40" s="736">
        <f>VLOOKUP(B40,'Urbano.Piano inv. forn'!$D$20:$H$39,3,FALSE())</f>
        <v>0</v>
      </c>
      <c r="H40" s="736"/>
      <c r="I40" s="1"/>
      <c r="J40" s="735" t="s">
        <v>272</v>
      </c>
      <c r="K40" s="735"/>
      <c r="L40" s="736">
        <f>VLOOKUP(B40,'Urbano.Piano inv. forn'!$D$20:$H$39,4,FALSE())</f>
        <v>0</v>
      </c>
      <c r="M40" s="736"/>
      <c r="O40" s="307" t="s">
        <v>273</v>
      </c>
      <c r="P40" s="308"/>
      <c r="R40" s="309" t="s">
        <v>274</v>
      </c>
      <c r="S40" s="727"/>
      <c r="T40" s="727"/>
      <c r="U40" s="13"/>
    </row>
    <row r="41" spans="1:22" x14ac:dyDescent="0.25">
      <c r="A41" s="310"/>
      <c r="B41" s="311"/>
      <c r="C41" s="311"/>
      <c r="E41" s="312"/>
      <c r="F41" s="312"/>
      <c r="G41" s="313"/>
      <c r="H41" s="313"/>
      <c r="I41" s="1"/>
      <c r="J41" s="312"/>
      <c r="K41" s="312"/>
      <c r="L41" s="313"/>
      <c r="M41" s="313"/>
      <c r="O41" s="314"/>
      <c r="R41" s="295"/>
      <c r="S41" s="315"/>
      <c r="U41" s="316"/>
    </row>
    <row r="42" spans="1:22" ht="28.5" customHeight="1" x14ac:dyDescent="0.25">
      <c r="A42" s="728" t="s">
        <v>15</v>
      </c>
      <c r="B42" s="728"/>
      <c r="C42" s="728"/>
      <c r="D42" s="728"/>
      <c r="E42" s="729">
        <f>VLOOKUP(B40,'Urbano.Piano inv. forn'!$D$20:$V$39,17,FALSE())</f>
        <v>0</v>
      </c>
      <c r="F42" s="729"/>
      <c r="G42" s="729"/>
      <c r="H42" s="729"/>
      <c r="I42" s="1"/>
      <c r="J42" s="730" t="s">
        <v>61</v>
      </c>
      <c r="K42" s="730"/>
      <c r="L42" s="729">
        <f>VLOOKUP(B40,'Urbano.Piano inv. forn'!$D$20:$V$39,19,FALSE())</f>
        <v>0</v>
      </c>
      <c r="M42" s="729"/>
      <c r="N42" s="317"/>
      <c r="O42" s="318" t="s">
        <v>17</v>
      </c>
      <c r="P42" s="319">
        <f>L42+E42</f>
        <v>0</v>
      </c>
      <c r="R42" s="309" t="s">
        <v>275</v>
      </c>
      <c r="S42" s="727"/>
      <c r="T42" s="727"/>
      <c r="U42" s="316"/>
    </row>
    <row r="43" spans="1:22" x14ac:dyDescent="0.25">
      <c r="A43" s="310"/>
      <c r="U43" s="13"/>
    </row>
    <row r="44" spans="1:22" ht="79.5" customHeight="1" x14ac:dyDescent="0.25">
      <c r="A44" s="731" t="s">
        <v>276</v>
      </c>
      <c r="B44" s="732" t="s">
        <v>277</v>
      </c>
      <c r="C44" s="732" t="s">
        <v>278</v>
      </c>
      <c r="D44" s="324" t="s">
        <v>279</v>
      </c>
      <c r="E44" s="325" t="s">
        <v>280</v>
      </c>
      <c r="F44" s="324" t="s">
        <v>281</v>
      </c>
      <c r="G44" s="324" t="s">
        <v>282</v>
      </c>
      <c r="H44" s="326" t="s">
        <v>235</v>
      </c>
      <c r="I44" s="326" t="s">
        <v>283</v>
      </c>
      <c r="J44" s="326" t="s">
        <v>284</v>
      </c>
      <c r="K44" s="326" t="s">
        <v>285</v>
      </c>
      <c r="L44" s="326" t="s">
        <v>286</v>
      </c>
      <c r="M44" s="326" t="s">
        <v>287</v>
      </c>
      <c r="N44" s="326" t="s">
        <v>288</v>
      </c>
      <c r="O44" s="326" t="s">
        <v>289</v>
      </c>
      <c r="P44" s="326" t="s">
        <v>290</v>
      </c>
      <c r="Q44" s="326" t="s">
        <v>291</v>
      </c>
      <c r="R44" s="326" t="s">
        <v>292</v>
      </c>
      <c r="S44" s="326" t="s">
        <v>293</v>
      </c>
      <c r="T44" s="733" t="s">
        <v>294</v>
      </c>
      <c r="U44" s="328"/>
    </row>
    <row r="45" spans="1:22" ht="24" x14ac:dyDescent="0.25">
      <c r="A45" s="731"/>
      <c r="B45" s="732"/>
      <c r="C45" s="732"/>
      <c r="D45" s="330" t="s">
        <v>295</v>
      </c>
      <c r="E45" s="330" t="s">
        <v>296</v>
      </c>
      <c r="F45" s="330" t="s">
        <v>297</v>
      </c>
      <c r="G45" s="330" t="s">
        <v>297</v>
      </c>
      <c r="H45" s="330" t="s">
        <v>298</v>
      </c>
      <c r="I45" s="330" t="s">
        <v>34</v>
      </c>
      <c r="J45" s="330" t="s">
        <v>299</v>
      </c>
      <c r="K45" s="330" t="s">
        <v>300</v>
      </c>
      <c r="L45" s="330" t="s">
        <v>301</v>
      </c>
      <c r="M45" s="330" t="s">
        <v>300</v>
      </c>
      <c r="N45" s="330" t="s">
        <v>302</v>
      </c>
      <c r="O45" s="330" t="s">
        <v>266</v>
      </c>
      <c r="P45" s="330" t="s">
        <v>303</v>
      </c>
      <c r="Q45" s="330" t="s">
        <v>304</v>
      </c>
      <c r="R45" s="330" t="s">
        <v>305</v>
      </c>
      <c r="S45" s="330" t="s">
        <v>305</v>
      </c>
      <c r="T45" s="733"/>
      <c r="U45" s="328"/>
    </row>
    <row r="46" spans="1:22" x14ac:dyDescent="0.25">
      <c r="A46" s="723" t="str">
        <f>B40</f>
        <v>urb.m.1</v>
      </c>
      <c r="B46" s="332">
        <v>1</v>
      </c>
      <c r="C46" s="333"/>
      <c r="D46" s="334"/>
      <c r="E46" s="334"/>
      <c r="F46" s="333"/>
      <c r="G46" s="335"/>
      <c r="H46" s="336"/>
      <c r="I46" s="337"/>
      <c r="J46" s="338"/>
      <c r="K46" s="339"/>
      <c r="L46" s="337"/>
      <c r="M46" s="339"/>
      <c r="N46" s="340"/>
      <c r="O46" s="340"/>
      <c r="P46" s="337"/>
      <c r="Q46" s="337"/>
      <c r="R46" s="337"/>
      <c r="S46" s="341"/>
      <c r="T46" s="342"/>
      <c r="U46" s="13"/>
    </row>
    <row r="47" spans="1:22" x14ac:dyDescent="0.25">
      <c r="A47" s="723"/>
      <c r="B47" s="343">
        <v>2</v>
      </c>
      <c r="C47" s="344"/>
      <c r="D47" s="345"/>
      <c r="E47" s="345"/>
      <c r="F47" s="344"/>
      <c r="G47" s="346"/>
      <c r="H47" s="344"/>
      <c r="I47" s="347"/>
      <c r="J47" s="348"/>
      <c r="K47" s="349"/>
      <c r="L47" s="347"/>
      <c r="M47" s="349"/>
      <c r="N47" s="350"/>
      <c r="O47" s="350"/>
      <c r="P47" s="347"/>
      <c r="Q47" s="347" t="s">
        <v>306</v>
      </c>
      <c r="R47" s="347"/>
      <c r="S47" s="351"/>
      <c r="T47" s="352"/>
      <c r="U47" s="13"/>
    </row>
    <row r="48" spans="1:22" x14ac:dyDescent="0.25">
      <c r="A48" s="723"/>
      <c r="B48" s="343">
        <v>3</v>
      </c>
      <c r="C48" s="344"/>
      <c r="D48" s="345"/>
      <c r="E48" s="345"/>
      <c r="F48" s="344"/>
      <c r="G48" s="346"/>
      <c r="H48" s="344"/>
      <c r="I48" s="347"/>
      <c r="J48" s="348"/>
      <c r="K48" s="349"/>
      <c r="L48" s="347"/>
      <c r="M48" s="349"/>
      <c r="N48" s="350"/>
      <c r="O48" s="350"/>
      <c r="P48" s="347"/>
      <c r="Q48" s="347"/>
      <c r="R48" s="347"/>
      <c r="S48" s="351"/>
      <c r="T48" s="352"/>
      <c r="U48" s="13"/>
    </row>
    <row r="49" spans="1:21" x14ac:dyDescent="0.25">
      <c r="A49" s="723"/>
      <c r="B49" s="343">
        <v>4</v>
      </c>
      <c r="C49" s="344"/>
      <c r="D49" s="345"/>
      <c r="E49" s="345"/>
      <c r="F49" s="344"/>
      <c r="G49" s="346"/>
      <c r="H49" s="344"/>
      <c r="I49" s="347"/>
      <c r="J49" s="348"/>
      <c r="K49" s="349"/>
      <c r="L49" s="347"/>
      <c r="M49" s="349"/>
      <c r="N49" s="350"/>
      <c r="O49" s="350"/>
      <c r="P49" s="347"/>
      <c r="Q49" s="347"/>
      <c r="R49" s="347"/>
      <c r="S49" s="351"/>
      <c r="T49" s="352"/>
      <c r="U49" s="13"/>
    </row>
    <row r="50" spans="1:21" x14ac:dyDescent="0.25">
      <c r="A50" s="723"/>
      <c r="B50" s="343">
        <v>5</v>
      </c>
      <c r="C50" s="344"/>
      <c r="D50" s="345"/>
      <c r="E50" s="345"/>
      <c r="F50" s="344"/>
      <c r="G50" s="346"/>
      <c r="H50" s="344"/>
      <c r="I50" s="347"/>
      <c r="J50" s="348"/>
      <c r="K50" s="349"/>
      <c r="L50" s="347"/>
      <c r="M50" s="349"/>
      <c r="N50" s="350"/>
      <c r="O50" s="350"/>
      <c r="P50" s="347"/>
      <c r="Q50" s="347"/>
      <c r="R50" s="347"/>
      <c r="S50" s="351"/>
      <c r="T50" s="352"/>
      <c r="U50" s="13"/>
    </row>
    <row r="51" spans="1:21" x14ac:dyDescent="0.25">
      <c r="A51" s="723"/>
      <c r="B51" s="343">
        <v>6</v>
      </c>
      <c r="C51" s="344"/>
      <c r="D51" s="345"/>
      <c r="E51" s="345"/>
      <c r="F51" s="344"/>
      <c r="G51" s="346"/>
      <c r="H51" s="344"/>
      <c r="I51" s="347"/>
      <c r="J51" s="348"/>
      <c r="K51" s="349"/>
      <c r="L51" s="347"/>
      <c r="M51" s="349"/>
      <c r="N51" s="350"/>
      <c r="O51" s="350"/>
      <c r="P51" s="347"/>
      <c r="Q51" s="347"/>
      <c r="R51" s="347"/>
      <c r="S51" s="351"/>
      <c r="T51" s="352"/>
      <c r="U51" s="13"/>
    </row>
    <row r="52" spans="1:21" x14ac:dyDescent="0.25">
      <c r="A52" s="723"/>
      <c r="B52" s="343">
        <v>7</v>
      </c>
      <c r="C52" s="344"/>
      <c r="D52" s="345"/>
      <c r="E52" s="345"/>
      <c r="F52" s="344"/>
      <c r="G52" s="346"/>
      <c r="H52" s="344"/>
      <c r="I52" s="347"/>
      <c r="J52" s="348"/>
      <c r="K52" s="349"/>
      <c r="L52" s="347"/>
      <c r="M52" s="349"/>
      <c r="N52" s="350"/>
      <c r="O52" s="350"/>
      <c r="P52" s="347"/>
      <c r="Q52" s="347"/>
      <c r="R52" s="347"/>
      <c r="S52" s="351"/>
      <c r="T52" s="352"/>
      <c r="U52" s="13"/>
    </row>
    <row r="53" spans="1:21" x14ac:dyDescent="0.25">
      <c r="A53" s="723"/>
      <c r="B53" s="343">
        <v>8</v>
      </c>
      <c r="C53" s="344"/>
      <c r="D53" s="345"/>
      <c r="E53" s="345"/>
      <c r="F53" s="344"/>
      <c r="G53" s="346"/>
      <c r="H53" s="344"/>
      <c r="I53" s="347"/>
      <c r="J53" s="348"/>
      <c r="K53" s="349"/>
      <c r="L53" s="347"/>
      <c r="M53" s="349"/>
      <c r="N53" s="350"/>
      <c r="O53" s="350"/>
      <c r="P53" s="347"/>
      <c r="Q53" s="347"/>
      <c r="R53" s="347"/>
      <c r="S53" s="351"/>
      <c r="T53" s="352"/>
      <c r="U53" s="13"/>
    </row>
    <row r="54" spans="1:21" x14ac:dyDescent="0.25">
      <c r="A54" s="723"/>
      <c r="B54" s="343">
        <v>9</v>
      </c>
      <c r="C54" s="344"/>
      <c r="D54" s="345"/>
      <c r="E54" s="345"/>
      <c r="F54" s="344"/>
      <c r="G54" s="346"/>
      <c r="H54" s="344"/>
      <c r="I54" s="347"/>
      <c r="J54" s="348"/>
      <c r="K54" s="349"/>
      <c r="L54" s="347"/>
      <c r="M54" s="349"/>
      <c r="N54" s="350"/>
      <c r="O54" s="350"/>
      <c r="P54" s="347"/>
      <c r="Q54" s="347"/>
      <c r="R54" s="347"/>
      <c r="S54" s="351"/>
      <c r="T54" s="352"/>
      <c r="U54" s="13"/>
    </row>
    <row r="55" spans="1:21" x14ac:dyDescent="0.25">
      <c r="A55" s="723"/>
      <c r="B55" s="353">
        <v>10</v>
      </c>
      <c r="C55" s="354"/>
      <c r="D55" s="355"/>
      <c r="E55" s="355"/>
      <c r="F55" s="354"/>
      <c r="G55" s="356"/>
      <c r="H55" s="354"/>
      <c r="I55" s="357"/>
      <c r="J55" s="358"/>
      <c r="K55" s="359"/>
      <c r="L55" s="357"/>
      <c r="M55" s="359"/>
      <c r="N55" s="390"/>
      <c r="O55" s="390"/>
      <c r="P55" s="357"/>
      <c r="Q55" s="357"/>
      <c r="R55" s="357"/>
      <c r="S55" s="363"/>
      <c r="T55" s="364"/>
      <c r="U55" s="13"/>
    </row>
    <row r="56" spans="1:21" ht="24.75" x14ac:dyDescent="0.25">
      <c r="A56" s="310"/>
      <c r="B56" s="295"/>
      <c r="C56" s="295"/>
      <c r="D56" s="295"/>
      <c r="E56" s="368" t="s">
        <v>307</v>
      </c>
      <c r="F56" s="369">
        <f>COUNTA(F46:F55)</f>
        <v>0</v>
      </c>
      <c r="G56" s="370">
        <f>COUNTA(G46:G55)</f>
        <v>0</v>
      </c>
      <c r="H56" s="375"/>
      <c r="I56" s="375"/>
      <c r="J56" s="376"/>
      <c r="K56" s="375"/>
      <c r="L56" s="724" t="s">
        <v>308</v>
      </c>
      <c r="M56" s="724"/>
      <c r="N56" s="373">
        <f>SUM(N46:N55)</f>
        <v>0</v>
      </c>
      <c r="O56" s="374">
        <f>SUM(O46:O55)</f>
        <v>0</v>
      </c>
      <c r="P56" s="295"/>
      <c r="R56" s="295"/>
      <c r="S56" s="314"/>
      <c r="T56" s="379"/>
      <c r="U56" s="380"/>
    </row>
    <row r="57" spans="1:21" ht="24" customHeight="1" x14ac:dyDescent="0.25">
      <c r="A57" s="310"/>
      <c r="B57" s="295"/>
      <c r="C57" s="295"/>
      <c r="D57" s="295"/>
      <c r="E57" s="391"/>
      <c r="F57" s="392"/>
      <c r="G57" s="392"/>
      <c r="H57" s="375"/>
      <c r="I57" s="375"/>
      <c r="J57" s="376"/>
      <c r="K57" s="375"/>
      <c r="L57" s="725" t="s">
        <v>309</v>
      </c>
      <c r="M57" s="725"/>
      <c r="N57" s="377">
        <f>SUMIF(M46:M55,"&lt;=31/12/2025",N46:N55)</f>
        <v>0</v>
      </c>
      <c r="O57" s="378">
        <f>SUMIF(M46:M55,"&lt;=31/12/2025",O46:O55)</f>
        <v>0</v>
      </c>
      <c r="P57" s="295"/>
      <c r="R57" s="295"/>
      <c r="S57" s="314"/>
      <c r="T57" s="379"/>
      <c r="U57" s="380"/>
    </row>
    <row r="58" spans="1:21" ht="24" customHeight="1" x14ac:dyDescent="0.25">
      <c r="A58" s="310"/>
      <c r="B58" s="295"/>
      <c r="C58" s="295"/>
      <c r="D58" s="295"/>
      <c r="E58" s="391"/>
      <c r="F58" s="392"/>
      <c r="G58" s="392"/>
      <c r="H58" s="375"/>
      <c r="I58" s="375"/>
      <c r="J58" s="376"/>
      <c r="K58" s="375"/>
      <c r="L58" s="726" t="s">
        <v>310</v>
      </c>
      <c r="M58" s="726"/>
      <c r="N58" s="382">
        <f>SUMIF(M46:M55,"&gt;31/12/2025",N46:N55)</f>
        <v>0</v>
      </c>
      <c r="O58" s="383">
        <f>SUMIF(M46:M55,"&gt;31/12/2025",O46:O55)</f>
        <v>0</v>
      </c>
      <c r="P58" s="295"/>
      <c r="R58" s="295"/>
      <c r="S58" s="314"/>
      <c r="T58" s="379"/>
      <c r="U58" s="380"/>
    </row>
    <row r="59" spans="1:21" x14ac:dyDescent="0.25">
      <c r="A59" s="385"/>
      <c r="B59" s="294"/>
      <c r="C59" s="131"/>
      <c r="D59" s="131"/>
      <c r="E59" s="131"/>
      <c r="F59" s="294"/>
      <c r="G59" s="131"/>
      <c r="H59" s="131"/>
      <c r="I59" s="294"/>
      <c r="J59" s="294"/>
      <c r="K59" s="131"/>
      <c r="L59" s="131"/>
      <c r="M59" s="131"/>
      <c r="N59" s="131"/>
      <c r="O59" s="131"/>
      <c r="P59" s="131"/>
      <c r="Q59" s="131"/>
      <c r="R59" s="131"/>
      <c r="S59" s="388"/>
      <c r="T59" s="389"/>
      <c r="U59" s="136"/>
    </row>
    <row r="60" spans="1:21" x14ac:dyDescent="0.25">
      <c r="A60" s="304"/>
      <c r="B60" s="9"/>
      <c r="C60" s="6"/>
      <c r="D60" s="6"/>
      <c r="E60" s="6"/>
      <c r="F60" s="9"/>
      <c r="G60" s="6"/>
      <c r="H60" s="6"/>
      <c r="I60" s="9"/>
      <c r="J60" s="9"/>
      <c r="K60" s="6"/>
      <c r="L60" s="6"/>
      <c r="M60" s="6"/>
      <c r="N60" s="6"/>
      <c r="O60" s="6"/>
      <c r="P60" s="6"/>
      <c r="Q60" s="6"/>
      <c r="R60" s="6"/>
      <c r="S60" s="305"/>
      <c r="T60" s="305"/>
      <c r="U60" s="10"/>
    </row>
    <row r="61" spans="1:21" ht="27.75" x14ac:dyDescent="0.25">
      <c r="A61" s="306" t="s">
        <v>10</v>
      </c>
      <c r="B61" s="734" t="s">
        <v>36</v>
      </c>
      <c r="C61" s="734"/>
      <c r="E61" s="735" t="s">
        <v>271</v>
      </c>
      <c r="F61" s="735"/>
      <c r="G61" s="736">
        <f>VLOOKUP(B61,'Urbano.Piano inv. forn'!$D$20:$H$39,3,FALSE())</f>
        <v>0</v>
      </c>
      <c r="H61" s="736"/>
      <c r="I61" s="1"/>
      <c r="J61" s="735" t="s">
        <v>272</v>
      </c>
      <c r="K61" s="735"/>
      <c r="L61" s="736">
        <f>VLOOKUP(B61,'Urbano.Piano inv. forn'!$D$20:$H$39,4,FALSE())</f>
        <v>0</v>
      </c>
      <c r="M61" s="736"/>
      <c r="O61" s="307" t="s">
        <v>273</v>
      </c>
      <c r="P61" s="308"/>
      <c r="R61" s="309" t="s">
        <v>274</v>
      </c>
      <c r="S61" s="727"/>
      <c r="T61" s="727"/>
      <c r="U61" s="13"/>
    </row>
    <row r="62" spans="1:21" x14ac:dyDescent="0.25">
      <c r="A62" s="310"/>
      <c r="B62" s="311"/>
      <c r="C62" s="311"/>
      <c r="E62" s="312"/>
      <c r="F62" s="312"/>
      <c r="G62" s="313"/>
      <c r="H62" s="313"/>
      <c r="I62" s="1"/>
      <c r="J62" s="312"/>
      <c r="K62" s="312"/>
      <c r="L62" s="313"/>
      <c r="M62" s="313"/>
      <c r="O62" s="314"/>
      <c r="R62" s="295"/>
      <c r="S62" s="315"/>
      <c r="U62" s="316"/>
    </row>
    <row r="63" spans="1:21" ht="28.5" customHeight="1" x14ac:dyDescent="0.25">
      <c r="A63" s="728" t="s">
        <v>15</v>
      </c>
      <c r="B63" s="728"/>
      <c r="C63" s="728"/>
      <c r="D63" s="728"/>
      <c r="E63" s="729">
        <f>VLOOKUP(B61,'Urbano.Piano inv. forn'!$D$20:$V$39,17,FALSE())</f>
        <v>0</v>
      </c>
      <c r="F63" s="729"/>
      <c r="G63" s="729"/>
      <c r="H63" s="729"/>
      <c r="I63" s="1"/>
      <c r="J63" s="730" t="s">
        <v>61</v>
      </c>
      <c r="K63" s="730"/>
      <c r="L63" s="729">
        <f>VLOOKUP(B61,'Urbano.Piano inv. forn'!$D$20:$V$39,19,FALSE())</f>
        <v>0</v>
      </c>
      <c r="M63" s="729"/>
      <c r="N63" s="317"/>
      <c r="O63" s="318" t="s">
        <v>17</v>
      </c>
      <c r="P63" s="319">
        <f>L63+E63</f>
        <v>0</v>
      </c>
      <c r="R63" s="309" t="s">
        <v>275</v>
      </c>
      <c r="S63" s="727"/>
      <c r="T63" s="727"/>
      <c r="U63" s="316"/>
    </row>
    <row r="64" spans="1:21" x14ac:dyDescent="0.25">
      <c r="A64" s="310"/>
      <c r="U64" s="13"/>
    </row>
    <row r="65" spans="1:21" ht="46.35" customHeight="1" x14ac:dyDescent="0.25">
      <c r="A65" s="731" t="s">
        <v>276</v>
      </c>
      <c r="B65" s="732" t="s">
        <v>277</v>
      </c>
      <c r="C65" s="732" t="s">
        <v>278</v>
      </c>
      <c r="D65" s="324" t="s">
        <v>279</v>
      </c>
      <c r="E65" s="325" t="s">
        <v>280</v>
      </c>
      <c r="F65" s="324" t="s">
        <v>281</v>
      </c>
      <c r="G65" s="324" t="s">
        <v>282</v>
      </c>
      <c r="H65" s="326" t="s">
        <v>235</v>
      </c>
      <c r="I65" s="326" t="s">
        <v>283</v>
      </c>
      <c r="J65" s="326" t="s">
        <v>284</v>
      </c>
      <c r="K65" s="326" t="s">
        <v>285</v>
      </c>
      <c r="L65" s="326" t="s">
        <v>286</v>
      </c>
      <c r="M65" s="326" t="s">
        <v>287</v>
      </c>
      <c r="N65" s="326" t="s">
        <v>288</v>
      </c>
      <c r="O65" s="326" t="s">
        <v>289</v>
      </c>
      <c r="P65" s="326" t="s">
        <v>290</v>
      </c>
      <c r="Q65" s="326" t="s">
        <v>291</v>
      </c>
      <c r="R65" s="326" t="s">
        <v>292</v>
      </c>
      <c r="S65" s="326" t="s">
        <v>293</v>
      </c>
      <c r="T65" s="733" t="s">
        <v>294</v>
      </c>
      <c r="U65" s="328"/>
    </row>
    <row r="66" spans="1:21" ht="24" x14ac:dyDescent="0.25">
      <c r="A66" s="731"/>
      <c r="B66" s="732"/>
      <c r="C66" s="732"/>
      <c r="D66" s="330" t="s">
        <v>295</v>
      </c>
      <c r="E66" s="330" t="s">
        <v>296</v>
      </c>
      <c r="F66" s="330" t="s">
        <v>297</v>
      </c>
      <c r="G66" s="330" t="s">
        <v>297</v>
      </c>
      <c r="H66" s="330" t="s">
        <v>298</v>
      </c>
      <c r="I66" s="330" t="s">
        <v>34</v>
      </c>
      <c r="J66" s="330" t="s">
        <v>299</v>
      </c>
      <c r="K66" s="330" t="s">
        <v>300</v>
      </c>
      <c r="L66" s="330" t="s">
        <v>301</v>
      </c>
      <c r="M66" s="330" t="s">
        <v>300</v>
      </c>
      <c r="N66" s="330" t="s">
        <v>302</v>
      </c>
      <c r="O66" s="330" t="s">
        <v>266</v>
      </c>
      <c r="P66" s="330" t="s">
        <v>303</v>
      </c>
      <c r="Q66" s="330" t="s">
        <v>304</v>
      </c>
      <c r="R66" s="330" t="s">
        <v>305</v>
      </c>
      <c r="S66" s="330" t="s">
        <v>305</v>
      </c>
      <c r="T66" s="733"/>
      <c r="U66" s="328"/>
    </row>
    <row r="67" spans="1:21" x14ac:dyDescent="0.25">
      <c r="A67" s="723" t="str">
        <f>B61</f>
        <v>urb.m.1</v>
      </c>
      <c r="B67" s="332">
        <v>1</v>
      </c>
      <c r="C67" s="333"/>
      <c r="D67" s="334"/>
      <c r="E67" s="334"/>
      <c r="F67" s="333"/>
      <c r="G67" s="335"/>
      <c r="H67" s="336"/>
      <c r="I67" s="337"/>
      <c r="J67" s="338"/>
      <c r="K67" s="339"/>
      <c r="L67" s="337"/>
      <c r="M67" s="339"/>
      <c r="N67" s="340"/>
      <c r="O67" s="340"/>
      <c r="P67" s="337"/>
      <c r="Q67" s="337"/>
      <c r="R67" s="337"/>
      <c r="S67" s="341"/>
      <c r="T67" s="342"/>
      <c r="U67" s="13"/>
    </row>
    <row r="68" spans="1:21" x14ac:dyDescent="0.25">
      <c r="A68" s="723"/>
      <c r="B68" s="343">
        <v>2</v>
      </c>
      <c r="C68" s="344"/>
      <c r="D68" s="345"/>
      <c r="E68" s="345"/>
      <c r="F68" s="344"/>
      <c r="G68" s="346"/>
      <c r="H68" s="344"/>
      <c r="I68" s="347"/>
      <c r="J68" s="348"/>
      <c r="K68" s="349"/>
      <c r="L68" s="347"/>
      <c r="M68" s="349"/>
      <c r="N68" s="350"/>
      <c r="O68" s="350"/>
      <c r="P68" s="347"/>
      <c r="Q68" s="347" t="s">
        <v>306</v>
      </c>
      <c r="R68" s="347"/>
      <c r="S68" s="351"/>
      <c r="T68" s="352"/>
      <c r="U68" s="13"/>
    </row>
    <row r="69" spans="1:21" x14ac:dyDescent="0.25">
      <c r="A69" s="723"/>
      <c r="B69" s="343">
        <v>3</v>
      </c>
      <c r="C69" s="344"/>
      <c r="D69" s="345"/>
      <c r="E69" s="345"/>
      <c r="F69" s="344"/>
      <c r="G69" s="346"/>
      <c r="H69" s="344"/>
      <c r="I69" s="347"/>
      <c r="J69" s="348"/>
      <c r="K69" s="349"/>
      <c r="L69" s="347"/>
      <c r="M69" s="349"/>
      <c r="N69" s="350"/>
      <c r="O69" s="350"/>
      <c r="P69" s="347"/>
      <c r="Q69" s="347"/>
      <c r="R69" s="347"/>
      <c r="S69" s="351"/>
      <c r="T69" s="352"/>
      <c r="U69" s="13"/>
    </row>
    <row r="70" spans="1:21" x14ac:dyDescent="0.25">
      <c r="A70" s="723"/>
      <c r="B70" s="343">
        <v>4</v>
      </c>
      <c r="C70" s="344"/>
      <c r="D70" s="345"/>
      <c r="E70" s="345"/>
      <c r="F70" s="344"/>
      <c r="G70" s="346"/>
      <c r="H70" s="344"/>
      <c r="I70" s="347"/>
      <c r="J70" s="348"/>
      <c r="K70" s="349"/>
      <c r="L70" s="347"/>
      <c r="M70" s="349"/>
      <c r="N70" s="350"/>
      <c r="O70" s="350"/>
      <c r="P70" s="347"/>
      <c r="Q70" s="347"/>
      <c r="R70" s="347"/>
      <c r="S70" s="351"/>
      <c r="T70" s="352"/>
      <c r="U70" s="13"/>
    </row>
    <row r="71" spans="1:21" x14ac:dyDescent="0.25">
      <c r="A71" s="723"/>
      <c r="B71" s="343">
        <v>5</v>
      </c>
      <c r="C71" s="344"/>
      <c r="D71" s="345"/>
      <c r="E71" s="345"/>
      <c r="F71" s="344"/>
      <c r="G71" s="346"/>
      <c r="H71" s="344"/>
      <c r="I71" s="347"/>
      <c r="J71" s="348"/>
      <c r="K71" s="349"/>
      <c r="L71" s="347"/>
      <c r="M71" s="349"/>
      <c r="N71" s="350"/>
      <c r="O71" s="350"/>
      <c r="P71" s="347"/>
      <c r="Q71" s="347"/>
      <c r="R71" s="347"/>
      <c r="S71" s="351"/>
      <c r="T71" s="352"/>
      <c r="U71" s="13"/>
    </row>
    <row r="72" spans="1:21" x14ac:dyDescent="0.25">
      <c r="A72" s="723"/>
      <c r="B72" s="343">
        <v>6</v>
      </c>
      <c r="C72" s="344"/>
      <c r="D72" s="345"/>
      <c r="E72" s="345"/>
      <c r="F72" s="344"/>
      <c r="G72" s="346"/>
      <c r="H72" s="344"/>
      <c r="I72" s="347"/>
      <c r="J72" s="348"/>
      <c r="K72" s="349"/>
      <c r="L72" s="347"/>
      <c r="M72" s="349"/>
      <c r="N72" s="350"/>
      <c r="O72" s="350"/>
      <c r="P72" s="347"/>
      <c r="Q72" s="347"/>
      <c r="R72" s="347"/>
      <c r="S72" s="351"/>
      <c r="T72" s="352"/>
      <c r="U72" s="13"/>
    </row>
    <row r="73" spans="1:21" x14ac:dyDescent="0.25">
      <c r="A73" s="723"/>
      <c r="B73" s="343">
        <v>7</v>
      </c>
      <c r="C73" s="344"/>
      <c r="D73" s="345"/>
      <c r="E73" s="345"/>
      <c r="F73" s="344"/>
      <c r="G73" s="346"/>
      <c r="H73" s="344"/>
      <c r="I73" s="347"/>
      <c r="J73" s="348"/>
      <c r="K73" s="349"/>
      <c r="L73" s="347"/>
      <c r="M73" s="349"/>
      <c r="N73" s="350"/>
      <c r="O73" s="350"/>
      <c r="P73" s="347"/>
      <c r="Q73" s="347"/>
      <c r="R73" s="347"/>
      <c r="S73" s="351"/>
      <c r="T73" s="352"/>
      <c r="U73" s="13"/>
    </row>
    <row r="74" spans="1:21" x14ac:dyDescent="0.25">
      <c r="A74" s="723"/>
      <c r="B74" s="343">
        <v>8</v>
      </c>
      <c r="C74" s="344"/>
      <c r="D74" s="345"/>
      <c r="E74" s="345"/>
      <c r="F74" s="344"/>
      <c r="G74" s="346"/>
      <c r="H74" s="344"/>
      <c r="I74" s="347"/>
      <c r="J74" s="348"/>
      <c r="K74" s="349"/>
      <c r="L74" s="347"/>
      <c r="M74" s="349"/>
      <c r="N74" s="350"/>
      <c r="O74" s="350"/>
      <c r="P74" s="347"/>
      <c r="Q74" s="347"/>
      <c r="R74" s="347"/>
      <c r="S74" s="351"/>
      <c r="T74" s="352"/>
      <c r="U74" s="13"/>
    </row>
    <row r="75" spans="1:21" x14ac:dyDescent="0.25">
      <c r="A75" s="723"/>
      <c r="B75" s="343">
        <v>9</v>
      </c>
      <c r="C75" s="344"/>
      <c r="D75" s="345"/>
      <c r="E75" s="345"/>
      <c r="F75" s="344"/>
      <c r="G75" s="346"/>
      <c r="H75" s="344"/>
      <c r="I75" s="347"/>
      <c r="J75" s="348"/>
      <c r="K75" s="349"/>
      <c r="L75" s="347"/>
      <c r="M75" s="349"/>
      <c r="N75" s="350"/>
      <c r="O75" s="350"/>
      <c r="P75" s="347"/>
      <c r="Q75" s="347"/>
      <c r="R75" s="347"/>
      <c r="S75" s="351"/>
      <c r="T75" s="352"/>
      <c r="U75" s="13"/>
    </row>
    <row r="76" spans="1:21" x14ac:dyDescent="0.25">
      <c r="A76" s="723"/>
      <c r="B76" s="353">
        <v>10</v>
      </c>
      <c r="C76" s="354"/>
      <c r="D76" s="355"/>
      <c r="E76" s="355"/>
      <c r="F76" s="354"/>
      <c r="G76" s="356"/>
      <c r="H76" s="354"/>
      <c r="I76" s="357"/>
      <c r="J76" s="358"/>
      <c r="K76" s="359"/>
      <c r="L76" s="357"/>
      <c r="M76" s="359"/>
      <c r="N76" s="390"/>
      <c r="O76" s="390"/>
      <c r="P76" s="357"/>
      <c r="Q76" s="357"/>
      <c r="R76" s="357"/>
      <c r="S76" s="363"/>
      <c r="T76" s="364"/>
      <c r="U76" s="13"/>
    </row>
    <row r="77" spans="1:21" ht="24.75" x14ac:dyDescent="0.25">
      <c r="A77" s="310"/>
      <c r="B77" s="295"/>
      <c r="C77" s="295"/>
      <c r="D77" s="295"/>
      <c r="E77" s="368" t="s">
        <v>307</v>
      </c>
      <c r="F77" s="369">
        <f>COUNTA(F67:F76)</f>
        <v>0</v>
      </c>
      <c r="G77" s="370">
        <f>COUNTA(G67:G76)</f>
        <v>0</v>
      </c>
      <c r="H77" s="375"/>
      <c r="I77" s="375"/>
      <c r="J77" s="376"/>
      <c r="K77" s="375"/>
      <c r="L77" s="724" t="s">
        <v>308</v>
      </c>
      <c r="M77" s="724"/>
      <c r="N77" s="373">
        <f>SUM(N67:N76)</f>
        <v>0</v>
      </c>
      <c r="O77" s="374">
        <f>SUM(O67:O76)</f>
        <v>0</v>
      </c>
      <c r="P77" s="295"/>
      <c r="R77" s="295"/>
      <c r="S77" s="314"/>
      <c r="T77" s="379"/>
      <c r="U77" s="380"/>
    </row>
    <row r="78" spans="1:21" ht="21.75" customHeight="1" x14ac:dyDescent="0.25">
      <c r="A78" s="310"/>
      <c r="B78" s="295"/>
      <c r="C78" s="295"/>
      <c r="D78" s="295"/>
      <c r="E78" s="391"/>
      <c r="F78" s="392"/>
      <c r="G78" s="392"/>
      <c r="H78" s="375"/>
      <c r="I78" s="375"/>
      <c r="J78" s="376"/>
      <c r="K78" s="375"/>
      <c r="L78" s="725" t="s">
        <v>309</v>
      </c>
      <c r="M78" s="725"/>
      <c r="N78" s="377">
        <f>SUMIF(M67:M76,"&lt;=31/12/2025",N67:N76)</f>
        <v>0</v>
      </c>
      <c r="O78" s="378">
        <f>SUMIF(M67:M76,"&lt;=31/12/2025",O67:O76)</f>
        <v>0</v>
      </c>
      <c r="P78" s="295"/>
      <c r="R78" s="295"/>
      <c r="S78" s="314"/>
      <c r="T78" s="379"/>
      <c r="U78" s="380"/>
    </row>
    <row r="79" spans="1:21" ht="21.75" customHeight="1" x14ac:dyDescent="0.25">
      <c r="A79" s="310"/>
      <c r="B79" s="295"/>
      <c r="C79" s="295"/>
      <c r="D79" s="295"/>
      <c r="E79" s="391"/>
      <c r="F79" s="392"/>
      <c r="G79" s="392"/>
      <c r="H79" s="375"/>
      <c r="I79" s="375"/>
      <c r="J79" s="376"/>
      <c r="K79" s="375"/>
      <c r="L79" s="726" t="s">
        <v>310</v>
      </c>
      <c r="M79" s="726"/>
      <c r="N79" s="382">
        <f>SUMIF(M67:M76,"&gt;31/12/2025",N67:N76)</f>
        <v>0</v>
      </c>
      <c r="O79" s="383">
        <f>SUMIF(M67:M76,"&gt;31/12/2025",O67:O76)</f>
        <v>0</v>
      </c>
      <c r="P79" s="295"/>
      <c r="R79" s="295"/>
      <c r="S79" s="314"/>
      <c r="T79" s="379"/>
      <c r="U79" s="380"/>
    </row>
    <row r="80" spans="1:21" x14ac:dyDescent="0.25">
      <c r="A80" s="385"/>
      <c r="B80" s="294"/>
      <c r="C80" s="131"/>
      <c r="D80" s="131"/>
      <c r="E80" s="131"/>
      <c r="F80" s="294"/>
      <c r="G80" s="131"/>
      <c r="H80" s="131"/>
      <c r="I80" s="294"/>
      <c r="J80" s="294"/>
      <c r="K80" s="131"/>
      <c r="L80" s="131"/>
      <c r="M80" s="131"/>
      <c r="N80" s="131"/>
      <c r="O80" s="131"/>
      <c r="P80" s="131"/>
      <c r="Q80" s="131"/>
      <c r="R80" s="131"/>
      <c r="S80" s="388"/>
      <c r="T80" s="389"/>
      <c r="U80" s="136"/>
    </row>
    <row r="81" spans="1:21" x14ac:dyDescent="0.25">
      <c r="A81" s="304"/>
      <c r="B81" s="9"/>
      <c r="C81" s="6"/>
      <c r="D81" s="6"/>
      <c r="E81" s="6"/>
      <c r="F81" s="9"/>
      <c r="G81" s="6"/>
      <c r="H81" s="6"/>
      <c r="I81" s="9"/>
      <c r="J81" s="9"/>
      <c r="K81" s="6"/>
      <c r="L81" s="6"/>
      <c r="M81" s="6"/>
      <c r="N81" s="6"/>
      <c r="O81" s="6"/>
      <c r="P81" s="6"/>
      <c r="Q81" s="6"/>
      <c r="R81" s="6"/>
      <c r="S81" s="305"/>
      <c r="T81" s="305"/>
      <c r="U81" s="10"/>
    </row>
    <row r="82" spans="1:21" ht="27.75" x14ac:dyDescent="0.25">
      <c r="A82" s="306" t="s">
        <v>10</v>
      </c>
      <c r="B82" s="734" t="s">
        <v>38</v>
      </c>
      <c r="C82" s="734"/>
      <c r="E82" s="735" t="s">
        <v>271</v>
      </c>
      <c r="F82" s="735"/>
      <c r="G82" s="736">
        <f>VLOOKUP(B82,'Urbano.Piano inv. forn'!$D$20:$H$39,3,FALSE())</f>
        <v>0</v>
      </c>
      <c r="H82" s="736"/>
      <c r="I82" s="1"/>
      <c r="J82" s="735" t="s">
        <v>272</v>
      </c>
      <c r="K82" s="735"/>
      <c r="L82" s="736">
        <f>VLOOKUP(B82,'Urbano.Piano inv. forn'!$D$20:$H$39,4,FALSE())</f>
        <v>0</v>
      </c>
      <c r="M82" s="736"/>
      <c r="O82" s="307" t="s">
        <v>273</v>
      </c>
      <c r="P82" s="308"/>
      <c r="R82" s="309" t="s">
        <v>274</v>
      </c>
      <c r="S82" s="727"/>
      <c r="T82" s="727"/>
      <c r="U82" s="13"/>
    </row>
    <row r="83" spans="1:21" x14ac:dyDescent="0.25">
      <c r="A83" s="310"/>
      <c r="B83" s="311"/>
      <c r="C83" s="311"/>
      <c r="E83" s="312"/>
      <c r="F83" s="312"/>
      <c r="G83" s="313"/>
      <c r="H83" s="313"/>
      <c r="I83" s="1"/>
      <c r="J83" s="312"/>
      <c r="K83" s="312"/>
      <c r="L83" s="313"/>
      <c r="M83" s="313"/>
      <c r="O83" s="314"/>
      <c r="R83" s="295"/>
      <c r="S83" s="315"/>
      <c r="U83" s="316"/>
    </row>
    <row r="84" spans="1:21" ht="28.5" customHeight="1" x14ac:dyDescent="0.25">
      <c r="A84" s="728" t="s">
        <v>15</v>
      </c>
      <c r="B84" s="728"/>
      <c r="C84" s="728"/>
      <c r="D84" s="728"/>
      <c r="E84" s="729">
        <f>VLOOKUP(B82,'Urbano.Piano inv. forn'!$D$20:$V$39,17,FALSE())</f>
        <v>0</v>
      </c>
      <c r="F84" s="729"/>
      <c r="G84" s="729"/>
      <c r="H84" s="729"/>
      <c r="I84" s="1"/>
      <c r="J84" s="730" t="s">
        <v>61</v>
      </c>
      <c r="K84" s="730"/>
      <c r="L84" s="729">
        <f>VLOOKUP(B82,'Urbano.Piano inv. forn'!$D$20:$V$39,19,FALSE())</f>
        <v>0</v>
      </c>
      <c r="M84" s="729"/>
      <c r="N84" s="317"/>
      <c r="O84" s="318" t="s">
        <v>17</v>
      </c>
      <c r="P84" s="319">
        <f>L84+E84</f>
        <v>0</v>
      </c>
      <c r="R84" s="309" t="s">
        <v>275</v>
      </c>
      <c r="S84" s="727"/>
      <c r="T84" s="727"/>
      <c r="U84" s="316"/>
    </row>
    <row r="85" spans="1:21" x14ac:dyDescent="0.25">
      <c r="A85" s="310"/>
      <c r="U85" s="13"/>
    </row>
    <row r="86" spans="1:21" ht="46.35" customHeight="1" x14ac:dyDescent="0.25">
      <c r="A86" s="731" t="s">
        <v>276</v>
      </c>
      <c r="B86" s="732" t="s">
        <v>277</v>
      </c>
      <c r="C86" s="732" t="s">
        <v>278</v>
      </c>
      <c r="D86" s="324" t="s">
        <v>279</v>
      </c>
      <c r="E86" s="325" t="s">
        <v>280</v>
      </c>
      <c r="F86" s="324" t="s">
        <v>281</v>
      </c>
      <c r="G86" s="324" t="s">
        <v>282</v>
      </c>
      <c r="H86" s="326" t="s">
        <v>235</v>
      </c>
      <c r="I86" s="326" t="s">
        <v>283</v>
      </c>
      <c r="J86" s="326" t="s">
        <v>284</v>
      </c>
      <c r="K86" s="326" t="s">
        <v>285</v>
      </c>
      <c r="L86" s="326" t="s">
        <v>286</v>
      </c>
      <c r="M86" s="326" t="s">
        <v>287</v>
      </c>
      <c r="N86" s="326" t="s">
        <v>288</v>
      </c>
      <c r="O86" s="326" t="s">
        <v>289</v>
      </c>
      <c r="P86" s="326" t="s">
        <v>290</v>
      </c>
      <c r="Q86" s="326" t="s">
        <v>291</v>
      </c>
      <c r="R86" s="326" t="s">
        <v>292</v>
      </c>
      <c r="S86" s="326" t="s">
        <v>293</v>
      </c>
      <c r="T86" s="733" t="s">
        <v>294</v>
      </c>
      <c r="U86" s="328"/>
    </row>
    <row r="87" spans="1:21" ht="24" x14ac:dyDescent="0.25">
      <c r="A87" s="731"/>
      <c r="B87" s="732"/>
      <c r="C87" s="732"/>
      <c r="D87" s="330" t="s">
        <v>295</v>
      </c>
      <c r="E87" s="330" t="s">
        <v>296</v>
      </c>
      <c r="F87" s="330" t="s">
        <v>297</v>
      </c>
      <c r="G87" s="330" t="s">
        <v>297</v>
      </c>
      <c r="H87" s="330" t="s">
        <v>298</v>
      </c>
      <c r="I87" s="330" t="s">
        <v>34</v>
      </c>
      <c r="J87" s="330" t="s">
        <v>299</v>
      </c>
      <c r="K87" s="330" t="s">
        <v>300</v>
      </c>
      <c r="L87" s="330" t="s">
        <v>301</v>
      </c>
      <c r="M87" s="330" t="s">
        <v>300</v>
      </c>
      <c r="N87" s="330" t="s">
        <v>302</v>
      </c>
      <c r="O87" s="330" t="s">
        <v>266</v>
      </c>
      <c r="P87" s="330" t="s">
        <v>303</v>
      </c>
      <c r="Q87" s="330" t="s">
        <v>304</v>
      </c>
      <c r="R87" s="330" t="s">
        <v>305</v>
      </c>
      <c r="S87" s="330" t="s">
        <v>305</v>
      </c>
      <c r="T87" s="733"/>
      <c r="U87" s="328"/>
    </row>
    <row r="88" spans="1:21" x14ac:dyDescent="0.25">
      <c r="A88" s="723" t="str">
        <f>B82</f>
        <v>urb.m.3</v>
      </c>
      <c r="B88" s="332">
        <v>1</v>
      </c>
      <c r="C88" s="333"/>
      <c r="D88" s="334"/>
      <c r="E88" s="334"/>
      <c r="F88" s="333"/>
      <c r="G88" s="335"/>
      <c r="H88" s="336"/>
      <c r="I88" s="337"/>
      <c r="J88" s="338"/>
      <c r="K88" s="339"/>
      <c r="L88" s="337"/>
      <c r="M88" s="339"/>
      <c r="N88" s="340"/>
      <c r="O88" s="340"/>
      <c r="P88" s="337"/>
      <c r="Q88" s="337"/>
      <c r="R88" s="337"/>
      <c r="S88" s="341"/>
      <c r="T88" s="342"/>
      <c r="U88" s="13"/>
    </row>
    <row r="89" spans="1:21" x14ac:dyDescent="0.25">
      <c r="A89" s="723"/>
      <c r="B89" s="343">
        <v>2</v>
      </c>
      <c r="C89" s="344"/>
      <c r="D89" s="345"/>
      <c r="E89" s="345"/>
      <c r="F89" s="344"/>
      <c r="G89" s="346"/>
      <c r="H89" s="344"/>
      <c r="I89" s="347"/>
      <c r="J89" s="348"/>
      <c r="K89" s="349"/>
      <c r="L89" s="347"/>
      <c r="M89" s="349"/>
      <c r="N89" s="350"/>
      <c r="O89" s="350"/>
      <c r="P89" s="347"/>
      <c r="Q89" s="347" t="s">
        <v>306</v>
      </c>
      <c r="R89" s="347"/>
      <c r="S89" s="351"/>
      <c r="T89" s="352"/>
      <c r="U89" s="13"/>
    </row>
    <row r="90" spans="1:21" x14ac:dyDescent="0.25">
      <c r="A90" s="723"/>
      <c r="B90" s="343">
        <v>3</v>
      </c>
      <c r="C90" s="344"/>
      <c r="D90" s="345"/>
      <c r="E90" s="345"/>
      <c r="F90" s="344"/>
      <c r="G90" s="346"/>
      <c r="H90" s="344"/>
      <c r="I90" s="347"/>
      <c r="J90" s="348"/>
      <c r="K90" s="349"/>
      <c r="L90" s="347"/>
      <c r="M90" s="349"/>
      <c r="N90" s="350"/>
      <c r="O90" s="350"/>
      <c r="P90" s="347"/>
      <c r="Q90" s="347"/>
      <c r="R90" s="347"/>
      <c r="S90" s="351"/>
      <c r="T90" s="352"/>
      <c r="U90" s="13"/>
    </row>
    <row r="91" spans="1:21" x14ac:dyDescent="0.25">
      <c r="A91" s="723"/>
      <c r="B91" s="343">
        <v>4</v>
      </c>
      <c r="C91" s="344"/>
      <c r="D91" s="345"/>
      <c r="E91" s="345"/>
      <c r="F91" s="344"/>
      <c r="G91" s="346"/>
      <c r="H91" s="344"/>
      <c r="I91" s="347"/>
      <c r="J91" s="348"/>
      <c r="K91" s="349"/>
      <c r="L91" s="347"/>
      <c r="M91" s="349"/>
      <c r="N91" s="350"/>
      <c r="O91" s="350"/>
      <c r="P91" s="347"/>
      <c r="Q91" s="347"/>
      <c r="R91" s="347"/>
      <c r="S91" s="351"/>
      <c r="T91" s="352"/>
      <c r="U91" s="13"/>
    </row>
    <row r="92" spans="1:21" x14ac:dyDescent="0.25">
      <c r="A92" s="723"/>
      <c r="B92" s="343">
        <v>5</v>
      </c>
      <c r="C92" s="344"/>
      <c r="D92" s="345"/>
      <c r="E92" s="345"/>
      <c r="F92" s="344"/>
      <c r="G92" s="346"/>
      <c r="H92" s="344"/>
      <c r="I92" s="347"/>
      <c r="J92" s="348"/>
      <c r="K92" s="349"/>
      <c r="L92" s="347"/>
      <c r="M92" s="349"/>
      <c r="N92" s="350"/>
      <c r="O92" s="350"/>
      <c r="P92" s="347"/>
      <c r="Q92" s="347"/>
      <c r="R92" s="347"/>
      <c r="S92" s="351"/>
      <c r="T92" s="352"/>
      <c r="U92" s="13"/>
    </row>
    <row r="93" spans="1:21" x14ac:dyDescent="0.25">
      <c r="A93" s="723"/>
      <c r="B93" s="343">
        <v>6</v>
      </c>
      <c r="C93" s="344"/>
      <c r="D93" s="345"/>
      <c r="E93" s="345"/>
      <c r="F93" s="344"/>
      <c r="G93" s="346"/>
      <c r="H93" s="344"/>
      <c r="I93" s="347"/>
      <c r="J93" s="348"/>
      <c r="K93" s="349"/>
      <c r="L93" s="347"/>
      <c r="M93" s="349"/>
      <c r="N93" s="350"/>
      <c r="O93" s="350"/>
      <c r="P93" s="347"/>
      <c r="Q93" s="347"/>
      <c r="R93" s="347"/>
      <c r="S93" s="351"/>
      <c r="T93" s="352"/>
      <c r="U93" s="13"/>
    </row>
    <row r="94" spans="1:21" x14ac:dyDescent="0.25">
      <c r="A94" s="723"/>
      <c r="B94" s="343">
        <v>7</v>
      </c>
      <c r="C94" s="344"/>
      <c r="D94" s="345"/>
      <c r="E94" s="345"/>
      <c r="F94" s="344"/>
      <c r="G94" s="346"/>
      <c r="H94" s="344"/>
      <c r="I94" s="347"/>
      <c r="J94" s="348"/>
      <c r="K94" s="349"/>
      <c r="L94" s="347"/>
      <c r="M94" s="349"/>
      <c r="N94" s="350"/>
      <c r="O94" s="350"/>
      <c r="P94" s="347"/>
      <c r="Q94" s="347"/>
      <c r="R94" s="347"/>
      <c r="S94" s="351"/>
      <c r="T94" s="352"/>
      <c r="U94" s="13"/>
    </row>
    <row r="95" spans="1:21" x14ac:dyDescent="0.25">
      <c r="A95" s="723"/>
      <c r="B95" s="343">
        <v>8</v>
      </c>
      <c r="C95" s="344"/>
      <c r="D95" s="345"/>
      <c r="E95" s="345"/>
      <c r="F95" s="344"/>
      <c r="G95" s="346"/>
      <c r="H95" s="344"/>
      <c r="I95" s="347"/>
      <c r="J95" s="348"/>
      <c r="K95" s="349"/>
      <c r="L95" s="347"/>
      <c r="M95" s="349"/>
      <c r="N95" s="350"/>
      <c r="O95" s="350"/>
      <c r="P95" s="347"/>
      <c r="Q95" s="347"/>
      <c r="R95" s="347"/>
      <c r="S95" s="351"/>
      <c r="T95" s="352"/>
      <c r="U95" s="13"/>
    </row>
    <row r="96" spans="1:21" x14ac:dyDescent="0.25">
      <c r="A96" s="723"/>
      <c r="B96" s="343">
        <v>9</v>
      </c>
      <c r="C96" s="344"/>
      <c r="D96" s="345"/>
      <c r="E96" s="345"/>
      <c r="F96" s="344"/>
      <c r="G96" s="346"/>
      <c r="H96" s="344"/>
      <c r="I96" s="347"/>
      <c r="J96" s="348"/>
      <c r="K96" s="349"/>
      <c r="L96" s="347"/>
      <c r="M96" s="349"/>
      <c r="N96" s="350"/>
      <c r="O96" s="350"/>
      <c r="P96" s="347"/>
      <c r="Q96" s="347"/>
      <c r="R96" s="347"/>
      <c r="S96" s="351"/>
      <c r="T96" s="352"/>
      <c r="U96" s="13"/>
    </row>
    <row r="97" spans="1:21" x14ac:dyDescent="0.25">
      <c r="A97" s="723"/>
      <c r="B97" s="353">
        <v>10</v>
      </c>
      <c r="C97" s="354"/>
      <c r="D97" s="355"/>
      <c r="E97" s="355"/>
      <c r="F97" s="354"/>
      <c r="G97" s="356"/>
      <c r="H97" s="354"/>
      <c r="I97" s="357"/>
      <c r="J97" s="358"/>
      <c r="K97" s="359"/>
      <c r="L97" s="357"/>
      <c r="M97" s="359"/>
      <c r="N97" s="390"/>
      <c r="O97" s="390"/>
      <c r="P97" s="357"/>
      <c r="Q97" s="357"/>
      <c r="R97" s="357"/>
      <c r="S97" s="363"/>
      <c r="T97" s="364"/>
      <c r="U97" s="13"/>
    </row>
    <row r="98" spans="1:21" ht="24.75" x14ac:dyDescent="0.25">
      <c r="A98" s="310"/>
      <c r="B98" s="295"/>
      <c r="C98" s="295"/>
      <c r="D98" s="295"/>
      <c r="E98" s="368" t="s">
        <v>307</v>
      </c>
      <c r="F98" s="369">
        <f>COUNTA(F88:F97)</f>
        <v>0</v>
      </c>
      <c r="G98" s="370">
        <f>COUNTA(G88:G97)</f>
        <v>0</v>
      </c>
      <c r="H98" s="375"/>
      <c r="I98" s="375"/>
      <c r="J98" s="376"/>
      <c r="K98" s="375"/>
      <c r="L98" s="724" t="s">
        <v>308</v>
      </c>
      <c r="M98" s="724"/>
      <c r="N98" s="373">
        <f>SUM(N88:N97)</f>
        <v>0</v>
      </c>
      <c r="O98" s="374">
        <f>SUM(O88:O97)</f>
        <v>0</v>
      </c>
      <c r="P98" s="295"/>
      <c r="R98" s="295"/>
      <c r="S98" s="314"/>
      <c r="T98" s="379"/>
      <c r="U98" s="380"/>
    </row>
    <row r="99" spans="1:21" ht="24.75" customHeight="1" x14ac:dyDescent="0.25">
      <c r="A99" s="310"/>
      <c r="B99" s="295"/>
      <c r="C99" s="295"/>
      <c r="D99" s="295"/>
      <c r="E99" s="391"/>
      <c r="F99" s="392"/>
      <c r="G99" s="392"/>
      <c r="H99" s="375"/>
      <c r="I99" s="375"/>
      <c r="J99" s="376"/>
      <c r="K99" s="375"/>
      <c r="L99" s="725" t="s">
        <v>309</v>
      </c>
      <c r="M99" s="725"/>
      <c r="N99" s="377">
        <f>SUMIF(M88:M97,"&lt;=31/12/2025",N88:N97)</f>
        <v>0</v>
      </c>
      <c r="O99" s="378">
        <f>SUMIF(M88:M97,"&lt;=31/12/2025",O88:O97)</f>
        <v>0</v>
      </c>
      <c r="P99" s="295"/>
      <c r="R99" s="295"/>
      <c r="S99" s="314"/>
      <c r="T99" s="379"/>
      <c r="U99" s="380"/>
    </row>
    <row r="100" spans="1:21" ht="24.75" customHeight="1" x14ac:dyDescent="0.25">
      <c r="A100" s="310"/>
      <c r="B100" s="295"/>
      <c r="C100" s="295"/>
      <c r="D100" s="295"/>
      <c r="E100" s="391"/>
      <c r="F100" s="392"/>
      <c r="G100" s="392"/>
      <c r="H100" s="375"/>
      <c r="I100" s="375"/>
      <c r="J100" s="376"/>
      <c r="K100" s="375"/>
      <c r="L100" s="726" t="s">
        <v>310</v>
      </c>
      <c r="M100" s="726"/>
      <c r="N100" s="382">
        <f>SUMIF(M88:M97,"&gt;31/12/2025",N88:N97)</f>
        <v>0</v>
      </c>
      <c r="O100" s="383">
        <f>SUMIF(M88:M97,"&gt;31/12/2025",O88:O97)</f>
        <v>0</v>
      </c>
      <c r="P100" s="295"/>
      <c r="R100" s="295"/>
      <c r="S100" s="314"/>
      <c r="T100" s="379"/>
      <c r="U100" s="380"/>
    </row>
    <row r="101" spans="1:21" x14ac:dyDescent="0.25">
      <c r="A101" s="385"/>
      <c r="B101" s="294"/>
      <c r="C101" s="131"/>
      <c r="D101" s="131"/>
      <c r="E101" s="131"/>
      <c r="F101" s="294"/>
      <c r="G101" s="131"/>
      <c r="H101" s="131"/>
      <c r="I101" s="294"/>
      <c r="J101" s="294"/>
      <c r="K101" s="131"/>
      <c r="L101" s="131"/>
      <c r="M101" s="131"/>
      <c r="N101" s="131"/>
      <c r="O101" s="131"/>
      <c r="P101" s="131"/>
      <c r="Q101" s="131"/>
      <c r="R101" s="131"/>
      <c r="S101" s="388"/>
      <c r="T101" s="389"/>
      <c r="U101" s="136"/>
    </row>
    <row r="102" spans="1:21" x14ac:dyDescent="0.25">
      <c r="A102" s="304"/>
      <c r="B102" s="9"/>
      <c r="C102" s="6"/>
      <c r="D102" s="6"/>
      <c r="E102" s="6"/>
      <c r="F102" s="9"/>
      <c r="G102" s="6"/>
      <c r="H102" s="6"/>
      <c r="I102" s="9"/>
      <c r="J102" s="9"/>
      <c r="K102" s="6"/>
      <c r="L102" s="6"/>
      <c r="M102" s="6"/>
      <c r="N102" s="6"/>
      <c r="O102" s="6"/>
      <c r="P102" s="6"/>
      <c r="Q102" s="6"/>
      <c r="R102" s="6"/>
      <c r="S102" s="305"/>
      <c r="T102" s="305"/>
      <c r="U102" s="10"/>
    </row>
    <row r="103" spans="1:21" ht="27.75" x14ac:dyDescent="0.25">
      <c r="A103" s="306" t="s">
        <v>10</v>
      </c>
      <c r="B103" s="734" t="s">
        <v>38</v>
      </c>
      <c r="C103" s="734"/>
      <c r="E103" s="735" t="s">
        <v>271</v>
      </c>
      <c r="F103" s="735"/>
      <c r="G103" s="736">
        <f>VLOOKUP(B103,'Urbano.Piano inv. forn'!$D$20:$H$39,3,FALSE())</f>
        <v>0</v>
      </c>
      <c r="H103" s="736"/>
      <c r="I103" s="1"/>
      <c r="J103" s="735" t="s">
        <v>272</v>
      </c>
      <c r="K103" s="735"/>
      <c r="L103" s="736">
        <f>VLOOKUP(B103,'Urbano.Piano inv. forn'!$D$20:$H$39,4,FALSE())</f>
        <v>0</v>
      </c>
      <c r="M103" s="736"/>
      <c r="O103" s="307" t="s">
        <v>273</v>
      </c>
      <c r="P103" s="308"/>
      <c r="R103" s="309" t="s">
        <v>274</v>
      </c>
      <c r="S103" s="727"/>
      <c r="T103" s="727"/>
      <c r="U103" s="13"/>
    </row>
    <row r="104" spans="1:21" x14ac:dyDescent="0.25">
      <c r="A104" s="310"/>
      <c r="B104" s="311"/>
      <c r="C104" s="311"/>
      <c r="E104" s="312"/>
      <c r="F104" s="312"/>
      <c r="G104" s="313"/>
      <c r="H104" s="313"/>
      <c r="I104" s="1"/>
      <c r="J104" s="312"/>
      <c r="K104" s="312"/>
      <c r="L104" s="313"/>
      <c r="M104" s="313"/>
      <c r="O104" s="314"/>
      <c r="R104" s="295"/>
      <c r="S104" s="315"/>
      <c r="U104" s="316"/>
    </row>
    <row r="105" spans="1:21" ht="28.5" customHeight="1" x14ac:dyDescent="0.25">
      <c r="A105" s="728" t="s">
        <v>15</v>
      </c>
      <c r="B105" s="728"/>
      <c r="C105" s="728"/>
      <c r="D105" s="728"/>
      <c r="E105" s="729">
        <f>VLOOKUP(B103,'Urbano.Piano inv. forn'!$D$20:$V$39,17,FALSE())</f>
        <v>0</v>
      </c>
      <c r="F105" s="729"/>
      <c r="G105" s="729"/>
      <c r="H105" s="729"/>
      <c r="I105" s="1"/>
      <c r="J105" s="730" t="s">
        <v>61</v>
      </c>
      <c r="K105" s="730"/>
      <c r="L105" s="729">
        <f>VLOOKUP(B103,'Urbano.Piano inv. forn'!$D$20:$V$39,19,FALSE())</f>
        <v>0</v>
      </c>
      <c r="M105" s="729"/>
      <c r="N105" s="317"/>
      <c r="O105" s="318" t="s">
        <v>17</v>
      </c>
      <c r="P105" s="319">
        <f>L105+E105</f>
        <v>0</v>
      </c>
      <c r="R105" s="309" t="s">
        <v>275</v>
      </c>
      <c r="S105" s="727"/>
      <c r="T105" s="727"/>
      <c r="U105" s="316"/>
    </row>
    <row r="106" spans="1:21" x14ac:dyDescent="0.25">
      <c r="A106" s="310"/>
      <c r="U106" s="13"/>
    </row>
    <row r="107" spans="1:21" ht="46.35" customHeight="1" x14ac:dyDescent="0.25">
      <c r="A107" s="731" t="s">
        <v>276</v>
      </c>
      <c r="B107" s="732" t="s">
        <v>277</v>
      </c>
      <c r="C107" s="732" t="s">
        <v>278</v>
      </c>
      <c r="D107" s="324" t="s">
        <v>279</v>
      </c>
      <c r="E107" s="325" t="s">
        <v>280</v>
      </c>
      <c r="F107" s="324" t="s">
        <v>281</v>
      </c>
      <c r="G107" s="324" t="s">
        <v>282</v>
      </c>
      <c r="H107" s="326" t="s">
        <v>235</v>
      </c>
      <c r="I107" s="326" t="s">
        <v>283</v>
      </c>
      <c r="J107" s="326" t="s">
        <v>284</v>
      </c>
      <c r="K107" s="326" t="s">
        <v>285</v>
      </c>
      <c r="L107" s="326" t="s">
        <v>286</v>
      </c>
      <c r="M107" s="326" t="s">
        <v>287</v>
      </c>
      <c r="N107" s="326" t="s">
        <v>288</v>
      </c>
      <c r="O107" s="326" t="s">
        <v>289</v>
      </c>
      <c r="P107" s="326" t="s">
        <v>290</v>
      </c>
      <c r="Q107" s="326" t="s">
        <v>291</v>
      </c>
      <c r="R107" s="326" t="s">
        <v>292</v>
      </c>
      <c r="S107" s="326" t="s">
        <v>293</v>
      </c>
      <c r="T107" s="733" t="s">
        <v>294</v>
      </c>
      <c r="U107" s="328"/>
    </row>
    <row r="108" spans="1:21" ht="24" x14ac:dyDescent="0.25">
      <c r="A108" s="731"/>
      <c r="B108" s="732"/>
      <c r="C108" s="732"/>
      <c r="D108" s="330" t="s">
        <v>295</v>
      </c>
      <c r="E108" s="330" t="s">
        <v>296</v>
      </c>
      <c r="F108" s="330" t="s">
        <v>297</v>
      </c>
      <c r="G108" s="330" t="s">
        <v>297</v>
      </c>
      <c r="H108" s="330" t="s">
        <v>298</v>
      </c>
      <c r="I108" s="330" t="s">
        <v>34</v>
      </c>
      <c r="J108" s="330" t="s">
        <v>299</v>
      </c>
      <c r="K108" s="330" t="s">
        <v>300</v>
      </c>
      <c r="L108" s="330" t="s">
        <v>301</v>
      </c>
      <c r="M108" s="330" t="s">
        <v>300</v>
      </c>
      <c r="N108" s="330" t="s">
        <v>302</v>
      </c>
      <c r="O108" s="330" t="s">
        <v>266</v>
      </c>
      <c r="P108" s="330" t="s">
        <v>303</v>
      </c>
      <c r="Q108" s="330" t="s">
        <v>304</v>
      </c>
      <c r="R108" s="330" t="s">
        <v>305</v>
      </c>
      <c r="S108" s="330" t="s">
        <v>305</v>
      </c>
      <c r="T108" s="733"/>
      <c r="U108" s="328"/>
    </row>
    <row r="109" spans="1:21" x14ac:dyDescent="0.25">
      <c r="A109" s="723" t="str">
        <f>B103</f>
        <v>urb.m.3</v>
      </c>
      <c r="B109" s="332">
        <v>1</v>
      </c>
      <c r="C109" s="333"/>
      <c r="D109" s="334"/>
      <c r="E109" s="334"/>
      <c r="F109" s="333"/>
      <c r="G109" s="335"/>
      <c r="H109" s="336"/>
      <c r="I109" s="337"/>
      <c r="J109" s="338"/>
      <c r="K109" s="339"/>
      <c r="L109" s="337"/>
      <c r="M109" s="339"/>
      <c r="N109" s="340"/>
      <c r="O109" s="340"/>
      <c r="P109" s="337"/>
      <c r="Q109" s="337"/>
      <c r="R109" s="337"/>
      <c r="S109" s="341"/>
      <c r="T109" s="342"/>
      <c r="U109" s="13"/>
    </row>
    <row r="110" spans="1:21" x14ac:dyDescent="0.25">
      <c r="A110" s="723"/>
      <c r="B110" s="343">
        <v>2</v>
      </c>
      <c r="C110" s="344"/>
      <c r="D110" s="345"/>
      <c r="E110" s="345"/>
      <c r="F110" s="344"/>
      <c r="G110" s="346"/>
      <c r="H110" s="344"/>
      <c r="I110" s="347"/>
      <c r="J110" s="348"/>
      <c r="K110" s="349"/>
      <c r="L110" s="347"/>
      <c r="M110" s="349"/>
      <c r="N110" s="350"/>
      <c r="O110" s="350"/>
      <c r="P110" s="347"/>
      <c r="Q110" s="347" t="s">
        <v>306</v>
      </c>
      <c r="R110" s="347"/>
      <c r="S110" s="351"/>
      <c r="T110" s="352"/>
      <c r="U110" s="13"/>
    </row>
    <row r="111" spans="1:21" x14ac:dyDescent="0.25">
      <c r="A111" s="723"/>
      <c r="B111" s="343">
        <v>3</v>
      </c>
      <c r="C111" s="344"/>
      <c r="D111" s="345"/>
      <c r="E111" s="345"/>
      <c r="F111" s="344"/>
      <c r="G111" s="346"/>
      <c r="H111" s="344"/>
      <c r="I111" s="347"/>
      <c r="J111" s="348"/>
      <c r="K111" s="349"/>
      <c r="L111" s="347"/>
      <c r="M111" s="349"/>
      <c r="N111" s="350"/>
      <c r="O111" s="350"/>
      <c r="P111" s="347"/>
      <c r="Q111" s="347"/>
      <c r="R111" s="347"/>
      <c r="S111" s="351"/>
      <c r="T111" s="352"/>
      <c r="U111" s="13"/>
    </row>
    <row r="112" spans="1:21" x14ac:dyDescent="0.25">
      <c r="A112" s="723"/>
      <c r="B112" s="343">
        <v>4</v>
      </c>
      <c r="C112" s="344"/>
      <c r="D112" s="345"/>
      <c r="E112" s="345"/>
      <c r="F112" s="344"/>
      <c r="G112" s="346"/>
      <c r="H112" s="344"/>
      <c r="I112" s="347"/>
      <c r="J112" s="348"/>
      <c r="K112" s="349"/>
      <c r="L112" s="347"/>
      <c r="M112" s="349"/>
      <c r="N112" s="350"/>
      <c r="O112" s="350"/>
      <c r="P112" s="347"/>
      <c r="Q112" s="347"/>
      <c r="R112" s="347"/>
      <c r="S112" s="351"/>
      <c r="T112" s="352"/>
      <c r="U112" s="13"/>
    </row>
    <row r="113" spans="1:21" x14ac:dyDescent="0.25">
      <c r="A113" s="723"/>
      <c r="B113" s="343">
        <v>5</v>
      </c>
      <c r="C113" s="344"/>
      <c r="D113" s="345"/>
      <c r="E113" s="345"/>
      <c r="F113" s="344"/>
      <c r="G113" s="346"/>
      <c r="H113" s="344"/>
      <c r="I113" s="347"/>
      <c r="J113" s="348"/>
      <c r="K113" s="349"/>
      <c r="L113" s="347"/>
      <c r="M113" s="349"/>
      <c r="N113" s="350"/>
      <c r="O113" s="350"/>
      <c r="P113" s="347"/>
      <c r="Q113" s="347"/>
      <c r="R113" s="347"/>
      <c r="S113" s="351"/>
      <c r="T113" s="352"/>
      <c r="U113" s="13"/>
    </row>
    <row r="114" spans="1:21" x14ac:dyDescent="0.25">
      <c r="A114" s="723"/>
      <c r="B114" s="343">
        <v>6</v>
      </c>
      <c r="C114" s="344"/>
      <c r="D114" s="345"/>
      <c r="E114" s="345"/>
      <c r="F114" s="344"/>
      <c r="G114" s="346"/>
      <c r="H114" s="344"/>
      <c r="I114" s="347"/>
      <c r="J114" s="348"/>
      <c r="K114" s="349"/>
      <c r="L114" s="347"/>
      <c r="M114" s="349"/>
      <c r="N114" s="350"/>
      <c r="O114" s="350"/>
      <c r="P114" s="347"/>
      <c r="Q114" s="347"/>
      <c r="R114" s="347"/>
      <c r="S114" s="351"/>
      <c r="T114" s="352"/>
      <c r="U114" s="13"/>
    </row>
    <row r="115" spans="1:21" x14ac:dyDescent="0.25">
      <c r="A115" s="723"/>
      <c r="B115" s="343">
        <v>7</v>
      </c>
      <c r="C115" s="344"/>
      <c r="D115" s="345"/>
      <c r="E115" s="345"/>
      <c r="F115" s="344"/>
      <c r="G115" s="346"/>
      <c r="H115" s="344"/>
      <c r="I115" s="347"/>
      <c r="J115" s="348"/>
      <c r="K115" s="349"/>
      <c r="L115" s="347"/>
      <c r="M115" s="349"/>
      <c r="N115" s="350"/>
      <c r="O115" s="350"/>
      <c r="P115" s="347"/>
      <c r="Q115" s="347"/>
      <c r="R115" s="347"/>
      <c r="S115" s="351"/>
      <c r="T115" s="352"/>
      <c r="U115" s="13"/>
    </row>
    <row r="116" spans="1:21" x14ac:dyDescent="0.25">
      <c r="A116" s="723"/>
      <c r="B116" s="343">
        <v>8</v>
      </c>
      <c r="C116" s="344"/>
      <c r="D116" s="345"/>
      <c r="E116" s="345"/>
      <c r="F116" s="344"/>
      <c r="G116" s="346"/>
      <c r="H116" s="344"/>
      <c r="I116" s="347"/>
      <c r="J116" s="348"/>
      <c r="K116" s="349"/>
      <c r="L116" s="347"/>
      <c r="M116" s="349"/>
      <c r="N116" s="350"/>
      <c r="O116" s="350"/>
      <c r="P116" s="347"/>
      <c r="Q116" s="347"/>
      <c r="R116" s="347"/>
      <c r="S116" s="351"/>
      <c r="T116" s="352"/>
      <c r="U116" s="13"/>
    </row>
    <row r="117" spans="1:21" x14ac:dyDescent="0.25">
      <c r="A117" s="723"/>
      <c r="B117" s="343">
        <v>9</v>
      </c>
      <c r="C117" s="344"/>
      <c r="D117" s="345"/>
      <c r="E117" s="345"/>
      <c r="F117" s="344"/>
      <c r="G117" s="346"/>
      <c r="H117" s="344"/>
      <c r="I117" s="347"/>
      <c r="J117" s="348"/>
      <c r="K117" s="349"/>
      <c r="L117" s="347"/>
      <c r="M117" s="349"/>
      <c r="N117" s="350"/>
      <c r="O117" s="350"/>
      <c r="P117" s="347"/>
      <c r="Q117" s="347"/>
      <c r="R117" s="347"/>
      <c r="S117" s="351"/>
      <c r="T117" s="352"/>
      <c r="U117" s="13"/>
    </row>
    <row r="118" spans="1:21" x14ac:dyDescent="0.25">
      <c r="A118" s="723"/>
      <c r="B118" s="353">
        <v>10</v>
      </c>
      <c r="C118" s="354"/>
      <c r="D118" s="355"/>
      <c r="E118" s="355"/>
      <c r="F118" s="354"/>
      <c r="G118" s="356"/>
      <c r="H118" s="354"/>
      <c r="I118" s="357"/>
      <c r="J118" s="358"/>
      <c r="K118" s="359"/>
      <c r="L118" s="357"/>
      <c r="M118" s="359"/>
      <c r="N118" s="390"/>
      <c r="O118" s="390"/>
      <c r="P118" s="357"/>
      <c r="Q118" s="357"/>
      <c r="R118" s="357"/>
      <c r="S118" s="363"/>
      <c r="T118" s="364"/>
      <c r="U118" s="13"/>
    </row>
    <row r="119" spans="1:21" ht="24.75" x14ac:dyDescent="0.25">
      <c r="A119" s="310"/>
      <c r="B119" s="295"/>
      <c r="C119" s="295"/>
      <c r="D119" s="295"/>
      <c r="E119" s="368" t="s">
        <v>307</v>
      </c>
      <c r="F119" s="369">
        <f>COUNTA(F109:F118)</f>
        <v>0</v>
      </c>
      <c r="G119" s="370">
        <f>COUNTA(G109:G118)</f>
        <v>0</v>
      </c>
      <c r="H119" s="375"/>
      <c r="I119" s="375"/>
      <c r="J119" s="376"/>
      <c r="K119" s="375"/>
      <c r="L119" s="724" t="s">
        <v>308</v>
      </c>
      <c r="M119" s="724"/>
      <c r="N119" s="373">
        <f>SUM(N109:N118)</f>
        <v>0</v>
      </c>
      <c r="O119" s="374">
        <f>SUM(O109:O118)</f>
        <v>0</v>
      </c>
      <c r="P119" s="295"/>
      <c r="R119" s="295"/>
      <c r="S119" s="314"/>
      <c r="T119" s="379"/>
      <c r="U119" s="380"/>
    </row>
    <row r="120" spans="1:21" ht="27.75" customHeight="1" x14ac:dyDescent="0.25">
      <c r="A120" s="310"/>
      <c r="B120" s="295"/>
      <c r="C120" s="295"/>
      <c r="D120" s="295"/>
      <c r="E120" s="391"/>
      <c r="F120" s="392"/>
      <c r="G120" s="392"/>
      <c r="H120" s="375"/>
      <c r="I120" s="375"/>
      <c r="J120" s="376"/>
      <c r="K120" s="375"/>
      <c r="L120" s="725" t="s">
        <v>309</v>
      </c>
      <c r="M120" s="725"/>
      <c r="N120" s="377">
        <f>SUMIF(M109:M118,"&lt;=31/12/2025",N109:N118)</f>
        <v>0</v>
      </c>
      <c r="O120" s="378">
        <f>SUMIF(M109:M118,"&lt;=31/12/2025",O109:O118)</f>
        <v>0</v>
      </c>
      <c r="P120" s="295"/>
      <c r="R120" s="295"/>
      <c r="S120" s="314"/>
      <c r="T120" s="379"/>
      <c r="U120" s="380"/>
    </row>
    <row r="121" spans="1:21" ht="27.75" customHeight="1" x14ac:dyDescent="0.25">
      <c r="A121" s="310"/>
      <c r="B121" s="295"/>
      <c r="C121" s="295"/>
      <c r="D121" s="295"/>
      <c r="E121" s="391"/>
      <c r="F121" s="392"/>
      <c r="G121" s="392"/>
      <c r="H121" s="375"/>
      <c r="I121" s="375"/>
      <c r="J121" s="376"/>
      <c r="K121" s="375"/>
      <c r="L121" s="726" t="s">
        <v>310</v>
      </c>
      <c r="M121" s="726"/>
      <c r="N121" s="382">
        <f>SUMIF(M109:M118,"&gt;31/12/2025",N109:N118)</f>
        <v>0</v>
      </c>
      <c r="O121" s="383">
        <f>SUMIF(M109:M118,"&gt;31/12/2025",O109:O118)</f>
        <v>0</v>
      </c>
      <c r="P121" s="295"/>
      <c r="R121" s="295"/>
      <c r="S121" s="314"/>
      <c r="T121" s="379"/>
      <c r="U121" s="380"/>
    </row>
    <row r="122" spans="1:21" x14ac:dyDescent="0.25">
      <c r="A122" s="385"/>
      <c r="B122" s="294"/>
      <c r="C122" s="131"/>
      <c r="D122" s="131"/>
      <c r="E122" s="131"/>
      <c r="F122" s="294"/>
      <c r="G122" s="131"/>
      <c r="H122" s="131"/>
      <c r="I122" s="294"/>
      <c r="J122" s="294"/>
      <c r="K122" s="131"/>
      <c r="L122" s="131"/>
      <c r="M122" s="131"/>
      <c r="N122" s="131"/>
      <c r="O122" s="131"/>
      <c r="P122" s="131"/>
      <c r="Q122" s="131"/>
      <c r="R122" s="131"/>
      <c r="S122" s="388"/>
      <c r="T122" s="389"/>
      <c r="U122" s="136"/>
    </row>
    <row r="123" spans="1:21" x14ac:dyDescent="0.25">
      <c r="A123" s="304"/>
      <c r="B123" s="9"/>
      <c r="C123" s="6"/>
      <c r="D123" s="6"/>
      <c r="E123" s="6"/>
      <c r="F123" s="9"/>
      <c r="G123" s="6"/>
      <c r="H123" s="6"/>
      <c r="I123" s="9"/>
      <c r="J123" s="9"/>
      <c r="K123" s="6"/>
      <c r="L123" s="6"/>
      <c r="M123" s="6"/>
      <c r="N123" s="6"/>
      <c r="O123" s="6"/>
      <c r="P123" s="6"/>
      <c r="Q123" s="6"/>
      <c r="R123" s="6"/>
      <c r="S123" s="305"/>
      <c r="T123" s="305"/>
      <c r="U123" s="10"/>
    </row>
    <row r="124" spans="1:21" ht="27.75" x14ac:dyDescent="0.25">
      <c r="A124" s="306" t="s">
        <v>10</v>
      </c>
      <c r="B124" s="734" t="s">
        <v>37</v>
      </c>
      <c r="C124" s="734"/>
      <c r="E124" s="735" t="s">
        <v>271</v>
      </c>
      <c r="F124" s="735"/>
      <c r="G124" s="736">
        <f>VLOOKUP(B124,'Urbano.Piano inv. forn'!$D$20:$H$39,3,FALSE())</f>
        <v>0</v>
      </c>
      <c r="H124" s="736"/>
      <c r="I124" s="1"/>
      <c r="J124" s="735" t="s">
        <v>272</v>
      </c>
      <c r="K124" s="735"/>
      <c r="L124" s="736">
        <f>VLOOKUP(B124,'Urbano.Piano inv. forn'!$D$20:$H$39,4,FALSE())</f>
        <v>0</v>
      </c>
      <c r="M124" s="736"/>
      <c r="O124" s="307" t="s">
        <v>273</v>
      </c>
      <c r="P124" s="308"/>
      <c r="R124" s="309" t="s">
        <v>274</v>
      </c>
      <c r="S124" s="727"/>
      <c r="T124" s="727"/>
      <c r="U124" s="13"/>
    </row>
    <row r="125" spans="1:21" x14ac:dyDescent="0.25">
      <c r="A125" s="310"/>
      <c r="B125" s="311"/>
      <c r="C125" s="311"/>
      <c r="E125" s="312"/>
      <c r="F125" s="312"/>
      <c r="G125" s="313"/>
      <c r="H125" s="313"/>
      <c r="I125" s="1"/>
      <c r="J125" s="312"/>
      <c r="K125" s="312"/>
      <c r="L125" s="313"/>
      <c r="M125" s="313"/>
      <c r="O125" s="314"/>
      <c r="R125" s="295"/>
      <c r="S125" s="315"/>
      <c r="U125" s="316"/>
    </row>
    <row r="126" spans="1:21" ht="28.5" customHeight="1" x14ac:dyDescent="0.25">
      <c r="A126" s="728" t="s">
        <v>15</v>
      </c>
      <c r="B126" s="728"/>
      <c r="C126" s="728"/>
      <c r="D126" s="728"/>
      <c r="E126" s="729">
        <f>VLOOKUP(B124,'Urbano.Piano inv. forn'!$D$20:$V$39,17,FALSE())</f>
        <v>0</v>
      </c>
      <c r="F126" s="729"/>
      <c r="G126" s="729"/>
      <c r="H126" s="729"/>
      <c r="I126" s="1"/>
      <c r="J126" s="730" t="s">
        <v>61</v>
      </c>
      <c r="K126" s="730"/>
      <c r="L126" s="729">
        <f>VLOOKUP(B124,'Urbano.Piano inv. forn'!$D$20:$V$39,19,FALSE())</f>
        <v>0</v>
      </c>
      <c r="M126" s="729"/>
      <c r="N126" s="317"/>
      <c r="O126" s="318" t="s">
        <v>17</v>
      </c>
      <c r="P126" s="319">
        <f>L126+E126</f>
        <v>0</v>
      </c>
      <c r="R126" s="309" t="s">
        <v>275</v>
      </c>
      <c r="S126" s="727"/>
      <c r="T126" s="727"/>
      <c r="U126" s="316"/>
    </row>
    <row r="127" spans="1:21" x14ac:dyDescent="0.25">
      <c r="A127" s="310"/>
      <c r="U127" s="13"/>
    </row>
    <row r="128" spans="1:21" ht="46.35" customHeight="1" x14ac:dyDescent="0.25">
      <c r="A128" s="731" t="s">
        <v>276</v>
      </c>
      <c r="B128" s="732" t="s">
        <v>277</v>
      </c>
      <c r="C128" s="732" t="s">
        <v>278</v>
      </c>
      <c r="D128" s="324" t="s">
        <v>279</v>
      </c>
      <c r="E128" s="325" t="s">
        <v>280</v>
      </c>
      <c r="F128" s="324" t="s">
        <v>281</v>
      </c>
      <c r="G128" s="324" t="s">
        <v>282</v>
      </c>
      <c r="H128" s="326" t="s">
        <v>235</v>
      </c>
      <c r="I128" s="326" t="s">
        <v>283</v>
      </c>
      <c r="J128" s="326" t="s">
        <v>284</v>
      </c>
      <c r="K128" s="326" t="s">
        <v>285</v>
      </c>
      <c r="L128" s="326" t="s">
        <v>286</v>
      </c>
      <c r="M128" s="326" t="s">
        <v>287</v>
      </c>
      <c r="N128" s="326" t="s">
        <v>288</v>
      </c>
      <c r="O128" s="326" t="s">
        <v>289</v>
      </c>
      <c r="P128" s="326" t="s">
        <v>290</v>
      </c>
      <c r="Q128" s="326" t="s">
        <v>291</v>
      </c>
      <c r="R128" s="326" t="s">
        <v>292</v>
      </c>
      <c r="S128" s="326" t="s">
        <v>293</v>
      </c>
      <c r="T128" s="733" t="s">
        <v>294</v>
      </c>
      <c r="U128" s="328"/>
    </row>
    <row r="129" spans="1:21" ht="24" x14ac:dyDescent="0.25">
      <c r="A129" s="731"/>
      <c r="B129" s="732"/>
      <c r="C129" s="732"/>
      <c r="D129" s="330" t="s">
        <v>295</v>
      </c>
      <c r="E129" s="330" t="s">
        <v>296</v>
      </c>
      <c r="F129" s="330" t="s">
        <v>297</v>
      </c>
      <c r="G129" s="330" t="s">
        <v>297</v>
      </c>
      <c r="H129" s="330" t="s">
        <v>298</v>
      </c>
      <c r="I129" s="330" t="s">
        <v>34</v>
      </c>
      <c r="J129" s="330" t="s">
        <v>299</v>
      </c>
      <c r="K129" s="330" t="s">
        <v>300</v>
      </c>
      <c r="L129" s="330" t="s">
        <v>301</v>
      </c>
      <c r="M129" s="330" t="s">
        <v>300</v>
      </c>
      <c r="N129" s="330" t="s">
        <v>302</v>
      </c>
      <c r="O129" s="330" t="s">
        <v>266</v>
      </c>
      <c r="P129" s="330" t="s">
        <v>303</v>
      </c>
      <c r="Q129" s="330" t="s">
        <v>304</v>
      </c>
      <c r="R129" s="330" t="s">
        <v>305</v>
      </c>
      <c r="S129" s="330" t="s">
        <v>305</v>
      </c>
      <c r="T129" s="733"/>
      <c r="U129" s="328"/>
    </row>
    <row r="130" spans="1:21" x14ac:dyDescent="0.25">
      <c r="A130" s="723" t="str">
        <f>B124</f>
        <v>urb.m.2</v>
      </c>
      <c r="B130" s="332">
        <v>1</v>
      </c>
      <c r="C130" s="333"/>
      <c r="D130" s="334"/>
      <c r="E130" s="334"/>
      <c r="F130" s="333"/>
      <c r="G130" s="335"/>
      <c r="H130" s="336"/>
      <c r="I130" s="337"/>
      <c r="J130" s="338"/>
      <c r="K130" s="339"/>
      <c r="L130" s="337"/>
      <c r="M130" s="339"/>
      <c r="N130" s="340"/>
      <c r="O130" s="340"/>
      <c r="P130" s="337"/>
      <c r="Q130" s="337"/>
      <c r="R130" s="337"/>
      <c r="S130" s="341"/>
      <c r="T130" s="342"/>
      <c r="U130" s="13"/>
    </row>
    <row r="131" spans="1:21" x14ac:dyDescent="0.25">
      <c r="A131" s="723"/>
      <c r="B131" s="343">
        <v>2</v>
      </c>
      <c r="C131" s="344"/>
      <c r="D131" s="345"/>
      <c r="E131" s="345"/>
      <c r="F131" s="344"/>
      <c r="G131" s="346"/>
      <c r="H131" s="344"/>
      <c r="I131" s="347"/>
      <c r="J131" s="348"/>
      <c r="K131" s="349"/>
      <c r="L131" s="347"/>
      <c r="M131" s="349"/>
      <c r="N131" s="350"/>
      <c r="O131" s="350"/>
      <c r="P131" s="347"/>
      <c r="Q131" s="347" t="s">
        <v>306</v>
      </c>
      <c r="R131" s="347"/>
      <c r="S131" s="351"/>
      <c r="T131" s="352"/>
      <c r="U131" s="13"/>
    </row>
    <row r="132" spans="1:21" x14ac:dyDescent="0.25">
      <c r="A132" s="723"/>
      <c r="B132" s="343">
        <v>3</v>
      </c>
      <c r="C132" s="344"/>
      <c r="D132" s="345"/>
      <c r="E132" s="345"/>
      <c r="F132" s="344"/>
      <c r="G132" s="346"/>
      <c r="H132" s="344"/>
      <c r="I132" s="347"/>
      <c r="J132" s="348"/>
      <c r="K132" s="349"/>
      <c r="L132" s="347"/>
      <c r="M132" s="349"/>
      <c r="N132" s="350"/>
      <c r="O132" s="350"/>
      <c r="P132" s="347"/>
      <c r="Q132" s="347"/>
      <c r="R132" s="347"/>
      <c r="S132" s="351"/>
      <c r="T132" s="352"/>
      <c r="U132" s="13"/>
    </row>
    <row r="133" spans="1:21" x14ac:dyDescent="0.25">
      <c r="A133" s="723"/>
      <c r="B133" s="343">
        <v>4</v>
      </c>
      <c r="C133" s="344"/>
      <c r="D133" s="345"/>
      <c r="E133" s="345"/>
      <c r="F133" s="344"/>
      <c r="G133" s="346"/>
      <c r="H133" s="344"/>
      <c r="I133" s="347"/>
      <c r="J133" s="348"/>
      <c r="K133" s="349"/>
      <c r="L133" s="347"/>
      <c r="M133" s="349"/>
      <c r="N133" s="350"/>
      <c r="O133" s="350"/>
      <c r="P133" s="347"/>
      <c r="Q133" s="347"/>
      <c r="R133" s="347"/>
      <c r="S133" s="351"/>
      <c r="T133" s="352"/>
      <c r="U133" s="13"/>
    </row>
    <row r="134" spans="1:21" x14ac:dyDescent="0.25">
      <c r="A134" s="723"/>
      <c r="B134" s="343">
        <v>5</v>
      </c>
      <c r="C134" s="344"/>
      <c r="D134" s="345"/>
      <c r="E134" s="345"/>
      <c r="F134" s="344"/>
      <c r="G134" s="346"/>
      <c r="H134" s="344"/>
      <c r="I134" s="347"/>
      <c r="J134" s="348"/>
      <c r="K134" s="349"/>
      <c r="L134" s="347"/>
      <c r="M134" s="349"/>
      <c r="N134" s="350"/>
      <c r="O134" s="350"/>
      <c r="P134" s="347"/>
      <c r="Q134" s="347"/>
      <c r="R134" s="347"/>
      <c r="S134" s="351"/>
      <c r="T134" s="352"/>
      <c r="U134" s="13"/>
    </row>
    <row r="135" spans="1:21" x14ac:dyDescent="0.25">
      <c r="A135" s="723"/>
      <c r="B135" s="343">
        <v>6</v>
      </c>
      <c r="C135" s="344"/>
      <c r="D135" s="345"/>
      <c r="E135" s="345"/>
      <c r="F135" s="344"/>
      <c r="G135" s="346"/>
      <c r="H135" s="344"/>
      <c r="I135" s="347"/>
      <c r="J135" s="348"/>
      <c r="K135" s="349"/>
      <c r="L135" s="347"/>
      <c r="M135" s="349"/>
      <c r="N135" s="350"/>
      <c r="O135" s="350"/>
      <c r="P135" s="347"/>
      <c r="Q135" s="347"/>
      <c r="R135" s="347"/>
      <c r="S135" s="351"/>
      <c r="T135" s="352"/>
      <c r="U135" s="13"/>
    </row>
    <row r="136" spans="1:21" x14ac:dyDescent="0.25">
      <c r="A136" s="723"/>
      <c r="B136" s="343">
        <v>7</v>
      </c>
      <c r="C136" s="344"/>
      <c r="D136" s="345"/>
      <c r="E136" s="345"/>
      <c r="F136" s="344"/>
      <c r="G136" s="346"/>
      <c r="H136" s="344"/>
      <c r="I136" s="347"/>
      <c r="J136" s="348"/>
      <c r="K136" s="349"/>
      <c r="L136" s="347"/>
      <c r="M136" s="349"/>
      <c r="N136" s="350"/>
      <c r="O136" s="350"/>
      <c r="P136" s="347"/>
      <c r="Q136" s="347"/>
      <c r="R136" s="347"/>
      <c r="S136" s="351"/>
      <c r="T136" s="352"/>
      <c r="U136" s="13"/>
    </row>
    <row r="137" spans="1:21" x14ac:dyDescent="0.25">
      <c r="A137" s="723"/>
      <c r="B137" s="343">
        <v>8</v>
      </c>
      <c r="C137" s="344"/>
      <c r="D137" s="345"/>
      <c r="E137" s="345"/>
      <c r="F137" s="344"/>
      <c r="G137" s="346"/>
      <c r="H137" s="344"/>
      <c r="I137" s="347"/>
      <c r="J137" s="348"/>
      <c r="K137" s="349"/>
      <c r="L137" s="347"/>
      <c r="M137" s="349"/>
      <c r="N137" s="350"/>
      <c r="O137" s="350"/>
      <c r="P137" s="347"/>
      <c r="Q137" s="347"/>
      <c r="R137" s="347"/>
      <c r="S137" s="351"/>
      <c r="T137" s="352"/>
      <c r="U137" s="13"/>
    </row>
    <row r="138" spans="1:21" x14ac:dyDescent="0.25">
      <c r="A138" s="723"/>
      <c r="B138" s="343">
        <v>9</v>
      </c>
      <c r="C138" s="344"/>
      <c r="D138" s="345"/>
      <c r="E138" s="345"/>
      <c r="F138" s="344"/>
      <c r="G138" s="346"/>
      <c r="H138" s="344"/>
      <c r="I138" s="347"/>
      <c r="J138" s="348"/>
      <c r="K138" s="349"/>
      <c r="L138" s="347"/>
      <c r="M138" s="349"/>
      <c r="N138" s="350"/>
      <c r="O138" s="350"/>
      <c r="P138" s="347"/>
      <c r="Q138" s="347"/>
      <c r="R138" s="347"/>
      <c r="S138" s="351"/>
      <c r="T138" s="352"/>
      <c r="U138" s="13"/>
    </row>
    <row r="139" spans="1:21" x14ac:dyDescent="0.25">
      <c r="A139" s="723"/>
      <c r="B139" s="353">
        <v>10</v>
      </c>
      <c r="C139" s="354"/>
      <c r="D139" s="355"/>
      <c r="E139" s="355"/>
      <c r="F139" s="354"/>
      <c r="G139" s="356"/>
      <c r="H139" s="354"/>
      <c r="I139" s="357"/>
      <c r="J139" s="358"/>
      <c r="K139" s="359"/>
      <c r="L139" s="357"/>
      <c r="M139" s="359"/>
      <c r="N139" s="390"/>
      <c r="O139" s="390"/>
      <c r="P139" s="357"/>
      <c r="Q139" s="357"/>
      <c r="R139" s="357"/>
      <c r="S139" s="363"/>
      <c r="T139" s="364"/>
      <c r="U139" s="13"/>
    </row>
    <row r="140" spans="1:21" ht="24.75" x14ac:dyDescent="0.25">
      <c r="A140" s="310"/>
      <c r="B140" s="295"/>
      <c r="C140" s="295"/>
      <c r="D140" s="295"/>
      <c r="E140" s="368" t="s">
        <v>307</v>
      </c>
      <c r="F140" s="369">
        <f>COUNTA(F130:F139)</f>
        <v>0</v>
      </c>
      <c r="G140" s="370">
        <f>COUNTA(G130:G139)</f>
        <v>0</v>
      </c>
      <c r="H140" s="375"/>
      <c r="I140" s="375"/>
      <c r="J140" s="376"/>
      <c r="K140" s="375"/>
      <c r="L140" s="724" t="s">
        <v>308</v>
      </c>
      <c r="M140" s="724"/>
      <c r="N140" s="373">
        <f>SUM(N130:N139)</f>
        <v>0</v>
      </c>
      <c r="O140" s="374">
        <f>SUM(O130:O139)</f>
        <v>0</v>
      </c>
      <c r="P140" s="295"/>
      <c r="R140" s="295"/>
      <c r="S140" s="314"/>
      <c r="T140" s="379"/>
      <c r="U140" s="380"/>
    </row>
    <row r="141" spans="1:21" ht="25.5" customHeight="1" x14ac:dyDescent="0.25">
      <c r="A141" s="310"/>
      <c r="B141" s="295"/>
      <c r="C141" s="295"/>
      <c r="D141" s="295"/>
      <c r="E141" s="391"/>
      <c r="F141" s="392"/>
      <c r="G141" s="392"/>
      <c r="H141" s="375"/>
      <c r="I141" s="375"/>
      <c r="J141" s="376"/>
      <c r="K141" s="375"/>
      <c r="L141" s="725" t="s">
        <v>309</v>
      </c>
      <c r="M141" s="725"/>
      <c r="N141" s="377">
        <f>SUMIF(M130:M139,"&lt;=31/12/2025",N130:N139)</f>
        <v>0</v>
      </c>
      <c r="O141" s="378">
        <f>SUMIF(M130:M139,"&lt;=31/12/2025",O130:O139)</f>
        <v>0</v>
      </c>
      <c r="P141" s="295"/>
      <c r="R141" s="295"/>
      <c r="S141" s="314"/>
      <c r="T141" s="379"/>
      <c r="U141" s="380"/>
    </row>
    <row r="142" spans="1:21" ht="25.5" customHeight="1" x14ac:dyDescent="0.25">
      <c r="A142" s="310"/>
      <c r="B142" s="295"/>
      <c r="C142" s="295"/>
      <c r="D142" s="295"/>
      <c r="E142" s="391"/>
      <c r="F142" s="392"/>
      <c r="G142" s="392"/>
      <c r="H142" s="375"/>
      <c r="I142" s="375"/>
      <c r="J142" s="376"/>
      <c r="K142" s="375"/>
      <c r="L142" s="726" t="s">
        <v>310</v>
      </c>
      <c r="M142" s="726"/>
      <c r="N142" s="382">
        <f>SUMIF(M130:M139,"&gt;31/12/2025",N130:N139)</f>
        <v>0</v>
      </c>
      <c r="O142" s="383">
        <f>SUMIF(M130:M139,"&gt;31/12/2025",O130:O139)</f>
        <v>0</v>
      </c>
      <c r="P142" s="295"/>
      <c r="R142" s="295"/>
      <c r="S142" s="314"/>
      <c r="T142" s="379"/>
      <c r="U142" s="380"/>
    </row>
    <row r="143" spans="1:21" x14ac:dyDescent="0.25">
      <c r="A143" s="385"/>
      <c r="B143" s="294"/>
      <c r="C143" s="131"/>
      <c r="D143" s="131"/>
      <c r="E143" s="131"/>
      <c r="F143" s="294"/>
      <c r="G143" s="131"/>
      <c r="H143" s="131"/>
      <c r="I143" s="294"/>
      <c r="J143" s="294"/>
      <c r="K143" s="131"/>
      <c r="L143" s="131"/>
      <c r="M143" s="131"/>
      <c r="N143" s="131"/>
      <c r="O143" s="131"/>
      <c r="P143" s="131"/>
      <c r="Q143" s="131"/>
      <c r="R143" s="131"/>
      <c r="S143" s="388"/>
      <c r="T143" s="389"/>
      <c r="U143" s="136"/>
    </row>
    <row r="144" spans="1:21" x14ac:dyDescent="0.25">
      <c r="A144" s="304"/>
      <c r="B144" s="9"/>
      <c r="C144" s="6"/>
      <c r="D144" s="6"/>
      <c r="E144" s="6"/>
      <c r="F144" s="9"/>
      <c r="G144" s="6"/>
      <c r="H144" s="6"/>
      <c r="I144" s="9"/>
      <c r="J144" s="9"/>
      <c r="K144" s="6"/>
      <c r="L144" s="6"/>
      <c r="M144" s="6"/>
      <c r="N144" s="6"/>
      <c r="O144" s="6"/>
      <c r="P144" s="6"/>
      <c r="Q144" s="6"/>
      <c r="R144" s="6"/>
      <c r="S144" s="305"/>
      <c r="T144" s="305"/>
      <c r="U144" s="10"/>
    </row>
    <row r="145" spans="1:21" ht="27.75" x14ac:dyDescent="0.25">
      <c r="A145" s="306" t="s">
        <v>10</v>
      </c>
      <c r="B145" s="734" t="s">
        <v>38</v>
      </c>
      <c r="C145" s="734"/>
      <c r="E145" s="735" t="s">
        <v>271</v>
      </c>
      <c r="F145" s="735"/>
      <c r="G145" s="736">
        <f>VLOOKUP(B145,'Urbano.Piano inv. forn'!$D$20:$H$39,3,FALSE())</f>
        <v>0</v>
      </c>
      <c r="H145" s="736"/>
      <c r="I145" s="1"/>
      <c r="J145" s="735" t="s">
        <v>272</v>
      </c>
      <c r="K145" s="735"/>
      <c r="L145" s="736">
        <f>VLOOKUP(B145,'Urbano.Piano inv. forn'!$D$20:$H$39,4,FALSE())</f>
        <v>0</v>
      </c>
      <c r="M145" s="736"/>
      <c r="O145" s="307" t="s">
        <v>273</v>
      </c>
      <c r="P145" s="308"/>
      <c r="R145" s="309" t="s">
        <v>274</v>
      </c>
      <c r="S145" s="727"/>
      <c r="T145" s="727"/>
      <c r="U145" s="13"/>
    </row>
    <row r="146" spans="1:21" x14ac:dyDescent="0.25">
      <c r="A146" s="310"/>
      <c r="B146" s="311"/>
      <c r="C146" s="311"/>
      <c r="E146" s="312"/>
      <c r="F146" s="312"/>
      <c r="G146" s="313"/>
      <c r="H146" s="313"/>
      <c r="I146" s="1"/>
      <c r="J146" s="312"/>
      <c r="K146" s="312"/>
      <c r="L146" s="313"/>
      <c r="M146" s="313"/>
      <c r="O146" s="314"/>
      <c r="R146" s="295"/>
      <c r="S146" s="315"/>
      <c r="U146" s="316"/>
    </row>
    <row r="147" spans="1:21" ht="28.5" customHeight="1" x14ac:dyDescent="0.25">
      <c r="A147" s="728" t="s">
        <v>15</v>
      </c>
      <c r="B147" s="728"/>
      <c r="C147" s="728"/>
      <c r="D147" s="728"/>
      <c r="E147" s="729">
        <f>VLOOKUP(B145,'Urbano.Piano inv. forn'!$D$20:$V$39,17,FALSE())</f>
        <v>0</v>
      </c>
      <c r="F147" s="729"/>
      <c r="G147" s="729"/>
      <c r="H147" s="729"/>
      <c r="I147" s="1"/>
      <c r="J147" s="730" t="s">
        <v>61</v>
      </c>
      <c r="K147" s="730"/>
      <c r="L147" s="729">
        <f>VLOOKUP(B145,'Urbano.Piano inv. forn'!$D$20:$V$39,19,FALSE())</f>
        <v>0</v>
      </c>
      <c r="M147" s="729"/>
      <c r="N147" s="317"/>
      <c r="O147" s="318" t="s">
        <v>17</v>
      </c>
      <c r="P147" s="319">
        <f>L147+E147</f>
        <v>0</v>
      </c>
      <c r="R147" s="309" t="s">
        <v>275</v>
      </c>
      <c r="S147" s="727"/>
      <c r="T147" s="727"/>
      <c r="U147" s="316"/>
    </row>
    <row r="148" spans="1:21" x14ac:dyDescent="0.25">
      <c r="A148" s="310"/>
      <c r="U148" s="13"/>
    </row>
    <row r="149" spans="1:21" ht="46.35" customHeight="1" x14ac:dyDescent="0.25">
      <c r="A149" s="731" t="s">
        <v>276</v>
      </c>
      <c r="B149" s="732" t="s">
        <v>277</v>
      </c>
      <c r="C149" s="732" t="s">
        <v>278</v>
      </c>
      <c r="D149" s="324" t="s">
        <v>279</v>
      </c>
      <c r="E149" s="325" t="s">
        <v>280</v>
      </c>
      <c r="F149" s="324" t="s">
        <v>281</v>
      </c>
      <c r="G149" s="324" t="s">
        <v>282</v>
      </c>
      <c r="H149" s="326" t="s">
        <v>235</v>
      </c>
      <c r="I149" s="326" t="s">
        <v>283</v>
      </c>
      <c r="J149" s="326" t="s">
        <v>284</v>
      </c>
      <c r="K149" s="326" t="s">
        <v>285</v>
      </c>
      <c r="L149" s="326" t="s">
        <v>286</v>
      </c>
      <c r="M149" s="326" t="s">
        <v>287</v>
      </c>
      <c r="N149" s="326" t="s">
        <v>288</v>
      </c>
      <c r="O149" s="326" t="s">
        <v>289</v>
      </c>
      <c r="P149" s="326" t="s">
        <v>290</v>
      </c>
      <c r="Q149" s="326" t="s">
        <v>291</v>
      </c>
      <c r="R149" s="326" t="s">
        <v>292</v>
      </c>
      <c r="S149" s="326" t="s">
        <v>293</v>
      </c>
      <c r="T149" s="733" t="s">
        <v>294</v>
      </c>
      <c r="U149" s="328"/>
    </row>
    <row r="150" spans="1:21" ht="24" x14ac:dyDescent="0.25">
      <c r="A150" s="731"/>
      <c r="B150" s="732"/>
      <c r="C150" s="732"/>
      <c r="D150" s="330" t="s">
        <v>295</v>
      </c>
      <c r="E150" s="330" t="s">
        <v>296</v>
      </c>
      <c r="F150" s="330" t="s">
        <v>297</v>
      </c>
      <c r="G150" s="330" t="s">
        <v>297</v>
      </c>
      <c r="H150" s="330" t="s">
        <v>298</v>
      </c>
      <c r="I150" s="330" t="s">
        <v>34</v>
      </c>
      <c r="J150" s="330" t="s">
        <v>299</v>
      </c>
      <c r="K150" s="330" t="s">
        <v>300</v>
      </c>
      <c r="L150" s="330" t="s">
        <v>301</v>
      </c>
      <c r="M150" s="330" t="s">
        <v>300</v>
      </c>
      <c r="N150" s="330" t="s">
        <v>302</v>
      </c>
      <c r="O150" s="330" t="s">
        <v>266</v>
      </c>
      <c r="P150" s="330" t="s">
        <v>303</v>
      </c>
      <c r="Q150" s="330" t="s">
        <v>304</v>
      </c>
      <c r="R150" s="330" t="s">
        <v>305</v>
      </c>
      <c r="S150" s="330" t="s">
        <v>305</v>
      </c>
      <c r="T150" s="733"/>
      <c r="U150" s="328"/>
    </row>
    <row r="151" spans="1:21" x14ac:dyDescent="0.25">
      <c r="A151" s="723" t="str">
        <f>B145</f>
        <v>urb.m.3</v>
      </c>
      <c r="B151" s="332">
        <v>1</v>
      </c>
      <c r="C151" s="333"/>
      <c r="D151" s="334"/>
      <c r="E151" s="334"/>
      <c r="F151" s="333"/>
      <c r="G151" s="335"/>
      <c r="H151" s="336"/>
      <c r="I151" s="337"/>
      <c r="J151" s="338"/>
      <c r="K151" s="339"/>
      <c r="L151" s="337"/>
      <c r="M151" s="339"/>
      <c r="N151" s="340"/>
      <c r="O151" s="340"/>
      <c r="P151" s="337"/>
      <c r="Q151" s="337"/>
      <c r="R151" s="337"/>
      <c r="S151" s="341"/>
      <c r="T151" s="342"/>
      <c r="U151" s="13"/>
    </row>
    <row r="152" spans="1:21" x14ac:dyDescent="0.25">
      <c r="A152" s="723"/>
      <c r="B152" s="343">
        <v>2</v>
      </c>
      <c r="C152" s="344"/>
      <c r="D152" s="345"/>
      <c r="E152" s="345"/>
      <c r="F152" s="344"/>
      <c r="G152" s="346"/>
      <c r="H152" s="344"/>
      <c r="I152" s="347"/>
      <c r="J152" s="348"/>
      <c r="K152" s="349"/>
      <c r="L152" s="347"/>
      <c r="M152" s="349"/>
      <c r="N152" s="350"/>
      <c r="O152" s="350"/>
      <c r="P152" s="347"/>
      <c r="Q152" s="347" t="s">
        <v>306</v>
      </c>
      <c r="R152" s="347"/>
      <c r="S152" s="351"/>
      <c r="T152" s="352"/>
      <c r="U152" s="13"/>
    </row>
    <row r="153" spans="1:21" x14ac:dyDescent="0.25">
      <c r="A153" s="723"/>
      <c r="B153" s="343">
        <v>3</v>
      </c>
      <c r="C153" s="344"/>
      <c r="D153" s="345"/>
      <c r="E153" s="345"/>
      <c r="F153" s="344"/>
      <c r="G153" s="346"/>
      <c r="H153" s="344"/>
      <c r="I153" s="347"/>
      <c r="J153" s="348"/>
      <c r="K153" s="349"/>
      <c r="L153" s="347"/>
      <c r="M153" s="349"/>
      <c r="N153" s="350"/>
      <c r="O153" s="350"/>
      <c r="P153" s="347"/>
      <c r="Q153" s="347"/>
      <c r="R153" s="347"/>
      <c r="S153" s="351"/>
      <c r="T153" s="352"/>
      <c r="U153" s="13"/>
    </row>
    <row r="154" spans="1:21" x14ac:dyDescent="0.25">
      <c r="A154" s="723"/>
      <c r="B154" s="343">
        <v>4</v>
      </c>
      <c r="C154" s="344"/>
      <c r="D154" s="345"/>
      <c r="E154" s="345"/>
      <c r="F154" s="344"/>
      <c r="G154" s="346"/>
      <c r="H154" s="344"/>
      <c r="I154" s="347"/>
      <c r="J154" s="348"/>
      <c r="K154" s="349"/>
      <c r="L154" s="347"/>
      <c r="M154" s="349"/>
      <c r="N154" s="350"/>
      <c r="O154" s="350"/>
      <c r="P154" s="347"/>
      <c r="Q154" s="347"/>
      <c r="R154" s="347"/>
      <c r="S154" s="351"/>
      <c r="T154" s="352"/>
      <c r="U154" s="13"/>
    </row>
    <row r="155" spans="1:21" x14ac:dyDescent="0.25">
      <c r="A155" s="723"/>
      <c r="B155" s="343">
        <v>5</v>
      </c>
      <c r="C155" s="344"/>
      <c r="D155" s="345"/>
      <c r="E155" s="345"/>
      <c r="F155" s="344"/>
      <c r="G155" s="346"/>
      <c r="H155" s="344"/>
      <c r="I155" s="347"/>
      <c r="J155" s="348"/>
      <c r="K155" s="349"/>
      <c r="L155" s="347"/>
      <c r="M155" s="349"/>
      <c r="N155" s="350"/>
      <c r="O155" s="350"/>
      <c r="P155" s="347"/>
      <c r="Q155" s="347"/>
      <c r="R155" s="347"/>
      <c r="S155" s="351"/>
      <c r="T155" s="352"/>
      <c r="U155" s="13"/>
    </row>
    <row r="156" spans="1:21" x14ac:dyDescent="0.25">
      <c r="A156" s="723"/>
      <c r="B156" s="343">
        <v>6</v>
      </c>
      <c r="C156" s="344"/>
      <c r="D156" s="345"/>
      <c r="E156" s="345"/>
      <c r="F156" s="344"/>
      <c r="G156" s="346"/>
      <c r="H156" s="344"/>
      <c r="I156" s="347"/>
      <c r="J156" s="348"/>
      <c r="K156" s="349"/>
      <c r="L156" s="347"/>
      <c r="M156" s="349"/>
      <c r="N156" s="350"/>
      <c r="O156" s="350"/>
      <c r="P156" s="347"/>
      <c r="Q156" s="347"/>
      <c r="R156" s="347"/>
      <c r="S156" s="351"/>
      <c r="T156" s="352"/>
      <c r="U156" s="13"/>
    </row>
    <row r="157" spans="1:21" x14ac:dyDescent="0.25">
      <c r="A157" s="723"/>
      <c r="B157" s="343">
        <v>7</v>
      </c>
      <c r="C157" s="344"/>
      <c r="D157" s="345"/>
      <c r="E157" s="345"/>
      <c r="F157" s="344"/>
      <c r="G157" s="346"/>
      <c r="H157" s="344"/>
      <c r="I157" s="347"/>
      <c r="J157" s="348"/>
      <c r="K157" s="349"/>
      <c r="L157" s="347"/>
      <c r="M157" s="349"/>
      <c r="N157" s="350"/>
      <c r="O157" s="350"/>
      <c r="P157" s="347"/>
      <c r="Q157" s="347"/>
      <c r="R157" s="347"/>
      <c r="S157" s="351"/>
      <c r="T157" s="352"/>
      <c r="U157" s="13"/>
    </row>
    <row r="158" spans="1:21" x14ac:dyDescent="0.25">
      <c r="A158" s="723"/>
      <c r="B158" s="343">
        <v>8</v>
      </c>
      <c r="C158" s="344"/>
      <c r="D158" s="345"/>
      <c r="E158" s="345"/>
      <c r="F158" s="344"/>
      <c r="G158" s="346"/>
      <c r="H158" s="344"/>
      <c r="I158" s="347"/>
      <c r="J158" s="348"/>
      <c r="K158" s="349"/>
      <c r="L158" s="347"/>
      <c r="M158" s="349"/>
      <c r="N158" s="350"/>
      <c r="O158" s="350"/>
      <c r="P158" s="347"/>
      <c r="Q158" s="347"/>
      <c r="R158" s="347"/>
      <c r="S158" s="351"/>
      <c r="T158" s="352"/>
      <c r="U158" s="13"/>
    </row>
    <row r="159" spans="1:21" x14ac:dyDescent="0.25">
      <c r="A159" s="723"/>
      <c r="B159" s="343">
        <v>9</v>
      </c>
      <c r="C159" s="344"/>
      <c r="D159" s="345"/>
      <c r="E159" s="345"/>
      <c r="F159" s="344"/>
      <c r="G159" s="346"/>
      <c r="H159" s="344"/>
      <c r="I159" s="347"/>
      <c r="J159" s="348"/>
      <c r="K159" s="349"/>
      <c r="L159" s="347"/>
      <c r="M159" s="349"/>
      <c r="N159" s="350"/>
      <c r="O159" s="350"/>
      <c r="P159" s="347"/>
      <c r="Q159" s="347"/>
      <c r="R159" s="347"/>
      <c r="S159" s="351"/>
      <c r="T159" s="352"/>
      <c r="U159" s="13"/>
    </row>
    <row r="160" spans="1:21" x14ac:dyDescent="0.25">
      <c r="A160" s="723"/>
      <c r="B160" s="353">
        <v>10</v>
      </c>
      <c r="C160" s="354"/>
      <c r="D160" s="355"/>
      <c r="E160" s="355"/>
      <c r="F160" s="354"/>
      <c r="G160" s="356"/>
      <c r="H160" s="354"/>
      <c r="I160" s="357"/>
      <c r="J160" s="358"/>
      <c r="K160" s="359"/>
      <c r="L160" s="357"/>
      <c r="M160" s="359"/>
      <c r="N160" s="390"/>
      <c r="O160" s="390"/>
      <c r="P160" s="357"/>
      <c r="Q160" s="357"/>
      <c r="R160" s="357"/>
      <c r="S160" s="363"/>
      <c r="T160" s="364"/>
      <c r="U160" s="13"/>
    </row>
    <row r="161" spans="1:21" ht="24.75" x14ac:dyDescent="0.25">
      <c r="A161" s="310"/>
      <c r="B161" s="295"/>
      <c r="C161" s="295"/>
      <c r="D161" s="295"/>
      <c r="E161" s="368" t="s">
        <v>307</v>
      </c>
      <c r="F161" s="369">
        <f>COUNTA(F151:F160)</f>
        <v>0</v>
      </c>
      <c r="G161" s="370">
        <f>COUNTA(G151:G160)</f>
        <v>0</v>
      </c>
      <c r="H161" s="375"/>
      <c r="I161" s="375"/>
      <c r="J161" s="376"/>
      <c r="K161" s="375"/>
      <c r="L161" s="724" t="s">
        <v>308</v>
      </c>
      <c r="M161" s="724"/>
      <c r="N161" s="373">
        <f>SUM(N151:N160)</f>
        <v>0</v>
      </c>
      <c r="O161" s="374">
        <f>SUM(O151:O160)</f>
        <v>0</v>
      </c>
      <c r="P161" s="295"/>
      <c r="R161" s="295"/>
      <c r="S161" s="314"/>
      <c r="T161" s="379"/>
      <c r="U161" s="380"/>
    </row>
    <row r="162" spans="1:21" ht="23.25" customHeight="1" x14ac:dyDescent="0.25">
      <c r="A162" s="310"/>
      <c r="B162" s="295"/>
      <c r="C162" s="295"/>
      <c r="D162" s="295"/>
      <c r="E162" s="391"/>
      <c r="F162" s="392"/>
      <c r="G162" s="392"/>
      <c r="H162" s="375"/>
      <c r="I162" s="375"/>
      <c r="J162" s="376"/>
      <c r="K162" s="375"/>
      <c r="L162" s="725" t="s">
        <v>309</v>
      </c>
      <c r="M162" s="725"/>
      <c r="N162" s="377">
        <f>SUMIF(M151:M160,"&lt;=31/12/2025",N151:N160)</f>
        <v>0</v>
      </c>
      <c r="O162" s="378">
        <f>SUMIF(M151:M160,"&lt;=31/12/2025",O151:O160)</f>
        <v>0</v>
      </c>
      <c r="P162" s="295"/>
      <c r="R162" s="295"/>
      <c r="S162" s="314"/>
      <c r="T162" s="379"/>
      <c r="U162" s="380"/>
    </row>
    <row r="163" spans="1:21" ht="23.25" customHeight="1" x14ac:dyDescent="0.25">
      <c r="A163" s="310"/>
      <c r="B163" s="295"/>
      <c r="C163" s="295"/>
      <c r="D163" s="295"/>
      <c r="E163" s="391"/>
      <c r="F163" s="392"/>
      <c r="G163" s="392"/>
      <c r="H163" s="375"/>
      <c r="I163" s="375"/>
      <c r="J163" s="376"/>
      <c r="K163" s="375"/>
      <c r="L163" s="726" t="s">
        <v>310</v>
      </c>
      <c r="M163" s="726"/>
      <c r="N163" s="382">
        <f>SUMIF(M151:M160,"&gt;31/12/2025",N151:N160)</f>
        <v>0</v>
      </c>
      <c r="O163" s="383">
        <f>SUMIF(M151:M160,"&gt;31/12/2025",O151:O160)</f>
        <v>0</v>
      </c>
      <c r="P163" s="295"/>
      <c r="R163" s="295"/>
      <c r="S163" s="314"/>
      <c r="T163" s="379"/>
      <c r="U163" s="380"/>
    </row>
    <row r="164" spans="1:21" x14ac:dyDescent="0.25">
      <c r="A164" s="385"/>
      <c r="B164" s="294"/>
      <c r="C164" s="131"/>
      <c r="D164" s="131"/>
      <c r="E164" s="131"/>
      <c r="F164" s="294"/>
      <c r="G164" s="131"/>
      <c r="H164" s="131"/>
      <c r="I164" s="294"/>
      <c r="J164" s="294"/>
      <c r="K164" s="131"/>
      <c r="L164" s="131"/>
      <c r="M164" s="131"/>
      <c r="N164" s="131"/>
      <c r="O164" s="131"/>
      <c r="P164" s="131"/>
      <c r="Q164" s="131"/>
      <c r="R164" s="131"/>
      <c r="S164" s="388"/>
      <c r="T164" s="389"/>
      <c r="U164" s="136"/>
    </row>
    <row r="165" spans="1:21" x14ac:dyDescent="0.25">
      <c r="A165" s="304"/>
      <c r="B165" s="9"/>
      <c r="C165" s="6"/>
      <c r="D165" s="6"/>
      <c r="E165" s="6"/>
      <c r="F165" s="9"/>
      <c r="G165" s="6"/>
      <c r="H165" s="6"/>
      <c r="I165" s="9"/>
      <c r="J165" s="9"/>
      <c r="K165" s="6"/>
      <c r="L165" s="6"/>
      <c r="M165" s="6"/>
      <c r="N165" s="6"/>
      <c r="O165" s="6"/>
      <c r="P165" s="6"/>
      <c r="Q165" s="6"/>
      <c r="R165" s="6"/>
      <c r="S165" s="305"/>
      <c r="T165" s="305"/>
      <c r="U165" s="10"/>
    </row>
    <row r="166" spans="1:21" ht="27.75" x14ac:dyDescent="0.25">
      <c r="A166" s="306" t="s">
        <v>10</v>
      </c>
      <c r="B166" s="734" t="s">
        <v>39</v>
      </c>
      <c r="C166" s="734"/>
      <c r="E166" s="735" t="s">
        <v>271</v>
      </c>
      <c r="F166" s="735"/>
      <c r="G166" s="736">
        <f>VLOOKUP(B166,'Urbano.Piano inv. forn'!$D$20:$H$39,3,FALSE())</f>
        <v>0</v>
      </c>
      <c r="H166" s="736"/>
      <c r="I166" s="1"/>
      <c r="J166" s="735" t="s">
        <v>272</v>
      </c>
      <c r="K166" s="735"/>
      <c r="L166" s="736">
        <f>VLOOKUP(B166,'Urbano.Piano inv. forn'!$D$20:$H$39,4,FALSE())</f>
        <v>0</v>
      </c>
      <c r="M166" s="736"/>
      <c r="O166" s="307" t="s">
        <v>273</v>
      </c>
      <c r="P166" s="308"/>
      <c r="R166" s="309" t="s">
        <v>274</v>
      </c>
      <c r="S166" s="727"/>
      <c r="T166" s="727"/>
      <c r="U166" s="13"/>
    </row>
    <row r="167" spans="1:21" x14ac:dyDescent="0.25">
      <c r="A167" s="310"/>
      <c r="B167" s="311"/>
      <c r="C167" s="311"/>
      <c r="E167" s="312"/>
      <c r="F167" s="312"/>
      <c r="G167" s="313"/>
      <c r="H167" s="313"/>
      <c r="I167" s="1"/>
      <c r="J167" s="312"/>
      <c r="K167" s="312"/>
      <c r="L167" s="313"/>
      <c r="M167" s="313"/>
      <c r="O167" s="314"/>
      <c r="R167" s="295"/>
      <c r="S167" s="315"/>
      <c r="U167" s="316"/>
    </row>
    <row r="168" spans="1:21" ht="28.5" customHeight="1" x14ac:dyDescent="0.25">
      <c r="A168" s="728" t="s">
        <v>15</v>
      </c>
      <c r="B168" s="728"/>
      <c r="C168" s="728"/>
      <c r="D168" s="728"/>
      <c r="E168" s="729">
        <f>VLOOKUP(B166,'Urbano.Piano inv. forn'!$D$20:$V$39,17,FALSE())</f>
        <v>0</v>
      </c>
      <c r="F168" s="729"/>
      <c r="G168" s="729"/>
      <c r="H168" s="729"/>
      <c r="I168" s="1"/>
      <c r="J168" s="730" t="s">
        <v>61</v>
      </c>
      <c r="K168" s="730"/>
      <c r="L168" s="729">
        <f>VLOOKUP(B166,'Urbano.Piano inv. forn'!$D$20:$V$39,19,FALSE())</f>
        <v>0</v>
      </c>
      <c r="M168" s="729"/>
      <c r="N168" s="317"/>
      <c r="O168" s="318" t="s">
        <v>17</v>
      </c>
      <c r="P168" s="319">
        <f>L168+E168</f>
        <v>0</v>
      </c>
      <c r="R168" s="309" t="s">
        <v>275</v>
      </c>
      <c r="S168" s="727"/>
      <c r="T168" s="727"/>
      <c r="U168" s="316"/>
    </row>
    <row r="169" spans="1:21" x14ac:dyDescent="0.25">
      <c r="A169" s="310"/>
      <c r="U169" s="13"/>
    </row>
    <row r="170" spans="1:21" ht="46.35" customHeight="1" x14ac:dyDescent="0.25">
      <c r="A170" s="731" t="s">
        <v>276</v>
      </c>
      <c r="B170" s="732" t="s">
        <v>277</v>
      </c>
      <c r="C170" s="732" t="s">
        <v>278</v>
      </c>
      <c r="D170" s="324" t="s">
        <v>279</v>
      </c>
      <c r="E170" s="325" t="s">
        <v>280</v>
      </c>
      <c r="F170" s="324" t="s">
        <v>281</v>
      </c>
      <c r="G170" s="324" t="s">
        <v>282</v>
      </c>
      <c r="H170" s="326" t="s">
        <v>235</v>
      </c>
      <c r="I170" s="326" t="s">
        <v>283</v>
      </c>
      <c r="J170" s="326" t="s">
        <v>284</v>
      </c>
      <c r="K170" s="326" t="s">
        <v>285</v>
      </c>
      <c r="L170" s="326" t="s">
        <v>286</v>
      </c>
      <c r="M170" s="326" t="s">
        <v>287</v>
      </c>
      <c r="N170" s="326" t="s">
        <v>288</v>
      </c>
      <c r="O170" s="326" t="s">
        <v>289</v>
      </c>
      <c r="P170" s="326" t="s">
        <v>290</v>
      </c>
      <c r="Q170" s="326" t="s">
        <v>291</v>
      </c>
      <c r="R170" s="326" t="s">
        <v>292</v>
      </c>
      <c r="S170" s="326" t="s">
        <v>293</v>
      </c>
      <c r="T170" s="733" t="s">
        <v>294</v>
      </c>
      <c r="U170" s="328"/>
    </row>
    <row r="171" spans="1:21" ht="24" x14ac:dyDescent="0.25">
      <c r="A171" s="731"/>
      <c r="B171" s="732"/>
      <c r="C171" s="732"/>
      <c r="D171" s="330" t="s">
        <v>295</v>
      </c>
      <c r="E171" s="330" t="s">
        <v>296</v>
      </c>
      <c r="F171" s="330" t="s">
        <v>297</v>
      </c>
      <c r="G171" s="330" t="s">
        <v>297</v>
      </c>
      <c r="H171" s="330" t="s">
        <v>298</v>
      </c>
      <c r="I171" s="330" t="s">
        <v>34</v>
      </c>
      <c r="J171" s="330" t="s">
        <v>299</v>
      </c>
      <c r="K171" s="330" t="s">
        <v>300</v>
      </c>
      <c r="L171" s="330" t="s">
        <v>301</v>
      </c>
      <c r="M171" s="330" t="s">
        <v>300</v>
      </c>
      <c r="N171" s="330" t="s">
        <v>302</v>
      </c>
      <c r="O171" s="330" t="s">
        <v>266</v>
      </c>
      <c r="P171" s="330" t="s">
        <v>303</v>
      </c>
      <c r="Q171" s="330" t="s">
        <v>304</v>
      </c>
      <c r="R171" s="330" t="s">
        <v>305</v>
      </c>
      <c r="S171" s="330" t="s">
        <v>305</v>
      </c>
      <c r="T171" s="733"/>
      <c r="U171" s="328"/>
    </row>
    <row r="172" spans="1:21" x14ac:dyDescent="0.25">
      <c r="A172" s="723" t="str">
        <f>B166</f>
        <v>urb.m.4</v>
      </c>
      <c r="B172" s="332">
        <v>1</v>
      </c>
      <c r="C172" s="333"/>
      <c r="D172" s="334"/>
      <c r="E172" s="334"/>
      <c r="F172" s="333"/>
      <c r="G172" s="335"/>
      <c r="H172" s="336"/>
      <c r="I172" s="337"/>
      <c r="J172" s="338"/>
      <c r="K172" s="339"/>
      <c r="L172" s="337"/>
      <c r="M172" s="339"/>
      <c r="N172" s="340"/>
      <c r="O172" s="340"/>
      <c r="P172" s="337"/>
      <c r="Q172" s="337"/>
      <c r="R172" s="337"/>
      <c r="S172" s="341"/>
      <c r="T172" s="342"/>
      <c r="U172" s="13"/>
    </row>
    <row r="173" spans="1:21" x14ac:dyDescent="0.25">
      <c r="A173" s="723"/>
      <c r="B173" s="343">
        <v>2</v>
      </c>
      <c r="C173" s="344"/>
      <c r="D173" s="345"/>
      <c r="E173" s="345"/>
      <c r="F173" s="344"/>
      <c r="G173" s="346"/>
      <c r="H173" s="344"/>
      <c r="I173" s="347"/>
      <c r="J173" s="348"/>
      <c r="K173" s="349"/>
      <c r="L173" s="347"/>
      <c r="M173" s="349"/>
      <c r="N173" s="350"/>
      <c r="O173" s="350"/>
      <c r="P173" s="347"/>
      <c r="Q173" s="347" t="s">
        <v>306</v>
      </c>
      <c r="R173" s="347"/>
      <c r="S173" s="351"/>
      <c r="T173" s="352"/>
      <c r="U173" s="13"/>
    </row>
    <row r="174" spans="1:21" x14ac:dyDescent="0.25">
      <c r="A174" s="723"/>
      <c r="B174" s="343">
        <v>3</v>
      </c>
      <c r="C174" s="344"/>
      <c r="D174" s="345"/>
      <c r="E174" s="345"/>
      <c r="F174" s="344"/>
      <c r="G174" s="346"/>
      <c r="H174" s="344"/>
      <c r="I174" s="347"/>
      <c r="J174" s="348"/>
      <c r="K174" s="349"/>
      <c r="L174" s="347"/>
      <c r="M174" s="349"/>
      <c r="N174" s="350"/>
      <c r="O174" s="350"/>
      <c r="P174" s="347"/>
      <c r="Q174" s="347"/>
      <c r="R174" s="347"/>
      <c r="S174" s="351"/>
      <c r="T174" s="352"/>
      <c r="U174" s="13"/>
    </row>
    <row r="175" spans="1:21" x14ac:dyDescent="0.25">
      <c r="A175" s="723"/>
      <c r="B175" s="343">
        <v>4</v>
      </c>
      <c r="C175" s="344"/>
      <c r="D175" s="345"/>
      <c r="E175" s="345"/>
      <c r="F175" s="344"/>
      <c r="G175" s="346"/>
      <c r="H175" s="344"/>
      <c r="I175" s="347"/>
      <c r="J175" s="348"/>
      <c r="K175" s="349"/>
      <c r="L175" s="347"/>
      <c r="M175" s="349"/>
      <c r="N175" s="350"/>
      <c r="O175" s="350"/>
      <c r="P175" s="347"/>
      <c r="Q175" s="347"/>
      <c r="R175" s="347"/>
      <c r="S175" s="351"/>
      <c r="T175" s="352"/>
      <c r="U175" s="13"/>
    </row>
    <row r="176" spans="1:21" x14ac:dyDescent="0.25">
      <c r="A176" s="723"/>
      <c r="B176" s="343">
        <v>5</v>
      </c>
      <c r="C176" s="344"/>
      <c r="D176" s="345"/>
      <c r="E176" s="345"/>
      <c r="F176" s="344"/>
      <c r="G176" s="346"/>
      <c r="H176" s="344"/>
      <c r="I176" s="347"/>
      <c r="J176" s="348"/>
      <c r="K176" s="349"/>
      <c r="L176" s="347"/>
      <c r="M176" s="349"/>
      <c r="N176" s="350"/>
      <c r="O176" s="350"/>
      <c r="P176" s="347"/>
      <c r="Q176" s="347"/>
      <c r="R176" s="347"/>
      <c r="S176" s="351"/>
      <c r="T176" s="352"/>
      <c r="U176" s="13"/>
    </row>
    <row r="177" spans="1:21" x14ac:dyDescent="0.25">
      <c r="A177" s="723"/>
      <c r="B177" s="343">
        <v>6</v>
      </c>
      <c r="C177" s="344"/>
      <c r="D177" s="345"/>
      <c r="E177" s="345"/>
      <c r="F177" s="344"/>
      <c r="G177" s="346"/>
      <c r="H177" s="344"/>
      <c r="I177" s="347"/>
      <c r="J177" s="348"/>
      <c r="K177" s="349"/>
      <c r="L177" s="347"/>
      <c r="M177" s="349"/>
      <c r="N177" s="350"/>
      <c r="O177" s="350"/>
      <c r="P177" s="347"/>
      <c r="Q177" s="347"/>
      <c r="R177" s="347"/>
      <c r="S177" s="351"/>
      <c r="T177" s="352"/>
      <c r="U177" s="13"/>
    </row>
    <row r="178" spans="1:21" x14ac:dyDescent="0.25">
      <c r="A178" s="723"/>
      <c r="B178" s="343">
        <v>7</v>
      </c>
      <c r="C178" s="344"/>
      <c r="D178" s="345"/>
      <c r="E178" s="345"/>
      <c r="F178" s="344"/>
      <c r="G178" s="346"/>
      <c r="H178" s="344"/>
      <c r="I178" s="347"/>
      <c r="J178" s="348"/>
      <c r="K178" s="349"/>
      <c r="L178" s="347"/>
      <c r="M178" s="349"/>
      <c r="N178" s="350"/>
      <c r="O178" s="350"/>
      <c r="P178" s="347"/>
      <c r="Q178" s="347"/>
      <c r="R178" s="347"/>
      <c r="S178" s="351"/>
      <c r="T178" s="352"/>
      <c r="U178" s="13"/>
    </row>
    <row r="179" spans="1:21" x14ac:dyDescent="0.25">
      <c r="A179" s="723"/>
      <c r="B179" s="343">
        <v>8</v>
      </c>
      <c r="C179" s="344"/>
      <c r="D179" s="345"/>
      <c r="E179" s="345"/>
      <c r="F179" s="344"/>
      <c r="G179" s="346"/>
      <c r="H179" s="344"/>
      <c r="I179" s="347"/>
      <c r="J179" s="348"/>
      <c r="K179" s="349"/>
      <c r="L179" s="347"/>
      <c r="M179" s="349"/>
      <c r="N179" s="350"/>
      <c r="O179" s="350"/>
      <c r="P179" s="347"/>
      <c r="Q179" s="347"/>
      <c r="R179" s="347"/>
      <c r="S179" s="351"/>
      <c r="T179" s="352"/>
      <c r="U179" s="13"/>
    </row>
    <row r="180" spans="1:21" x14ac:dyDescent="0.25">
      <c r="A180" s="723"/>
      <c r="B180" s="343">
        <v>9</v>
      </c>
      <c r="C180" s="344"/>
      <c r="D180" s="345"/>
      <c r="E180" s="345"/>
      <c r="F180" s="344"/>
      <c r="G180" s="346"/>
      <c r="H180" s="344"/>
      <c r="I180" s="347"/>
      <c r="J180" s="348"/>
      <c r="K180" s="349"/>
      <c r="L180" s="347"/>
      <c r="M180" s="349"/>
      <c r="N180" s="350"/>
      <c r="O180" s="350"/>
      <c r="P180" s="347"/>
      <c r="Q180" s="347"/>
      <c r="R180" s="347"/>
      <c r="S180" s="351"/>
      <c r="T180" s="352"/>
      <c r="U180" s="13"/>
    </row>
    <row r="181" spans="1:21" x14ac:dyDescent="0.25">
      <c r="A181" s="723"/>
      <c r="B181" s="353">
        <v>10</v>
      </c>
      <c r="C181" s="354"/>
      <c r="D181" s="355"/>
      <c r="E181" s="355"/>
      <c r="F181" s="354"/>
      <c r="G181" s="356"/>
      <c r="H181" s="354"/>
      <c r="I181" s="357"/>
      <c r="J181" s="358"/>
      <c r="K181" s="359"/>
      <c r="L181" s="357"/>
      <c r="M181" s="359"/>
      <c r="N181" s="390"/>
      <c r="O181" s="390"/>
      <c r="P181" s="357"/>
      <c r="Q181" s="357"/>
      <c r="R181" s="357"/>
      <c r="S181" s="363"/>
      <c r="T181" s="364"/>
      <c r="U181" s="13"/>
    </row>
    <row r="182" spans="1:21" ht="24.75" x14ac:dyDescent="0.25">
      <c r="A182" s="310"/>
      <c r="B182" s="295"/>
      <c r="C182" s="295"/>
      <c r="D182" s="295"/>
      <c r="E182" s="368" t="s">
        <v>307</v>
      </c>
      <c r="F182" s="369">
        <f>COUNTA(F172:F181)</f>
        <v>0</v>
      </c>
      <c r="G182" s="370">
        <f>COUNTA(G172:G181)</f>
        <v>0</v>
      </c>
      <c r="H182" s="375"/>
      <c r="I182" s="375"/>
      <c r="J182" s="376"/>
      <c r="K182" s="375"/>
      <c r="L182" s="724" t="s">
        <v>308</v>
      </c>
      <c r="M182" s="724"/>
      <c r="N182" s="373">
        <f>SUM(N172:N181)</f>
        <v>0</v>
      </c>
      <c r="O182" s="374">
        <f>SUM(O172:O181)</f>
        <v>0</v>
      </c>
      <c r="P182" s="295"/>
      <c r="R182" s="295"/>
      <c r="S182" s="314"/>
      <c r="T182" s="379"/>
      <c r="U182" s="380"/>
    </row>
    <row r="183" spans="1:21" ht="25.5" customHeight="1" x14ac:dyDescent="0.25">
      <c r="A183" s="310"/>
      <c r="B183" s="295"/>
      <c r="C183" s="295"/>
      <c r="D183" s="295"/>
      <c r="E183" s="391"/>
      <c r="F183" s="392"/>
      <c r="G183" s="392"/>
      <c r="H183" s="375"/>
      <c r="I183" s="375"/>
      <c r="J183" s="376"/>
      <c r="K183" s="375"/>
      <c r="L183" s="725" t="s">
        <v>309</v>
      </c>
      <c r="M183" s="725"/>
      <c r="N183" s="377">
        <f>SUMIF(M172:M181,"&lt;=31/12/2025",N172:N181)</f>
        <v>0</v>
      </c>
      <c r="O183" s="378">
        <f>SUMIF(M172:M181,"&lt;=31/12/2025",O172:O181)</f>
        <v>0</v>
      </c>
      <c r="P183" s="295"/>
      <c r="R183" s="295"/>
      <c r="S183" s="314"/>
      <c r="T183" s="379"/>
      <c r="U183" s="380"/>
    </row>
    <row r="184" spans="1:21" ht="25.5" customHeight="1" x14ac:dyDescent="0.25">
      <c r="A184" s="310"/>
      <c r="B184" s="295"/>
      <c r="C184" s="295"/>
      <c r="D184" s="295"/>
      <c r="E184" s="391"/>
      <c r="F184" s="392"/>
      <c r="G184" s="392"/>
      <c r="H184" s="375"/>
      <c r="I184" s="375"/>
      <c r="J184" s="376"/>
      <c r="K184" s="375"/>
      <c r="L184" s="726" t="s">
        <v>310</v>
      </c>
      <c r="M184" s="726"/>
      <c r="N184" s="382">
        <f>SUMIF(M172:M181,"&gt;31/12/2025",N172:N181)</f>
        <v>0</v>
      </c>
      <c r="O184" s="383">
        <f>SUMIF(M172:M181,"&gt;31/12/2025",O172:O181)</f>
        <v>0</v>
      </c>
      <c r="P184" s="295"/>
      <c r="R184" s="295"/>
      <c r="S184" s="314"/>
      <c r="T184" s="379"/>
      <c r="U184" s="380"/>
    </row>
    <row r="185" spans="1:21" x14ac:dyDescent="0.25">
      <c r="A185" s="310"/>
      <c r="S185" s="384"/>
      <c r="U185" s="13"/>
    </row>
    <row r="186" spans="1:21" x14ac:dyDescent="0.25">
      <c r="A186" s="304"/>
      <c r="B186" s="9"/>
      <c r="C186" s="6"/>
      <c r="D186" s="6"/>
      <c r="E186" s="6"/>
      <c r="F186" s="9"/>
      <c r="G186" s="6"/>
      <c r="H186" s="6"/>
      <c r="I186" s="9"/>
      <c r="J186" s="9"/>
      <c r="K186" s="6"/>
      <c r="L186" s="6"/>
      <c r="M186" s="6"/>
      <c r="N186" s="6"/>
      <c r="O186" s="6"/>
      <c r="P186" s="6"/>
      <c r="Q186" s="6"/>
      <c r="R186" s="6"/>
      <c r="S186" s="305"/>
      <c r="T186" s="305"/>
      <c r="U186" s="10"/>
    </row>
    <row r="187" spans="1:21" ht="27.75" x14ac:dyDescent="0.25">
      <c r="A187" s="306" t="s">
        <v>10</v>
      </c>
      <c r="B187" s="734" t="s">
        <v>40</v>
      </c>
      <c r="C187" s="734"/>
      <c r="E187" s="735" t="s">
        <v>271</v>
      </c>
      <c r="F187" s="735"/>
      <c r="G187" s="736">
        <f>VLOOKUP(B187,'Urbano.Piano inv. forn'!$D$20:$H$39,3,FALSE())</f>
        <v>0</v>
      </c>
      <c r="H187" s="736"/>
      <c r="I187" s="1"/>
      <c r="J187" s="735" t="s">
        <v>272</v>
      </c>
      <c r="K187" s="735"/>
      <c r="L187" s="736">
        <f>VLOOKUP(B187,'Urbano.Piano inv. forn'!$D$20:$H$39,4,FALSE())</f>
        <v>0</v>
      </c>
      <c r="M187" s="736"/>
      <c r="O187" s="307" t="s">
        <v>273</v>
      </c>
      <c r="P187" s="308"/>
      <c r="R187" s="309" t="s">
        <v>274</v>
      </c>
      <c r="S187" s="727"/>
      <c r="T187" s="727"/>
      <c r="U187" s="13"/>
    </row>
    <row r="188" spans="1:21" x14ac:dyDescent="0.25">
      <c r="A188" s="310"/>
      <c r="B188" s="311"/>
      <c r="C188" s="311"/>
      <c r="E188" s="312"/>
      <c r="F188" s="312"/>
      <c r="G188" s="313"/>
      <c r="H188" s="313"/>
      <c r="I188" s="1"/>
      <c r="J188" s="312"/>
      <c r="K188" s="312"/>
      <c r="L188" s="313"/>
      <c r="M188" s="313"/>
      <c r="O188" s="314"/>
      <c r="R188" s="295"/>
      <c r="S188" s="315"/>
      <c r="U188" s="316"/>
    </row>
    <row r="189" spans="1:21" ht="28.5" customHeight="1" x14ac:dyDescent="0.25">
      <c r="A189" s="728" t="s">
        <v>15</v>
      </c>
      <c r="B189" s="728"/>
      <c r="C189" s="728"/>
      <c r="D189" s="728"/>
      <c r="E189" s="729">
        <f>VLOOKUP(B187,'Urbano.Piano inv. forn'!$D$20:$V$39,17,FALSE())</f>
        <v>0</v>
      </c>
      <c r="F189" s="729"/>
      <c r="G189" s="729"/>
      <c r="H189" s="729"/>
      <c r="I189" s="1"/>
      <c r="J189" s="730" t="s">
        <v>61</v>
      </c>
      <c r="K189" s="730"/>
      <c r="L189" s="729">
        <f>VLOOKUP(B187,'Urbano.Piano inv. forn'!$D$20:$V$39,19,FALSE())</f>
        <v>0</v>
      </c>
      <c r="M189" s="729"/>
      <c r="N189" s="317"/>
      <c r="O189" s="318" t="s">
        <v>17</v>
      </c>
      <c r="P189" s="319">
        <f>L189+E189</f>
        <v>0</v>
      </c>
      <c r="R189" s="309" t="s">
        <v>275</v>
      </c>
      <c r="S189" s="727"/>
      <c r="T189" s="727"/>
      <c r="U189" s="316"/>
    </row>
    <row r="190" spans="1:21" x14ac:dyDescent="0.25">
      <c r="A190" s="310"/>
      <c r="U190" s="13"/>
    </row>
    <row r="191" spans="1:21" ht="46.35" customHeight="1" x14ac:dyDescent="0.25">
      <c r="A191" s="731" t="s">
        <v>276</v>
      </c>
      <c r="B191" s="732" t="s">
        <v>277</v>
      </c>
      <c r="C191" s="732" t="s">
        <v>278</v>
      </c>
      <c r="D191" s="324" t="s">
        <v>279</v>
      </c>
      <c r="E191" s="325" t="s">
        <v>280</v>
      </c>
      <c r="F191" s="324" t="s">
        <v>281</v>
      </c>
      <c r="G191" s="324" t="s">
        <v>282</v>
      </c>
      <c r="H191" s="326" t="s">
        <v>235</v>
      </c>
      <c r="I191" s="326" t="s">
        <v>283</v>
      </c>
      <c r="J191" s="326" t="s">
        <v>284</v>
      </c>
      <c r="K191" s="326" t="s">
        <v>285</v>
      </c>
      <c r="L191" s="326" t="s">
        <v>286</v>
      </c>
      <c r="M191" s="326" t="s">
        <v>287</v>
      </c>
      <c r="N191" s="326" t="s">
        <v>288</v>
      </c>
      <c r="O191" s="326" t="s">
        <v>289</v>
      </c>
      <c r="P191" s="326" t="s">
        <v>290</v>
      </c>
      <c r="Q191" s="326" t="s">
        <v>291</v>
      </c>
      <c r="R191" s="326" t="s">
        <v>292</v>
      </c>
      <c r="S191" s="326" t="s">
        <v>293</v>
      </c>
      <c r="T191" s="733" t="s">
        <v>294</v>
      </c>
      <c r="U191" s="328"/>
    </row>
    <row r="192" spans="1:21" ht="24" x14ac:dyDescent="0.25">
      <c r="A192" s="731"/>
      <c r="B192" s="732"/>
      <c r="C192" s="732"/>
      <c r="D192" s="330" t="s">
        <v>295</v>
      </c>
      <c r="E192" s="330" t="s">
        <v>296</v>
      </c>
      <c r="F192" s="330" t="s">
        <v>297</v>
      </c>
      <c r="G192" s="330" t="s">
        <v>297</v>
      </c>
      <c r="H192" s="330" t="s">
        <v>298</v>
      </c>
      <c r="I192" s="330" t="s">
        <v>34</v>
      </c>
      <c r="J192" s="330" t="s">
        <v>299</v>
      </c>
      <c r="K192" s="330" t="s">
        <v>300</v>
      </c>
      <c r="L192" s="330" t="s">
        <v>301</v>
      </c>
      <c r="M192" s="330" t="s">
        <v>300</v>
      </c>
      <c r="N192" s="330" t="s">
        <v>302</v>
      </c>
      <c r="O192" s="330" t="s">
        <v>266</v>
      </c>
      <c r="P192" s="330" t="s">
        <v>303</v>
      </c>
      <c r="Q192" s="330" t="s">
        <v>304</v>
      </c>
      <c r="R192" s="330" t="s">
        <v>305</v>
      </c>
      <c r="S192" s="330" t="s">
        <v>305</v>
      </c>
      <c r="T192" s="733"/>
      <c r="U192" s="328"/>
    </row>
    <row r="193" spans="1:21" x14ac:dyDescent="0.25">
      <c r="A193" s="723" t="str">
        <f>B187</f>
        <v>urb.m.5</v>
      </c>
      <c r="B193" s="332">
        <v>1</v>
      </c>
      <c r="C193" s="333"/>
      <c r="D193" s="334"/>
      <c r="E193" s="334"/>
      <c r="F193" s="333"/>
      <c r="G193" s="335"/>
      <c r="H193" s="336"/>
      <c r="I193" s="337"/>
      <c r="J193" s="338"/>
      <c r="K193" s="339"/>
      <c r="L193" s="337"/>
      <c r="M193" s="339"/>
      <c r="N193" s="340"/>
      <c r="O193" s="340"/>
      <c r="P193" s="337"/>
      <c r="Q193" s="337"/>
      <c r="R193" s="337"/>
      <c r="S193" s="341"/>
      <c r="T193" s="342"/>
      <c r="U193" s="13"/>
    </row>
    <row r="194" spans="1:21" x14ac:dyDescent="0.25">
      <c r="A194" s="723"/>
      <c r="B194" s="343">
        <v>2</v>
      </c>
      <c r="C194" s="344"/>
      <c r="D194" s="345"/>
      <c r="E194" s="345"/>
      <c r="F194" s="344"/>
      <c r="G194" s="346"/>
      <c r="H194" s="344"/>
      <c r="I194" s="347"/>
      <c r="J194" s="348"/>
      <c r="K194" s="349"/>
      <c r="L194" s="347"/>
      <c r="M194" s="349"/>
      <c r="N194" s="350"/>
      <c r="O194" s="350"/>
      <c r="P194" s="347"/>
      <c r="Q194" s="347" t="s">
        <v>306</v>
      </c>
      <c r="R194" s="347"/>
      <c r="S194" s="351"/>
      <c r="T194" s="352"/>
      <c r="U194" s="13"/>
    </row>
    <row r="195" spans="1:21" x14ac:dyDescent="0.25">
      <c r="A195" s="723"/>
      <c r="B195" s="343">
        <v>3</v>
      </c>
      <c r="C195" s="344"/>
      <c r="D195" s="345"/>
      <c r="E195" s="345"/>
      <c r="F195" s="344"/>
      <c r="G195" s="346"/>
      <c r="H195" s="344"/>
      <c r="I195" s="347"/>
      <c r="J195" s="348"/>
      <c r="K195" s="349"/>
      <c r="L195" s="347"/>
      <c r="M195" s="349"/>
      <c r="N195" s="350"/>
      <c r="O195" s="350"/>
      <c r="P195" s="347"/>
      <c r="Q195" s="347"/>
      <c r="R195" s="347"/>
      <c r="S195" s="351"/>
      <c r="T195" s="352"/>
      <c r="U195" s="13"/>
    </row>
    <row r="196" spans="1:21" x14ac:dyDescent="0.25">
      <c r="A196" s="723"/>
      <c r="B196" s="343">
        <v>4</v>
      </c>
      <c r="C196" s="344"/>
      <c r="D196" s="345"/>
      <c r="E196" s="345"/>
      <c r="F196" s="344"/>
      <c r="G196" s="346"/>
      <c r="H196" s="344"/>
      <c r="I196" s="347"/>
      <c r="J196" s="348"/>
      <c r="K196" s="349"/>
      <c r="L196" s="347"/>
      <c r="M196" s="349"/>
      <c r="N196" s="350"/>
      <c r="O196" s="350"/>
      <c r="P196" s="347"/>
      <c r="Q196" s="347"/>
      <c r="R196" s="347"/>
      <c r="S196" s="351"/>
      <c r="T196" s="352"/>
      <c r="U196" s="13"/>
    </row>
    <row r="197" spans="1:21" x14ac:dyDescent="0.25">
      <c r="A197" s="723"/>
      <c r="B197" s="343">
        <v>5</v>
      </c>
      <c r="C197" s="344"/>
      <c r="D197" s="345"/>
      <c r="E197" s="345"/>
      <c r="F197" s="344"/>
      <c r="G197" s="346"/>
      <c r="H197" s="344"/>
      <c r="I197" s="347"/>
      <c r="J197" s="348"/>
      <c r="K197" s="349"/>
      <c r="L197" s="347"/>
      <c r="M197" s="349"/>
      <c r="N197" s="350"/>
      <c r="O197" s="350"/>
      <c r="P197" s="347"/>
      <c r="Q197" s="347"/>
      <c r="R197" s="347"/>
      <c r="S197" s="351"/>
      <c r="T197" s="352"/>
      <c r="U197" s="13"/>
    </row>
    <row r="198" spans="1:21" x14ac:dyDescent="0.25">
      <c r="A198" s="723"/>
      <c r="B198" s="343">
        <v>6</v>
      </c>
      <c r="C198" s="344"/>
      <c r="D198" s="345"/>
      <c r="E198" s="345"/>
      <c r="F198" s="344"/>
      <c r="G198" s="346"/>
      <c r="H198" s="344"/>
      <c r="I198" s="347"/>
      <c r="J198" s="348"/>
      <c r="K198" s="349"/>
      <c r="L198" s="347"/>
      <c r="M198" s="349"/>
      <c r="N198" s="350"/>
      <c r="O198" s="350"/>
      <c r="P198" s="347"/>
      <c r="Q198" s="347"/>
      <c r="R198" s="347"/>
      <c r="S198" s="351"/>
      <c r="T198" s="352"/>
      <c r="U198" s="13"/>
    </row>
    <row r="199" spans="1:21" x14ac:dyDescent="0.25">
      <c r="A199" s="723"/>
      <c r="B199" s="343">
        <v>7</v>
      </c>
      <c r="C199" s="344"/>
      <c r="D199" s="345"/>
      <c r="E199" s="345"/>
      <c r="F199" s="344"/>
      <c r="G199" s="346"/>
      <c r="H199" s="344"/>
      <c r="I199" s="347"/>
      <c r="J199" s="348"/>
      <c r="K199" s="349"/>
      <c r="L199" s="347"/>
      <c r="M199" s="349"/>
      <c r="N199" s="350"/>
      <c r="O199" s="350"/>
      <c r="P199" s="347"/>
      <c r="Q199" s="347"/>
      <c r="R199" s="347"/>
      <c r="S199" s="351"/>
      <c r="T199" s="352"/>
      <c r="U199" s="13"/>
    </row>
    <row r="200" spans="1:21" x14ac:dyDescent="0.25">
      <c r="A200" s="723"/>
      <c r="B200" s="343">
        <v>8</v>
      </c>
      <c r="C200" s="344"/>
      <c r="D200" s="345"/>
      <c r="E200" s="345"/>
      <c r="F200" s="344"/>
      <c r="G200" s="346"/>
      <c r="H200" s="344"/>
      <c r="I200" s="347"/>
      <c r="J200" s="348"/>
      <c r="K200" s="349"/>
      <c r="L200" s="347"/>
      <c r="M200" s="349"/>
      <c r="N200" s="350"/>
      <c r="O200" s="350"/>
      <c r="P200" s="347"/>
      <c r="Q200" s="347"/>
      <c r="R200" s="347"/>
      <c r="S200" s="351"/>
      <c r="T200" s="352"/>
      <c r="U200" s="13"/>
    </row>
    <row r="201" spans="1:21" x14ac:dyDescent="0.25">
      <c r="A201" s="723"/>
      <c r="B201" s="343">
        <v>9</v>
      </c>
      <c r="C201" s="344"/>
      <c r="D201" s="345"/>
      <c r="E201" s="345"/>
      <c r="F201" s="344"/>
      <c r="G201" s="346"/>
      <c r="H201" s="344"/>
      <c r="I201" s="347"/>
      <c r="J201" s="348"/>
      <c r="K201" s="349"/>
      <c r="L201" s="347"/>
      <c r="M201" s="349"/>
      <c r="N201" s="350"/>
      <c r="O201" s="350"/>
      <c r="P201" s="347"/>
      <c r="Q201" s="347"/>
      <c r="R201" s="347"/>
      <c r="S201" s="351"/>
      <c r="T201" s="352"/>
      <c r="U201" s="13"/>
    </row>
    <row r="202" spans="1:21" x14ac:dyDescent="0.25">
      <c r="A202" s="723"/>
      <c r="B202" s="353">
        <v>10</v>
      </c>
      <c r="C202" s="354"/>
      <c r="D202" s="355"/>
      <c r="E202" s="355"/>
      <c r="F202" s="354"/>
      <c r="G202" s="356"/>
      <c r="H202" s="354"/>
      <c r="I202" s="357"/>
      <c r="J202" s="358"/>
      <c r="K202" s="359"/>
      <c r="L202" s="357"/>
      <c r="M202" s="359"/>
      <c r="N202" s="390"/>
      <c r="O202" s="390"/>
      <c r="P202" s="357"/>
      <c r="Q202" s="357"/>
      <c r="R202" s="357"/>
      <c r="S202" s="363"/>
      <c r="T202" s="364"/>
      <c r="U202" s="13"/>
    </row>
    <row r="203" spans="1:21" ht="24.75" x14ac:dyDescent="0.25">
      <c r="A203" s="310"/>
      <c r="B203" s="295"/>
      <c r="C203" s="295"/>
      <c r="D203" s="295"/>
      <c r="E203" s="368" t="s">
        <v>307</v>
      </c>
      <c r="F203" s="369">
        <f>COUNTA(F193:F202)</f>
        <v>0</v>
      </c>
      <c r="G203" s="370">
        <f>COUNTA(G193:G202)</f>
        <v>0</v>
      </c>
      <c r="H203" s="375"/>
      <c r="I203" s="375"/>
      <c r="J203" s="376"/>
      <c r="K203" s="375"/>
      <c r="L203" s="724" t="s">
        <v>308</v>
      </c>
      <c r="M203" s="724"/>
      <c r="N203" s="373">
        <f>SUM(N193:N202)</f>
        <v>0</v>
      </c>
      <c r="O203" s="374">
        <f>SUM(O193:O202)</f>
        <v>0</v>
      </c>
      <c r="P203" s="295"/>
      <c r="R203" s="295"/>
      <c r="S203" s="314"/>
      <c r="T203" s="379"/>
      <c r="U203" s="380"/>
    </row>
    <row r="204" spans="1:21" ht="26.25" customHeight="1" x14ac:dyDescent="0.25">
      <c r="A204" s="310"/>
      <c r="B204" s="295"/>
      <c r="C204" s="295"/>
      <c r="D204" s="295"/>
      <c r="E204" s="391"/>
      <c r="F204" s="392"/>
      <c r="G204" s="392"/>
      <c r="H204" s="375"/>
      <c r="I204" s="375"/>
      <c r="J204" s="376"/>
      <c r="K204" s="375"/>
      <c r="L204" s="725" t="s">
        <v>309</v>
      </c>
      <c r="M204" s="725"/>
      <c r="N204" s="377">
        <f>SUMIF(M193:M202,"&lt;=31/12/2025",N193:N202)</f>
        <v>0</v>
      </c>
      <c r="O204" s="378">
        <f>SUMIF(M193:M202,"&lt;=31/12/2025",O193:O202)</f>
        <v>0</v>
      </c>
      <c r="P204" s="295"/>
      <c r="R204" s="295"/>
      <c r="S204" s="314"/>
      <c r="T204" s="379"/>
      <c r="U204" s="380"/>
    </row>
    <row r="205" spans="1:21" ht="26.25" customHeight="1" x14ac:dyDescent="0.25">
      <c r="A205" s="310"/>
      <c r="B205" s="295"/>
      <c r="C205" s="295"/>
      <c r="D205" s="295"/>
      <c r="E205" s="391"/>
      <c r="F205" s="392"/>
      <c r="G205" s="392"/>
      <c r="H205" s="375"/>
      <c r="I205" s="375"/>
      <c r="J205" s="376"/>
      <c r="K205" s="375"/>
      <c r="L205" s="726" t="s">
        <v>310</v>
      </c>
      <c r="M205" s="726"/>
      <c r="N205" s="382">
        <f>SUMIF(M193:M202,"&gt;31/12/2025",N193:N202)</f>
        <v>0</v>
      </c>
      <c r="O205" s="383">
        <f>SUMIF(M193:M202,"&gt;31/12/2025",O193:O202)</f>
        <v>0</v>
      </c>
      <c r="P205" s="295"/>
      <c r="R205" s="295"/>
      <c r="S205" s="314"/>
      <c r="T205" s="379"/>
      <c r="U205" s="380"/>
    </row>
    <row r="206" spans="1:21" x14ac:dyDescent="0.25">
      <c r="A206" s="385"/>
      <c r="B206" s="294"/>
      <c r="C206" s="131"/>
      <c r="D206" s="131"/>
      <c r="E206" s="131"/>
      <c r="F206" s="294"/>
      <c r="G206" s="131"/>
      <c r="H206" s="131"/>
      <c r="I206" s="294"/>
      <c r="J206" s="294"/>
      <c r="K206" s="131"/>
      <c r="L206" s="131"/>
      <c r="M206" s="131"/>
      <c r="N206" s="131"/>
      <c r="O206" s="131"/>
      <c r="P206" s="131"/>
      <c r="Q206" s="131"/>
      <c r="R206" s="131"/>
      <c r="S206" s="388"/>
      <c r="T206" s="389"/>
      <c r="U206" s="136"/>
    </row>
    <row r="207" spans="1:21" x14ac:dyDescent="0.25">
      <c r="A207" s="304"/>
      <c r="B207" s="9"/>
      <c r="C207" s="6"/>
      <c r="D207" s="6"/>
      <c r="E207" s="6"/>
      <c r="F207" s="9"/>
      <c r="G207" s="6"/>
      <c r="H207" s="6"/>
      <c r="I207" s="9"/>
      <c r="J207" s="9"/>
      <c r="K207" s="6"/>
      <c r="L207" s="6"/>
      <c r="M207" s="6"/>
      <c r="N207" s="6"/>
      <c r="O207" s="6"/>
      <c r="P207" s="6"/>
      <c r="Q207" s="6"/>
      <c r="R207" s="6"/>
      <c r="S207" s="305"/>
      <c r="T207" s="305"/>
      <c r="U207" s="10"/>
    </row>
    <row r="208" spans="1:21" ht="27.75" x14ac:dyDescent="0.25">
      <c r="A208" s="306" t="s">
        <v>10</v>
      </c>
      <c r="B208" s="734" t="s">
        <v>38</v>
      </c>
      <c r="C208" s="734"/>
      <c r="E208" s="735" t="s">
        <v>271</v>
      </c>
      <c r="F208" s="735"/>
      <c r="G208" s="736">
        <f>VLOOKUP(B208,'Urbano.Piano inv. forn'!$D$20:$H$39,3,FALSE())</f>
        <v>0</v>
      </c>
      <c r="H208" s="736"/>
      <c r="I208" s="1"/>
      <c r="J208" s="735" t="s">
        <v>272</v>
      </c>
      <c r="K208" s="735"/>
      <c r="L208" s="736">
        <f>VLOOKUP(B208,'Urbano.Piano inv. forn'!$D$20:$H$39,4,FALSE())</f>
        <v>0</v>
      </c>
      <c r="M208" s="736"/>
      <c r="O208" s="307" t="s">
        <v>273</v>
      </c>
      <c r="P208" s="308"/>
      <c r="R208" s="309" t="s">
        <v>274</v>
      </c>
      <c r="S208" s="727"/>
      <c r="T208" s="727"/>
      <c r="U208" s="13"/>
    </row>
    <row r="209" spans="1:21" x14ac:dyDescent="0.25">
      <c r="A209" s="310"/>
      <c r="B209" s="311"/>
      <c r="C209" s="311"/>
      <c r="E209" s="312"/>
      <c r="F209" s="312"/>
      <c r="G209" s="313"/>
      <c r="H209" s="313"/>
      <c r="I209" s="1"/>
      <c r="J209" s="312"/>
      <c r="K209" s="312"/>
      <c r="L209" s="313"/>
      <c r="M209" s="313"/>
      <c r="O209" s="314"/>
      <c r="R209" s="295"/>
      <c r="S209" s="315"/>
      <c r="U209" s="316"/>
    </row>
    <row r="210" spans="1:21" ht="28.5" customHeight="1" x14ac:dyDescent="0.25">
      <c r="A210" s="728" t="s">
        <v>15</v>
      </c>
      <c r="B210" s="728"/>
      <c r="C210" s="728"/>
      <c r="D210" s="728"/>
      <c r="E210" s="729">
        <f>VLOOKUP(B208,'Urbano.Piano inv. forn'!$D$20:$V$39,17,FALSE())</f>
        <v>0</v>
      </c>
      <c r="F210" s="729"/>
      <c r="G210" s="729"/>
      <c r="H210" s="729"/>
      <c r="I210" s="1"/>
      <c r="J210" s="730" t="s">
        <v>61</v>
      </c>
      <c r="K210" s="730"/>
      <c r="L210" s="729">
        <f>VLOOKUP(B208,'Urbano.Piano inv. forn'!$D$20:$V$39,19,FALSE())</f>
        <v>0</v>
      </c>
      <c r="M210" s="729"/>
      <c r="N210" s="317"/>
      <c r="O210" s="318" t="s">
        <v>17</v>
      </c>
      <c r="P210" s="319">
        <f>L210+E210</f>
        <v>0</v>
      </c>
      <c r="R210" s="309" t="s">
        <v>275</v>
      </c>
      <c r="S210" s="727"/>
      <c r="T210" s="727"/>
      <c r="U210" s="316"/>
    </row>
    <row r="211" spans="1:21" x14ac:dyDescent="0.25">
      <c r="A211" s="310"/>
      <c r="U211" s="13"/>
    </row>
    <row r="212" spans="1:21" ht="46.35" customHeight="1" x14ac:dyDescent="0.25">
      <c r="A212" s="731" t="s">
        <v>276</v>
      </c>
      <c r="B212" s="732" t="s">
        <v>277</v>
      </c>
      <c r="C212" s="732" t="s">
        <v>278</v>
      </c>
      <c r="D212" s="324" t="s">
        <v>279</v>
      </c>
      <c r="E212" s="325" t="s">
        <v>280</v>
      </c>
      <c r="F212" s="324" t="s">
        <v>281</v>
      </c>
      <c r="G212" s="324" t="s">
        <v>282</v>
      </c>
      <c r="H212" s="326" t="s">
        <v>235</v>
      </c>
      <c r="I212" s="326" t="s">
        <v>283</v>
      </c>
      <c r="J212" s="326" t="s">
        <v>284</v>
      </c>
      <c r="K212" s="326" t="s">
        <v>285</v>
      </c>
      <c r="L212" s="326" t="s">
        <v>286</v>
      </c>
      <c r="M212" s="326" t="s">
        <v>287</v>
      </c>
      <c r="N212" s="326" t="s">
        <v>288</v>
      </c>
      <c r="O212" s="326" t="s">
        <v>289</v>
      </c>
      <c r="P212" s="326" t="s">
        <v>290</v>
      </c>
      <c r="Q212" s="326" t="s">
        <v>291</v>
      </c>
      <c r="R212" s="326" t="s">
        <v>292</v>
      </c>
      <c r="S212" s="326" t="s">
        <v>293</v>
      </c>
      <c r="T212" s="733" t="s">
        <v>294</v>
      </c>
      <c r="U212" s="328"/>
    </row>
    <row r="213" spans="1:21" ht="24" x14ac:dyDescent="0.25">
      <c r="A213" s="731"/>
      <c r="B213" s="732"/>
      <c r="C213" s="732"/>
      <c r="D213" s="330" t="s">
        <v>295</v>
      </c>
      <c r="E213" s="330" t="s">
        <v>296</v>
      </c>
      <c r="F213" s="330" t="s">
        <v>297</v>
      </c>
      <c r="G213" s="330" t="s">
        <v>297</v>
      </c>
      <c r="H213" s="330" t="s">
        <v>298</v>
      </c>
      <c r="I213" s="330" t="s">
        <v>34</v>
      </c>
      <c r="J213" s="330" t="s">
        <v>299</v>
      </c>
      <c r="K213" s="330" t="s">
        <v>300</v>
      </c>
      <c r="L213" s="330" t="s">
        <v>301</v>
      </c>
      <c r="M213" s="330" t="s">
        <v>300</v>
      </c>
      <c r="N213" s="330" t="s">
        <v>302</v>
      </c>
      <c r="O213" s="330" t="s">
        <v>266</v>
      </c>
      <c r="P213" s="330" t="s">
        <v>303</v>
      </c>
      <c r="Q213" s="330" t="s">
        <v>304</v>
      </c>
      <c r="R213" s="330" t="s">
        <v>305</v>
      </c>
      <c r="S213" s="330" t="s">
        <v>305</v>
      </c>
      <c r="T213" s="733"/>
      <c r="U213" s="328"/>
    </row>
    <row r="214" spans="1:21" x14ac:dyDescent="0.25">
      <c r="A214" s="723" t="str">
        <f>B208</f>
        <v>urb.m.3</v>
      </c>
      <c r="B214" s="332">
        <v>1</v>
      </c>
      <c r="C214" s="333"/>
      <c r="D214" s="334"/>
      <c r="E214" s="334"/>
      <c r="F214" s="333"/>
      <c r="G214" s="335"/>
      <c r="H214" s="336"/>
      <c r="I214" s="337"/>
      <c r="J214" s="338"/>
      <c r="K214" s="339"/>
      <c r="L214" s="337"/>
      <c r="M214" s="339"/>
      <c r="N214" s="340"/>
      <c r="O214" s="340"/>
      <c r="P214" s="337"/>
      <c r="Q214" s="337"/>
      <c r="R214" s="337"/>
      <c r="S214" s="341"/>
      <c r="T214" s="342"/>
      <c r="U214" s="13"/>
    </row>
    <row r="215" spans="1:21" x14ac:dyDescent="0.25">
      <c r="A215" s="723"/>
      <c r="B215" s="343">
        <v>2</v>
      </c>
      <c r="C215" s="344"/>
      <c r="D215" s="345"/>
      <c r="E215" s="345"/>
      <c r="F215" s="344"/>
      <c r="G215" s="346"/>
      <c r="H215" s="344"/>
      <c r="I215" s="347"/>
      <c r="J215" s="348"/>
      <c r="K215" s="349"/>
      <c r="L215" s="347"/>
      <c r="M215" s="349"/>
      <c r="N215" s="350"/>
      <c r="O215" s="350"/>
      <c r="P215" s="347"/>
      <c r="Q215" s="347" t="s">
        <v>306</v>
      </c>
      <c r="R215" s="347"/>
      <c r="S215" s="351"/>
      <c r="T215" s="352"/>
      <c r="U215" s="13"/>
    </row>
    <row r="216" spans="1:21" x14ac:dyDescent="0.25">
      <c r="A216" s="723"/>
      <c r="B216" s="343">
        <v>3</v>
      </c>
      <c r="C216" s="344"/>
      <c r="D216" s="345"/>
      <c r="E216" s="345"/>
      <c r="F216" s="344"/>
      <c r="G216" s="346"/>
      <c r="H216" s="344"/>
      <c r="I216" s="347"/>
      <c r="J216" s="348"/>
      <c r="K216" s="349"/>
      <c r="L216" s="347"/>
      <c r="M216" s="349"/>
      <c r="N216" s="350"/>
      <c r="O216" s="350"/>
      <c r="P216" s="347"/>
      <c r="Q216" s="347"/>
      <c r="R216" s="347"/>
      <c r="S216" s="351"/>
      <c r="T216" s="352"/>
      <c r="U216" s="13"/>
    </row>
    <row r="217" spans="1:21" x14ac:dyDescent="0.25">
      <c r="A217" s="723"/>
      <c r="B217" s="343">
        <v>4</v>
      </c>
      <c r="C217" s="344"/>
      <c r="D217" s="345"/>
      <c r="E217" s="345"/>
      <c r="F217" s="344"/>
      <c r="G217" s="346"/>
      <c r="H217" s="344"/>
      <c r="I217" s="347"/>
      <c r="J217" s="348"/>
      <c r="K217" s="349"/>
      <c r="L217" s="347"/>
      <c r="M217" s="349"/>
      <c r="N217" s="350"/>
      <c r="O217" s="350"/>
      <c r="P217" s="347"/>
      <c r="Q217" s="347"/>
      <c r="R217" s="347"/>
      <c r="S217" s="351"/>
      <c r="T217" s="352"/>
      <c r="U217" s="13"/>
    </row>
    <row r="218" spans="1:21" x14ac:dyDescent="0.25">
      <c r="A218" s="723"/>
      <c r="B218" s="343">
        <v>5</v>
      </c>
      <c r="C218" s="344"/>
      <c r="D218" s="345"/>
      <c r="E218" s="345"/>
      <c r="F218" s="344"/>
      <c r="G218" s="346"/>
      <c r="H218" s="344"/>
      <c r="I218" s="347"/>
      <c r="J218" s="348"/>
      <c r="K218" s="349"/>
      <c r="L218" s="347"/>
      <c r="M218" s="349"/>
      <c r="N218" s="350"/>
      <c r="O218" s="350"/>
      <c r="P218" s="347"/>
      <c r="Q218" s="347"/>
      <c r="R218" s="347"/>
      <c r="S218" s="351"/>
      <c r="T218" s="352"/>
      <c r="U218" s="13"/>
    </row>
    <row r="219" spans="1:21" x14ac:dyDescent="0.25">
      <c r="A219" s="723"/>
      <c r="B219" s="343">
        <v>6</v>
      </c>
      <c r="C219" s="344"/>
      <c r="D219" s="345"/>
      <c r="E219" s="345"/>
      <c r="F219" s="344"/>
      <c r="G219" s="346"/>
      <c r="H219" s="344"/>
      <c r="I219" s="347"/>
      <c r="J219" s="348"/>
      <c r="K219" s="349"/>
      <c r="L219" s="347"/>
      <c r="M219" s="349"/>
      <c r="N219" s="350"/>
      <c r="O219" s="350"/>
      <c r="P219" s="347"/>
      <c r="Q219" s="347"/>
      <c r="R219" s="347"/>
      <c r="S219" s="351"/>
      <c r="T219" s="352"/>
      <c r="U219" s="13"/>
    </row>
    <row r="220" spans="1:21" x14ac:dyDescent="0.25">
      <c r="A220" s="723"/>
      <c r="B220" s="343">
        <v>7</v>
      </c>
      <c r="C220" s="344"/>
      <c r="D220" s="345"/>
      <c r="E220" s="345"/>
      <c r="F220" s="344"/>
      <c r="G220" s="346"/>
      <c r="H220" s="344"/>
      <c r="I220" s="347"/>
      <c r="J220" s="348"/>
      <c r="K220" s="349"/>
      <c r="L220" s="347"/>
      <c r="M220" s="349"/>
      <c r="N220" s="350"/>
      <c r="O220" s="350"/>
      <c r="P220" s="347"/>
      <c r="Q220" s="347"/>
      <c r="R220" s="347"/>
      <c r="S220" s="351"/>
      <c r="T220" s="352"/>
      <c r="U220" s="13"/>
    </row>
    <row r="221" spans="1:21" x14ac:dyDescent="0.25">
      <c r="A221" s="723"/>
      <c r="B221" s="343">
        <v>8</v>
      </c>
      <c r="C221" s="344"/>
      <c r="D221" s="345"/>
      <c r="E221" s="345"/>
      <c r="F221" s="344"/>
      <c r="G221" s="346"/>
      <c r="H221" s="344"/>
      <c r="I221" s="347"/>
      <c r="J221" s="348"/>
      <c r="K221" s="349"/>
      <c r="L221" s="347"/>
      <c r="M221" s="349"/>
      <c r="N221" s="350"/>
      <c r="O221" s="350"/>
      <c r="P221" s="347"/>
      <c r="Q221" s="347"/>
      <c r="R221" s="347"/>
      <c r="S221" s="351"/>
      <c r="T221" s="352"/>
      <c r="U221" s="13"/>
    </row>
    <row r="222" spans="1:21" x14ac:dyDescent="0.25">
      <c r="A222" s="723"/>
      <c r="B222" s="343">
        <v>9</v>
      </c>
      <c r="C222" s="344"/>
      <c r="D222" s="345"/>
      <c r="E222" s="345"/>
      <c r="F222" s="344"/>
      <c r="G222" s="346"/>
      <c r="H222" s="344"/>
      <c r="I222" s="347"/>
      <c r="J222" s="348"/>
      <c r="K222" s="349"/>
      <c r="L222" s="347"/>
      <c r="M222" s="349"/>
      <c r="N222" s="350"/>
      <c r="O222" s="350"/>
      <c r="P222" s="347"/>
      <c r="Q222" s="347"/>
      <c r="R222" s="347"/>
      <c r="S222" s="351"/>
      <c r="T222" s="352"/>
      <c r="U222" s="13"/>
    </row>
    <row r="223" spans="1:21" x14ac:dyDescent="0.25">
      <c r="A223" s="723"/>
      <c r="B223" s="353">
        <v>10</v>
      </c>
      <c r="C223" s="354"/>
      <c r="D223" s="355"/>
      <c r="E223" s="355"/>
      <c r="F223" s="354"/>
      <c r="G223" s="356"/>
      <c r="H223" s="354"/>
      <c r="I223" s="357"/>
      <c r="J223" s="358"/>
      <c r="K223" s="359"/>
      <c r="L223" s="357"/>
      <c r="M223" s="359"/>
      <c r="N223" s="390"/>
      <c r="O223" s="390"/>
      <c r="P223" s="357"/>
      <c r="Q223" s="357"/>
      <c r="R223" s="357"/>
      <c r="S223" s="363"/>
      <c r="T223" s="364"/>
      <c r="U223" s="13"/>
    </row>
    <row r="224" spans="1:21" ht="24.75" x14ac:dyDescent="0.25">
      <c r="A224" s="310"/>
      <c r="B224" s="295"/>
      <c r="C224" s="295"/>
      <c r="D224" s="295"/>
      <c r="E224" s="368" t="s">
        <v>307</v>
      </c>
      <c r="F224" s="369">
        <f>COUNTA(F214:F223)</f>
        <v>0</v>
      </c>
      <c r="G224" s="370">
        <f>COUNTA(G214:G223)</f>
        <v>0</v>
      </c>
      <c r="H224" s="375"/>
      <c r="I224" s="375"/>
      <c r="J224" s="376"/>
      <c r="K224" s="375"/>
      <c r="L224" s="724" t="s">
        <v>308</v>
      </c>
      <c r="M224" s="724"/>
      <c r="N224" s="373">
        <f>SUM(N214:N223)</f>
        <v>0</v>
      </c>
      <c r="O224" s="374">
        <f>SUM(O214:O223)</f>
        <v>0</v>
      </c>
      <c r="P224" s="295"/>
      <c r="R224" s="295"/>
      <c r="S224" s="314"/>
      <c r="T224" s="379"/>
      <c r="U224" s="380"/>
    </row>
    <row r="225" spans="1:21" ht="25.5" customHeight="1" x14ac:dyDescent="0.25">
      <c r="A225" s="310"/>
      <c r="B225" s="295"/>
      <c r="C225" s="295"/>
      <c r="D225" s="295"/>
      <c r="E225" s="391"/>
      <c r="F225" s="392"/>
      <c r="G225" s="392"/>
      <c r="H225" s="375"/>
      <c r="I225" s="375"/>
      <c r="J225" s="376"/>
      <c r="K225" s="375"/>
      <c r="L225" s="725" t="s">
        <v>309</v>
      </c>
      <c r="M225" s="725"/>
      <c r="N225" s="377">
        <f>SUMIF(M214:M223,"&lt;=31/12/2025",N214:N223)</f>
        <v>0</v>
      </c>
      <c r="O225" s="378">
        <f>SUMIF(M214:M223,"&lt;=31/12/2025",O214:O223)</f>
        <v>0</v>
      </c>
      <c r="P225" s="295"/>
      <c r="R225" s="295"/>
      <c r="S225" s="314"/>
      <c r="T225" s="379"/>
      <c r="U225" s="380"/>
    </row>
    <row r="226" spans="1:21" ht="25.5" customHeight="1" x14ac:dyDescent="0.25">
      <c r="A226" s="310"/>
      <c r="B226" s="295"/>
      <c r="C226" s="295"/>
      <c r="D226" s="295"/>
      <c r="E226" s="391"/>
      <c r="F226" s="392"/>
      <c r="G226" s="392"/>
      <c r="H226" s="375"/>
      <c r="I226" s="375"/>
      <c r="J226" s="376"/>
      <c r="K226" s="375"/>
      <c r="L226" s="726" t="s">
        <v>310</v>
      </c>
      <c r="M226" s="726"/>
      <c r="N226" s="382">
        <f>SUMIF(M214:M223,"&gt;31/12/2025",N214:N223)</f>
        <v>0</v>
      </c>
      <c r="O226" s="383">
        <f>SUMIF(M214:M223,"&gt;31/12/2025",O214:O223)</f>
        <v>0</v>
      </c>
      <c r="P226" s="295"/>
      <c r="R226" s="295"/>
      <c r="S226" s="314"/>
      <c r="T226" s="379"/>
      <c r="U226" s="380"/>
    </row>
    <row r="227" spans="1:21" x14ac:dyDescent="0.25">
      <c r="A227" s="385"/>
      <c r="B227" s="294"/>
      <c r="C227" s="131"/>
      <c r="D227" s="131"/>
      <c r="E227" s="131"/>
      <c r="F227" s="294"/>
      <c r="G227" s="131"/>
      <c r="H227" s="131"/>
      <c r="I227" s="294"/>
      <c r="J227" s="294"/>
      <c r="K227" s="131"/>
      <c r="L227" s="131"/>
      <c r="M227" s="131"/>
      <c r="N227" s="131"/>
      <c r="O227" s="131"/>
      <c r="P227" s="131"/>
      <c r="Q227" s="131"/>
      <c r="R227" s="131"/>
      <c r="S227" s="388"/>
      <c r="T227" s="389"/>
      <c r="U227" s="136"/>
    </row>
    <row r="228" spans="1:21" x14ac:dyDescent="0.25">
      <c r="A228" s="304"/>
      <c r="B228" s="9"/>
      <c r="C228" s="6"/>
      <c r="D228" s="6"/>
      <c r="E228" s="6"/>
      <c r="F228" s="9"/>
      <c r="G228" s="6"/>
      <c r="H228" s="6"/>
      <c r="I228" s="9"/>
      <c r="J228" s="9"/>
      <c r="K228" s="6"/>
      <c r="L228" s="6"/>
      <c r="M228" s="6"/>
      <c r="N228" s="6"/>
      <c r="O228" s="6"/>
      <c r="P228" s="6"/>
      <c r="Q228" s="6"/>
      <c r="R228" s="6"/>
      <c r="S228" s="305"/>
      <c r="T228" s="305"/>
      <c r="U228" s="10"/>
    </row>
    <row r="229" spans="1:21" ht="27.75" x14ac:dyDescent="0.25">
      <c r="A229" s="306" t="s">
        <v>10</v>
      </c>
      <c r="B229" s="734" t="s">
        <v>38</v>
      </c>
      <c r="C229" s="734"/>
      <c r="E229" s="735" t="s">
        <v>271</v>
      </c>
      <c r="F229" s="735"/>
      <c r="G229" s="736">
        <f>VLOOKUP(B229,'Urbano.Piano inv. forn'!$D$20:$H$39,3,FALSE())</f>
        <v>0</v>
      </c>
      <c r="H229" s="736"/>
      <c r="I229" s="1"/>
      <c r="J229" s="735" t="s">
        <v>272</v>
      </c>
      <c r="K229" s="735"/>
      <c r="L229" s="736">
        <f>VLOOKUP(B229,'Urbano.Piano inv. forn'!$D$20:$H$39,4,FALSE())</f>
        <v>0</v>
      </c>
      <c r="M229" s="736"/>
      <c r="O229" s="307" t="s">
        <v>273</v>
      </c>
      <c r="P229" s="308"/>
      <c r="R229" s="309" t="s">
        <v>274</v>
      </c>
      <c r="S229" s="727"/>
      <c r="T229" s="727"/>
      <c r="U229" s="13"/>
    </row>
    <row r="230" spans="1:21" x14ac:dyDescent="0.25">
      <c r="A230" s="310"/>
      <c r="B230" s="311"/>
      <c r="C230" s="311"/>
      <c r="E230" s="312"/>
      <c r="F230" s="312"/>
      <c r="G230" s="313"/>
      <c r="H230" s="313"/>
      <c r="I230" s="1"/>
      <c r="J230" s="312"/>
      <c r="K230" s="312"/>
      <c r="L230" s="313"/>
      <c r="M230" s="313"/>
      <c r="O230" s="314"/>
      <c r="R230" s="295"/>
      <c r="S230" s="315"/>
      <c r="U230" s="316"/>
    </row>
    <row r="231" spans="1:21" ht="28.5" customHeight="1" x14ac:dyDescent="0.25">
      <c r="A231" s="728" t="s">
        <v>15</v>
      </c>
      <c r="B231" s="728"/>
      <c r="C231" s="728"/>
      <c r="D231" s="728"/>
      <c r="E231" s="729">
        <f>VLOOKUP(B229,'Urbano.Piano inv. forn'!$D$20:$V$39,17,FALSE())</f>
        <v>0</v>
      </c>
      <c r="F231" s="729"/>
      <c r="G231" s="729"/>
      <c r="H231" s="729"/>
      <c r="I231" s="1"/>
      <c r="J231" s="730" t="s">
        <v>61</v>
      </c>
      <c r="K231" s="730"/>
      <c r="L231" s="729">
        <f>VLOOKUP(B229,'Urbano.Piano inv. forn'!$D$20:$V$39,19,FALSE())</f>
        <v>0</v>
      </c>
      <c r="M231" s="729"/>
      <c r="N231" s="317"/>
      <c r="O231" s="318" t="s">
        <v>17</v>
      </c>
      <c r="P231" s="319">
        <f>L231+E231</f>
        <v>0</v>
      </c>
      <c r="R231" s="309" t="s">
        <v>275</v>
      </c>
      <c r="S231" s="727"/>
      <c r="T231" s="727"/>
      <c r="U231" s="316"/>
    </row>
    <row r="232" spans="1:21" x14ac:dyDescent="0.25">
      <c r="A232" s="310"/>
      <c r="U232" s="13"/>
    </row>
    <row r="233" spans="1:21" ht="46.35" customHeight="1" x14ac:dyDescent="0.25">
      <c r="A233" s="731" t="s">
        <v>276</v>
      </c>
      <c r="B233" s="732" t="s">
        <v>277</v>
      </c>
      <c r="C233" s="732" t="s">
        <v>278</v>
      </c>
      <c r="D233" s="324" t="s">
        <v>279</v>
      </c>
      <c r="E233" s="325" t="s">
        <v>280</v>
      </c>
      <c r="F233" s="324" t="s">
        <v>281</v>
      </c>
      <c r="G233" s="324" t="s">
        <v>282</v>
      </c>
      <c r="H233" s="326" t="s">
        <v>235</v>
      </c>
      <c r="I233" s="326" t="s">
        <v>283</v>
      </c>
      <c r="J233" s="326" t="s">
        <v>284</v>
      </c>
      <c r="K233" s="326" t="s">
        <v>285</v>
      </c>
      <c r="L233" s="326" t="s">
        <v>286</v>
      </c>
      <c r="M233" s="326" t="s">
        <v>287</v>
      </c>
      <c r="N233" s="326" t="s">
        <v>288</v>
      </c>
      <c r="O233" s="326" t="s">
        <v>289</v>
      </c>
      <c r="P233" s="326" t="s">
        <v>290</v>
      </c>
      <c r="Q233" s="326" t="s">
        <v>291</v>
      </c>
      <c r="R233" s="326" t="s">
        <v>292</v>
      </c>
      <c r="S233" s="326" t="s">
        <v>293</v>
      </c>
      <c r="T233" s="733" t="s">
        <v>294</v>
      </c>
      <c r="U233" s="328"/>
    </row>
    <row r="234" spans="1:21" ht="24" x14ac:dyDescent="0.25">
      <c r="A234" s="731"/>
      <c r="B234" s="732"/>
      <c r="C234" s="732"/>
      <c r="D234" s="330" t="s">
        <v>295</v>
      </c>
      <c r="E234" s="330" t="s">
        <v>296</v>
      </c>
      <c r="F234" s="330" t="s">
        <v>297</v>
      </c>
      <c r="G234" s="330" t="s">
        <v>297</v>
      </c>
      <c r="H234" s="330" t="s">
        <v>298</v>
      </c>
      <c r="I234" s="330" t="s">
        <v>34</v>
      </c>
      <c r="J234" s="330" t="s">
        <v>299</v>
      </c>
      <c r="K234" s="330" t="s">
        <v>300</v>
      </c>
      <c r="L234" s="330" t="s">
        <v>301</v>
      </c>
      <c r="M234" s="330" t="s">
        <v>300</v>
      </c>
      <c r="N234" s="330" t="s">
        <v>302</v>
      </c>
      <c r="O234" s="330" t="s">
        <v>266</v>
      </c>
      <c r="P234" s="330" t="s">
        <v>303</v>
      </c>
      <c r="Q234" s="330" t="s">
        <v>304</v>
      </c>
      <c r="R234" s="330" t="s">
        <v>305</v>
      </c>
      <c r="S234" s="330" t="s">
        <v>305</v>
      </c>
      <c r="T234" s="733"/>
      <c r="U234" s="328"/>
    </row>
    <row r="235" spans="1:21" x14ac:dyDescent="0.25">
      <c r="A235" s="723" t="str">
        <f>B229</f>
        <v>urb.m.3</v>
      </c>
      <c r="B235" s="332">
        <v>1</v>
      </c>
      <c r="C235" s="333"/>
      <c r="D235" s="334"/>
      <c r="E235" s="334"/>
      <c r="F235" s="333"/>
      <c r="G235" s="335"/>
      <c r="H235" s="336"/>
      <c r="I235" s="337"/>
      <c r="J235" s="338"/>
      <c r="K235" s="339"/>
      <c r="L235" s="337"/>
      <c r="M235" s="339"/>
      <c r="N235" s="340"/>
      <c r="O235" s="340"/>
      <c r="P235" s="337"/>
      <c r="Q235" s="337"/>
      <c r="R235" s="337"/>
      <c r="S235" s="341"/>
      <c r="T235" s="342"/>
      <c r="U235" s="13"/>
    </row>
    <row r="236" spans="1:21" x14ac:dyDescent="0.25">
      <c r="A236" s="723"/>
      <c r="B236" s="343">
        <v>2</v>
      </c>
      <c r="C236" s="344"/>
      <c r="D236" s="345"/>
      <c r="E236" s="345"/>
      <c r="F236" s="344"/>
      <c r="G236" s="346"/>
      <c r="H236" s="344"/>
      <c r="I236" s="347"/>
      <c r="J236" s="348"/>
      <c r="K236" s="349"/>
      <c r="L236" s="347"/>
      <c r="M236" s="349"/>
      <c r="N236" s="350"/>
      <c r="O236" s="350"/>
      <c r="P236" s="347"/>
      <c r="Q236" s="347" t="s">
        <v>306</v>
      </c>
      <c r="R236" s="347"/>
      <c r="S236" s="351"/>
      <c r="T236" s="352"/>
      <c r="U236" s="13"/>
    </row>
    <row r="237" spans="1:21" x14ac:dyDescent="0.25">
      <c r="A237" s="723"/>
      <c r="B237" s="343">
        <v>3</v>
      </c>
      <c r="C237" s="344"/>
      <c r="D237" s="345"/>
      <c r="E237" s="345"/>
      <c r="F237" s="344"/>
      <c r="G237" s="346"/>
      <c r="H237" s="344"/>
      <c r="I237" s="347"/>
      <c r="J237" s="348"/>
      <c r="K237" s="349"/>
      <c r="L237" s="347"/>
      <c r="M237" s="349"/>
      <c r="N237" s="350"/>
      <c r="O237" s="350"/>
      <c r="P237" s="347"/>
      <c r="Q237" s="347"/>
      <c r="R237" s="347"/>
      <c r="S237" s="351"/>
      <c r="T237" s="352"/>
      <c r="U237" s="13"/>
    </row>
    <row r="238" spans="1:21" x14ac:dyDescent="0.25">
      <c r="A238" s="723"/>
      <c r="B238" s="343">
        <v>4</v>
      </c>
      <c r="C238" s="344"/>
      <c r="D238" s="345"/>
      <c r="E238" s="345"/>
      <c r="F238" s="344"/>
      <c r="G238" s="346"/>
      <c r="H238" s="344"/>
      <c r="I238" s="347"/>
      <c r="J238" s="348"/>
      <c r="K238" s="349"/>
      <c r="L238" s="347"/>
      <c r="M238" s="349"/>
      <c r="N238" s="350"/>
      <c r="O238" s="350"/>
      <c r="P238" s="347"/>
      <c r="Q238" s="347"/>
      <c r="R238" s="347"/>
      <c r="S238" s="351"/>
      <c r="T238" s="352"/>
      <c r="U238" s="13"/>
    </row>
    <row r="239" spans="1:21" x14ac:dyDescent="0.25">
      <c r="A239" s="723"/>
      <c r="B239" s="343">
        <v>5</v>
      </c>
      <c r="C239" s="344"/>
      <c r="D239" s="345"/>
      <c r="E239" s="345"/>
      <c r="F239" s="344"/>
      <c r="G239" s="346"/>
      <c r="H239" s="344"/>
      <c r="I239" s="347"/>
      <c r="J239" s="348"/>
      <c r="K239" s="349"/>
      <c r="L239" s="347"/>
      <c r="M239" s="349"/>
      <c r="N239" s="350"/>
      <c r="O239" s="350"/>
      <c r="P239" s="347"/>
      <c r="Q239" s="347"/>
      <c r="R239" s="347"/>
      <c r="S239" s="351"/>
      <c r="T239" s="352"/>
      <c r="U239" s="13"/>
    </row>
    <row r="240" spans="1:21" x14ac:dyDescent="0.25">
      <c r="A240" s="723"/>
      <c r="B240" s="343">
        <v>6</v>
      </c>
      <c r="C240" s="344"/>
      <c r="D240" s="345"/>
      <c r="E240" s="345"/>
      <c r="F240" s="344"/>
      <c r="G240" s="346"/>
      <c r="H240" s="344"/>
      <c r="I240" s="347"/>
      <c r="J240" s="348"/>
      <c r="K240" s="349"/>
      <c r="L240" s="347"/>
      <c r="M240" s="349"/>
      <c r="N240" s="350"/>
      <c r="O240" s="350"/>
      <c r="P240" s="347"/>
      <c r="Q240" s="347"/>
      <c r="R240" s="347"/>
      <c r="S240" s="351"/>
      <c r="T240" s="352"/>
      <c r="U240" s="13"/>
    </row>
    <row r="241" spans="1:21" x14ac:dyDescent="0.25">
      <c r="A241" s="723"/>
      <c r="B241" s="343">
        <v>7</v>
      </c>
      <c r="C241" s="344"/>
      <c r="D241" s="345"/>
      <c r="E241" s="345"/>
      <c r="F241" s="344"/>
      <c r="G241" s="346"/>
      <c r="H241" s="344"/>
      <c r="I241" s="347"/>
      <c r="J241" s="348"/>
      <c r="K241" s="349"/>
      <c r="L241" s="347"/>
      <c r="M241" s="349"/>
      <c r="N241" s="350"/>
      <c r="O241" s="350"/>
      <c r="P241" s="347"/>
      <c r="Q241" s="347"/>
      <c r="R241" s="347"/>
      <c r="S241" s="351"/>
      <c r="T241" s="352"/>
      <c r="U241" s="13"/>
    </row>
    <row r="242" spans="1:21" x14ac:dyDescent="0.25">
      <c r="A242" s="723"/>
      <c r="B242" s="343">
        <v>8</v>
      </c>
      <c r="C242" s="344"/>
      <c r="D242" s="345"/>
      <c r="E242" s="345"/>
      <c r="F242" s="344"/>
      <c r="G242" s="346"/>
      <c r="H242" s="344"/>
      <c r="I242" s="347"/>
      <c r="J242" s="348"/>
      <c r="K242" s="349"/>
      <c r="L242" s="347"/>
      <c r="M242" s="349"/>
      <c r="N242" s="350"/>
      <c r="O242" s="350"/>
      <c r="P242" s="347"/>
      <c r="Q242" s="347"/>
      <c r="R242" s="347"/>
      <c r="S242" s="351"/>
      <c r="T242" s="352"/>
      <c r="U242" s="13"/>
    </row>
    <row r="243" spans="1:21" x14ac:dyDescent="0.25">
      <c r="A243" s="723"/>
      <c r="B243" s="343">
        <v>9</v>
      </c>
      <c r="C243" s="344"/>
      <c r="D243" s="345"/>
      <c r="E243" s="345"/>
      <c r="F243" s="344"/>
      <c r="G243" s="346"/>
      <c r="H243" s="344"/>
      <c r="I243" s="347"/>
      <c r="J243" s="348"/>
      <c r="K243" s="349"/>
      <c r="L243" s="347"/>
      <c r="M243" s="349"/>
      <c r="N243" s="350"/>
      <c r="O243" s="350"/>
      <c r="P243" s="347"/>
      <c r="Q243" s="347"/>
      <c r="R243" s="347"/>
      <c r="S243" s="351"/>
      <c r="T243" s="352"/>
      <c r="U243" s="13"/>
    </row>
    <row r="244" spans="1:21" x14ac:dyDescent="0.25">
      <c r="A244" s="723"/>
      <c r="B244" s="353">
        <v>10</v>
      </c>
      <c r="C244" s="354"/>
      <c r="D244" s="355"/>
      <c r="E244" s="355"/>
      <c r="F244" s="354"/>
      <c r="G244" s="356"/>
      <c r="H244" s="354"/>
      <c r="I244" s="357"/>
      <c r="J244" s="358"/>
      <c r="K244" s="359"/>
      <c r="L244" s="357"/>
      <c r="M244" s="359"/>
      <c r="N244" s="390"/>
      <c r="O244" s="390"/>
      <c r="P244" s="357"/>
      <c r="Q244" s="357"/>
      <c r="R244" s="357"/>
      <c r="S244" s="363"/>
      <c r="T244" s="364"/>
      <c r="U244" s="13"/>
    </row>
    <row r="245" spans="1:21" ht="24.75" x14ac:dyDescent="0.25">
      <c r="A245" s="310"/>
      <c r="B245" s="295"/>
      <c r="C245" s="295"/>
      <c r="D245" s="295"/>
      <c r="E245" s="368" t="s">
        <v>307</v>
      </c>
      <c r="F245" s="369">
        <f>COUNTA(F235:F244)</f>
        <v>0</v>
      </c>
      <c r="G245" s="370">
        <f>COUNTA(G235:G244)</f>
        <v>0</v>
      </c>
      <c r="H245" s="375"/>
      <c r="I245" s="375"/>
      <c r="J245" s="376"/>
      <c r="K245" s="375"/>
      <c r="L245" s="724" t="s">
        <v>308</v>
      </c>
      <c r="M245" s="724"/>
      <c r="N245" s="373">
        <f>SUM(N235:N244)</f>
        <v>0</v>
      </c>
      <c r="O245" s="374">
        <f>SUM(O235:O244)</f>
        <v>0</v>
      </c>
      <c r="P245" s="295"/>
      <c r="R245" s="295"/>
      <c r="S245" s="314"/>
      <c r="T245" s="379"/>
      <c r="U245" s="380"/>
    </row>
    <row r="246" spans="1:21" ht="26.25" customHeight="1" x14ac:dyDescent="0.25">
      <c r="A246" s="310"/>
      <c r="B246" s="295"/>
      <c r="C246" s="295"/>
      <c r="D246" s="295"/>
      <c r="E246" s="391"/>
      <c r="F246" s="392"/>
      <c r="G246" s="392"/>
      <c r="H246" s="375"/>
      <c r="I246" s="375"/>
      <c r="J246" s="376"/>
      <c r="K246" s="375"/>
      <c r="L246" s="725" t="s">
        <v>309</v>
      </c>
      <c r="M246" s="725"/>
      <c r="N246" s="377">
        <f>SUMIF(M235:M244,"&lt;=31/12/2025",N235:N244)</f>
        <v>0</v>
      </c>
      <c r="O246" s="378">
        <f>SUMIF(M235:M244,"&lt;=31/12/2025",O235:O244)</f>
        <v>0</v>
      </c>
      <c r="P246" s="295"/>
      <c r="R246" s="295"/>
      <c r="S246" s="314"/>
      <c r="T246" s="379"/>
      <c r="U246" s="380"/>
    </row>
    <row r="247" spans="1:21" ht="26.25" customHeight="1" x14ac:dyDescent="0.25">
      <c r="A247" s="310"/>
      <c r="B247" s="295"/>
      <c r="C247" s="295"/>
      <c r="D247" s="295"/>
      <c r="E247" s="391"/>
      <c r="F247" s="392"/>
      <c r="G247" s="392"/>
      <c r="H247" s="375"/>
      <c r="I247" s="375"/>
      <c r="J247" s="376"/>
      <c r="K247" s="375"/>
      <c r="L247" s="726" t="s">
        <v>310</v>
      </c>
      <c r="M247" s="726"/>
      <c r="N247" s="382">
        <f>SUMIF(M235:M244,"&gt;31/12/2025",N235:N244)</f>
        <v>0</v>
      </c>
      <c r="O247" s="383">
        <f>SUMIF(M235:M244,"&gt;31/12/2025",O235:O244)</f>
        <v>0</v>
      </c>
      <c r="P247" s="295"/>
      <c r="R247" s="295"/>
      <c r="S247" s="314"/>
      <c r="T247" s="379"/>
      <c r="U247" s="380"/>
    </row>
    <row r="248" spans="1:21" x14ac:dyDescent="0.25">
      <c r="A248" s="385"/>
      <c r="B248" s="294"/>
      <c r="C248" s="131"/>
      <c r="D248" s="131"/>
      <c r="E248" s="131"/>
      <c r="F248" s="294"/>
      <c r="G248" s="131"/>
      <c r="H248" s="131"/>
      <c r="I248" s="294"/>
      <c r="J248" s="294"/>
      <c r="K248" s="131"/>
      <c r="L248" s="131"/>
      <c r="M248" s="131"/>
      <c r="N248" s="131"/>
      <c r="O248" s="131"/>
      <c r="P248" s="131"/>
      <c r="Q248" s="131"/>
      <c r="R248" s="131"/>
      <c r="S248" s="388"/>
      <c r="T248" s="389"/>
      <c r="U248" s="136"/>
    </row>
  </sheetData>
  <sheetProtection algorithmName="SHA-512" hashValue="KtOOchZ/7Qg4aWCUnE/PIXP9fDh5etYWuA5PdrfUrr+BShs1eV4ItNo4lbnFg+/0yBF/mqFvRkCDQHE7uoDhjw==" saltValue="p+PcMXpUj96WlGE6vRn8sA==" spinCount="100000" sheet="1" objects="1" scenarios="1"/>
  <mergeCells count="232">
    <mergeCell ref="A1:T1"/>
    <mergeCell ref="A3:T3"/>
    <mergeCell ref="A6:D6"/>
    <mergeCell ref="E6:J6"/>
    <mergeCell ref="L6:N6"/>
    <mergeCell ref="O6:T6"/>
    <mergeCell ref="A8:T8"/>
    <mergeCell ref="A11:D12"/>
    <mergeCell ref="E11:H12"/>
    <mergeCell ref="J11:N11"/>
    <mergeCell ref="O11:P12"/>
    <mergeCell ref="R11:S12"/>
    <mergeCell ref="T11:T12"/>
    <mergeCell ref="J12:N12"/>
    <mergeCell ref="A13:D14"/>
    <mergeCell ref="E13:H14"/>
    <mergeCell ref="J13:N13"/>
    <mergeCell ref="O13:P14"/>
    <mergeCell ref="J14:N14"/>
    <mergeCell ref="A15:D16"/>
    <mergeCell ref="E15:H16"/>
    <mergeCell ref="J15:N15"/>
    <mergeCell ref="O15:P16"/>
    <mergeCell ref="J16:N16"/>
    <mergeCell ref="B19:C19"/>
    <mergeCell ref="E19:F19"/>
    <mergeCell ref="G19:H19"/>
    <mergeCell ref="J19:K19"/>
    <mergeCell ref="L19:M19"/>
    <mergeCell ref="S19:T19"/>
    <mergeCell ref="A21:D21"/>
    <mergeCell ref="E21:H21"/>
    <mergeCell ref="J21:K21"/>
    <mergeCell ref="L21:M21"/>
    <mergeCell ref="S21:T21"/>
    <mergeCell ref="A23:A24"/>
    <mergeCell ref="B23:B24"/>
    <mergeCell ref="C23:C24"/>
    <mergeCell ref="A25:A34"/>
    <mergeCell ref="L35:M35"/>
    <mergeCell ref="L36:M36"/>
    <mergeCell ref="L37:M37"/>
    <mergeCell ref="B40:C40"/>
    <mergeCell ref="E40:F40"/>
    <mergeCell ref="G40:H40"/>
    <mergeCell ref="J40:K40"/>
    <mergeCell ref="L40:M40"/>
    <mergeCell ref="S40:T40"/>
    <mergeCell ref="A42:D42"/>
    <mergeCell ref="E42:H42"/>
    <mergeCell ref="J42:K42"/>
    <mergeCell ref="L42:M42"/>
    <mergeCell ref="S42:T42"/>
    <mergeCell ref="A44:A45"/>
    <mergeCell ref="B44:B45"/>
    <mergeCell ref="C44:C45"/>
    <mergeCell ref="T44:T45"/>
    <mergeCell ref="A46:A55"/>
    <mergeCell ref="L56:M56"/>
    <mergeCell ref="L57:M57"/>
    <mergeCell ref="L58:M58"/>
    <mergeCell ref="B61:C61"/>
    <mergeCell ref="E61:F61"/>
    <mergeCell ref="G61:H61"/>
    <mergeCell ref="J61:K61"/>
    <mergeCell ref="L61:M61"/>
    <mergeCell ref="S61:T61"/>
    <mergeCell ref="A63:D63"/>
    <mergeCell ref="E63:H63"/>
    <mergeCell ref="J63:K63"/>
    <mergeCell ref="L63:M63"/>
    <mergeCell ref="S63:T63"/>
    <mergeCell ref="A65:A66"/>
    <mergeCell ref="B65:B66"/>
    <mergeCell ref="C65:C66"/>
    <mergeCell ref="T65:T66"/>
    <mergeCell ref="A67:A76"/>
    <mergeCell ref="L77:M77"/>
    <mergeCell ref="L78:M78"/>
    <mergeCell ref="L79:M79"/>
    <mergeCell ref="B82:C82"/>
    <mergeCell ref="E82:F82"/>
    <mergeCell ref="G82:H82"/>
    <mergeCell ref="J82:K82"/>
    <mergeCell ref="L82:M82"/>
    <mergeCell ref="S82:T82"/>
    <mergeCell ref="A84:D84"/>
    <mergeCell ref="E84:H84"/>
    <mergeCell ref="J84:K84"/>
    <mergeCell ref="L84:M84"/>
    <mergeCell ref="S84:T84"/>
    <mergeCell ref="A86:A87"/>
    <mergeCell ref="B86:B87"/>
    <mergeCell ref="C86:C87"/>
    <mergeCell ref="T86:T87"/>
    <mergeCell ref="A88:A97"/>
    <mergeCell ref="L98:M98"/>
    <mergeCell ref="L99:M99"/>
    <mergeCell ref="L100:M100"/>
    <mergeCell ref="B103:C103"/>
    <mergeCell ref="E103:F103"/>
    <mergeCell ref="G103:H103"/>
    <mergeCell ref="J103:K103"/>
    <mergeCell ref="L103:M103"/>
    <mergeCell ref="S103:T103"/>
    <mergeCell ref="A105:D105"/>
    <mergeCell ref="E105:H105"/>
    <mergeCell ref="J105:K105"/>
    <mergeCell ref="L105:M105"/>
    <mergeCell ref="S105:T105"/>
    <mergeCell ref="A107:A108"/>
    <mergeCell ref="B107:B108"/>
    <mergeCell ref="C107:C108"/>
    <mergeCell ref="T107:T108"/>
    <mergeCell ref="A109:A118"/>
    <mergeCell ref="L119:M119"/>
    <mergeCell ref="L120:M120"/>
    <mergeCell ref="L121:M121"/>
    <mergeCell ref="B124:C124"/>
    <mergeCell ref="E124:F124"/>
    <mergeCell ref="G124:H124"/>
    <mergeCell ref="J124:K124"/>
    <mergeCell ref="L124:M124"/>
    <mergeCell ref="S124:T124"/>
    <mergeCell ref="A126:D126"/>
    <mergeCell ref="E126:H126"/>
    <mergeCell ref="J126:K126"/>
    <mergeCell ref="L126:M126"/>
    <mergeCell ref="S126:T126"/>
    <mergeCell ref="A128:A129"/>
    <mergeCell ref="B128:B129"/>
    <mergeCell ref="C128:C129"/>
    <mergeCell ref="T128:T129"/>
    <mergeCell ref="A130:A139"/>
    <mergeCell ref="L140:M140"/>
    <mergeCell ref="L141:M141"/>
    <mergeCell ref="L142:M142"/>
    <mergeCell ref="B145:C145"/>
    <mergeCell ref="E145:F145"/>
    <mergeCell ref="G145:H145"/>
    <mergeCell ref="J145:K145"/>
    <mergeCell ref="L145:M145"/>
    <mergeCell ref="S145:T145"/>
    <mergeCell ref="A147:D147"/>
    <mergeCell ref="E147:H147"/>
    <mergeCell ref="J147:K147"/>
    <mergeCell ref="L147:M147"/>
    <mergeCell ref="S147:T147"/>
    <mergeCell ref="A149:A150"/>
    <mergeCell ref="B149:B150"/>
    <mergeCell ref="C149:C150"/>
    <mergeCell ref="T149:T150"/>
    <mergeCell ref="A151:A160"/>
    <mergeCell ref="L161:M161"/>
    <mergeCell ref="L162:M162"/>
    <mergeCell ref="L163:M163"/>
    <mergeCell ref="B166:C166"/>
    <mergeCell ref="E166:F166"/>
    <mergeCell ref="G166:H166"/>
    <mergeCell ref="J166:K166"/>
    <mergeCell ref="L166:M166"/>
    <mergeCell ref="S166:T166"/>
    <mergeCell ref="A168:D168"/>
    <mergeCell ref="E168:H168"/>
    <mergeCell ref="J168:K168"/>
    <mergeCell ref="L168:M168"/>
    <mergeCell ref="S168:T168"/>
    <mergeCell ref="A170:A171"/>
    <mergeCell ref="B170:B171"/>
    <mergeCell ref="C170:C171"/>
    <mergeCell ref="T170:T171"/>
    <mergeCell ref="A172:A181"/>
    <mergeCell ref="L182:M182"/>
    <mergeCell ref="L183:M183"/>
    <mergeCell ref="L184:M184"/>
    <mergeCell ref="B187:C187"/>
    <mergeCell ref="E187:F187"/>
    <mergeCell ref="G187:H187"/>
    <mergeCell ref="J187:K187"/>
    <mergeCell ref="L187:M187"/>
    <mergeCell ref="S187:T187"/>
    <mergeCell ref="A189:D189"/>
    <mergeCell ref="E189:H189"/>
    <mergeCell ref="J189:K189"/>
    <mergeCell ref="L189:M189"/>
    <mergeCell ref="S189:T189"/>
    <mergeCell ref="A191:A192"/>
    <mergeCell ref="B191:B192"/>
    <mergeCell ref="C191:C192"/>
    <mergeCell ref="T191:T192"/>
    <mergeCell ref="A193:A202"/>
    <mergeCell ref="L203:M203"/>
    <mergeCell ref="L204:M204"/>
    <mergeCell ref="L205:M205"/>
    <mergeCell ref="B208:C208"/>
    <mergeCell ref="E208:F208"/>
    <mergeCell ref="G208:H208"/>
    <mergeCell ref="J208:K208"/>
    <mergeCell ref="L208:M208"/>
    <mergeCell ref="S208:T208"/>
    <mergeCell ref="A210:D210"/>
    <mergeCell ref="E210:H210"/>
    <mergeCell ref="J210:K210"/>
    <mergeCell ref="L210:M210"/>
    <mergeCell ref="S210:T210"/>
    <mergeCell ref="A212:A213"/>
    <mergeCell ref="B212:B213"/>
    <mergeCell ref="C212:C213"/>
    <mergeCell ref="T212:T213"/>
    <mergeCell ref="A214:A223"/>
    <mergeCell ref="L224:M224"/>
    <mergeCell ref="L225:M225"/>
    <mergeCell ref="L226:M226"/>
    <mergeCell ref="B229:C229"/>
    <mergeCell ref="E229:F229"/>
    <mergeCell ref="G229:H229"/>
    <mergeCell ref="J229:K229"/>
    <mergeCell ref="L229:M229"/>
    <mergeCell ref="A235:A244"/>
    <mergeCell ref="L245:M245"/>
    <mergeCell ref="L246:M246"/>
    <mergeCell ref="L247:M247"/>
    <mergeCell ref="S229:T229"/>
    <mergeCell ref="A231:D231"/>
    <mergeCell ref="E231:H231"/>
    <mergeCell ref="J231:K231"/>
    <mergeCell ref="L231:M231"/>
    <mergeCell ref="S231:T231"/>
    <mergeCell ref="A233:A234"/>
    <mergeCell ref="B233:B234"/>
    <mergeCell ref="C233:C234"/>
    <mergeCell ref="T233:T234"/>
  </mergeCells>
  <dataValidations count="7">
    <dataValidation allowBlank="1" showInputMessage="1" showErrorMessage="1" prompt="Inserire il riferimento corretto da piano di investimento (es.m1,e.1. ecc.)_x000a_" sqref="A23:A24 A44:A45 A65:A66 A86:A87 A107:A108 A128:A129 A149:A150 A170:A171 A191:A192 A212:A213 A233:A234" xr:uid="{00000000-0002-0000-0300-000000000000}">
      <formula1>0</formula1>
      <formula2>0</formula2>
    </dataValidation>
    <dataValidation type="date" operator="lessThanOrEqual" allowBlank="1" showInputMessage="1" showErrorMessage="1" promptTitle="ATTENZIONE:" prompt="OGV entro il 31/12/2025" sqref="P19 P40 P61 P82 P103 P124 P145 P166 P187 P208 P229" xr:uid="{00000000-0002-0000-0300-000001000000}">
      <formula1>46022</formula1>
      <formula2>0</formula2>
    </dataValidation>
    <dataValidation type="list" allowBlank="1" showInputMessage="1" showErrorMessage="1" sqref="E25:E35 E46:E55 E67:E76 E88:E97 E109:E118 E130:E139 E151:E160 E172:E181 E193:E202 E214:E223 E235:E244" xr:uid="{00000000-0002-0000-0300-000003000000}">
      <formula1>"urbano,suburbano"</formula1>
      <formula2>0</formula2>
    </dataValidation>
    <dataValidation type="list" allowBlank="1" showInputMessage="1" showErrorMessage="1" sqref="H25:H35 H46:H55 H67:H76 H88:H97 H109:H118 H130:H139 H151:H160 H172:H181 H193:H202 H214:H223 H235:H244" xr:uid="{00000000-0002-0000-0300-000004000000}">
      <mc:AlternateContent xmlns:x12ac="http://schemas.microsoft.com/office/spreadsheetml/2011/1/ac" xmlns:mc="http://schemas.openxmlformats.org/markup-compatibility/2006">
        <mc:Choice Requires="x12ac">
          <x12ac:list>GNC,"GNL, Ibrido (met/ele)"</x12ac:list>
        </mc:Choice>
        <mc:Fallback>
          <formula1>"GNC,GNL, Ibrido (met/ele)"</formula1>
        </mc:Fallback>
      </mc:AlternateContent>
      <formula2>0</formula2>
    </dataValidation>
    <dataValidation type="list" allowBlank="1" showInputMessage="1" showErrorMessage="1" sqref="R25:S35 R46:S55 R67:S76 R88:S97 R109:S118 R130:S139 R151:S160 R172:S181 R193:S202 R214:S223 R235:S244" xr:uid="{00000000-0002-0000-0300-000005000000}">
      <formula1>"si,"</formula1>
      <formula2>0</formula2>
    </dataValidation>
    <dataValidation type="list" allowBlank="1" showInputMessage="1" showErrorMessage="1" sqref="B20:C20 B41:C41 B62:C62 B83:C83 B104:C104 B125:C125 B146:C146 B167:C167 B188:C188 B209:C209 B230:C230" xr:uid="{00000000-0002-0000-0300-000006000000}">
      <formula1>$D$23:$D$44</formula1>
      <formula2>0</formula2>
    </dataValidation>
    <dataValidation type="list" allowBlank="1" showInputMessage="1" showErrorMessage="1" sqref="I25:I35 I46:I55 I67:I76 I88:I97 I109:I118 I130:I139 I151:I160 I172:I181 I193:I202 I214:I223 I235:I244" xr:uid="{00000000-0002-0000-0300-000007000000}">
      <formula1>"classe I,classe A"</formula1>
      <formula2>0</formula2>
    </dataValidation>
  </dataValidations>
  <pageMargins left="0.7" right="0.7" top="0.75" bottom="0.75" header="0.511811023622047" footer="0.511811023622047"/>
  <pageSetup paperSize="8"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cegliere il comune beneficiario dal menù a tendina_x000a_" xr:uid="{00000000-0002-0000-0300-000002000000}">
          <x14:formula1>
            <xm:f>'DATI EROGAZIONI'!$A$2:$A$13</xm:f>
          </x14:formula1>
          <x14:formula2>
            <xm:f>0</xm:f>
          </x14:formula2>
          <xm:sqref>E6:J6</xm:sqref>
        </x14:dataValidation>
        <x14:dataValidation type="list" allowBlank="1" showInputMessage="1" showErrorMessage="1" prompt="Inserire OGV corrispondente al Piano di investimento esecutivo" xr:uid="{00000000-0002-0000-0300-000008000000}">
          <x14:formula1>
            <xm:f>'Urbano.Piano inv. forn'!$D$20:$D$39</xm:f>
          </x14:formula1>
          <x14:formula2>
            <xm:f>0</xm:f>
          </x14:formula2>
          <xm:sqref>B19:C19 B40:C40 B61:C61 B82:C82 B103:C103 B124:C124 B145:C145 B166:C166 B187:C187 B208:C208 B229:C229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247"/>
  <sheetViews>
    <sheetView topLeftCell="A19" zoomScaleNormal="100" workbookViewId="0">
      <selection activeCell="K24" sqref="K24:K26"/>
    </sheetView>
  </sheetViews>
  <sheetFormatPr defaultColWidth="8.7109375" defaultRowHeight="15" x14ac:dyDescent="0.25"/>
  <cols>
    <col min="1" max="1" width="10" style="295" customWidth="1"/>
    <col min="2" max="2" width="7.140625" style="4" customWidth="1"/>
    <col min="3" max="3" width="19" style="1" customWidth="1"/>
    <col min="4" max="4" width="11.42578125" style="1" customWidth="1"/>
    <col min="5" max="5" width="17.5703125" style="1" customWidth="1"/>
    <col min="6" max="6" width="9" style="4" customWidth="1"/>
    <col min="7" max="7" width="24.28515625" style="1" customWidth="1"/>
    <col min="8" max="8" width="11.85546875" style="1" customWidth="1"/>
    <col min="9" max="9" width="11.7109375" style="4" customWidth="1"/>
    <col min="10" max="10" width="20.7109375" style="4" customWidth="1"/>
    <col min="11" max="11" width="12.28515625" style="1" customWidth="1"/>
    <col min="12" max="12" width="15.85546875" style="1" customWidth="1"/>
    <col min="13" max="13" width="16.28515625" style="1" customWidth="1"/>
    <col min="14" max="14" width="15.85546875" style="1" customWidth="1"/>
    <col min="15" max="15" width="24.5703125" style="1" customWidth="1"/>
    <col min="16" max="16" width="24.7109375" style="1" customWidth="1"/>
    <col min="17" max="17" width="30.85546875" style="1" customWidth="1"/>
    <col min="18" max="18" width="15.5703125" style="1" customWidth="1"/>
    <col min="19" max="19" width="13.42578125" style="296" customWidth="1"/>
    <col min="20" max="20" width="18.7109375" style="296" customWidth="1"/>
    <col min="21" max="21" width="6.140625" style="1" customWidth="1"/>
    <col min="22" max="22" width="18.7109375" style="1" customWidth="1"/>
    <col min="23" max="23" width="12.85546875" style="1" customWidth="1"/>
    <col min="24" max="25" width="15.140625" style="1" customWidth="1"/>
    <col min="26" max="26" width="15.7109375" style="1" customWidth="1"/>
    <col min="27" max="16384" width="8.7109375" style="1"/>
  </cols>
  <sheetData>
    <row r="1" spans="1:24" ht="27.75" customHeight="1" x14ac:dyDescent="0.25">
      <c r="A1" s="664" t="s">
        <v>0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/>
      <c r="R1" s="664"/>
      <c r="S1" s="664"/>
      <c r="T1" s="664"/>
      <c r="U1" s="32"/>
      <c r="V1" s="32"/>
      <c r="W1" s="32"/>
      <c r="X1" s="32"/>
    </row>
    <row r="2" spans="1:24" ht="22.5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297"/>
      <c r="T2" s="297"/>
      <c r="U2" s="14"/>
      <c r="V2" s="14"/>
      <c r="W2" s="14"/>
      <c r="X2" s="14"/>
    </row>
    <row r="3" spans="1:24" ht="25.5" customHeight="1" x14ac:dyDescent="0.25">
      <c r="A3" s="689" t="s">
        <v>311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  <c r="L3" s="689"/>
      <c r="M3" s="689"/>
      <c r="N3" s="689"/>
      <c r="O3" s="689"/>
      <c r="P3" s="689"/>
      <c r="Q3" s="689"/>
      <c r="R3" s="689"/>
      <c r="S3" s="689"/>
      <c r="T3" s="689"/>
      <c r="U3" s="393"/>
      <c r="V3" s="159"/>
      <c r="W3" s="159"/>
      <c r="X3" s="159"/>
    </row>
    <row r="4" spans="1:24" ht="18" x14ac:dyDescent="0.25">
      <c r="A4" s="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168"/>
      <c r="T4" s="168"/>
      <c r="U4" s="31"/>
      <c r="V4" s="31"/>
      <c r="W4" s="31"/>
      <c r="X4" s="31"/>
    </row>
    <row r="5" spans="1:24" ht="27" x14ac:dyDescent="0.25">
      <c r="A5" s="1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298"/>
      <c r="T5" s="298"/>
      <c r="U5" s="16"/>
      <c r="V5" s="16"/>
      <c r="W5" s="16"/>
      <c r="X5" s="16"/>
    </row>
    <row r="6" spans="1:24" ht="26.25" customHeight="1" x14ac:dyDescent="0.25">
      <c r="A6" s="665" t="s">
        <v>261</v>
      </c>
      <c r="B6" s="665"/>
      <c r="C6" s="665"/>
      <c r="D6" s="665"/>
      <c r="E6" s="666" t="s">
        <v>3</v>
      </c>
      <c r="F6" s="666"/>
      <c r="G6" s="666"/>
      <c r="H6" s="666"/>
      <c r="I6" s="666"/>
      <c r="J6" s="666"/>
      <c r="L6" s="741" t="s">
        <v>4</v>
      </c>
      <c r="M6" s="741"/>
      <c r="N6" s="741"/>
      <c r="O6" s="742" t="s">
        <v>5</v>
      </c>
      <c r="P6" s="742"/>
      <c r="Q6" s="742"/>
      <c r="R6" s="742"/>
      <c r="S6" s="742"/>
      <c r="T6" s="742"/>
      <c r="U6" s="394"/>
      <c r="V6" s="299"/>
      <c r="W6" s="299"/>
      <c r="X6" s="299"/>
    </row>
    <row r="8" spans="1:24" ht="26.25" customHeight="1" x14ac:dyDescent="0.25">
      <c r="A8" s="758" t="s">
        <v>65</v>
      </c>
      <c r="B8" s="758"/>
      <c r="C8" s="758"/>
      <c r="D8" s="758"/>
      <c r="E8" s="758"/>
      <c r="F8" s="758"/>
      <c r="G8" s="758"/>
      <c r="H8" s="758"/>
      <c r="I8" s="758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758"/>
    </row>
    <row r="9" spans="1:24" ht="12.75" customHeight="1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95"/>
      <c r="T9" s="395"/>
    </row>
    <row r="10" spans="1:24" ht="17.45" customHeight="1" x14ac:dyDescent="0.25">
      <c r="A10" s="759" t="s">
        <v>312</v>
      </c>
      <c r="B10" s="759"/>
      <c r="C10" s="759"/>
      <c r="D10" s="759"/>
      <c r="E10" s="760">
        <f>N34+N55+N76+N97+N118+N139+N160+N181+N202+N223+N244</f>
        <v>1722469.2000000002</v>
      </c>
      <c r="F10" s="760"/>
      <c r="G10" s="760"/>
      <c r="H10" s="760"/>
      <c r="I10" s="1"/>
      <c r="J10" s="761" t="s">
        <v>313</v>
      </c>
      <c r="K10" s="761"/>
      <c r="L10" s="761"/>
      <c r="M10" s="761"/>
      <c r="N10" s="761"/>
      <c r="O10" s="739">
        <f>O34+O55+O76+O97+O118+O139+O160+O181+O202+O223+O244</f>
        <v>1722469.2000000002</v>
      </c>
      <c r="P10" s="739"/>
      <c r="Q10" s="30"/>
      <c r="R10" s="762" t="s">
        <v>265</v>
      </c>
      <c r="S10" s="762"/>
      <c r="T10" s="763">
        <f>F34+F55+F76+F97+F118+F139+F160+F181+F202+F223+F244</f>
        <v>3</v>
      </c>
    </row>
    <row r="11" spans="1:24" ht="15" customHeight="1" x14ac:dyDescent="0.25">
      <c r="A11" s="759"/>
      <c r="B11" s="759"/>
      <c r="C11" s="759"/>
      <c r="D11" s="759"/>
      <c r="E11" s="760"/>
      <c r="F11" s="760"/>
      <c r="G11" s="760"/>
      <c r="H11" s="760"/>
      <c r="I11" s="1"/>
      <c r="J11" s="764" t="s">
        <v>266</v>
      </c>
      <c r="K11" s="764"/>
      <c r="L11" s="764"/>
      <c r="M11" s="764"/>
      <c r="N11" s="764"/>
      <c r="O11" s="739"/>
      <c r="P11" s="739"/>
      <c r="R11" s="762"/>
      <c r="S11" s="762"/>
      <c r="T11" s="763"/>
    </row>
    <row r="12" spans="1:24" ht="15" customHeight="1" x14ac:dyDescent="0.25">
      <c r="A12" s="755" t="s">
        <v>314</v>
      </c>
      <c r="B12" s="755"/>
      <c r="C12" s="755"/>
      <c r="D12" s="755"/>
      <c r="E12" s="729">
        <f>N35+N56+N77+N98+N119+N140+N161+N182+N203+N224+N245</f>
        <v>1722469.2000000002</v>
      </c>
      <c r="F12" s="729"/>
      <c r="G12" s="729"/>
      <c r="H12" s="729"/>
      <c r="I12" s="1"/>
      <c r="J12" s="756" t="s">
        <v>268</v>
      </c>
      <c r="K12" s="756"/>
      <c r="L12" s="756"/>
      <c r="M12" s="756"/>
      <c r="N12" s="756"/>
      <c r="O12" s="739">
        <f>O35+O56+O77+O98+O119+O140+O161+O182+O203+O224+O245</f>
        <v>1722469.2000000002</v>
      </c>
      <c r="P12" s="739"/>
      <c r="R12" s="376"/>
      <c r="S12" s="376"/>
      <c r="T12" s="396"/>
    </row>
    <row r="13" spans="1:24" ht="15" customHeight="1" x14ac:dyDescent="0.25">
      <c r="A13" s="755"/>
      <c r="B13" s="755"/>
      <c r="C13" s="755"/>
      <c r="D13" s="755"/>
      <c r="E13" s="729"/>
      <c r="F13" s="729"/>
      <c r="G13" s="729"/>
      <c r="H13" s="729"/>
      <c r="I13" s="1"/>
      <c r="J13" s="757" t="s">
        <v>266</v>
      </c>
      <c r="K13" s="757"/>
      <c r="L13" s="757"/>
      <c r="M13" s="757"/>
      <c r="N13" s="757"/>
      <c r="O13" s="739"/>
      <c r="P13" s="739"/>
      <c r="R13" s="376"/>
      <c r="S13" s="376"/>
      <c r="T13" s="396"/>
    </row>
    <row r="14" spans="1:24" ht="15" customHeight="1" x14ac:dyDescent="0.25">
      <c r="A14" s="755" t="s">
        <v>315</v>
      </c>
      <c r="B14" s="755"/>
      <c r="C14" s="755"/>
      <c r="D14" s="755"/>
      <c r="E14" s="729">
        <f>N36+N57+N78+N99+N120+N141+N162+N183+N204+N225+N246</f>
        <v>0</v>
      </c>
      <c r="F14" s="729"/>
      <c r="G14" s="729"/>
      <c r="H14" s="729"/>
      <c r="I14" s="1"/>
      <c r="J14" s="756" t="s">
        <v>316</v>
      </c>
      <c r="K14" s="756"/>
      <c r="L14" s="756"/>
      <c r="M14" s="756"/>
      <c r="N14" s="756"/>
      <c r="O14" s="739">
        <f>O36+O57+O78+O99+O120+O141+O162+O183+O204+O225+O246</f>
        <v>0</v>
      </c>
      <c r="P14" s="739"/>
      <c r="R14" s="376"/>
      <c r="S14" s="376"/>
      <c r="T14" s="396"/>
    </row>
    <row r="15" spans="1:24" ht="15" customHeight="1" x14ac:dyDescent="0.25">
      <c r="A15" s="755"/>
      <c r="B15" s="755"/>
      <c r="C15" s="755"/>
      <c r="D15" s="755"/>
      <c r="E15" s="729"/>
      <c r="F15" s="729"/>
      <c r="G15" s="729"/>
      <c r="H15" s="729"/>
      <c r="I15" s="1"/>
      <c r="J15" s="757" t="s">
        <v>266</v>
      </c>
      <c r="K15" s="757"/>
      <c r="L15" s="757"/>
      <c r="M15" s="757"/>
      <c r="N15" s="757"/>
      <c r="O15" s="739"/>
      <c r="P15" s="739"/>
      <c r="R15" s="376"/>
      <c r="S15" s="376"/>
      <c r="T15" s="396"/>
    </row>
    <row r="16" spans="1:24" x14ac:dyDescent="0.25">
      <c r="A16" s="397"/>
      <c r="B16" s="329"/>
      <c r="C16" s="329"/>
      <c r="D16" s="329"/>
      <c r="E16" s="398"/>
      <c r="F16" s="398"/>
      <c r="G16" s="398"/>
      <c r="H16" s="398"/>
      <c r="I16" s="1"/>
      <c r="J16" s="399"/>
      <c r="K16" s="399"/>
      <c r="L16" s="399"/>
      <c r="M16" s="399"/>
      <c r="N16" s="399"/>
      <c r="O16" s="322"/>
      <c r="P16" s="322"/>
    </row>
    <row r="17" spans="1:22" ht="31.5" customHeight="1" x14ac:dyDescent="0.25">
      <c r="A17" s="304"/>
      <c r="B17" s="9"/>
      <c r="C17" s="6"/>
      <c r="D17" s="6"/>
      <c r="E17" s="6"/>
      <c r="F17" s="9"/>
      <c r="G17" s="6"/>
      <c r="H17" s="6"/>
      <c r="I17" s="9"/>
      <c r="J17" s="9"/>
      <c r="K17" s="6"/>
      <c r="L17" s="6"/>
      <c r="M17" s="6"/>
      <c r="N17" s="6"/>
      <c r="O17" s="6"/>
      <c r="P17" s="6"/>
      <c r="Q17" s="6"/>
      <c r="R17" s="6"/>
      <c r="S17" s="305"/>
      <c r="T17" s="305"/>
      <c r="U17" s="10"/>
    </row>
    <row r="18" spans="1:22" ht="32.25" customHeight="1" x14ac:dyDescent="0.25">
      <c r="A18" s="400" t="s">
        <v>10</v>
      </c>
      <c r="B18" s="734" t="s">
        <v>71</v>
      </c>
      <c r="C18" s="734"/>
      <c r="E18" s="754" t="s">
        <v>271</v>
      </c>
      <c r="F18" s="754"/>
      <c r="G18" s="736" t="str">
        <f>VLOOKUP(B18,'Urbano.Piano inv. forn'!$D$62:$H$81,3,FALSE())</f>
        <v>J40J21000040001</v>
      </c>
      <c r="H18" s="736"/>
      <c r="I18" s="1"/>
      <c r="J18" s="754" t="s">
        <v>272</v>
      </c>
      <c r="K18" s="754"/>
      <c r="L18" s="736" t="str">
        <f>VLOOKUP(B18,'Urbano.Piano inv. forn'!$D$62:$H$81,4,FALSE())</f>
        <v>B73B4CEE21</v>
      </c>
      <c r="M18" s="736"/>
      <c r="O18" s="401" t="s">
        <v>273</v>
      </c>
      <c r="P18" s="308"/>
      <c r="R18" s="402" t="s">
        <v>274</v>
      </c>
      <c r="S18" s="727"/>
      <c r="T18" s="727"/>
      <c r="U18" s="13"/>
    </row>
    <row r="19" spans="1:22" ht="13.5" customHeight="1" x14ac:dyDescent="0.25">
      <c r="A19" s="310"/>
      <c r="B19" s="311"/>
      <c r="C19" s="311"/>
      <c r="E19" s="312"/>
      <c r="F19" s="312"/>
      <c r="G19" s="313"/>
      <c r="H19" s="313"/>
      <c r="I19" s="1"/>
      <c r="J19" s="312"/>
      <c r="K19" s="312"/>
      <c r="L19" s="313"/>
      <c r="M19" s="313"/>
      <c r="O19" s="314"/>
      <c r="R19" s="295"/>
      <c r="S19" s="315"/>
      <c r="U19" s="316"/>
      <c r="V19" s="301"/>
    </row>
    <row r="20" spans="1:22" ht="33.75" customHeight="1" x14ac:dyDescent="0.25">
      <c r="A20" s="749" t="s">
        <v>15</v>
      </c>
      <c r="B20" s="749"/>
      <c r="C20" s="749"/>
      <c r="D20" s="749"/>
      <c r="E20" s="729">
        <f>VLOOKUP(B18,'Urbano.Piano inv. forn'!$D$62:$V$81,17,FALSE())</f>
        <v>1722469.2</v>
      </c>
      <c r="F20" s="729"/>
      <c r="G20" s="729"/>
      <c r="H20" s="729"/>
      <c r="I20" s="1"/>
      <c r="J20" s="750" t="s">
        <v>61</v>
      </c>
      <c r="K20" s="750"/>
      <c r="L20" s="729">
        <f>VLOOKUP(B18,'Urbano.Piano inv. forn'!$D$62:$V$81,19,FALSE())</f>
        <v>0</v>
      </c>
      <c r="M20" s="729"/>
      <c r="N20" s="317"/>
      <c r="O20" s="402" t="s">
        <v>17</v>
      </c>
      <c r="P20" s="319">
        <f>L20+E20</f>
        <v>1722469.2</v>
      </c>
      <c r="R20" s="402" t="s">
        <v>275</v>
      </c>
      <c r="S20" s="727"/>
      <c r="T20" s="727"/>
      <c r="U20" s="316"/>
      <c r="V20" s="301"/>
    </row>
    <row r="21" spans="1:22" ht="21.75" customHeight="1" x14ac:dyDescent="0.25">
      <c r="A21" s="320"/>
      <c r="B21" s="321"/>
      <c r="C21" s="321"/>
      <c r="D21" s="321"/>
      <c r="E21" s="322"/>
      <c r="F21" s="322"/>
      <c r="G21" s="322"/>
      <c r="H21" s="322"/>
      <c r="I21" s="1"/>
      <c r="J21" s="312"/>
      <c r="K21" s="312"/>
      <c r="L21" s="322"/>
      <c r="M21" s="322"/>
      <c r="N21" s="317"/>
      <c r="O21" s="295"/>
      <c r="P21" s="317"/>
      <c r="R21" s="295"/>
      <c r="S21" s="323"/>
      <c r="T21" s="323"/>
      <c r="U21" s="316"/>
      <c r="V21" s="301"/>
    </row>
    <row r="22" spans="1:22" s="329" customFormat="1" ht="72" customHeight="1" x14ac:dyDescent="0.25">
      <c r="A22" s="751" t="s">
        <v>276</v>
      </c>
      <c r="B22" s="752" t="s">
        <v>277</v>
      </c>
      <c r="C22" s="752" t="s">
        <v>278</v>
      </c>
      <c r="D22" s="403" t="s">
        <v>279</v>
      </c>
      <c r="E22" s="404" t="s">
        <v>280</v>
      </c>
      <c r="F22" s="403" t="s">
        <v>281</v>
      </c>
      <c r="G22" s="403" t="s">
        <v>282</v>
      </c>
      <c r="H22" s="405" t="s">
        <v>235</v>
      </c>
      <c r="I22" s="405" t="s">
        <v>283</v>
      </c>
      <c r="J22" s="405" t="s">
        <v>284</v>
      </c>
      <c r="K22" s="405" t="s">
        <v>285</v>
      </c>
      <c r="L22" s="405" t="s">
        <v>286</v>
      </c>
      <c r="M22" s="405" t="s">
        <v>287</v>
      </c>
      <c r="N22" s="405" t="s">
        <v>288</v>
      </c>
      <c r="O22" s="405" t="s">
        <v>289</v>
      </c>
      <c r="P22" s="405" t="s">
        <v>290</v>
      </c>
      <c r="Q22" s="405" t="s">
        <v>291</v>
      </c>
      <c r="R22" s="405" t="s">
        <v>292</v>
      </c>
      <c r="S22" s="405" t="s">
        <v>293</v>
      </c>
      <c r="T22" s="753" t="s">
        <v>294</v>
      </c>
      <c r="U22" s="328"/>
    </row>
    <row r="23" spans="1:22" s="329" customFormat="1" ht="28.5" customHeight="1" x14ac:dyDescent="0.25">
      <c r="A23" s="751"/>
      <c r="B23" s="752"/>
      <c r="C23" s="752"/>
      <c r="D23" s="406" t="s">
        <v>295</v>
      </c>
      <c r="E23" s="406" t="s">
        <v>296</v>
      </c>
      <c r="F23" s="406" t="s">
        <v>297</v>
      </c>
      <c r="G23" s="406" t="s">
        <v>297</v>
      </c>
      <c r="H23" s="406" t="s">
        <v>74</v>
      </c>
      <c r="I23" s="406" t="s">
        <v>34</v>
      </c>
      <c r="J23" s="406" t="s">
        <v>299</v>
      </c>
      <c r="K23" s="406" t="s">
        <v>300</v>
      </c>
      <c r="L23" s="406" t="s">
        <v>301</v>
      </c>
      <c r="M23" s="406" t="s">
        <v>300</v>
      </c>
      <c r="N23" s="406" t="s">
        <v>302</v>
      </c>
      <c r="O23" s="406" t="s">
        <v>266</v>
      </c>
      <c r="P23" s="406" t="s">
        <v>303</v>
      </c>
      <c r="Q23" s="406" t="s">
        <v>304</v>
      </c>
      <c r="R23" s="406" t="s">
        <v>305</v>
      </c>
      <c r="S23" s="406" t="s">
        <v>305</v>
      </c>
      <c r="T23" s="753"/>
      <c r="U23" s="328"/>
    </row>
    <row r="24" spans="1:22" ht="15" customHeight="1" x14ac:dyDescent="0.25">
      <c r="A24" s="748" t="str">
        <f>B18</f>
        <v>urb.e.1</v>
      </c>
      <c r="B24" s="407">
        <v>1</v>
      </c>
      <c r="C24" s="333" t="s">
        <v>317</v>
      </c>
      <c r="D24" s="334">
        <v>12.22</v>
      </c>
      <c r="E24" s="334" t="s">
        <v>318</v>
      </c>
      <c r="F24" s="333" t="s">
        <v>319</v>
      </c>
      <c r="G24" s="335" t="s">
        <v>320</v>
      </c>
      <c r="H24" s="336" t="s">
        <v>74</v>
      </c>
      <c r="I24" s="337" t="s">
        <v>75</v>
      </c>
      <c r="J24" s="338" t="s">
        <v>321</v>
      </c>
      <c r="K24" s="339">
        <v>46041</v>
      </c>
      <c r="L24" s="337">
        <v>129</v>
      </c>
      <c r="M24" s="339">
        <v>45995</v>
      </c>
      <c r="N24" s="340">
        <v>574156.4</v>
      </c>
      <c r="O24" s="340">
        <v>574156.4</v>
      </c>
      <c r="P24" s="337" t="s">
        <v>322</v>
      </c>
      <c r="Q24" s="341" t="s">
        <v>323</v>
      </c>
      <c r="R24" s="337" t="s">
        <v>324</v>
      </c>
      <c r="S24" s="341" t="s">
        <v>324</v>
      </c>
      <c r="T24" s="342" t="s">
        <v>325</v>
      </c>
      <c r="U24" s="13"/>
    </row>
    <row r="25" spans="1:22" ht="30" x14ac:dyDescent="0.25">
      <c r="A25" s="748"/>
      <c r="B25" s="408">
        <v>2</v>
      </c>
      <c r="C25" s="409" t="s">
        <v>317</v>
      </c>
      <c r="D25" s="410">
        <v>12.22</v>
      </c>
      <c r="E25" s="345" t="s">
        <v>318</v>
      </c>
      <c r="F25" s="344" t="s">
        <v>326</v>
      </c>
      <c r="G25" s="346" t="s">
        <v>327</v>
      </c>
      <c r="H25" s="344" t="s">
        <v>74</v>
      </c>
      <c r="I25" s="347" t="s">
        <v>75</v>
      </c>
      <c r="J25" s="348" t="s">
        <v>328</v>
      </c>
      <c r="K25" s="349">
        <v>46041</v>
      </c>
      <c r="L25" s="347">
        <v>129</v>
      </c>
      <c r="M25" s="349">
        <v>45995</v>
      </c>
      <c r="N25" s="350">
        <v>574156.4</v>
      </c>
      <c r="O25" s="350">
        <v>574156.4</v>
      </c>
      <c r="P25" s="411" t="s">
        <v>322</v>
      </c>
      <c r="Q25" s="351" t="s">
        <v>329</v>
      </c>
      <c r="R25" s="347" t="s">
        <v>324</v>
      </c>
      <c r="S25" s="351" t="s">
        <v>324</v>
      </c>
      <c r="T25" s="352"/>
      <c r="U25" s="13"/>
    </row>
    <row r="26" spans="1:22" ht="30" x14ac:dyDescent="0.25">
      <c r="A26" s="748"/>
      <c r="B26" s="408">
        <v>3</v>
      </c>
      <c r="C26" s="409" t="s">
        <v>317</v>
      </c>
      <c r="D26" s="410">
        <v>12.22</v>
      </c>
      <c r="E26" s="345" t="s">
        <v>318</v>
      </c>
      <c r="F26" s="344" t="s">
        <v>330</v>
      </c>
      <c r="G26" s="346" t="s">
        <v>331</v>
      </c>
      <c r="H26" s="344" t="s">
        <v>74</v>
      </c>
      <c r="I26" s="347" t="s">
        <v>332</v>
      </c>
      <c r="J26" s="348" t="s">
        <v>333</v>
      </c>
      <c r="K26" s="349">
        <v>46041</v>
      </c>
      <c r="L26" s="347">
        <v>129</v>
      </c>
      <c r="M26" s="349">
        <v>45995</v>
      </c>
      <c r="N26" s="350">
        <v>574156.4</v>
      </c>
      <c r="O26" s="350">
        <v>574156.4</v>
      </c>
      <c r="P26" s="411" t="s">
        <v>322</v>
      </c>
      <c r="Q26" s="638" t="s">
        <v>334</v>
      </c>
      <c r="R26" s="347" t="s">
        <v>324</v>
      </c>
      <c r="S26" s="351" t="s">
        <v>324</v>
      </c>
      <c r="T26" s="352"/>
      <c r="U26" s="13"/>
    </row>
    <row r="27" spans="1:22" x14ac:dyDescent="0.25">
      <c r="A27" s="748"/>
      <c r="B27" s="408">
        <v>4</v>
      </c>
      <c r="C27" s="344"/>
      <c r="D27" s="345"/>
      <c r="E27" s="345"/>
      <c r="F27" s="344"/>
      <c r="G27" s="346"/>
      <c r="H27" s="344"/>
      <c r="I27" s="347"/>
      <c r="J27" s="348"/>
      <c r="K27" s="349"/>
      <c r="L27" s="347"/>
      <c r="M27" s="349"/>
      <c r="N27" s="350"/>
      <c r="O27" s="350"/>
      <c r="P27" s="347"/>
      <c r="Q27" s="347"/>
      <c r="R27" s="347"/>
      <c r="S27" s="351"/>
      <c r="T27" s="352"/>
      <c r="U27" s="13"/>
    </row>
    <row r="28" spans="1:22" x14ac:dyDescent="0.25">
      <c r="A28" s="748"/>
      <c r="B28" s="408">
        <v>5</v>
      </c>
      <c r="C28" s="344"/>
      <c r="D28" s="345"/>
      <c r="E28" s="345"/>
      <c r="F28" s="344"/>
      <c r="G28" s="346"/>
      <c r="H28" s="344"/>
      <c r="I28" s="347"/>
      <c r="J28" s="348"/>
      <c r="K28" s="349"/>
      <c r="L28" s="347"/>
      <c r="M28" s="349"/>
      <c r="N28" s="350"/>
      <c r="O28" s="350"/>
      <c r="P28" s="347"/>
      <c r="Q28" s="347"/>
      <c r="R28" s="347"/>
      <c r="S28" s="351"/>
      <c r="T28" s="352"/>
      <c r="U28" s="13"/>
    </row>
    <row r="29" spans="1:22" x14ac:dyDescent="0.25">
      <c r="A29" s="748"/>
      <c r="B29" s="408">
        <v>6</v>
      </c>
      <c r="C29" s="344"/>
      <c r="D29" s="345"/>
      <c r="E29" s="345"/>
      <c r="F29" s="344"/>
      <c r="G29" s="346"/>
      <c r="H29" s="344"/>
      <c r="I29" s="347"/>
      <c r="J29" s="348"/>
      <c r="K29" s="349"/>
      <c r="L29" s="347"/>
      <c r="M29" s="349"/>
      <c r="N29" s="350"/>
      <c r="O29" s="350"/>
      <c r="P29" s="347"/>
      <c r="Q29" s="347"/>
      <c r="R29" s="347"/>
      <c r="S29" s="351"/>
      <c r="T29" s="352"/>
      <c r="U29" s="13"/>
    </row>
    <row r="30" spans="1:22" x14ac:dyDescent="0.25">
      <c r="A30" s="748"/>
      <c r="B30" s="408">
        <v>7</v>
      </c>
      <c r="C30" s="344"/>
      <c r="D30" s="345"/>
      <c r="E30" s="345"/>
      <c r="F30" s="344"/>
      <c r="G30" s="346"/>
      <c r="H30" s="344"/>
      <c r="I30" s="347"/>
      <c r="J30" s="348"/>
      <c r="K30" s="349"/>
      <c r="L30" s="347"/>
      <c r="M30" s="349"/>
      <c r="N30" s="350"/>
      <c r="O30" s="350"/>
      <c r="P30" s="347"/>
      <c r="Q30" s="347"/>
      <c r="R30" s="347"/>
      <c r="S30" s="351"/>
      <c r="T30" s="352"/>
      <c r="U30" s="13"/>
    </row>
    <row r="31" spans="1:22" x14ac:dyDescent="0.25">
      <c r="A31" s="748"/>
      <c r="B31" s="408">
        <v>8</v>
      </c>
      <c r="C31" s="344"/>
      <c r="D31" s="345"/>
      <c r="E31" s="345"/>
      <c r="F31" s="344"/>
      <c r="G31" s="346"/>
      <c r="H31" s="344"/>
      <c r="I31" s="347"/>
      <c r="J31" s="348"/>
      <c r="K31" s="349"/>
      <c r="L31" s="347"/>
      <c r="M31" s="349"/>
      <c r="N31" s="350"/>
      <c r="O31" s="350"/>
      <c r="P31" s="347"/>
      <c r="Q31" s="347"/>
      <c r="R31" s="347"/>
      <c r="S31" s="351"/>
      <c r="T31" s="352"/>
      <c r="U31" s="13"/>
    </row>
    <row r="32" spans="1:22" x14ac:dyDescent="0.25">
      <c r="A32" s="748"/>
      <c r="B32" s="408">
        <v>9</v>
      </c>
      <c r="C32" s="344"/>
      <c r="D32" s="345"/>
      <c r="E32" s="345"/>
      <c r="F32" s="344"/>
      <c r="G32" s="346"/>
      <c r="H32" s="344"/>
      <c r="I32" s="347"/>
      <c r="J32" s="348"/>
      <c r="K32" s="349"/>
      <c r="L32" s="347"/>
      <c r="M32" s="349"/>
      <c r="N32" s="350"/>
      <c r="O32" s="350"/>
      <c r="P32" s="347"/>
      <c r="Q32" s="347"/>
      <c r="R32" s="347"/>
      <c r="S32" s="351"/>
      <c r="T32" s="352"/>
      <c r="U32" s="13"/>
    </row>
    <row r="33" spans="1:22" x14ac:dyDescent="0.25">
      <c r="A33" s="748"/>
      <c r="B33" s="412">
        <v>10</v>
      </c>
      <c r="C33" s="354"/>
      <c r="D33" s="355"/>
      <c r="E33" s="355"/>
      <c r="F33" s="354"/>
      <c r="G33" s="356"/>
      <c r="H33" s="354"/>
      <c r="I33" s="357"/>
      <c r="J33" s="358"/>
      <c r="K33" s="359"/>
      <c r="L33" s="357"/>
      <c r="M33" s="359"/>
      <c r="N33" s="390"/>
      <c r="O33" s="390"/>
      <c r="P33" s="357"/>
      <c r="Q33" s="357"/>
      <c r="R33" s="357"/>
      <c r="S33" s="363"/>
      <c r="T33" s="364"/>
      <c r="U33" s="13"/>
    </row>
    <row r="34" spans="1:22" ht="24.75" x14ac:dyDescent="0.25">
      <c r="A34" s="310"/>
      <c r="B34" s="295"/>
      <c r="C34" s="295"/>
      <c r="D34" s="295"/>
      <c r="E34" s="368" t="s">
        <v>307</v>
      </c>
      <c r="F34" s="369">
        <f>COUNTA(F24:F33)</f>
        <v>3</v>
      </c>
      <c r="G34" s="370">
        <f>COUNTA(G24:G33)</f>
        <v>3</v>
      </c>
      <c r="H34" s="375"/>
      <c r="I34" s="375"/>
      <c r="J34" s="376"/>
      <c r="K34" s="375"/>
      <c r="L34" s="724" t="s">
        <v>308</v>
      </c>
      <c r="M34" s="724"/>
      <c r="N34" s="373">
        <f>SUM(N24:N33)</f>
        <v>1722469.2000000002</v>
      </c>
      <c r="O34" s="374">
        <f>SUM(O24:O33)</f>
        <v>1722469.2000000002</v>
      </c>
      <c r="P34" s="295"/>
      <c r="R34" s="295"/>
      <c r="S34" s="314"/>
      <c r="T34" s="379"/>
      <c r="U34" s="380"/>
      <c r="V34" s="381"/>
    </row>
    <row r="35" spans="1:22" ht="22.5" customHeight="1" x14ac:dyDescent="0.25">
      <c r="A35" s="310"/>
      <c r="B35" s="295"/>
      <c r="C35" s="295"/>
      <c r="D35" s="295"/>
      <c r="E35" s="391"/>
      <c r="F35" s="392"/>
      <c r="G35" s="392"/>
      <c r="H35" s="375"/>
      <c r="I35" s="375"/>
      <c r="J35" s="376"/>
      <c r="K35" s="375"/>
      <c r="L35" s="725" t="s">
        <v>309</v>
      </c>
      <c r="M35" s="725"/>
      <c r="N35" s="377">
        <f>SUMIF(M24:M33,"&lt;=31/12/2025",N24:N33)</f>
        <v>1722469.2000000002</v>
      </c>
      <c r="O35" s="378">
        <f>SUMIF(M24:M33,"&lt;=31/12/2025",O24:O33)</f>
        <v>1722469.2000000002</v>
      </c>
      <c r="P35" s="295"/>
      <c r="R35" s="295"/>
      <c r="S35" s="314"/>
      <c r="T35" s="379"/>
      <c r="U35" s="380"/>
      <c r="V35" s="381"/>
    </row>
    <row r="36" spans="1:22" ht="24.75" customHeight="1" x14ac:dyDescent="0.25">
      <c r="A36" s="310"/>
      <c r="B36" s="295"/>
      <c r="C36" s="295"/>
      <c r="D36" s="295"/>
      <c r="E36" s="391"/>
      <c r="F36" s="392"/>
      <c r="G36" s="392"/>
      <c r="H36" s="375"/>
      <c r="I36" s="375"/>
      <c r="J36" s="376"/>
      <c r="K36" s="375"/>
      <c r="L36" s="726" t="s">
        <v>310</v>
      </c>
      <c r="M36" s="726"/>
      <c r="N36" s="382">
        <f>SUMIF(M24:M33,"&gt;31/12/2025",N24:N33)</f>
        <v>0</v>
      </c>
      <c r="O36" s="383">
        <f>SUMIF(M24:M33,"&gt;31/12/2025",O24:O33)</f>
        <v>0</v>
      </c>
      <c r="P36" s="295"/>
      <c r="R36" s="295"/>
      <c r="S36" s="314"/>
      <c r="T36" s="379"/>
      <c r="U36" s="380"/>
      <c r="V36" s="381"/>
    </row>
    <row r="37" spans="1:22" x14ac:dyDescent="0.25">
      <c r="A37" s="385"/>
      <c r="B37" s="294"/>
      <c r="C37" s="131"/>
      <c r="D37" s="131"/>
      <c r="E37" s="131"/>
      <c r="F37" s="294"/>
      <c r="G37" s="131"/>
      <c r="H37" s="131"/>
      <c r="I37" s="294"/>
      <c r="J37" s="294"/>
      <c r="K37" s="131"/>
      <c r="L37" s="131"/>
      <c r="M37" s="131"/>
      <c r="N37" s="131"/>
      <c r="O37" s="131"/>
      <c r="P37" s="131"/>
      <c r="Q37" s="131"/>
      <c r="R37" s="131"/>
      <c r="S37" s="388"/>
      <c r="T37" s="389"/>
      <c r="U37" s="136"/>
    </row>
    <row r="38" spans="1:22" ht="15.75" customHeight="1" x14ac:dyDescent="0.25">
      <c r="A38" s="304"/>
      <c r="B38" s="9"/>
      <c r="C38" s="6"/>
      <c r="D38" s="6"/>
      <c r="E38" s="6"/>
      <c r="F38" s="9"/>
      <c r="G38" s="6"/>
      <c r="H38" s="6"/>
      <c r="I38" s="9"/>
      <c r="J38" s="9"/>
      <c r="K38" s="6"/>
      <c r="L38" s="6"/>
      <c r="M38" s="6"/>
      <c r="N38" s="6"/>
      <c r="O38" s="6"/>
      <c r="P38" s="6"/>
      <c r="Q38" s="6"/>
      <c r="R38" s="6"/>
      <c r="S38" s="305"/>
      <c r="T38" s="305"/>
      <c r="U38" s="10"/>
    </row>
    <row r="39" spans="1:22" ht="27.75" x14ac:dyDescent="0.25">
      <c r="A39" s="400" t="s">
        <v>10</v>
      </c>
      <c r="B39" s="734" t="s">
        <v>71</v>
      </c>
      <c r="C39" s="734"/>
      <c r="E39" s="754" t="s">
        <v>271</v>
      </c>
      <c r="F39" s="754"/>
      <c r="G39" s="736" t="str">
        <f>VLOOKUP(B39,'Urbano.Piano inv. forn'!$D$62:$H$81,3,FALSE())</f>
        <v>J40J21000040001</v>
      </c>
      <c r="H39" s="736"/>
      <c r="I39" s="1"/>
      <c r="J39" s="754" t="s">
        <v>272</v>
      </c>
      <c r="K39" s="754"/>
      <c r="L39" s="736" t="str">
        <f>VLOOKUP(B39,'Urbano.Piano inv. forn'!$D$62:$H$81,4,FALSE())</f>
        <v>B73B4CEE21</v>
      </c>
      <c r="M39" s="736"/>
      <c r="O39" s="401" t="s">
        <v>273</v>
      </c>
      <c r="P39" s="308"/>
      <c r="R39" s="402" t="s">
        <v>274</v>
      </c>
      <c r="S39" s="727"/>
      <c r="T39" s="727"/>
      <c r="U39" s="13"/>
    </row>
    <row r="40" spans="1:22" x14ac:dyDescent="0.25">
      <c r="A40" s="310"/>
      <c r="B40" s="311"/>
      <c r="C40" s="311"/>
      <c r="E40" s="312"/>
      <c r="F40" s="312"/>
      <c r="G40" s="313"/>
      <c r="H40" s="313"/>
      <c r="I40" s="1"/>
      <c r="J40" s="312"/>
      <c r="K40" s="312"/>
      <c r="L40" s="313"/>
      <c r="M40" s="313"/>
      <c r="O40" s="314"/>
      <c r="R40" s="295"/>
      <c r="S40" s="315"/>
      <c r="U40" s="316"/>
    </row>
    <row r="41" spans="1:22" ht="31.5" customHeight="1" x14ac:dyDescent="0.25">
      <c r="A41" s="749" t="s">
        <v>15</v>
      </c>
      <c r="B41" s="749"/>
      <c r="C41" s="749"/>
      <c r="D41" s="749"/>
      <c r="E41" s="729">
        <f>VLOOKUP(B39,'Urbano.Piano inv. forn'!$D$62:$V$81,17,FALSE())</f>
        <v>1722469.2</v>
      </c>
      <c r="F41" s="729"/>
      <c r="G41" s="729"/>
      <c r="H41" s="729"/>
      <c r="I41" s="1"/>
      <c r="J41" s="750" t="s">
        <v>61</v>
      </c>
      <c r="K41" s="750"/>
      <c r="L41" s="729">
        <f>VLOOKUP(B39,'Urbano.Piano inv. forn'!$D$62:$V$81,19,FALSE())</f>
        <v>0</v>
      </c>
      <c r="M41" s="729"/>
      <c r="N41" s="317"/>
      <c r="O41" s="402" t="s">
        <v>17</v>
      </c>
      <c r="P41" s="319">
        <f>L41+E41</f>
        <v>1722469.2</v>
      </c>
      <c r="R41" s="402" t="s">
        <v>275</v>
      </c>
      <c r="S41" s="727"/>
      <c r="T41" s="727"/>
      <c r="U41" s="316"/>
    </row>
    <row r="42" spans="1:22" x14ac:dyDescent="0.25">
      <c r="A42" s="320"/>
      <c r="B42" s="321"/>
      <c r="C42" s="321"/>
      <c r="D42" s="321"/>
      <c r="E42" s="322"/>
      <c r="F42" s="322"/>
      <c r="G42" s="322"/>
      <c r="H42" s="322"/>
      <c r="I42" s="1"/>
      <c r="J42" s="312"/>
      <c r="K42" s="312"/>
      <c r="L42" s="322"/>
      <c r="M42" s="322"/>
      <c r="N42" s="317"/>
      <c r="O42" s="295"/>
      <c r="P42" s="317"/>
      <c r="R42" s="295"/>
      <c r="S42" s="323"/>
      <c r="T42" s="323"/>
      <c r="U42" s="13"/>
    </row>
    <row r="43" spans="1:22" ht="59.25" customHeight="1" x14ac:dyDescent="0.25">
      <c r="A43" s="751" t="s">
        <v>276</v>
      </c>
      <c r="B43" s="752" t="s">
        <v>277</v>
      </c>
      <c r="C43" s="752" t="s">
        <v>278</v>
      </c>
      <c r="D43" s="403" t="s">
        <v>279</v>
      </c>
      <c r="E43" s="404" t="s">
        <v>280</v>
      </c>
      <c r="F43" s="403" t="s">
        <v>281</v>
      </c>
      <c r="G43" s="403" t="s">
        <v>282</v>
      </c>
      <c r="H43" s="405" t="s">
        <v>235</v>
      </c>
      <c r="I43" s="405" t="s">
        <v>283</v>
      </c>
      <c r="J43" s="405" t="s">
        <v>284</v>
      </c>
      <c r="K43" s="405" t="s">
        <v>285</v>
      </c>
      <c r="L43" s="405" t="s">
        <v>286</v>
      </c>
      <c r="M43" s="405" t="s">
        <v>287</v>
      </c>
      <c r="N43" s="405" t="s">
        <v>288</v>
      </c>
      <c r="O43" s="405" t="s">
        <v>289</v>
      </c>
      <c r="P43" s="405" t="s">
        <v>290</v>
      </c>
      <c r="Q43" s="405" t="s">
        <v>291</v>
      </c>
      <c r="R43" s="405" t="s">
        <v>292</v>
      </c>
      <c r="S43" s="405" t="s">
        <v>293</v>
      </c>
      <c r="T43" s="753" t="s">
        <v>294</v>
      </c>
      <c r="U43" s="328"/>
    </row>
    <row r="44" spans="1:22" ht="29.25" customHeight="1" x14ac:dyDescent="0.25">
      <c r="A44" s="751"/>
      <c r="B44" s="752"/>
      <c r="C44" s="752"/>
      <c r="D44" s="406" t="s">
        <v>295</v>
      </c>
      <c r="E44" s="406" t="s">
        <v>296</v>
      </c>
      <c r="F44" s="406" t="s">
        <v>297</v>
      </c>
      <c r="G44" s="406" t="s">
        <v>297</v>
      </c>
      <c r="H44" s="406" t="s">
        <v>74</v>
      </c>
      <c r="I44" s="406" t="s">
        <v>34</v>
      </c>
      <c r="J44" s="406" t="s">
        <v>299</v>
      </c>
      <c r="K44" s="406" t="s">
        <v>300</v>
      </c>
      <c r="L44" s="406" t="s">
        <v>301</v>
      </c>
      <c r="M44" s="406" t="s">
        <v>300</v>
      </c>
      <c r="N44" s="406" t="s">
        <v>302</v>
      </c>
      <c r="O44" s="406" t="s">
        <v>266</v>
      </c>
      <c r="P44" s="406" t="s">
        <v>303</v>
      </c>
      <c r="Q44" s="406" t="s">
        <v>304</v>
      </c>
      <c r="R44" s="406" t="s">
        <v>305</v>
      </c>
      <c r="S44" s="406" t="s">
        <v>305</v>
      </c>
      <c r="T44" s="753"/>
      <c r="U44" s="328"/>
    </row>
    <row r="45" spans="1:22" x14ac:dyDescent="0.25">
      <c r="A45" s="748" t="str">
        <f>B39</f>
        <v>urb.e.1</v>
      </c>
      <c r="B45" s="407">
        <v>1</v>
      </c>
      <c r="C45" s="333"/>
      <c r="D45" s="334"/>
      <c r="E45" s="334"/>
      <c r="F45" s="333"/>
      <c r="G45" s="335"/>
      <c r="H45" s="336"/>
      <c r="I45" s="337"/>
      <c r="J45" s="338"/>
      <c r="K45" s="339"/>
      <c r="L45" s="337"/>
      <c r="M45" s="339"/>
      <c r="N45" s="340"/>
      <c r="O45" s="340"/>
      <c r="P45" s="337"/>
      <c r="Q45" s="337"/>
      <c r="R45" s="337"/>
      <c r="S45" s="341"/>
      <c r="T45" s="342"/>
      <c r="U45" s="13"/>
    </row>
    <row r="46" spans="1:22" x14ac:dyDescent="0.25">
      <c r="A46" s="748"/>
      <c r="B46" s="408">
        <v>2</v>
      </c>
      <c r="C46" s="344"/>
      <c r="D46" s="345"/>
      <c r="E46" s="345"/>
      <c r="F46" s="344"/>
      <c r="G46" s="346"/>
      <c r="H46" s="344"/>
      <c r="I46" s="347"/>
      <c r="J46" s="348"/>
      <c r="K46" s="349"/>
      <c r="L46" s="347"/>
      <c r="M46" s="349"/>
      <c r="N46" s="350"/>
      <c r="O46" s="350"/>
      <c r="P46" s="347"/>
      <c r="Q46" s="347" t="s">
        <v>306</v>
      </c>
      <c r="R46" s="347"/>
      <c r="S46" s="351"/>
      <c r="T46" s="352"/>
      <c r="U46" s="13"/>
    </row>
    <row r="47" spans="1:22" x14ac:dyDescent="0.25">
      <c r="A47" s="748"/>
      <c r="B47" s="408">
        <v>3</v>
      </c>
      <c r="C47" s="344"/>
      <c r="D47" s="345"/>
      <c r="E47" s="345"/>
      <c r="F47" s="344"/>
      <c r="G47" s="346"/>
      <c r="H47" s="344"/>
      <c r="I47" s="347"/>
      <c r="J47" s="348"/>
      <c r="K47" s="349"/>
      <c r="L47" s="347"/>
      <c r="M47" s="349"/>
      <c r="N47" s="350"/>
      <c r="O47" s="350"/>
      <c r="P47" s="347"/>
      <c r="Q47" s="347"/>
      <c r="R47" s="347"/>
      <c r="S47" s="351"/>
      <c r="T47" s="352"/>
      <c r="U47" s="13"/>
    </row>
    <row r="48" spans="1:22" x14ac:dyDescent="0.25">
      <c r="A48" s="748"/>
      <c r="B48" s="408">
        <v>4</v>
      </c>
      <c r="C48" s="344"/>
      <c r="D48" s="345"/>
      <c r="E48" s="345"/>
      <c r="F48" s="344"/>
      <c r="G48" s="346"/>
      <c r="H48" s="344"/>
      <c r="I48" s="347"/>
      <c r="J48" s="348"/>
      <c r="K48" s="349"/>
      <c r="L48" s="347"/>
      <c r="M48" s="349"/>
      <c r="N48" s="350"/>
      <c r="O48" s="350"/>
      <c r="P48" s="347"/>
      <c r="Q48" s="347"/>
      <c r="R48" s="347"/>
      <c r="S48" s="351"/>
      <c r="T48" s="352"/>
      <c r="U48" s="13"/>
    </row>
    <row r="49" spans="1:21" x14ac:dyDescent="0.25">
      <c r="A49" s="748"/>
      <c r="B49" s="408">
        <v>5</v>
      </c>
      <c r="C49" s="344"/>
      <c r="D49" s="345"/>
      <c r="E49" s="345"/>
      <c r="F49" s="344"/>
      <c r="G49" s="346"/>
      <c r="H49" s="344"/>
      <c r="I49" s="347"/>
      <c r="J49" s="348"/>
      <c r="K49" s="349"/>
      <c r="L49" s="347"/>
      <c r="M49" s="349"/>
      <c r="N49" s="350"/>
      <c r="O49" s="350"/>
      <c r="P49" s="347"/>
      <c r="Q49" s="347"/>
      <c r="R49" s="347"/>
      <c r="S49" s="351"/>
      <c r="T49" s="352"/>
      <c r="U49" s="13"/>
    </row>
    <row r="50" spans="1:21" x14ac:dyDescent="0.25">
      <c r="A50" s="748"/>
      <c r="B50" s="408">
        <v>6</v>
      </c>
      <c r="C50" s="344"/>
      <c r="D50" s="345"/>
      <c r="E50" s="345"/>
      <c r="F50" s="344"/>
      <c r="G50" s="346"/>
      <c r="H50" s="344"/>
      <c r="I50" s="347"/>
      <c r="J50" s="348"/>
      <c r="K50" s="349"/>
      <c r="L50" s="347"/>
      <c r="M50" s="349"/>
      <c r="N50" s="350"/>
      <c r="O50" s="350"/>
      <c r="P50" s="347"/>
      <c r="Q50" s="347"/>
      <c r="R50" s="347"/>
      <c r="S50" s="351"/>
      <c r="T50" s="352"/>
      <c r="U50" s="13"/>
    </row>
    <row r="51" spans="1:21" x14ac:dyDescent="0.25">
      <c r="A51" s="748"/>
      <c r="B51" s="408">
        <v>7</v>
      </c>
      <c r="C51" s="344"/>
      <c r="D51" s="345"/>
      <c r="E51" s="345"/>
      <c r="F51" s="344"/>
      <c r="G51" s="346"/>
      <c r="H51" s="344"/>
      <c r="I51" s="347"/>
      <c r="J51" s="348"/>
      <c r="K51" s="349"/>
      <c r="L51" s="347"/>
      <c r="M51" s="349"/>
      <c r="N51" s="350"/>
      <c r="O51" s="350"/>
      <c r="P51" s="347"/>
      <c r="Q51" s="347"/>
      <c r="R51" s="347"/>
      <c r="S51" s="351"/>
      <c r="T51" s="352"/>
      <c r="U51" s="13"/>
    </row>
    <row r="52" spans="1:21" x14ac:dyDescent="0.25">
      <c r="A52" s="748"/>
      <c r="B52" s="408">
        <v>8</v>
      </c>
      <c r="C52" s="344"/>
      <c r="D52" s="345"/>
      <c r="E52" s="345"/>
      <c r="F52" s="344"/>
      <c r="G52" s="346"/>
      <c r="H52" s="344"/>
      <c r="I52" s="347"/>
      <c r="J52" s="348"/>
      <c r="K52" s="349"/>
      <c r="L52" s="347"/>
      <c r="M52" s="349"/>
      <c r="N52" s="350"/>
      <c r="O52" s="350"/>
      <c r="P52" s="347"/>
      <c r="Q52" s="347"/>
      <c r="R52" s="347"/>
      <c r="S52" s="351"/>
      <c r="T52" s="352"/>
      <c r="U52" s="13"/>
    </row>
    <row r="53" spans="1:21" x14ac:dyDescent="0.25">
      <c r="A53" s="748"/>
      <c r="B53" s="408">
        <v>9</v>
      </c>
      <c r="C53" s="344"/>
      <c r="D53" s="345"/>
      <c r="E53" s="345"/>
      <c r="F53" s="344"/>
      <c r="G53" s="346"/>
      <c r="H53" s="344"/>
      <c r="I53" s="347"/>
      <c r="J53" s="348"/>
      <c r="K53" s="349"/>
      <c r="L53" s="347"/>
      <c r="M53" s="349"/>
      <c r="N53" s="350"/>
      <c r="O53" s="350"/>
      <c r="P53" s="347"/>
      <c r="Q53" s="347"/>
      <c r="R53" s="347"/>
      <c r="S53" s="351"/>
      <c r="T53" s="352"/>
      <c r="U53" s="13"/>
    </row>
    <row r="54" spans="1:21" x14ac:dyDescent="0.25">
      <c r="A54" s="748"/>
      <c r="B54" s="412">
        <v>10</v>
      </c>
      <c r="C54" s="354"/>
      <c r="D54" s="355"/>
      <c r="E54" s="355"/>
      <c r="F54" s="354"/>
      <c r="G54" s="356"/>
      <c r="H54" s="354"/>
      <c r="I54" s="357"/>
      <c r="J54" s="358"/>
      <c r="K54" s="359"/>
      <c r="L54" s="357"/>
      <c r="M54" s="359"/>
      <c r="N54" s="390"/>
      <c r="O54" s="390"/>
      <c r="P54" s="357"/>
      <c r="Q54" s="357"/>
      <c r="R54" s="357"/>
      <c r="S54" s="363"/>
      <c r="T54" s="364"/>
      <c r="U54" s="13"/>
    </row>
    <row r="55" spans="1:21" ht="24.75" x14ac:dyDescent="0.25">
      <c r="A55" s="310"/>
      <c r="B55" s="295"/>
      <c r="C55" s="295"/>
      <c r="D55" s="295"/>
      <c r="E55" s="368" t="s">
        <v>307</v>
      </c>
      <c r="F55" s="369">
        <f>COUNTA(F45:F54)</f>
        <v>0</v>
      </c>
      <c r="G55" s="370">
        <f>COUNTA(G45:G54)</f>
        <v>0</v>
      </c>
      <c r="H55" s="375"/>
      <c r="I55" s="375"/>
      <c r="J55" s="376"/>
      <c r="K55" s="375"/>
      <c r="L55" s="724" t="s">
        <v>308</v>
      </c>
      <c r="M55" s="724"/>
      <c r="N55" s="373">
        <f>SUM(N45:N54)</f>
        <v>0</v>
      </c>
      <c r="O55" s="374">
        <f>SUM(O45:O54)</f>
        <v>0</v>
      </c>
      <c r="P55" s="295"/>
      <c r="R55" s="295"/>
      <c r="S55" s="314"/>
      <c r="T55" s="379"/>
      <c r="U55" s="380"/>
    </row>
    <row r="56" spans="1:21" ht="29.25" customHeight="1" x14ac:dyDescent="0.25">
      <c r="A56" s="310"/>
      <c r="B56" s="295"/>
      <c r="C56" s="295"/>
      <c r="D56" s="295"/>
      <c r="E56" s="391"/>
      <c r="F56" s="392"/>
      <c r="G56" s="392"/>
      <c r="H56" s="375"/>
      <c r="I56" s="375"/>
      <c r="J56" s="376"/>
      <c r="K56" s="375"/>
      <c r="L56" s="725" t="s">
        <v>309</v>
      </c>
      <c r="M56" s="725"/>
      <c r="N56" s="377">
        <f>SUMIF(M45:M54,"&lt;=31/12/2025",N45:N54)</f>
        <v>0</v>
      </c>
      <c r="O56" s="378">
        <f>SUMIF(M45:M54,"&lt;=31/12/2025",O45:O54)</f>
        <v>0</v>
      </c>
      <c r="P56" s="295"/>
      <c r="R56" s="295"/>
      <c r="S56" s="314"/>
      <c r="T56" s="379"/>
      <c r="U56" s="380"/>
    </row>
    <row r="57" spans="1:21" ht="29.25" customHeight="1" x14ac:dyDescent="0.25">
      <c r="A57" s="310"/>
      <c r="B57" s="295"/>
      <c r="C57" s="295"/>
      <c r="D57" s="295"/>
      <c r="E57" s="391"/>
      <c r="F57" s="392"/>
      <c r="G57" s="392"/>
      <c r="H57" s="375"/>
      <c r="I57" s="375"/>
      <c r="J57" s="376"/>
      <c r="K57" s="375"/>
      <c r="L57" s="726" t="s">
        <v>310</v>
      </c>
      <c r="M57" s="726"/>
      <c r="N57" s="382">
        <f>SUMIF(M45:M54,"&gt;31/12/2025",N45:N54)</f>
        <v>0</v>
      </c>
      <c r="O57" s="383">
        <f>SUMIF(M45:M54,"&gt;31/12/2025",O45:O54)</f>
        <v>0</v>
      </c>
      <c r="P57" s="295"/>
      <c r="R57" s="295"/>
      <c r="S57" s="314"/>
      <c r="T57" s="379"/>
      <c r="U57" s="380"/>
    </row>
    <row r="58" spans="1:21" x14ac:dyDescent="0.25">
      <c r="A58" s="385"/>
      <c r="B58" s="294"/>
      <c r="C58" s="131"/>
      <c r="D58" s="131"/>
      <c r="E58" s="131"/>
      <c r="F58" s="294"/>
      <c r="G58" s="131"/>
      <c r="H58" s="131"/>
      <c r="I58" s="294"/>
      <c r="J58" s="294"/>
      <c r="K58" s="131"/>
      <c r="L58" s="131"/>
      <c r="M58" s="131"/>
      <c r="N58" s="131"/>
      <c r="O58" s="131"/>
      <c r="P58" s="131"/>
      <c r="Q58" s="131"/>
      <c r="R58" s="131"/>
      <c r="S58" s="388"/>
      <c r="T58" s="389"/>
      <c r="U58" s="136"/>
    </row>
    <row r="59" spans="1:21" x14ac:dyDescent="0.25">
      <c r="A59" s="304"/>
      <c r="B59" s="9"/>
      <c r="C59" s="6"/>
      <c r="D59" s="6"/>
      <c r="E59" s="6"/>
      <c r="F59" s="9"/>
      <c r="G59" s="6"/>
      <c r="H59" s="6"/>
      <c r="I59" s="9"/>
      <c r="J59" s="9"/>
      <c r="K59" s="6"/>
      <c r="L59" s="6"/>
      <c r="M59" s="6"/>
      <c r="N59" s="6"/>
      <c r="O59" s="6"/>
      <c r="P59" s="6"/>
      <c r="Q59" s="6"/>
      <c r="R59" s="6"/>
      <c r="S59" s="305"/>
      <c r="T59" s="305"/>
      <c r="U59" s="10"/>
    </row>
    <row r="60" spans="1:21" ht="27.75" x14ac:dyDescent="0.25">
      <c r="A60" s="400" t="s">
        <v>10</v>
      </c>
      <c r="B60" s="734" t="s">
        <v>78</v>
      </c>
      <c r="C60" s="734"/>
      <c r="E60" s="754" t="s">
        <v>271</v>
      </c>
      <c r="F60" s="754"/>
      <c r="G60" s="736">
        <f>VLOOKUP(B60,'Urbano.Piano inv. forn'!$D$62:$H$81,3,FALSE())</f>
        <v>0</v>
      </c>
      <c r="H60" s="736"/>
      <c r="I60" s="1"/>
      <c r="J60" s="754" t="s">
        <v>272</v>
      </c>
      <c r="K60" s="754"/>
      <c r="L60" s="736">
        <f>VLOOKUP(B60,'Urbano.Piano inv. forn'!$D$62:$H$81,4,FALSE())</f>
        <v>0</v>
      </c>
      <c r="M60" s="736"/>
      <c r="O60" s="401" t="s">
        <v>273</v>
      </c>
      <c r="P60" s="308"/>
      <c r="R60" s="402" t="s">
        <v>274</v>
      </c>
      <c r="S60" s="727"/>
      <c r="T60" s="727"/>
      <c r="U60" s="13"/>
    </row>
    <row r="61" spans="1:21" x14ac:dyDescent="0.25">
      <c r="A61" s="310"/>
      <c r="B61" s="311"/>
      <c r="C61" s="311"/>
      <c r="E61" s="312"/>
      <c r="F61" s="312"/>
      <c r="G61" s="313"/>
      <c r="H61" s="313"/>
      <c r="I61" s="1"/>
      <c r="J61" s="312"/>
      <c r="K61" s="312"/>
      <c r="L61" s="313"/>
      <c r="M61" s="313"/>
      <c r="O61" s="314"/>
      <c r="R61" s="295"/>
      <c r="S61" s="315"/>
      <c r="U61" s="316"/>
    </row>
    <row r="62" spans="1:21" ht="30.75" customHeight="1" x14ac:dyDescent="0.25">
      <c r="A62" s="749" t="s">
        <v>15</v>
      </c>
      <c r="B62" s="749"/>
      <c r="C62" s="749"/>
      <c r="D62" s="749"/>
      <c r="E62" s="729">
        <f>VLOOKUP(B60,'Urbano.Piano inv. forn'!$D$62:$V$81,17,FALSE())</f>
        <v>0</v>
      </c>
      <c r="F62" s="729"/>
      <c r="G62" s="729"/>
      <c r="H62" s="729"/>
      <c r="I62" s="1"/>
      <c r="J62" s="750" t="s">
        <v>61</v>
      </c>
      <c r="K62" s="750"/>
      <c r="L62" s="729">
        <f>VLOOKUP(B60,'Urbano.Piano inv. forn'!$D$62:$V$81,19,FALSE())</f>
        <v>0</v>
      </c>
      <c r="M62" s="729"/>
      <c r="N62" s="317"/>
      <c r="O62" s="402" t="s">
        <v>17</v>
      </c>
      <c r="P62" s="319">
        <f>L62+E62</f>
        <v>0</v>
      </c>
      <c r="R62" s="402" t="s">
        <v>275</v>
      </c>
      <c r="S62" s="727"/>
      <c r="T62" s="727"/>
      <c r="U62" s="316"/>
    </row>
    <row r="63" spans="1:21" x14ac:dyDescent="0.25">
      <c r="A63" s="320"/>
      <c r="B63" s="321"/>
      <c r="C63" s="321"/>
      <c r="D63" s="321"/>
      <c r="E63" s="322"/>
      <c r="F63" s="322"/>
      <c r="G63" s="322"/>
      <c r="H63" s="322"/>
      <c r="I63" s="1"/>
      <c r="J63" s="312"/>
      <c r="K63" s="312"/>
      <c r="L63" s="322"/>
      <c r="M63" s="322"/>
      <c r="N63" s="317"/>
      <c r="O63" s="295"/>
      <c r="P63" s="317"/>
      <c r="R63" s="295"/>
      <c r="S63" s="323"/>
      <c r="T63" s="323"/>
      <c r="U63" s="13"/>
    </row>
    <row r="64" spans="1:21" ht="46.35" customHeight="1" x14ac:dyDescent="0.25">
      <c r="A64" s="751" t="s">
        <v>276</v>
      </c>
      <c r="B64" s="752" t="s">
        <v>277</v>
      </c>
      <c r="C64" s="752" t="s">
        <v>278</v>
      </c>
      <c r="D64" s="403" t="s">
        <v>279</v>
      </c>
      <c r="E64" s="404" t="s">
        <v>280</v>
      </c>
      <c r="F64" s="403" t="s">
        <v>281</v>
      </c>
      <c r="G64" s="403" t="s">
        <v>282</v>
      </c>
      <c r="H64" s="405" t="s">
        <v>235</v>
      </c>
      <c r="I64" s="405" t="s">
        <v>283</v>
      </c>
      <c r="J64" s="405" t="s">
        <v>284</v>
      </c>
      <c r="K64" s="405" t="s">
        <v>285</v>
      </c>
      <c r="L64" s="405" t="s">
        <v>286</v>
      </c>
      <c r="M64" s="405" t="s">
        <v>287</v>
      </c>
      <c r="N64" s="405" t="s">
        <v>288</v>
      </c>
      <c r="O64" s="405" t="s">
        <v>289</v>
      </c>
      <c r="P64" s="405" t="s">
        <v>290</v>
      </c>
      <c r="Q64" s="405" t="s">
        <v>291</v>
      </c>
      <c r="R64" s="405" t="s">
        <v>292</v>
      </c>
      <c r="S64" s="405" t="s">
        <v>335</v>
      </c>
      <c r="T64" s="753" t="s">
        <v>294</v>
      </c>
      <c r="U64" s="328"/>
    </row>
    <row r="65" spans="1:21" ht="25.5" customHeight="1" x14ac:dyDescent="0.25">
      <c r="A65" s="751"/>
      <c r="B65" s="752"/>
      <c r="C65" s="752"/>
      <c r="D65" s="406" t="s">
        <v>295</v>
      </c>
      <c r="E65" s="406" t="s">
        <v>296</v>
      </c>
      <c r="F65" s="406" t="s">
        <v>297</v>
      </c>
      <c r="G65" s="406" t="s">
        <v>297</v>
      </c>
      <c r="H65" s="406" t="s">
        <v>74</v>
      </c>
      <c r="I65" s="406" t="s">
        <v>34</v>
      </c>
      <c r="J65" s="406" t="s">
        <v>299</v>
      </c>
      <c r="K65" s="406" t="s">
        <v>300</v>
      </c>
      <c r="L65" s="406" t="s">
        <v>301</v>
      </c>
      <c r="M65" s="406" t="s">
        <v>300</v>
      </c>
      <c r="N65" s="406" t="s">
        <v>302</v>
      </c>
      <c r="O65" s="406" t="s">
        <v>266</v>
      </c>
      <c r="P65" s="406" t="s">
        <v>303</v>
      </c>
      <c r="Q65" s="406" t="s">
        <v>304</v>
      </c>
      <c r="R65" s="406" t="s">
        <v>305</v>
      </c>
      <c r="S65" s="406" t="s">
        <v>305</v>
      </c>
      <c r="T65" s="753"/>
      <c r="U65" s="328"/>
    </row>
    <row r="66" spans="1:21" x14ac:dyDescent="0.25">
      <c r="A66" s="748" t="str">
        <f>B60</f>
        <v>urb.e.4</v>
      </c>
      <c r="B66" s="407">
        <v>1</v>
      </c>
      <c r="C66" s="333"/>
      <c r="D66" s="334"/>
      <c r="E66" s="334"/>
      <c r="F66" s="333"/>
      <c r="G66" s="335"/>
      <c r="H66" s="336"/>
      <c r="I66" s="337"/>
      <c r="J66" s="338"/>
      <c r="K66" s="339"/>
      <c r="L66" s="337"/>
      <c r="M66" s="339"/>
      <c r="N66" s="340"/>
      <c r="O66" s="340"/>
      <c r="P66" s="337"/>
      <c r="Q66" s="337"/>
      <c r="R66" s="337"/>
      <c r="S66" s="341"/>
      <c r="T66" s="342"/>
      <c r="U66" s="13"/>
    </row>
    <row r="67" spans="1:21" x14ac:dyDescent="0.25">
      <c r="A67" s="748"/>
      <c r="B67" s="408">
        <v>2</v>
      </c>
      <c r="C67" s="344"/>
      <c r="D67" s="345"/>
      <c r="E67" s="345"/>
      <c r="F67" s="344"/>
      <c r="G67" s="346"/>
      <c r="H67" s="344"/>
      <c r="I67" s="347"/>
      <c r="J67" s="348"/>
      <c r="K67" s="349"/>
      <c r="L67" s="347"/>
      <c r="M67" s="349"/>
      <c r="N67" s="350"/>
      <c r="O67" s="350"/>
      <c r="P67" s="347"/>
      <c r="Q67" s="347" t="s">
        <v>306</v>
      </c>
      <c r="R67" s="347"/>
      <c r="S67" s="351"/>
      <c r="T67" s="352"/>
      <c r="U67" s="13"/>
    </row>
    <row r="68" spans="1:21" x14ac:dyDescent="0.25">
      <c r="A68" s="748"/>
      <c r="B68" s="408">
        <v>3</v>
      </c>
      <c r="C68" s="344"/>
      <c r="D68" s="345"/>
      <c r="E68" s="345"/>
      <c r="F68" s="344"/>
      <c r="G68" s="346"/>
      <c r="H68" s="344"/>
      <c r="I68" s="347"/>
      <c r="J68" s="348"/>
      <c r="K68" s="349"/>
      <c r="L68" s="347"/>
      <c r="M68" s="349"/>
      <c r="N68" s="350"/>
      <c r="O68" s="350"/>
      <c r="P68" s="347"/>
      <c r="Q68" s="347"/>
      <c r="R68" s="347"/>
      <c r="S68" s="351"/>
      <c r="T68" s="352"/>
      <c r="U68" s="13"/>
    </row>
    <row r="69" spans="1:21" x14ac:dyDescent="0.25">
      <c r="A69" s="748"/>
      <c r="B69" s="408">
        <v>4</v>
      </c>
      <c r="C69" s="344"/>
      <c r="D69" s="345"/>
      <c r="E69" s="345"/>
      <c r="F69" s="344"/>
      <c r="G69" s="346"/>
      <c r="H69" s="344"/>
      <c r="I69" s="347"/>
      <c r="J69" s="348"/>
      <c r="K69" s="349"/>
      <c r="L69" s="347"/>
      <c r="M69" s="349"/>
      <c r="N69" s="350"/>
      <c r="O69" s="350"/>
      <c r="P69" s="347"/>
      <c r="Q69" s="347"/>
      <c r="R69" s="347"/>
      <c r="S69" s="351"/>
      <c r="T69" s="352"/>
      <c r="U69" s="13"/>
    </row>
    <row r="70" spans="1:21" x14ac:dyDescent="0.25">
      <c r="A70" s="748"/>
      <c r="B70" s="408">
        <v>5</v>
      </c>
      <c r="C70" s="344"/>
      <c r="D70" s="345"/>
      <c r="E70" s="345"/>
      <c r="F70" s="344"/>
      <c r="G70" s="346"/>
      <c r="H70" s="344"/>
      <c r="I70" s="347"/>
      <c r="J70" s="348"/>
      <c r="K70" s="349"/>
      <c r="L70" s="347"/>
      <c r="M70" s="349"/>
      <c r="N70" s="350"/>
      <c r="O70" s="350"/>
      <c r="P70" s="347"/>
      <c r="Q70" s="347"/>
      <c r="R70" s="347"/>
      <c r="S70" s="351"/>
      <c r="T70" s="352"/>
      <c r="U70" s="13"/>
    </row>
    <row r="71" spans="1:21" x14ac:dyDescent="0.25">
      <c r="A71" s="748"/>
      <c r="B71" s="408">
        <v>6</v>
      </c>
      <c r="C71" s="344"/>
      <c r="D71" s="345"/>
      <c r="E71" s="345"/>
      <c r="F71" s="344"/>
      <c r="G71" s="346"/>
      <c r="H71" s="344"/>
      <c r="I71" s="347"/>
      <c r="J71" s="348"/>
      <c r="K71" s="349"/>
      <c r="L71" s="347"/>
      <c r="M71" s="349"/>
      <c r="N71" s="350"/>
      <c r="O71" s="350"/>
      <c r="P71" s="347"/>
      <c r="Q71" s="347"/>
      <c r="R71" s="347"/>
      <c r="S71" s="351"/>
      <c r="T71" s="352"/>
      <c r="U71" s="13"/>
    </row>
    <row r="72" spans="1:21" x14ac:dyDescent="0.25">
      <c r="A72" s="748"/>
      <c r="B72" s="408">
        <v>7</v>
      </c>
      <c r="C72" s="344"/>
      <c r="D72" s="345"/>
      <c r="E72" s="345"/>
      <c r="F72" s="344"/>
      <c r="G72" s="346"/>
      <c r="H72" s="344"/>
      <c r="I72" s="347"/>
      <c r="J72" s="348"/>
      <c r="K72" s="349"/>
      <c r="L72" s="347"/>
      <c r="M72" s="349"/>
      <c r="N72" s="350"/>
      <c r="O72" s="350"/>
      <c r="P72" s="347"/>
      <c r="Q72" s="347"/>
      <c r="R72" s="347"/>
      <c r="S72" s="351"/>
      <c r="T72" s="352"/>
      <c r="U72" s="13"/>
    </row>
    <row r="73" spans="1:21" x14ac:dyDescent="0.25">
      <c r="A73" s="748"/>
      <c r="B73" s="408">
        <v>8</v>
      </c>
      <c r="C73" s="344"/>
      <c r="D73" s="345"/>
      <c r="E73" s="345"/>
      <c r="F73" s="344"/>
      <c r="G73" s="346"/>
      <c r="H73" s="344"/>
      <c r="I73" s="347"/>
      <c r="J73" s="348"/>
      <c r="K73" s="349"/>
      <c r="L73" s="347"/>
      <c r="M73" s="349"/>
      <c r="N73" s="350"/>
      <c r="O73" s="350"/>
      <c r="P73" s="347"/>
      <c r="Q73" s="347"/>
      <c r="R73" s="347"/>
      <c r="S73" s="351"/>
      <c r="T73" s="352"/>
      <c r="U73" s="13"/>
    </row>
    <row r="74" spans="1:21" x14ac:dyDescent="0.25">
      <c r="A74" s="748"/>
      <c r="B74" s="408">
        <v>9</v>
      </c>
      <c r="C74" s="344"/>
      <c r="D74" s="345"/>
      <c r="E74" s="345"/>
      <c r="F74" s="344"/>
      <c r="G74" s="346"/>
      <c r="H74" s="344"/>
      <c r="I74" s="347"/>
      <c r="J74" s="348"/>
      <c r="K74" s="349"/>
      <c r="L74" s="347"/>
      <c r="M74" s="349"/>
      <c r="N74" s="350"/>
      <c r="O74" s="350"/>
      <c r="P74" s="347"/>
      <c r="Q74" s="347"/>
      <c r="R74" s="347"/>
      <c r="S74" s="351"/>
      <c r="T74" s="352"/>
      <c r="U74" s="13"/>
    </row>
    <row r="75" spans="1:21" x14ac:dyDescent="0.25">
      <c r="A75" s="748"/>
      <c r="B75" s="412">
        <v>10</v>
      </c>
      <c r="C75" s="354"/>
      <c r="D75" s="355"/>
      <c r="E75" s="355"/>
      <c r="F75" s="354"/>
      <c r="G75" s="356"/>
      <c r="H75" s="354"/>
      <c r="I75" s="357"/>
      <c r="J75" s="358"/>
      <c r="K75" s="359"/>
      <c r="L75" s="357"/>
      <c r="M75" s="359"/>
      <c r="N75" s="390"/>
      <c r="O75" s="390"/>
      <c r="P75" s="357"/>
      <c r="Q75" s="357"/>
      <c r="R75" s="357"/>
      <c r="S75" s="363"/>
      <c r="T75" s="364"/>
      <c r="U75" s="13"/>
    </row>
    <row r="76" spans="1:21" ht="24.75" x14ac:dyDescent="0.25">
      <c r="A76" s="310"/>
      <c r="B76" s="295"/>
      <c r="C76" s="295"/>
      <c r="D76" s="295"/>
      <c r="E76" s="368" t="s">
        <v>307</v>
      </c>
      <c r="F76" s="369">
        <f>COUNTA(F66:F75)</f>
        <v>0</v>
      </c>
      <c r="G76" s="370">
        <f>COUNTA(G66:G75)</f>
        <v>0</v>
      </c>
      <c r="H76" s="375"/>
      <c r="I76" s="375"/>
      <c r="J76" s="376"/>
      <c r="K76" s="375"/>
      <c r="L76" s="724" t="s">
        <v>308</v>
      </c>
      <c r="M76" s="724"/>
      <c r="N76" s="373">
        <f>SUM(N66:N75)</f>
        <v>0</v>
      </c>
      <c r="O76" s="374">
        <f>SUM(O66:O75)</f>
        <v>0</v>
      </c>
      <c r="P76" s="295"/>
      <c r="R76" s="295"/>
      <c r="S76" s="314"/>
      <c r="T76" s="379"/>
      <c r="U76" s="380"/>
    </row>
    <row r="77" spans="1:21" ht="24.75" customHeight="1" x14ac:dyDescent="0.25">
      <c r="A77" s="310"/>
      <c r="B77" s="295"/>
      <c r="C77" s="295"/>
      <c r="D77" s="295"/>
      <c r="E77" s="391"/>
      <c r="F77" s="392"/>
      <c r="G77" s="392"/>
      <c r="H77" s="375"/>
      <c r="I77" s="375"/>
      <c r="J77" s="376"/>
      <c r="K77" s="375"/>
      <c r="L77" s="725" t="s">
        <v>309</v>
      </c>
      <c r="M77" s="725"/>
      <c r="N77" s="377">
        <f>SUMIF(M66:M75,"&lt;=31/12/2025",N66:N75)</f>
        <v>0</v>
      </c>
      <c r="O77" s="378">
        <f>SUMIF(M66:M75,"&lt;=31/12/2025",O66:O75)</f>
        <v>0</v>
      </c>
      <c r="P77" s="295"/>
      <c r="R77" s="295"/>
      <c r="S77" s="314"/>
      <c r="T77" s="379"/>
      <c r="U77" s="380"/>
    </row>
    <row r="78" spans="1:21" ht="24.75" customHeight="1" x14ac:dyDescent="0.25">
      <c r="A78" s="310"/>
      <c r="B78" s="295"/>
      <c r="C78" s="295"/>
      <c r="D78" s="295"/>
      <c r="E78" s="391"/>
      <c r="F78" s="392"/>
      <c r="G78" s="392"/>
      <c r="H78" s="375"/>
      <c r="I78" s="375"/>
      <c r="J78" s="376"/>
      <c r="K78" s="375"/>
      <c r="L78" s="726" t="s">
        <v>310</v>
      </c>
      <c r="M78" s="726"/>
      <c r="N78" s="382">
        <f>SUMIF(M66:M75,"&gt;31/12/2025",N66:N75)</f>
        <v>0</v>
      </c>
      <c r="O78" s="383">
        <f>SUMIF(M66:M75,"&gt;31/12/2025",O66:O75)</f>
        <v>0</v>
      </c>
      <c r="P78" s="295"/>
      <c r="R78" s="295"/>
      <c r="S78" s="314"/>
      <c r="T78" s="379"/>
      <c r="U78" s="380"/>
    </row>
    <row r="79" spans="1:21" x14ac:dyDescent="0.25">
      <c r="A79" s="385"/>
      <c r="B79" s="294"/>
      <c r="C79" s="131"/>
      <c r="D79" s="131"/>
      <c r="E79" s="131"/>
      <c r="F79" s="294"/>
      <c r="G79" s="131"/>
      <c r="H79" s="131"/>
      <c r="I79" s="294"/>
      <c r="J79" s="294"/>
      <c r="K79" s="131"/>
      <c r="L79" s="131"/>
      <c r="M79" s="131"/>
      <c r="N79" s="131"/>
      <c r="O79" s="131"/>
      <c r="P79" s="131"/>
      <c r="Q79" s="131"/>
      <c r="R79" s="131"/>
      <c r="S79" s="388"/>
      <c r="T79" s="389"/>
      <c r="U79" s="136"/>
    </row>
    <row r="80" spans="1:21" x14ac:dyDescent="0.25">
      <c r="A80" s="304"/>
      <c r="B80" s="9"/>
      <c r="C80" s="6"/>
      <c r="D80" s="6"/>
      <c r="E80" s="6"/>
      <c r="F80" s="9"/>
      <c r="G80" s="6"/>
      <c r="H80" s="6"/>
      <c r="I80" s="9"/>
      <c r="J80" s="9"/>
      <c r="K80" s="6"/>
      <c r="L80" s="6"/>
      <c r="M80" s="6"/>
      <c r="N80" s="6"/>
      <c r="O80" s="6"/>
      <c r="P80" s="6"/>
      <c r="Q80" s="6"/>
      <c r="R80" s="6"/>
      <c r="S80" s="305"/>
      <c r="T80" s="305"/>
      <c r="U80" s="10"/>
    </row>
    <row r="81" spans="1:21" ht="27.75" x14ac:dyDescent="0.25">
      <c r="A81" s="400" t="s">
        <v>10</v>
      </c>
      <c r="B81" s="734" t="s">
        <v>79</v>
      </c>
      <c r="C81" s="734"/>
      <c r="E81" s="754" t="s">
        <v>271</v>
      </c>
      <c r="F81" s="754"/>
      <c r="G81" s="736">
        <f>VLOOKUP(B81,'Urbano.Piano inv. forn'!$D$62:$H$81,3,FALSE())</f>
        <v>0</v>
      </c>
      <c r="H81" s="736"/>
      <c r="I81" s="1"/>
      <c r="J81" s="754" t="s">
        <v>272</v>
      </c>
      <c r="K81" s="754"/>
      <c r="L81" s="736">
        <f>VLOOKUP(B81,'Urbano.Piano inv. forn'!$D$62:$H$81,4,FALSE())</f>
        <v>0</v>
      </c>
      <c r="M81" s="736"/>
      <c r="O81" s="401" t="s">
        <v>273</v>
      </c>
      <c r="P81" s="308"/>
      <c r="R81" s="402" t="s">
        <v>274</v>
      </c>
      <c r="S81" s="727"/>
      <c r="T81" s="727"/>
      <c r="U81" s="13"/>
    </row>
    <row r="82" spans="1:21" x14ac:dyDescent="0.25">
      <c r="A82" s="310"/>
      <c r="B82" s="311"/>
      <c r="C82" s="311"/>
      <c r="E82" s="312"/>
      <c r="F82" s="312"/>
      <c r="G82" s="313"/>
      <c r="H82" s="313"/>
      <c r="I82" s="1"/>
      <c r="J82" s="312"/>
      <c r="K82" s="312"/>
      <c r="L82" s="313"/>
      <c r="M82" s="313"/>
      <c r="O82" s="314"/>
      <c r="R82" s="295"/>
      <c r="S82" s="315"/>
      <c r="U82" s="316"/>
    </row>
    <row r="83" spans="1:21" ht="29.25" customHeight="1" x14ac:dyDescent="0.25">
      <c r="A83" s="749" t="s">
        <v>15</v>
      </c>
      <c r="B83" s="749"/>
      <c r="C83" s="749"/>
      <c r="D83" s="749"/>
      <c r="E83" s="729">
        <f>VLOOKUP(B81,'Urbano.Piano inv. forn'!$D$62:$V$81,17,FALSE())</f>
        <v>0</v>
      </c>
      <c r="F83" s="729"/>
      <c r="G83" s="729"/>
      <c r="H83" s="729"/>
      <c r="I83" s="1"/>
      <c r="J83" s="750" t="s">
        <v>61</v>
      </c>
      <c r="K83" s="750"/>
      <c r="L83" s="729">
        <f>VLOOKUP(B81,'Urbano.Piano inv. forn'!$D$62:$V$81,19,FALSE())</f>
        <v>0</v>
      </c>
      <c r="M83" s="729"/>
      <c r="N83" s="317"/>
      <c r="O83" s="402" t="s">
        <v>17</v>
      </c>
      <c r="P83" s="319">
        <f>L83+E83</f>
        <v>0</v>
      </c>
      <c r="R83" s="402" t="s">
        <v>275</v>
      </c>
      <c r="S83" s="727"/>
      <c r="T83" s="727"/>
      <c r="U83" s="316"/>
    </row>
    <row r="84" spans="1:21" x14ac:dyDescent="0.25">
      <c r="A84" s="320"/>
      <c r="B84" s="321"/>
      <c r="C84" s="321"/>
      <c r="D84" s="321"/>
      <c r="E84" s="322"/>
      <c r="F84" s="322"/>
      <c r="G84" s="322"/>
      <c r="H84" s="322"/>
      <c r="I84" s="1"/>
      <c r="J84" s="312"/>
      <c r="K84" s="312"/>
      <c r="L84" s="322"/>
      <c r="M84" s="322"/>
      <c r="N84" s="317"/>
      <c r="O84" s="295"/>
      <c r="P84" s="317"/>
      <c r="R84" s="295"/>
      <c r="S84" s="323"/>
      <c r="T84" s="323"/>
      <c r="U84" s="13"/>
    </row>
    <row r="85" spans="1:21" ht="46.35" customHeight="1" x14ac:dyDescent="0.25">
      <c r="A85" s="751" t="s">
        <v>276</v>
      </c>
      <c r="B85" s="752" t="s">
        <v>277</v>
      </c>
      <c r="C85" s="752" t="s">
        <v>278</v>
      </c>
      <c r="D85" s="403" t="s">
        <v>279</v>
      </c>
      <c r="E85" s="404" t="s">
        <v>280</v>
      </c>
      <c r="F85" s="403" t="s">
        <v>281</v>
      </c>
      <c r="G85" s="403" t="s">
        <v>282</v>
      </c>
      <c r="H85" s="405" t="s">
        <v>235</v>
      </c>
      <c r="I85" s="405" t="s">
        <v>283</v>
      </c>
      <c r="J85" s="405" t="s">
        <v>284</v>
      </c>
      <c r="K85" s="405" t="s">
        <v>285</v>
      </c>
      <c r="L85" s="405" t="s">
        <v>286</v>
      </c>
      <c r="M85" s="405" t="s">
        <v>287</v>
      </c>
      <c r="N85" s="405" t="s">
        <v>288</v>
      </c>
      <c r="O85" s="405" t="s">
        <v>289</v>
      </c>
      <c r="P85" s="405" t="s">
        <v>290</v>
      </c>
      <c r="Q85" s="405" t="s">
        <v>291</v>
      </c>
      <c r="R85" s="405" t="s">
        <v>292</v>
      </c>
      <c r="S85" s="405" t="s">
        <v>293</v>
      </c>
      <c r="T85" s="753" t="s">
        <v>294</v>
      </c>
      <c r="U85" s="328"/>
    </row>
    <row r="86" spans="1:21" ht="24" x14ac:dyDescent="0.25">
      <c r="A86" s="751"/>
      <c r="B86" s="752"/>
      <c r="C86" s="752"/>
      <c r="D86" s="406" t="s">
        <v>295</v>
      </c>
      <c r="E86" s="406" t="s">
        <v>296</v>
      </c>
      <c r="F86" s="406" t="s">
        <v>297</v>
      </c>
      <c r="G86" s="406" t="s">
        <v>297</v>
      </c>
      <c r="H86" s="406" t="s">
        <v>74</v>
      </c>
      <c r="I86" s="406" t="s">
        <v>34</v>
      </c>
      <c r="J86" s="406" t="s">
        <v>299</v>
      </c>
      <c r="K86" s="406" t="s">
        <v>300</v>
      </c>
      <c r="L86" s="406" t="s">
        <v>301</v>
      </c>
      <c r="M86" s="406" t="s">
        <v>300</v>
      </c>
      <c r="N86" s="406" t="s">
        <v>302</v>
      </c>
      <c r="O86" s="406" t="s">
        <v>266</v>
      </c>
      <c r="P86" s="406" t="s">
        <v>303</v>
      </c>
      <c r="Q86" s="406" t="s">
        <v>304</v>
      </c>
      <c r="R86" s="406" t="s">
        <v>305</v>
      </c>
      <c r="S86" s="406" t="s">
        <v>305</v>
      </c>
      <c r="T86" s="753"/>
      <c r="U86" s="328"/>
    </row>
    <row r="87" spans="1:21" x14ac:dyDescent="0.25">
      <c r="A87" s="748" t="str">
        <f>B81</f>
        <v>urb.e.5</v>
      </c>
      <c r="B87" s="407">
        <v>1</v>
      </c>
      <c r="C87" s="333"/>
      <c r="D87" s="334"/>
      <c r="E87" s="334"/>
      <c r="F87" s="333"/>
      <c r="G87" s="335"/>
      <c r="H87" s="336"/>
      <c r="I87" s="337"/>
      <c r="J87" s="338"/>
      <c r="K87" s="339"/>
      <c r="L87" s="337"/>
      <c r="M87" s="339"/>
      <c r="N87" s="340"/>
      <c r="O87" s="340"/>
      <c r="P87" s="337"/>
      <c r="Q87" s="337"/>
      <c r="R87" s="337"/>
      <c r="S87" s="341"/>
      <c r="T87" s="342"/>
      <c r="U87" s="13"/>
    </row>
    <row r="88" spans="1:21" x14ac:dyDescent="0.25">
      <c r="A88" s="748"/>
      <c r="B88" s="408">
        <v>2</v>
      </c>
      <c r="C88" s="344"/>
      <c r="D88" s="345"/>
      <c r="E88" s="345"/>
      <c r="F88" s="344"/>
      <c r="G88" s="346"/>
      <c r="H88" s="344"/>
      <c r="I88" s="347"/>
      <c r="J88" s="348"/>
      <c r="K88" s="349"/>
      <c r="L88" s="347"/>
      <c r="M88" s="349"/>
      <c r="N88" s="350"/>
      <c r="O88" s="350"/>
      <c r="P88" s="347"/>
      <c r="Q88" s="347" t="s">
        <v>306</v>
      </c>
      <c r="R88" s="347"/>
      <c r="S88" s="351"/>
      <c r="T88" s="352"/>
      <c r="U88" s="13"/>
    </row>
    <row r="89" spans="1:21" x14ac:dyDescent="0.25">
      <c r="A89" s="748"/>
      <c r="B89" s="408">
        <v>3</v>
      </c>
      <c r="C89" s="344"/>
      <c r="D89" s="345"/>
      <c r="E89" s="345"/>
      <c r="F89" s="344"/>
      <c r="G89" s="346"/>
      <c r="H89" s="344"/>
      <c r="I89" s="347"/>
      <c r="J89" s="348"/>
      <c r="K89" s="349"/>
      <c r="L89" s="347"/>
      <c r="M89" s="349"/>
      <c r="N89" s="350"/>
      <c r="O89" s="350"/>
      <c r="P89" s="347"/>
      <c r="Q89" s="347"/>
      <c r="R89" s="347"/>
      <c r="S89" s="351"/>
      <c r="T89" s="352"/>
      <c r="U89" s="13"/>
    </row>
    <row r="90" spans="1:21" x14ac:dyDescent="0.25">
      <c r="A90" s="748"/>
      <c r="B90" s="408">
        <v>4</v>
      </c>
      <c r="C90" s="344"/>
      <c r="D90" s="345"/>
      <c r="E90" s="345"/>
      <c r="F90" s="344"/>
      <c r="G90" s="346"/>
      <c r="H90" s="344"/>
      <c r="I90" s="347"/>
      <c r="J90" s="348"/>
      <c r="K90" s="349"/>
      <c r="L90" s="347"/>
      <c r="M90" s="349"/>
      <c r="N90" s="350"/>
      <c r="O90" s="350"/>
      <c r="P90" s="347"/>
      <c r="Q90" s="347"/>
      <c r="R90" s="347"/>
      <c r="S90" s="351"/>
      <c r="T90" s="352"/>
      <c r="U90" s="13"/>
    </row>
    <row r="91" spans="1:21" x14ac:dyDescent="0.25">
      <c r="A91" s="748"/>
      <c r="B91" s="408">
        <v>5</v>
      </c>
      <c r="C91" s="344"/>
      <c r="D91" s="345"/>
      <c r="E91" s="345"/>
      <c r="F91" s="344"/>
      <c r="G91" s="346"/>
      <c r="H91" s="344"/>
      <c r="I91" s="347"/>
      <c r="J91" s="348"/>
      <c r="K91" s="349"/>
      <c r="L91" s="347"/>
      <c r="M91" s="349"/>
      <c r="N91" s="350"/>
      <c r="O91" s="350"/>
      <c r="P91" s="347"/>
      <c r="Q91" s="347"/>
      <c r="R91" s="347"/>
      <c r="S91" s="351"/>
      <c r="T91" s="352"/>
      <c r="U91" s="13"/>
    </row>
    <row r="92" spans="1:21" x14ac:dyDescent="0.25">
      <c r="A92" s="748"/>
      <c r="B92" s="408">
        <v>6</v>
      </c>
      <c r="C92" s="344"/>
      <c r="D92" s="345"/>
      <c r="E92" s="345"/>
      <c r="F92" s="344"/>
      <c r="G92" s="346"/>
      <c r="H92" s="344"/>
      <c r="I92" s="347"/>
      <c r="J92" s="348"/>
      <c r="K92" s="349"/>
      <c r="L92" s="347"/>
      <c r="M92" s="349"/>
      <c r="N92" s="350"/>
      <c r="O92" s="350"/>
      <c r="P92" s="347"/>
      <c r="Q92" s="347"/>
      <c r="R92" s="347"/>
      <c r="S92" s="351"/>
      <c r="T92" s="352"/>
      <c r="U92" s="13"/>
    </row>
    <row r="93" spans="1:21" x14ac:dyDescent="0.25">
      <c r="A93" s="748"/>
      <c r="B93" s="408">
        <v>7</v>
      </c>
      <c r="C93" s="344"/>
      <c r="D93" s="345"/>
      <c r="E93" s="345"/>
      <c r="F93" s="344"/>
      <c r="G93" s="346"/>
      <c r="H93" s="344"/>
      <c r="I93" s="347"/>
      <c r="J93" s="348"/>
      <c r="K93" s="349"/>
      <c r="L93" s="347"/>
      <c r="M93" s="349"/>
      <c r="N93" s="350"/>
      <c r="O93" s="350"/>
      <c r="P93" s="347"/>
      <c r="Q93" s="347"/>
      <c r="R93" s="347"/>
      <c r="S93" s="351"/>
      <c r="T93" s="352"/>
      <c r="U93" s="13"/>
    </row>
    <row r="94" spans="1:21" x14ac:dyDescent="0.25">
      <c r="A94" s="748"/>
      <c r="B94" s="408">
        <v>8</v>
      </c>
      <c r="C94" s="344"/>
      <c r="D94" s="345"/>
      <c r="E94" s="345"/>
      <c r="F94" s="344"/>
      <c r="G94" s="346"/>
      <c r="H94" s="344"/>
      <c r="I94" s="347"/>
      <c r="J94" s="348"/>
      <c r="K94" s="349"/>
      <c r="L94" s="347"/>
      <c r="M94" s="349"/>
      <c r="N94" s="350"/>
      <c r="O94" s="350"/>
      <c r="P94" s="347"/>
      <c r="Q94" s="347"/>
      <c r="R94" s="347"/>
      <c r="S94" s="351"/>
      <c r="T94" s="352"/>
      <c r="U94" s="13"/>
    </row>
    <row r="95" spans="1:21" x14ac:dyDescent="0.25">
      <c r="A95" s="748"/>
      <c r="B95" s="408">
        <v>9</v>
      </c>
      <c r="C95" s="344"/>
      <c r="D95" s="345"/>
      <c r="E95" s="345"/>
      <c r="F95" s="344"/>
      <c r="G95" s="346"/>
      <c r="H95" s="344"/>
      <c r="I95" s="347"/>
      <c r="J95" s="348"/>
      <c r="K95" s="349"/>
      <c r="L95" s="347"/>
      <c r="M95" s="349"/>
      <c r="N95" s="350"/>
      <c r="O95" s="350"/>
      <c r="P95" s="347"/>
      <c r="Q95" s="347"/>
      <c r="R95" s="347"/>
      <c r="S95" s="351"/>
      <c r="T95" s="352"/>
      <c r="U95" s="13"/>
    </row>
    <row r="96" spans="1:21" x14ac:dyDescent="0.25">
      <c r="A96" s="748"/>
      <c r="B96" s="412">
        <v>10</v>
      </c>
      <c r="C96" s="354"/>
      <c r="D96" s="355"/>
      <c r="E96" s="355"/>
      <c r="F96" s="354"/>
      <c r="G96" s="356"/>
      <c r="H96" s="354"/>
      <c r="I96" s="357"/>
      <c r="J96" s="358"/>
      <c r="K96" s="359"/>
      <c r="L96" s="357"/>
      <c r="M96" s="359"/>
      <c r="N96" s="390"/>
      <c r="O96" s="390"/>
      <c r="P96" s="357"/>
      <c r="Q96" s="357"/>
      <c r="R96" s="357"/>
      <c r="S96" s="363"/>
      <c r="T96" s="364"/>
      <c r="U96" s="13"/>
    </row>
    <row r="97" spans="1:21" ht="24.75" x14ac:dyDescent="0.25">
      <c r="A97" s="310"/>
      <c r="B97" s="295"/>
      <c r="C97" s="295"/>
      <c r="D97" s="295"/>
      <c r="E97" s="368" t="s">
        <v>307</v>
      </c>
      <c r="F97" s="369">
        <f>COUNTA(F87:F96)</f>
        <v>0</v>
      </c>
      <c r="G97" s="370">
        <f>COUNTA(G87:G96)</f>
        <v>0</v>
      </c>
      <c r="H97" s="375"/>
      <c r="I97" s="375"/>
      <c r="J97" s="376"/>
      <c r="K97" s="375"/>
      <c r="L97" s="724" t="s">
        <v>308</v>
      </c>
      <c r="M97" s="724"/>
      <c r="N97" s="373">
        <f>SUM(N87:N96)</f>
        <v>0</v>
      </c>
      <c r="O97" s="374">
        <f>SUM(O87:O96)</f>
        <v>0</v>
      </c>
      <c r="P97" s="295"/>
      <c r="R97" s="295"/>
      <c r="S97" s="314"/>
      <c r="T97" s="379"/>
      <c r="U97" s="380"/>
    </row>
    <row r="98" spans="1:21" ht="21.75" customHeight="1" x14ac:dyDescent="0.25">
      <c r="A98" s="310"/>
      <c r="B98" s="295"/>
      <c r="C98" s="295"/>
      <c r="D98" s="295"/>
      <c r="E98" s="391"/>
      <c r="F98" s="392"/>
      <c r="G98" s="392"/>
      <c r="H98" s="375"/>
      <c r="I98" s="375"/>
      <c r="J98" s="376"/>
      <c r="K98" s="375"/>
      <c r="L98" s="725" t="s">
        <v>309</v>
      </c>
      <c r="M98" s="725"/>
      <c r="N98" s="377">
        <f>SUMIF(M87:M96,"&lt;=31/12/2025",N87:N96)</f>
        <v>0</v>
      </c>
      <c r="O98" s="378">
        <f>SUMIF(M87:M96,"&lt;=31/12/2025",O87:O96)</f>
        <v>0</v>
      </c>
      <c r="P98" s="295"/>
      <c r="R98" s="295"/>
      <c r="S98" s="314"/>
      <c r="T98" s="379"/>
      <c r="U98" s="380"/>
    </row>
    <row r="99" spans="1:21" ht="21.75" customHeight="1" x14ac:dyDescent="0.25">
      <c r="A99" s="310"/>
      <c r="B99" s="295"/>
      <c r="C99" s="295"/>
      <c r="D99" s="295"/>
      <c r="E99" s="391"/>
      <c r="F99" s="392"/>
      <c r="G99" s="392"/>
      <c r="H99" s="375"/>
      <c r="I99" s="375"/>
      <c r="J99" s="376"/>
      <c r="K99" s="375"/>
      <c r="L99" s="726" t="s">
        <v>310</v>
      </c>
      <c r="M99" s="726"/>
      <c r="N99" s="382">
        <f>SUMIF(M87:M96,"&gt;31/12/2025",N87:N96)</f>
        <v>0</v>
      </c>
      <c r="O99" s="383">
        <f>SUMIF(M87:M96,"&gt;31/12/2025",O87:O96)</f>
        <v>0</v>
      </c>
      <c r="P99" s="295"/>
      <c r="R99" s="295"/>
      <c r="S99" s="314"/>
      <c r="T99" s="379"/>
      <c r="U99" s="380"/>
    </row>
    <row r="100" spans="1:21" x14ac:dyDescent="0.25">
      <c r="A100" s="385"/>
      <c r="B100" s="294"/>
      <c r="C100" s="131"/>
      <c r="D100" s="131"/>
      <c r="E100" s="131"/>
      <c r="F100" s="294"/>
      <c r="G100" s="131"/>
      <c r="H100" s="131"/>
      <c r="I100" s="294"/>
      <c r="J100" s="294"/>
      <c r="K100" s="131"/>
      <c r="L100" s="131"/>
      <c r="M100" s="131"/>
      <c r="N100" s="131"/>
      <c r="O100" s="131"/>
      <c r="P100" s="131"/>
      <c r="Q100" s="131"/>
      <c r="R100" s="131"/>
      <c r="S100" s="388"/>
      <c r="T100" s="389"/>
      <c r="U100" s="136"/>
    </row>
    <row r="101" spans="1:21" x14ac:dyDescent="0.25">
      <c r="A101" s="304"/>
      <c r="B101" s="9"/>
      <c r="C101" s="6"/>
      <c r="D101" s="6"/>
      <c r="E101" s="6"/>
      <c r="F101" s="9"/>
      <c r="G101" s="6"/>
      <c r="H101" s="6"/>
      <c r="I101" s="9"/>
      <c r="J101" s="9"/>
      <c r="K101" s="6"/>
      <c r="L101" s="6"/>
      <c r="M101" s="6"/>
      <c r="N101" s="6"/>
      <c r="O101" s="6"/>
      <c r="P101" s="6"/>
      <c r="Q101" s="6"/>
      <c r="R101" s="6"/>
      <c r="S101" s="305"/>
      <c r="T101" s="305"/>
      <c r="U101" s="10"/>
    </row>
    <row r="102" spans="1:21" ht="27.75" x14ac:dyDescent="0.25">
      <c r="A102" s="400" t="s">
        <v>10</v>
      </c>
      <c r="B102" s="734" t="s">
        <v>78</v>
      </c>
      <c r="C102" s="734"/>
      <c r="E102" s="754" t="s">
        <v>271</v>
      </c>
      <c r="F102" s="754"/>
      <c r="G102" s="736">
        <f>VLOOKUP(B102,'Urbano.Piano inv. forn'!$D$62:$H$81,3,FALSE())</f>
        <v>0</v>
      </c>
      <c r="H102" s="736"/>
      <c r="I102" s="1"/>
      <c r="J102" s="754" t="s">
        <v>272</v>
      </c>
      <c r="K102" s="754"/>
      <c r="L102" s="736">
        <f>VLOOKUP(B102,'Urbano.Piano inv. forn'!$D$62:$H$81,4,FALSE())</f>
        <v>0</v>
      </c>
      <c r="M102" s="736"/>
      <c r="O102" s="401" t="s">
        <v>273</v>
      </c>
      <c r="P102" s="308"/>
      <c r="R102" s="402" t="s">
        <v>274</v>
      </c>
      <c r="S102" s="727"/>
      <c r="T102" s="727"/>
      <c r="U102" s="13"/>
    </row>
    <row r="103" spans="1:21" x14ac:dyDescent="0.25">
      <c r="A103" s="310"/>
      <c r="B103" s="311"/>
      <c r="C103" s="311"/>
      <c r="E103" s="312"/>
      <c r="F103" s="312"/>
      <c r="G103" s="313"/>
      <c r="H103" s="313"/>
      <c r="I103" s="1"/>
      <c r="J103" s="312"/>
      <c r="K103" s="312"/>
      <c r="L103" s="313"/>
      <c r="M103" s="313"/>
      <c r="O103" s="314"/>
      <c r="R103" s="295"/>
      <c r="S103" s="315"/>
      <c r="U103" s="316"/>
    </row>
    <row r="104" spans="1:21" ht="38.25" customHeight="1" x14ac:dyDescent="0.25">
      <c r="A104" s="749" t="s">
        <v>15</v>
      </c>
      <c r="B104" s="749"/>
      <c r="C104" s="749"/>
      <c r="D104" s="749"/>
      <c r="E104" s="729">
        <f>VLOOKUP(B102,'Urbano.Piano inv. forn'!$D$62:$V$81,17,FALSE())</f>
        <v>0</v>
      </c>
      <c r="F104" s="729"/>
      <c r="G104" s="729"/>
      <c r="H104" s="729"/>
      <c r="I104" s="1"/>
      <c r="J104" s="750" t="s">
        <v>61</v>
      </c>
      <c r="K104" s="750"/>
      <c r="L104" s="729">
        <f>VLOOKUP(B102,'Urbano.Piano inv. forn'!$D$62:$V$81,19,FALSE())</f>
        <v>0</v>
      </c>
      <c r="M104" s="729"/>
      <c r="N104" s="317"/>
      <c r="O104" s="402" t="s">
        <v>17</v>
      </c>
      <c r="P104" s="319">
        <f>L104+E104</f>
        <v>0</v>
      </c>
      <c r="R104" s="402" t="s">
        <v>275</v>
      </c>
      <c r="S104" s="727"/>
      <c r="T104" s="727"/>
      <c r="U104" s="316"/>
    </row>
    <row r="105" spans="1:21" x14ac:dyDescent="0.25">
      <c r="A105" s="320"/>
      <c r="B105" s="321"/>
      <c r="C105" s="321"/>
      <c r="D105" s="321"/>
      <c r="E105" s="322"/>
      <c r="F105" s="322"/>
      <c r="G105" s="322"/>
      <c r="H105" s="322"/>
      <c r="I105" s="1"/>
      <c r="J105" s="312"/>
      <c r="K105" s="312"/>
      <c r="L105" s="322"/>
      <c r="M105" s="322"/>
      <c r="N105" s="317"/>
      <c r="O105" s="295"/>
      <c r="P105" s="317"/>
      <c r="R105" s="295"/>
      <c r="S105" s="323"/>
      <c r="T105" s="323"/>
      <c r="U105" s="13"/>
    </row>
    <row r="106" spans="1:21" ht="46.35" customHeight="1" x14ac:dyDescent="0.25">
      <c r="A106" s="751" t="s">
        <v>276</v>
      </c>
      <c r="B106" s="752" t="s">
        <v>277</v>
      </c>
      <c r="C106" s="752" t="s">
        <v>278</v>
      </c>
      <c r="D106" s="403" t="s">
        <v>279</v>
      </c>
      <c r="E106" s="404" t="s">
        <v>280</v>
      </c>
      <c r="F106" s="403" t="s">
        <v>281</v>
      </c>
      <c r="G106" s="403" t="s">
        <v>282</v>
      </c>
      <c r="H106" s="405" t="s">
        <v>235</v>
      </c>
      <c r="I106" s="405" t="s">
        <v>283</v>
      </c>
      <c r="J106" s="405" t="s">
        <v>284</v>
      </c>
      <c r="K106" s="405" t="s">
        <v>285</v>
      </c>
      <c r="L106" s="405" t="s">
        <v>286</v>
      </c>
      <c r="M106" s="405" t="s">
        <v>287</v>
      </c>
      <c r="N106" s="405" t="s">
        <v>288</v>
      </c>
      <c r="O106" s="405" t="s">
        <v>289</v>
      </c>
      <c r="P106" s="405" t="s">
        <v>290</v>
      </c>
      <c r="Q106" s="405" t="s">
        <v>291</v>
      </c>
      <c r="R106" s="405" t="s">
        <v>292</v>
      </c>
      <c r="S106" s="405" t="s">
        <v>293</v>
      </c>
      <c r="T106" s="753" t="s">
        <v>294</v>
      </c>
      <c r="U106" s="328"/>
    </row>
    <row r="107" spans="1:21" ht="24" x14ac:dyDescent="0.25">
      <c r="A107" s="751"/>
      <c r="B107" s="752"/>
      <c r="C107" s="752"/>
      <c r="D107" s="406" t="s">
        <v>295</v>
      </c>
      <c r="E107" s="406" t="s">
        <v>296</v>
      </c>
      <c r="F107" s="406" t="s">
        <v>297</v>
      </c>
      <c r="G107" s="406" t="s">
        <v>297</v>
      </c>
      <c r="H107" s="406" t="s">
        <v>74</v>
      </c>
      <c r="I107" s="406" t="s">
        <v>34</v>
      </c>
      <c r="J107" s="406" t="s">
        <v>299</v>
      </c>
      <c r="K107" s="406" t="s">
        <v>300</v>
      </c>
      <c r="L107" s="406" t="s">
        <v>301</v>
      </c>
      <c r="M107" s="406" t="s">
        <v>300</v>
      </c>
      <c r="N107" s="406" t="s">
        <v>302</v>
      </c>
      <c r="O107" s="406" t="s">
        <v>266</v>
      </c>
      <c r="P107" s="406" t="s">
        <v>303</v>
      </c>
      <c r="Q107" s="406" t="s">
        <v>304</v>
      </c>
      <c r="R107" s="406" t="s">
        <v>305</v>
      </c>
      <c r="S107" s="406" t="s">
        <v>305</v>
      </c>
      <c r="T107" s="753"/>
      <c r="U107" s="328"/>
    </row>
    <row r="108" spans="1:21" x14ac:dyDescent="0.25">
      <c r="A108" s="748" t="str">
        <f>B102</f>
        <v>urb.e.4</v>
      </c>
      <c r="B108" s="407">
        <v>1</v>
      </c>
      <c r="C108" s="333"/>
      <c r="D108" s="334"/>
      <c r="E108" s="334"/>
      <c r="F108" s="333"/>
      <c r="G108" s="335"/>
      <c r="H108" s="336"/>
      <c r="I108" s="337"/>
      <c r="J108" s="338"/>
      <c r="K108" s="339"/>
      <c r="L108" s="337"/>
      <c r="M108" s="339"/>
      <c r="N108" s="340"/>
      <c r="O108" s="340"/>
      <c r="P108" s="337"/>
      <c r="Q108" s="337"/>
      <c r="R108" s="337"/>
      <c r="S108" s="341"/>
      <c r="T108" s="342"/>
      <c r="U108" s="13"/>
    </row>
    <row r="109" spans="1:21" x14ac:dyDescent="0.25">
      <c r="A109" s="748"/>
      <c r="B109" s="408">
        <v>2</v>
      </c>
      <c r="C109" s="344"/>
      <c r="D109" s="345"/>
      <c r="E109" s="345"/>
      <c r="F109" s="344"/>
      <c r="G109" s="346"/>
      <c r="H109" s="344"/>
      <c r="I109" s="347"/>
      <c r="J109" s="348"/>
      <c r="K109" s="349"/>
      <c r="L109" s="347"/>
      <c r="M109" s="349"/>
      <c r="N109" s="350"/>
      <c r="O109" s="350"/>
      <c r="P109" s="347"/>
      <c r="Q109" s="347" t="s">
        <v>306</v>
      </c>
      <c r="R109" s="347"/>
      <c r="S109" s="351"/>
      <c r="T109" s="352"/>
      <c r="U109" s="13"/>
    </row>
    <row r="110" spans="1:21" x14ac:dyDescent="0.25">
      <c r="A110" s="748"/>
      <c r="B110" s="408">
        <v>3</v>
      </c>
      <c r="C110" s="344"/>
      <c r="D110" s="345"/>
      <c r="E110" s="345"/>
      <c r="F110" s="344"/>
      <c r="G110" s="346"/>
      <c r="H110" s="344"/>
      <c r="I110" s="347"/>
      <c r="J110" s="348"/>
      <c r="K110" s="349"/>
      <c r="L110" s="347"/>
      <c r="M110" s="349"/>
      <c r="N110" s="350"/>
      <c r="O110" s="350"/>
      <c r="P110" s="347"/>
      <c r="Q110" s="347"/>
      <c r="R110" s="347"/>
      <c r="S110" s="351"/>
      <c r="T110" s="352"/>
      <c r="U110" s="13"/>
    </row>
    <row r="111" spans="1:21" x14ac:dyDescent="0.25">
      <c r="A111" s="748"/>
      <c r="B111" s="408">
        <v>4</v>
      </c>
      <c r="C111" s="344"/>
      <c r="D111" s="345"/>
      <c r="E111" s="345"/>
      <c r="F111" s="344"/>
      <c r="G111" s="346"/>
      <c r="H111" s="344"/>
      <c r="I111" s="347"/>
      <c r="J111" s="348"/>
      <c r="K111" s="349"/>
      <c r="L111" s="347"/>
      <c r="M111" s="349"/>
      <c r="N111" s="350"/>
      <c r="O111" s="350"/>
      <c r="P111" s="347"/>
      <c r="Q111" s="347"/>
      <c r="R111" s="347"/>
      <c r="S111" s="351"/>
      <c r="T111" s="352"/>
      <c r="U111" s="13"/>
    </row>
    <row r="112" spans="1:21" x14ac:dyDescent="0.25">
      <c r="A112" s="748"/>
      <c r="B112" s="408">
        <v>5</v>
      </c>
      <c r="C112" s="344"/>
      <c r="D112" s="345"/>
      <c r="E112" s="345"/>
      <c r="F112" s="344"/>
      <c r="G112" s="346"/>
      <c r="H112" s="344"/>
      <c r="I112" s="347"/>
      <c r="J112" s="348"/>
      <c r="K112" s="349"/>
      <c r="L112" s="347"/>
      <c r="M112" s="349"/>
      <c r="N112" s="350"/>
      <c r="O112" s="350"/>
      <c r="P112" s="347"/>
      <c r="Q112" s="347"/>
      <c r="R112" s="347"/>
      <c r="S112" s="351"/>
      <c r="T112" s="352"/>
      <c r="U112" s="13"/>
    </row>
    <row r="113" spans="1:21" x14ac:dyDescent="0.25">
      <c r="A113" s="748"/>
      <c r="B113" s="408">
        <v>6</v>
      </c>
      <c r="C113" s="344"/>
      <c r="D113" s="345"/>
      <c r="E113" s="345"/>
      <c r="F113" s="344"/>
      <c r="G113" s="346"/>
      <c r="H113" s="344"/>
      <c r="I113" s="347"/>
      <c r="J113" s="348"/>
      <c r="K113" s="349"/>
      <c r="L113" s="347"/>
      <c r="M113" s="349"/>
      <c r="N113" s="350"/>
      <c r="O113" s="350"/>
      <c r="P113" s="347"/>
      <c r="Q113" s="347"/>
      <c r="R113" s="347"/>
      <c r="S113" s="351"/>
      <c r="T113" s="352"/>
      <c r="U113" s="13"/>
    </row>
    <row r="114" spans="1:21" x14ac:dyDescent="0.25">
      <c r="A114" s="748"/>
      <c r="B114" s="408">
        <v>7</v>
      </c>
      <c r="C114" s="344"/>
      <c r="D114" s="345"/>
      <c r="E114" s="345"/>
      <c r="F114" s="344"/>
      <c r="G114" s="346"/>
      <c r="H114" s="344"/>
      <c r="I114" s="347"/>
      <c r="J114" s="348"/>
      <c r="K114" s="349"/>
      <c r="L114" s="347"/>
      <c r="M114" s="349"/>
      <c r="N114" s="350"/>
      <c r="O114" s="350"/>
      <c r="P114" s="347"/>
      <c r="Q114" s="347"/>
      <c r="R114" s="347"/>
      <c r="S114" s="351"/>
      <c r="T114" s="352"/>
      <c r="U114" s="13"/>
    </row>
    <row r="115" spans="1:21" x14ac:dyDescent="0.25">
      <c r="A115" s="748"/>
      <c r="B115" s="408">
        <v>8</v>
      </c>
      <c r="C115" s="344"/>
      <c r="D115" s="345"/>
      <c r="E115" s="345"/>
      <c r="F115" s="344"/>
      <c r="G115" s="346"/>
      <c r="H115" s="344"/>
      <c r="I115" s="347"/>
      <c r="J115" s="348"/>
      <c r="K115" s="349"/>
      <c r="L115" s="347"/>
      <c r="M115" s="349"/>
      <c r="N115" s="350"/>
      <c r="O115" s="350"/>
      <c r="P115" s="347"/>
      <c r="Q115" s="347"/>
      <c r="R115" s="347"/>
      <c r="S115" s="351"/>
      <c r="T115" s="352"/>
      <c r="U115" s="13"/>
    </row>
    <row r="116" spans="1:21" x14ac:dyDescent="0.25">
      <c r="A116" s="748"/>
      <c r="B116" s="408">
        <v>9</v>
      </c>
      <c r="C116" s="344"/>
      <c r="D116" s="345"/>
      <c r="E116" s="345"/>
      <c r="F116" s="344"/>
      <c r="G116" s="346"/>
      <c r="H116" s="344"/>
      <c r="I116" s="347"/>
      <c r="J116" s="348"/>
      <c r="K116" s="349"/>
      <c r="L116" s="347"/>
      <c r="M116" s="349"/>
      <c r="N116" s="350"/>
      <c r="O116" s="350"/>
      <c r="P116" s="347"/>
      <c r="Q116" s="347"/>
      <c r="R116" s="347"/>
      <c r="S116" s="351"/>
      <c r="T116" s="352"/>
      <c r="U116" s="13"/>
    </row>
    <row r="117" spans="1:21" x14ac:dyDescent="0.25">
      <c r="A117" s="748"/>
      <c r="B117" s="412">
        <v>10</v>
      </c>
      <c r="C117" s="354"/>
      <c r="D117" s="355"/>
      <c r="E117" s="355"/>
      <c r="F117" s="354"/>
      <c r="G117" s="356"/>
      <c r="H117" s="354"/>
      <c r="I117" s="357"/>
      <c r="J117" s="358"/>
      <c r="K117" s="359"/>
      <c r="L117" s="357"/>
      <c r="M117" s="359"/>
      <c r="N117" s="390"/>
      <c r="O117" s="390"/>
      <c r="P117" s="357"/>
      <c r="Q117" s="357"/>
      <c r="R117" s="357"/>
      <c r="S117" s="363"/>
      <c r="T117" s="364"/>
      <c r="U117" s="13"/>
    </row>
    <row r="118" spans="1:21" ht="24.75" x14ac:dyDescent="0.25">
      <c r="A118" s="310"/>
      <c r="B118" s="295"/>
      <c r="C118" s="295"/>
      <c r="D118" s="295"/>
      <c r="E118" s="368" t="s">
        <v>307</v>
      </c>
      <c r="F118" s="369">
        <f>COUNTA(F108:F117)</f>
        <v>0</v>
      </c>
      <c r="G118" s="370">
        <f>COUNTA(G108:G117)</f>
        <v>0</v>
      </c>
      <c r="H118" s="375"/>
      <c r="I118" s="375"/>
      <c r="J118" s="376"/>
      <c r="K118" s="375"/>
      <c r="L118" s="724" t="s">
        <v>308</v>
      </c>
      <c r="M118" s="724"/>
      <c r="N118" s="373">
        <f>SUM(N108:N117)</f>
        <v>0</v>
      </c>
      <c r="O118" s="374">
        <f>SUM(O108:O117)</f>
        <v>0</v>
      </c>
      <c r="P118" s="295"/>
      <c r="R118" s="295"/>
      <c r="S118" s="314"/>
      <c r="T118" s="379"/>
      <c r="U118" s="380"/>
    </row>
    <row r="119" spans="1:21" ht="24.75" customHeight="1" x14ac:dyDescent="0.25">
      <c r="A119" s="310"/>
      <c r="B119" s="295"/>
      <c r="C119" s="295"/>
      <c r="D119" s="295"/>
      <c r="E119" s="391"/>
      <c r="F119" s="392"/>
      <c r="G119" s="392"/>
      <c r="H119" s="375"/>
      <c r="I119" s="375"/>
      <c r="J119" s="376"/>
      <c r="K119" s="375"/>
      <c r="L119" s="725" t="s">
        <v>309</v>
      </c>
      <c r="M119" s="725"/>
      <c r="N119" s="377">
        <f>SUMIF(M108:M117,"&lt;=31/12/2025",N108:N117)</f>
        <v>0</v>
      </c>
      <c r="O119" s="378">
        <f>SUMIF(M108:M117,"&lt;=31/12/2025",O108:O117)</f>
        <v>0</v>
      </c>
      <c r="P119" s="295"/>
      <c r="R119" s="295"/>
      <c r="S119" s="314"/>
      <c r="T119" s="379"/>
      <c r="U119" s="380"/>
    </row>
    <row r="120" spans="1:21" ht="24.75" customHeight="1" x14ac:dyDescent="0.25">
      <c r="A120" s="310"/>
      <c r="B120" s="295"/>
      <c r="C120" s="295"/>
      <c r="D120" s="295"/>
      <c r="E120" s="391"/>
      <c r="F120" s="392"/>
      <c r="G120" s="392"/>
      <c r="H120" s="375"/>
      <c r="I120" s="375"/>
      <c r="J120" s="376"/>
      <c r="K120" s="375"/>
      <c r="L120" s="726" t="s">
        <v>310</v>
      </c>
      <c r="M120" s="726"/>
      <c r="N120" s="382">
        <f>SUMIF(M108:M117,"&gt;31/12/2025",N108:N117)</f>
        <v>0</v>
      </c>
      <c r="O120" s="383">
        <f>SUMIF(M108:M117,"&gt;31/12/2025",O108:O117)</f>
        <v>0</v>
      </c>
      <c r="P120" s="295"/>
      <c r="R120" s="295"/>
      <c r="S120" s="314"/>
      <c r="T120" s="379"/>
      <c r="U120" s="380"/>
    </row>
    <row r="121" spans="1:21" x14ac:dyDescent="0.25">
      <c r="A121" s="385"/>
      <c r="B121" s="294"/>
      <c r="C121" s="131"/>
      <c r="D121" s="131"/>
      <c r="E121" s="131"/>
      <c r="F121" s="294"/>
      <c r="G121" s="131"/>
      <c r="H121" s="131"/>
      <c r="I121" s="294"/>
      <c r="J121" s="294"/>
      <c r="K121" s="131"/>
      <c r="L121" s="131"/>
      <c r="M121" s="131"/>
      <c r="N121" s="131"/>
      <c r="O121" s="131"/>
      <c r="P121" s="131"/>
      <c r="Q121" s="131"/>
      <c r="R121" s="131"/>
      <c r="S121" s="388"/>
      <c r="T121" s="389"/>
      <c r="U121" s="136"/>
    </row>
    <row r="122" spans="1:21" x14ac:dyDescent="0.25">
      <c r="A122" s="304"/>
      <c r="B122" s="9"/>
      <c r="C122" s="6"/>
      <c r="D122" s="6"/>
      <c r="E122" s="6"/>
      <c r="F122" s="9"/>
      <c r="G122" s="6"/>
      <c r="H122" s="6"/>
      <c r="I122" s="9"/>
      <c r="J122" s="9"/>
      <c r="K122" s="6"/>
      <c r="L122" s="6"/>
      <c r="M122" s="6"/>
      <c r="N122" s="6"/>
      <c r="O122" s="6"/>
      <c r="P122" s="6"/>
      <c r="Q122" s="6"/>
      <c r="R122" s="6"/>
      <c r="S122" s="305"/>
      <c r="T122" s="305"/>
      <c r="U122" s="10"/>
    </row>
    <row r="123" spans="1:21" ht="27.75" x14ac:dyDescent="0.25">
      <c r="A123" s="400" t="s">
        <v>10</v>
      </c>
      <c r="B123" s="734" t="s">
        <v>79</v>
      </c>
      <c r="C123" s="734"/>
      <c r="E123" s="754" t="s">
        <v>271</v>
      </c>
      <c r="F123" s="754"/>
      <c r="G123" s="736">
        <f>VLOOKUP(B123,'Urbano.Piano inv. forn'!$D$62:$H$81,3,FALSE())</f>
        <v>0</v>
      </c>
      <c r="H123" s="736"/>
      <c r="I123" s="1"/>
      <c r="J123" s="754" t="s">
        <v>272</v>
      </c>
      <c r="K123" s="754"/>
      <c r="L123" s="736">
        <f>VLOOKUP(B123,'Urbano.Piano inv. forn'!$D$62:$H$81,4,FALSE())</f>
        <v>0</v>
      </c>
      <c r="M123" s="736"/>
      <c r="O123" s="401" t="s">
        <v>273</v>
      </c>
      <c r="P123" s="308"/>
      <c r="R123" s="402" t="s">
        <v>274</v>
      </c>
      <c r="S123" s="727"/>
      <c r="T123" s="727"/>
      <c r="U123" s="13"/>
    </row>
    <row r="124" spans="1:21" x14ac:dyDescent="0.25">
      <c r="A124" s="310"/>
      <c r="B124" s="311"/>
      <c r="C124" s="311"/>
      <c r="E124" s="312"/>
      <c r="F124" s="312"/>
      <c r="G124" s="313"/>
      <c r="H124" s="313"/>
      <c r="I124" s="1"/>
      <c r="J124" s="312"/>
      <c r="K124" s="312"/>
      <c r="L124" s="313"/>
      <c r="M124" s="313"/>
      <c r="O124" s="314"/>
      <c r="R124" s="295"/>
      <c r="S124" s="315"/>
      <c r="U124" s="316"/>
    </row>
    <row r="125" spans="1:21" ht="30.75" customHeight="1" x14ac:dyDescent="0.25">
      <c r="A125" s="749" t="s">
        <v>15</v>
      </c>
      <c r="B125" s="749"/>
      <c r="C125" s="749"/>
      <c r="D125" s="749"/>
      <c r="E125" s="729">
        <f>VLOOKUP(B123,'Urbano.Piano inv. forn'!$D$62:$V$81,17,FALSE())</f>
        <v>0</v>
      </c>
      <c r="F125" s="729"/>
      <c r="G125" s="729"/>
      <c r="H125" s="729"/>
      <c r="I125" s="1"/>
      <c r="J125" s="750" t="s">
        <v>61</v>
      </c>
      <c r="K125" s="750"/>
      <c r="L125" s="729">
        <f>VLOOKUP(B123,'Urbano.Piano inv. forn'!$D$62:$V$81,19,FALSE())</f>
        <v>0</v>
      </c>
      <c r="M125" s="729"/>
      <c r="N125" s="317"/>
      <c r="O125" s="402" t="s">
        <v>17</v>
      </c>
      <c r="P125" s="319">
        <f>L125+E125</f>
        <v>0</v>
      </c>
      <c r="R125" s="402" t="s">
        <v>275</v>
      </c>
      <c r="S125" s="727"/>
      <c r="T125" s="727"/>
      <c r="U125" s="316"/>
    </row>
    <row r="126" spans="1:21" x14ac:dyDescent="0.25">
      <c r="A126" s="320"/>
      <c r="B126" s="321"/>
      <c r="C126" s="321"/>
      <c r="D126" s="321"/>
      <c r="E126" s="322"/>
      <c r="F126" s="322"/>
      <c r="G126" s="322"/>
      <c r="H126" s="322"/>
      <c r="I126" s="1"/>
      <c r="J126" s="312"/>
      <c r="K126" s="312"/>
      <c r="L126" s="322"/>
      <c r="M126" s="322"/>
      <c r="N126" s="317"/>
      <c r="O126" s="295"/>
      <c r="P126" s="317"/>
      <c r="R126" s="295"/>
      <c r="S126" s="323"/>
      <c r="T126" s="323"/>
      <c r="U126" s="13"/>
    </row>
    <row r="127" spans="1:21" ht="46.35" customHeight="1" x14ac:dyDescent="0.25">
      <c r="A127" s="751" t="s">
        <v>276</v>
      </c>
      <c r="B127" s="752" t="s">
        <v>277</v>
      </c>
      <c r="C127" s="752" t="s">
        <v>278</v>
      </c>
      <c r="D127" s="403" t="s">
        <v>279</v>
      </c>
      <c r="E127" s="404" t="s">
        <v>280</v>
      </c>
      <c r="F127" s="403" t="s">
        <v>281</v>
      </c>
      <c r="G127" s="403" t="s">
        <v>282</v>
      </c>
      <c r="H127" s="405" t="s">
        <v>235</v>
      </c>
      <c r="I127" s="405" t="s">
        <v>283</v>
      </c>
      <c r="J127" s="405" t="s">
        <v>284</v>
      </c>
      <c r="K127" s="405" t="s">
        <v>285</v>
      </c>
      <c r="L127" s="405" t="s">
        <v>286</v>
      </c>
      <c r="M127" s="405" t="s">
        <v>287</v>
      </c>
      <c r="N127" s="405" t="s">
        <v>288</v>
      </c>
      <c r="O127" s="405" t="s">
        <v>289</v>
      </c>
      <c r="P127" s="405" t="s">
        <v>290</v>
      </c>
      <c r="Q127" s="405" t="s">
        <v>291</v>
      </c>
      <c r="R127" s="405" t="s">
        <v>292</v>
      </c>
      <c r="S127" s="405" t="s">
        <v>293</v>
      </c>
      <c r="T127" s="753" t="s">
        <v>294</v>
      </c>
      <c r="U127" s="328"/>
    </row>
    <row r="128" spans="1:21" ht="24" x14ac:dyDescent="0.25">
      <c r="A128" s="751"/>
      <c r="B128" s="752"/>
      <c r="C128" s="752"/>
      <c r="D128" s="406" t="s">
        <v>295</v>
      </c>
      <c r="E128" s="406" t="s">
        <v>296</v>
      </c>
      <c r="F128" s="406" t="s">
        <v>297</v>
      </c>
      <c r="G128" s="406" t="s">
        <v>297</v>
      </c>
      <c r="H128" s="406" t="s">
        <v>74</v>
      </c>
      <c r="I128" s="406" t="s">
        <v>34</v>
      </c>
      <c r="J128" s="406" t="s">
        <v>299</v>
      </c>
      <c r="K128" s="406" t="s">
        <v>300</v>
      </c>
      <c r="L128" s="406" t="s">
        <v>301</v>
      </c>
      <c r="M128" s="406" t="s">
        <v>300</v>
      </c>
      <c r="N128" s="406" t="s">
        <v>302</v>
      </c>
      <c r="O128" s="406" t="s">
        <v>266</v>
      </c>
      <c r="P128" s="406" t="s">
        <v>303</v>
      </c>
      <c r="Q128" s="406" t="s">
        <v>304</v>
      </c>
      <c r="R128" s="406" t="s">
        <v>305</v>
      </c>
      <c r="S128" s="406" t="s">
        <v>305</v>
      </c>
      <c r="T128" s="753"/>
      <c r="U128" s="328"/>
    </row>
    <row r="129" spans="1:21" x14ac:dyDescent="0.25">
      <c r="A129" s="748" t="str">
        <f>B123</f>
        <v>urb.e.5</v>
      </c>
      <c r="B129" s="407">
        <v>1</v>
      </c>
      <c r="C129" s="333"/>
      <c r="D129" s="334"/>
      <c r="E129" s="334"/>
      <c r="F129" s="333"/>
      <c r="G129" s="335"/>
      <c r="H129" s="336"/>
      <c r="I129" s="337"/>
      <c r="J129" s="338"/>
      <c r="K129" s="339"/>
      <c r="L129" s="337"/>
      <c r="M129" s="339"/>
      <c r="N129" s="340"/>
      <c r="O129" s="340"/>
      <c r="P129" s="337"/>
      <c r="Q129" s="337"/>
      <c r="R129" s="337"/>
      <c r="S129" s="341"/>
      <c r="T129" s="342"/>
      <c r="U129" s="13"/>
    </row>
    <row r="130" spans="1:21" x14ac:dyDescent="0.25">
      <c r="A130" s="748"/>
      <c r="B130" s="408">
        <v>2</v>
      </c>
      <c r="C130" s="344"/>
      <c r="D130" s="345"/>
      <c r="E130" s="345"/>
      <c r="F130" s="344"/>
      <c r="G130" s="346"/>
      <c r="H130" s="344"/>
      <c r="I130" s="347"/>
      <c r="J130" s="348"/>
      <c r="K130" s="349"/>
      <c r="L130" s="347"/>
      <c r="M130" s="349"/>
      <c r="N130" s="350"/>
      <c r="O130" s="350"/>
      <c r="P130" s="347"/>
      <c r="Q130" s="347" t="s">
        <v>306</v>
      </c>
      <c r="R130" s="347"/>
      <c r="S130" s="351"/>
      <c r="T130" s="352"/>
      <c r="U130" s="13"/>
    </row>
    <row r="131" spans="1:21" x14ac:dyDescent="0.25">
      <c r="A131" s="748"/>
      <c r="B131" s="408">
        <v>3</v>
      </c>
      <c r="C131" s="344"/>
      <c r="D131" s="345"/>
      <c r="E131" s="345"/>
      <c r="F131" s="344"/>
      <c r="G131" s="346"/>
      <c r="H131" s="344"/>
      <c r="I131" s="347"/>
      <c r="J131" s="348"/>
      <c r="K131" s="349"/>
      <c r="L131" s="347"/>
      <c r="M131" s="349"/>
      <c r="N131" s="350"/>
      <c r="O131" s="350"/>
      <c r="P131" s="347"/>
      <c r="Q131" s="347"/>
      <c r="R131" s="347"/>
      <c r="S131" s="351"/>
      <c r="T131" s="352"/>
      <c r="U131" s="13"/>
    </row>
    <row r="132" spans="1:21" x14ac:dyDescent="0.25">
      <c r="A132" s="748"/>
      <c r="B132" s="408">
        <v>4</v>
      </c>
      <c r="C132" s="344"/>
      <c r="D132" s="345"/>
      <c r="E132" s="345"/>
      <c r="F132" s="344"/>
      <c r="G132" s="346"/>
      <c r="H132" s="344"/>
      <c r="I132" s="347"/>
      <c r="J132" s="348"/>
      <c r="K132" s="349"/>
      <c r="L132" s="347"/>
      <c r="M132" s="349"/>
      <c r="N132" s="350"/>
      <c r="O132" s="350"/>
      <c r="P132" s="347"/>
      <c r="Q132" s="347"/>
      <c r="R132" s="347"/>
      <c r="S132" s="351"/>
      <c r="T132" s="352"/>
      <c r="U132" s="13"/>
    </row>
    <row r="133" spans="1:21" x14ac:dyDescent="0.25">
      <c r="A133" s="748"/>
      <c r="B133" s="408">
        <v>5</v>
      </c>
      <c r="C133" s="344"/>
      <c r="D133" s="345"/>
      <c r="E133" s="345"/>
      <c r="F133" s="344"/>
      <c r="G133" s="346"/>
      <c r="H133" s="344"/>
      <c r="I133" s="347"/>
      <c r="J133" s="348"/>
      <c r="K133" s="349"/>
      <c r="L133" s="347"/>
      <c r="M133" s="349"/>
      <c r="N133" s="350"/>
      <c r="O133" s="350"/>
      <c r="P133" s="347"/>
      <c r="Q133" s="347"/>
      <c r="R133" s="347"/>
      <c r="S133" s="351"/>
      <c r="T133" s="352"/>
      <c r="U133" s="13"/>
    </row>
    <row r="134" spans="1:21" x14ac:dyDescent="0.25">
      <c r="A134" s="748"/>
      <c r="B134" s="408">
        <v>6</v>
      </c>
      <c r="C134" s="344"/>
      <c r="D134" s="345"/>
      <c r="E134" s="345"/>
      <c r="F134" s="344"/>
      <c r="G134" s="346"/>
      <c r="H134" s="344"/>
      <c r="I134" s="347"/>
      <c r="J134" s="348"/>
      <c r="K134" s="349"/>
      <c r="L134" s="347"/>
      <c r="M134" s="349"/>
      <c r="N134" s="350"/>
      <c r="O134" s="350"/>
      <c r="P134" s="347"/>
      <c r="Q134" s="347"/>
      <c r="R134" s="347"/>
      <c r="S134" s="351"/>
      <c r="T134" s="352"/>
      <c r="U134" s="13"/>
    </row>
    <row r="135" spans="1:21" x14ac:dyDescent="0.25">
      <c r="A135" s="748"/>
      <c r="B135" s="408">
        <v>7</v>
      </c>
      <c r="C135" s="344"/>
      <c r="D135" s="345"/>
      <c r="E135" s="345"/>
      <c r="F135" s="344"/>
      <c r="G135" s="346"/>
      <c r="H135" s="344"/>
      <c r="I135" s="347"/>
      <c r="J135" s="348"/>
      <c r="K135" s="349"/>
      <c r="L135" s="347"/>
      <c r="M135" s="349"/>
      <c r="N135" s="350"/>
      <c r="O135" s="350"/>
      <c r="P135" s="347"/>
      <c r="Q135" s="347"/>
      <c r="R135" s="347"/>
      <c r="S135" s="351"/>
      <c r="T135" s="352"/>
      <c r="U135" s="13"/>
    </row>
    <row r="136" spans="1:21" x14ac:dyDescent="0.25">
      <c r="A136" s="748"/>
      <c r="B136" s="408">
        <v>8</v>
      </c>
      <c r="C136" s="344"/>
      <c r="D136" s="345"/>
      <c r="E136" s="345"/>
      <c r="F136" s="344"/>
      <c r="G136" s="346"/>
      <c r="H136" s="344"/>
      <c r="I136" s="347"/>
      <c r="J136" s="348"/>
      <c r="K136" s="349"/>
      <c r="L136" s="347"/>
      <c r="M136" s="349"/>
      <c r="N136" s="350"/>
      <c r="O136" s="350"/>
      <c r="P136" s="347"/>
      <c r="Q136" s="347"/>
      <c r="R136" s="347"/>
      <c r="S136" s="351"/>
      <c r="T136" s="352"/>
      <c r="U136" s="13"/>
    </row>
    <row r="137" spans="1:21" x14ac:dyDescent="0.25">
      <c r="A137" s="748"/>
      <c r="B137" s="408">
        <v>9</v>
      </c>
      <c r="C137" s="344"/>
      <c r="D137" s="345"/>
      <c r="E137" s="345"/>
      <c r="F137" s="344"/>
      <c r="G137" s="346"/>
      <c r="H137" s="344"/>
      <c r="I137" s="347"/>
      <c r="J137" s="348"/>
      <c r="K137" s="349"/>
      <c r="L137" s="347"/>
      <c r="M137" s="349"/>
      <c r="N137" s="350"/>
      <c r="O137" s="350"/>
      <c r="P137" s="347"/>
      <c r="Q137" s="347"/>
      <c r="R137" s="347"/>
      <c r="S137" s="351"/>
      <c r="T137" s="352"/>
      <c r="U137" s="13"/>
    </row>
    <row r="138" spans="1:21" x14ac:dyDescent="0.25">
      <c r="A138" s="748"/>
      <c r="B138" s="412">
        <v>10</v>
      </c>
      <c r="C138" s="354"/>
      <c r="D138" s="355"/>
      <c r="E138" s="355"/>
      <c r="F138" s="354"/>
      <c r="G138" s="356"/>
      <c r="H138" s="354"/>
      <c r="I138" s="357"/>
      <c r="J138" s="358"/>
      <c r="K138" s="359"/>
      <c r="L138" s="357"/>
      <c r="M138" s="359"/>
      <c r="N138" s="390"/>
      <c r="O138" s="390"/>
      <c r="P138" s="357"/>
      <c r="Q138" s="357"/>
      <c r="R138" s="357"/>
      <c r="S138" s="363"/>
      <c r="T138" s="364"/>
      <c r="U138" s="13"/>
    </row>
    <row r="139" spans="1:21" ht="24.75" x14ac:dyDescent="0.25">
      <c r="A139" s="310"/>
      <c r="B139" s="295"/>
      <c r="C139" s="295"/>
      <c r="D139" s="295"/>
      <c r="E139" s="368" t="s">
        <v>307</v>
      </c>
      <c r="F139" s="369">
        <f>COUNTA(F129:F138)</f>
        <v>0</v>
      </c>
      <c r="G139" s="370">
        <f>COUNTA(G129:G138)</f>
        <v>0</v>
      </c>
      <c r="H139" s="375"/>
      <c r="I139" s="375"/>
      <c r="J139" s="376"/>
      <c r="K139" s="375"/>
      <c r="L139" s="724" t="s">
        <v>308</v>
      </c>
      <c r="M139" s="724"/>
      <c r="N139" s="373">
        <f>SUM(N129:N138)</f>
        <v>0</v>
      </c>
      <c r="O139" s="374">
        <f>SUM(O129:O138)</f>
        <v>0</v>
      </c>
      <c r="P139" s="295"/>
      <c r="R139" s="295"/>
      <c r="S139" s="314"/>
      <c r="T139" s="379"/>
      <c r="U139" s="380"/>
    </row>
    <row r="140" spans="1:21" ht="23.25" customHeight="1" x14ac:dyDescent="0.25">
      <c r="A140" s="310"/>
      <c r="B140" s="295"/>
      <c r="C140" s="295"/>
      <c r="D140" s="295"/>
      <c r="E140" s="391"/>
      <c r="F140" s="392"/>
      <c r="G140" s="392"/>
      <c r="H140" s="375"/>
      <c r="I140" s="375"/>
      <c r="J140" s="376"/>
      <c r="K140" s="375"/>
      <c r="L140" s="725" t="s">
        <v>309</v>
      </c>
      <c r="M140" s="725"/>
      <c r="N140" s="377">
        <f>SUMIF(M129:M138,"&lt;=31/12/2025",N129:N138)</f>
        <v>0</v>
      </c>
      <c r="O140" s="378">
        <f>SUMIF(M129:M138,"&lt;=31/12/2025",O129:O138)</f>
        <v>0</v>
      </c>
      <c r="P140" s="295"/>
      <c r="R140" s="295"/>
      <c r="S140" s="314"/>
      <c r="T140" s="379"/>
      <c r="U140" s="380"/>
    </row>
    <row r="141" spans="1:21" ht="23.25" customHeight="1" x14ac:dyDescent="0.25">
      <c r="A141" s="310"/>
      <c r="B141" s="295"/>
      <c r="C141" s="295"/>
      <c r="D141" s="295"/>
      <c r="E141" s="391"/>
      <c r="F141" s="392"/>
      <c r="G141" s="392"/>
      <c r="H141" s="375"/>
      <c r="I141" s="375"/>
      <c r="J141" s="376"/>
      <c r="K141" s="375"/>
      <c r="L141" s="726" t="s">
        <v>310</v>
      </c>
      <c r="M141" s="726"/>
      <c r="N141" s="382">
        <f>SUMIF(M129:M138,"&gt;31/12/2025",N129:N138)</f>
        <v>0</v>
      </c>
      <c r="O141" s="383">
        <f>SUMIF(M129:M138,"&gt;31/12/2025",O129:O138)</f>
        <v>0</v>
      </c>
      <c r="P141" s="295"/>
      <c r="R141" s="295"/>
      <c r="S141" s="314"/>
      <c r="T141" s="379"/>
      <c r="U141" s="380"/>
    </row>
    <row r="142" spans="1:21" x14ac:dyDescent="0.25">
      <c r="A142" s="385"/>
      <c r="B142" s="294"/>
      <c r="C142" s="131"/>
      <c r="D142" s="131"/>
      <c r="E142" s="131"/>
      <c r="F142" s="294"/>
      <c r="G142" s="131"/>
      <c r="H142" s="131"/>
      <c r="I142" s="294"/>
      <c r="J142" s="294"/>
      <c r="K142" s="131"/>
      <c r="L142" s="131"/>
      <c r="M142" s="131"/>
      <c r="N142" s="131"/>
      <c r="O142" s="131"/>
      <c r="P142" s="131"/>
      <c r="Q142" s="131"/>
      <c r="R142" s="131"/>
      <c r="S142" s="388"/>
      <c r="T142" s="389"/>
      <c r="U142" s="136"/>
    </row>
    <row r="143" spans="1:21" x14ac:dyDescent="0.25">
      <c r="A143" s="304"/>
      <c r="B143" s="9"/>
      <c r="C143" s="6"/>
      <c r="D143" s="6"/>
      <c r="E143" s="6"/>
      <c r="F143" s="9"/>
      <c r="G143" s="6"/>
      <c r="H143" s="6"/>
      <c r="I143" s="9"/>
      <c r="J143" s="9"/>
      <c r="K143" s="6"/>
      <c r="L143" s="6"/>
      <c r="M143" s="6"/>
      <c r="N143" s="6"/>
      <c r="O143" s="6"/>
      <c r="P143" s="6"/>
      <c r="Q143" s="6"/>
      <c r="R143" s="6"/>
      <c r="S143" s="305"/>
      <c r="T143" s="305"/>
      <c r="U143" s="10"/>
    </row>
    <row r="144" spans="1:21" ht="27.75" x14ac:dyDescent="0.25">
      <c r="A144" s="400" t="s">
        <v>10</v>
      </c>
      <c r="B144" s="734" t="s">
        <v>79</v>
      </c>
      <c r="C144" s="734"/>
      <c r="E144" s="754" t="s">
        <v>271</v>
      </c>
      <c r="F144" s="754"/>
      <c r="G144" s="736">
        <f>VLOOKUP(B144,'Urbano.Piano inv. forn'!$D$62:$H$81,3,FALSE())</f>
        <v>0</v>
      </c>
      <c r="H144" s="736"/>
      <c r="I144" s="1"/>
      <c r="J144" s="754" t="s">
        <v>272</v>
      </c>
      <c r="K144" s="754"/>
      <c r="L144" s="736">
        <f>VLOOKUP(B144,'Urbano.Piano inv. forn'!$D$62:$H$81,4,FALSE())</f>
        <v>0</v>
      </c>
      <c r="M144" s="736"/>
      <c r="O144" s="401" t="s">
        <v>273</v>
      </c>
      <c r="P144" s="308"/>
      <c r="R144" s="402" t="s">
        <v>274</v>
      </c>
      <c r="S144" s="727"/>
      <c r="T144" s="727"/>
      <c r="U144" s="13"/>
    </row>
    <row r="145" spans="1:21" x14ac:dyDescent="0.25">
      <c r="A145" s="310"/>
      <c r="B145" s="311"/>
      <c r="C145" s="311"/>
      <c r="E145" s="312"/>
      <c r="F145" s="312"/>
      <c r="G145" s="313"/>
      <c r="H145" s="313"/>
      <c r="I145" s="1"/>
      <c r="J145" s="312"/>
      <c r="K145" s="312"/>
      <c r="L145" s="313"/>
      <c r="M145" s="313"/>
      <c r="O145" s="314"/>
      <c r="R145" s="295"/>
      <c r="S145" s="315"/>
      <c r="U145" s="316"/>
    </row>
    <row r="146" spans="1:21" ht="30.75" customHeight="1" x14ac:dyDescent="0.25">
      <c r="A146" s="749" t="s">
        <v>15</v>
      </c>
      <c r="B146" s="749"/>
      <c r="C146" s="749"/>
      <c r="D146" s="749"/>
      <c r="E146" s="729">
        <f>VLOOKUP(B144,'Urbano.Piano inv. forn'!$D$62:$V$81,17,FALSE())</f>
        <v>0</v>
      </c>
      <c r="F146" s="729"/>
      <c r="G146" s="729"/>
      <c r="H146" s="729"/>
      <c r="I146" s="1"/>
      <c r="J146" s="750" t="s">
        <v>61</v>
      </c>
      <c r="K146" s="750"/>
      <c r="L146" s="729">
        <f>VLOOKUP(B144,'Urbano.Piano inv. forn'!$D$62:$V$81,19,FALSE())</f>
        <v>0</v>
      </c>
      <c r="M146" s="729"/>
      <c r="N146" s="317"/>
      <c r="O146" s="402" t="s">
        <v>17</v>
      </c>
      <c r="P146" s="319">
        <f>L146+E146</f>
        <v>0</v>
      </c>
      <c r="R146" s="402" t="s">
        <v>275</v>
      </c>
      <c r="S146" s="727"/>
      <c r="T146" s="727"/>
      <c r="U146" s="316"/>
    </row>
    <row r="147" spans="1:21" x14ac:dyDescent="0.25">
      <c r="A147" s="320"/>
      <c r="B147" s="321"/>
      <c r="C147" s="321"/>
      <c r="D147" s="321"/>
      <c r="E147" s="322"/>
      <c r="F147" s="322"/>
      <c r="G147" s="322"/>
      <c r="H147" s="322"/>
      <c r="I147" s="1"/>
      <c r="J147" s="312"/>
      <c r="K147" s="312"/>
      <c r="L147" s="322"/>
      <c r="M147" s="322"/>
      <c r="N147" s="317"/>
      <c r="O147" s="295"/>
      <c r="P147" s="317"/>
      <c r="R147" s="295"/>
      <c r="S147" s="323"/>
      <c r="T147" s="323"/>
      <c r="U147" s="13"/>
    </row>
    <row r="148" spans="1:21" ht="46.35" customHeight="1" x14ac:dyDescent="0.25">
      <c r="A148" s="751" t="s">
        <v>276</v>
      </c>
      <c r="B148" s="752" t="s">
        <v>277</v>
      </c>
      <c r="C148" s="752" t="s">
        <v>278</v>
      </c>
      <c r="D148" s="403" t="s">
        <v>279</v>
      </c>
      <c r="E148" s="404" t="s">
        <v>280</v>
      </c>
      <c r="F148" s="403" t="s">
        <v>281</v>
      </c>
      <c r="G148" s="403" t="s">
        <v>282</v>
      </c>
      <c r="H148" s="405" t="s">
        <v>235</v>
      </c>
      <c r="I148" s="405" t="s">
        <v>283</v>
      </c>
      <c r="J148" s="405" t="s">
        <v>284</v>
      </c>
      <c r="K148" s="405" t="s">
        <v>285</v>
      </c>
      <c r="L148" s="405" t="s">
        <v>286</v>
      </c>
      <c r="M148" s="405" t="s">
        <v>287</v>
      </c>
      <c r="N148" s="405" t="s">
        <v>288</v>
      </c>
      <c r="O148" s="405" t="s">
        <v>289</v>
      </c>
      <c r="P148" s="405" t="s">
        <v>290</v>
      </c>
      <c r="Q148" s="405" t="s">
        <v>291</v>
      </c>
      <c r="R148" s="405" t="s">
        <v>292</v>
      </c>
      <c r="S148" s="405" t="s">
        <v>293</v>
      </c>
      <c r="T148" s="753" t="s">
        <v>294</v>
      </c>
      <c r="U148" s="328"/>
    </row>
    <row r="149" spans="1:21" ht="24" x14ac:dyDescent="0.25">
      <c r="A149" s="751"/>
      <c r="B149" s="752"/>
      <c r="C149" s="752"/>
      <c r="D149" s="406" t="s">
        <v>295</v>
      </c>
      <c r="E149" s="406" t="s">
        <v>296</v>
      </c>
      <c r="F149" s="406" t="s">
        <v>297</v>
      </c>
      <c r="G149" s="406" t="s">
        <v>297</v>
      </c>
      <c r="H149" s="406" t="s">
        <v>74</v>
      </c>
      <c r="I149" s="406" t="s">
        <v>34</v>
      </c>
      <c r="J149" s="406" t="s">
        <v>299</v>
      </c>
      <c r="K149" s="406" t="s">
        <v>300</v>
      </c>
      <c r="L149" s="406" t="s">
        <v>301</v>
      </c>
      <c r="M149" s="406" t="s">
        <v>300</v>
      </c>
      <c r="N149" s="406" t="s">
        <v>302</v>
      </c>
      <c r="O149" s="406" t="s">
        <v>266</v>
      </c>
      <c r="P149" s="406" t="s">
        <v>303</v>
      </c>
      <c r="Q149" s="406" t="s">
        <v>304</v>
      </c>
      <c r="R149" s="406" t="s">
        <v>305</v>
      </c>
      <c r="S149" s="406" t="s">
        <v>305</v>
      </c>
      <c r="T149" s="753"/>
      <c r="U149" s="328"/>
    </row>
    <row r="150" spans="1:21" x14ac:dyDescent="0.25">
      <c r="A150" s="748" t="str">
        <f>B144</f>
        <v>urb.e.5</v>
      </c>
      <c r="B150" s="407">
        <v>1</v>
      </c>
      <c r="C150" s="333"/>
      <c r="D150" s="334"/>
      <c r="E150" s="334"/>
      <c r="F150" s="333"/>
      <c r="G150" s="335"/>
      <c r="H150" s="336"/>
      <c r="I150" s="337"/>
      <c r="J150" s="338"/>
      <c r="K150" s="339"/>
      <c r="L150" s="337"/>
      <c r="M150" s="339"/>
      <c r="N150" s="340"/>
      <c r="O150" s="340"/>
      <c r="P150" s="337"/>
      <c r="Q150" s="337"/>
      <c r="R150" s="337"/>
      <c r="S150" s="341"/>
      <c r="T150" s="342"/>
      <c r="U150" s="13"/>
    </row>
    <row r="151" spans="1:21" x14ac:dyDescent="0.25">
      <c r="A151" s="748"/>
      <c r="B151" s="408">
        <v>2</v>
      </c>
      <c r="C151" s="344"/>
      <c r="D151" s="345"/>
      <c r="E151" s="345"/>
      <c r="F151" s="344"/>
      <c r="G151" s="346"/>
      <c r="H151" s="344"/>
      <c r="I151" s="347"/>
      <c r="J151" s="348"/>
      <c r="K151" s="349"/>
      <c r="L151" s="347"/>
      <c r="M151" s="349"/>
      <c r="N151" s="350"/>
      <c r="O151" s="350"/>
      <c r="P151" s="347"/>
      <c r="Q151" s="347" t="s">
        <v>306</v>
      </c>
      <c r="R151" s="347"/>
      <c r="S151" s="351"/>
      <c r="T151" s="352"/>
      <c r="U151" s="13"/>
    </row>
    <row r="152" spans="1:21" x14ac:dyDescent="0.25">
      <c r="A152" s="748"/>
      <c r="B152" s="408">
        <v>3</v>
      </c>
      <c r="C152" s="344"/>
      <c r="D152" s="345"/>
      <c r="E152" s="345"/>
      <c r="F152" s="344"/>
      <c r="G152" s="346"/>
      <c r="H152" s="344"/>
      <c r="I152" s="347"/>
      <c r="J152" s="348"/>
      <c r="K152" s="349"/>
      <c r="L152" s="347"/>
      <c r="M152" s="349"/>
      <c r="N152" s="350"/>
      <c r="O152" s="350"/>
      <c r="P152" s="347"/>
      <c r="Q152" s="347"/>
      <c r="R152" s="347"/>
      <c r="S152" s="351"/>
      <c r="T152" s="352"/>
      <c r="U152" s="13"/>
    </row>
    <row r="153" spans="1:21" x14ac:dyDescent="0.25">
      <c r="A153" s="748"/>
      <c r="B153" s="408">
        <v>4</v>
      </c>
      <c r="C153" s="344"/>
      <c r="D153" s="345"/>
      <c r="E153" s="345"/>
      <c r="F153" s="344"/>
      <c r="G153" s="346"/>
      <c r="H153" s="344"/>
      <c r="I153" s="347"/>
      <c r="J153" s="348"/>
      <c r="K153" s="349"/>
      <c r="L153" s="347"/>
      <c r="M153" s="349"/>
      <c r="N153" s="350"/>
      <c r="O153" s="350"/>
      <c r="P153" s="347"/>
      <c r="Q153" s="347"/>
      <c r="R153" s="347"/>
      <c r="S153" s="351"/>
      <c r="T153" s="352"/>
      <c r="U153" s="13"/>
    </row>
    <row r="154" spans="1:21" x14ac:dyDescent="0.25">
      <c r="A154" s="748"/>
      <c r="B154" s="408">
        <v>5</v>
      </c>
      <c r="C154" s="344"/>
      <c r="D154" s="345"/>
      <c r="E154" s="345"/>
      <c r="F154" s="344"/>
      <c r="G154" s="346"/>
      <c r="H154" s="344"/>
      <c r="I154" s="347"/>
      <c r="J154" s="348"/>
      <c r="K154" s="349"/>
      <c r="L154" s="347"/>
      <c r="M154" s="349"/>
      <c r="N154" s="350"/>
      <c r="O154" s="350"/>
      <c r="P154" s="347"/>
      <c r="Q154" s="347"/>
      <c r="R154" s="347"/>
      <c r="S154" s="351"/>
      <c r="T154" s="352"/>
      <c r="U154" s="13"/>
    </row>
    <row r="155" spans="1:21" x14ac:dyDescent="0.25">
      <c r="A155" s="748"/>
      <c r="B155" s="408">
        <v>6</v>
      </c>
      <c r="C155" s="344"/>
      <c r="D155" s="345"/>
      <c r="E155" s="345"/>
      <c r="F155" s="344"/>
      <c r="G155" s="346"/>
      <c r="H155" s="344"/>
      <c r="I155" s="347"/>
      <c r="J155" s="348"/>
      <c r="K155" s="349"/>
      <c r="L155" s="347"/>
      <c r="M155" s="349"/>
      <c r="N155" s="350"/>
      <c r="O155" s="350"/>
      <c r="P155" s="347"/>
      <c r="Q155" s="347"/>
      <c r="R155" s="347"/>
      <c r="S155" s="351"/>
      <c r="T155" s="352"/>
      <c r="U155" s="13"/>
    </row>
    <row r="156" spans="1:21" x14ac:dyDescent="0.25">
      <c r="A156" s="748"/>
      <c r="B156" s="408">
        <v>7</v>
      </c>
      <c r="C156" s="344"/>
      <c r="D156" s="345"/>
      <c r="E156" s="345"/>
      <c r="F156" s="344"/>
      <c r="G156" s="346"/>
      <c r="H156" s="344"/>
      <c r="I156" s="347"/>
      <c r="J156" s="348"/>
      <c r="K156" s="349"/>
      <c r="L156" s="347"/>
      <c r="M156" s="349"/>
      <c r="N156" s="350"/>
      <c r="O156" s="350"/>
      <c r="P156" s="347"/>
      <c r="Q156" s="347"/>
      <c r="R156" s="347"/>
      <c r="S156" s="351"/>
      <c r="T156" s="352"/>
      <c r="U156" s="13"/>
    </row>
    <row r="157" spans="1:21" x14ac:dyDescent="0.25">
      <c r="A157" s="748"/>
      <c r="B157" s="408">
        <v>8</v>
      </c>
      <c r="C157" s="344"/>
      <c r="D157" s="345"/>
      <c r="E157" s="345"/>
      <c r="F157" s="344"/>
      <c r="G157" s="346"/>
      <c r="H157" s="344"/>
      <c r="I157" s="347"/>
      <c r="J157" s="348"/>
      <c r="K157" s="349"/>
      <c r="L157" s="347"/>
      <c r="M157" s="349"/>
      <c r="N157" s="350"/>
      <c r="O157" s="350"/>
      <c r="P157" s="347"/>
      <c r="Q157" s="347"/>
      <c r="R157" s="347"/>
      <c r="S157" s="351"/>
      <c r="T157" s="352"/>
      <c r="U157" s="13"/>
    </row>
    <row r="158" spans="1:21" x14ac:dyDescent="0.25">
      <c r="A158" s="748"/>
      <c r="B158" s="408">
        <v>9</v>
      </c>
      <c r="C158" s="344"/>
      <c r="D158" s="345"/>
      <c r="E158" s="345"/>
      <c r="F158" s="344"/>
      <c r="G158" s="346"/>
      <c r="H158" s="344"/>
      <c r="I158" s="347"/>
      <c r="J158" s="348"/>
      <c r="K158" s="349"/>
      <c r="L158" s="347"/>
      <c r="M158" s="349"/>
      <c r="N158" s="350"/>
      <c r="O158" s="350"/>
      <c r="P158" s="347"/>
      <c r="Q158" s="347"/>
      <c r="R158" s="347"/>
      <c r="S158" s="351"/>
      <c r="T158" s="352"/>
      <c r="U158" s="13"/>
    </row>
    <row r="159" spans="1:21" x14ac:dyDescent="0.25">
      <c r="A159" s="748"/>
      <c r="B159" s="412">
        <v>10</v>
      </c>
      <c r="C159" s="354"/>
      <c r="D159" s="355"/>
      <c r="E159" s="355"/>
      <c r="F159" s="354"/>
      <c r="G159" s="356"/>
      <c r="H159" s="354"/>
      <c r="I159" s="357"/>
      <c r="J159" s="358"/>
      <c r="K159" s="359"/>
      <c r="L159" s="357"/>
      <c r="M159" s="359"/>
      <c r="N159" s="390"/>
      <c r="O159" s="390"/>
      <c r="P159" s="357"/>
      <c r="Q159" s="357"/>
      <c r="R159" s="357"/>
      <c r="S159" s="363"/>
      <c r="T159" s="364"/>
      <c r="U159" s="13"/>
    </row>
    <row r="160" spans="1:21" ht="24.75" x14ac:dyDescent="0.25">
      <c r="A160" s="310"/>
      <c r="B160" s="295"/>
      <c r="C160" s="295"/>
      <c r="D160" s="295"/>
      <c r="E160" s="368" t="s">
        <v>307</v>
      </c>
      <c r="F160" s="369">
        <f>COUNTA(F150:F159)</f>
        <v>0</v>
      </c>
      <c r="G160" s="370">
        <f>COUNTA(G150:G159)</f>
        <v>0</v>
      </c>
      <c r="H160" s="375"/>
      <c r="I160" s="375"/>
      <c r="J160" s="376"/>
      <c r="K160" s="375"/>
      <c r="L160" s="724" t="s">
        <v>308</v>
      </c>
      <c r="M160" s="724"/>
      <c r="N160" s="373">
        <f>SUM(N150:N159)</f>
        <v>0</v>
      </c>
      <c r="O160" s="374">
        <f>SUM(O150:O159)</f>
        <v>0</v>
      </c>
      <c r="P160" s="295"/>
      <c r="R160" s="295"/>
      <c r="S160" s="314"/>
      <c r="T160" s="379"/>
      <c r="U160" s="380"/>
    </row>
    <row r="161" spans="1:21" ht="24" customHeight="1" x14ac:dyDescent="0.25">
      <c r="A161" s="310"/>
      <c r="B161" s="295"/>
      <c r="C161" s="295"/>
      <c r="D161" s="295"/>
      <c r="E161" s="391"/>
      <c r="F161" s="392"/>
      <c r="G161" s="392"/>
      <c r="H161" s="375"/>
      <c r="I161" s="375"/>
      <c r="J161" s="376"/>
      <c r="K161" s="375"/>
      <c r="L161" s="725" t="s">
        <v>309</v>
      </c>
      <c r="M161" s="725"/>
      <c r="N161" s="377">
        <f>SUMIF(M150:M159,"&lt;=31/12/2025",N150:N159)</f>
        <v>0</v>
      </c>
      <c r="O161" s="378">
        <f>SUMIF(M150:M159,"&lt;=31/12/2025",O150:O159)</f>
        <v>0</v>
      </c>
      <c r="P161" s="295"/>
      <c r="R161" s="295"/>
      <c r="S161" s="314"/>
      <c r="T161" s="379"/>
      <c r="U161" s="380"/>
    </row>
    <row r="162" spans="1:21" ht="24" customHeight="1" x14ac:dyDescent="0.25">
      <c r="A162" s="310"/>
      <c r="B162" s="295"/>
      <c r="C162" s="295"/>
      <c r="D162" s="295"/>
      <c r="E162" s="391"/>
      <c r="F162" s="392"/>
      <c r="G162" s="392"/>
      <c r="H162" s="375"/>
      <c r="I162" s="375"/>
      <c r="J162" s="376"/>
      <c r="K162" s="375"/>
      <c r="L162" s="726" t="s">
        <v>310</v>
      </c>
      <c r="M162" s="726"/>
      <c r="N162" s="382">
        <f>SUMIF(M150:M159,"&gt;31/12/2025",N150:N159)</f>
        <v>0</v>
      </c>
      <c r="O162" s="383">
        <f>SUMIF(M150:M159,"&gt;31/12/2025",O150:O159)</f>
        <v>0</v>
      </c>
      <c r="P162" s="295"/>
      <c r="R162" s="295"/>
      <c r="S162" s="314"/>
      <c r="T162" s="379"/>
      <c r="U162" s="380"/>
    </row>
    <row r="163" spans="1:21" x14ac:dyDescent="0.25">
      <c r="A163" s="385"/>
      <c r="B163" s="294"/>
      <c r="C163" s="131"/>
      <c r="D163" s="131"/>
      <c r="E163" s="131"/>
      <c r="F163" s="294"/>
      <c r="G163" s="131"/>
      <c r="H163" s="131"/>
      <c r="I163" s="294"/>
      <c r="J163" s="294"/>
      <c r="K163" s="131"/>
      <c r="L163" s="131"/>
      <c r="M163" s="131"/>
      <c r="N163" s="131"/>
      <c r="O163" s="131"/>
      <c r="P163" s="131"/>
      <c r="Q163" s="131"/>
      <c r="R163" s="131"/>
      <c r="S163" s="388"/>
      <c r="T163" s="389"/>
      <c r="U163" s="136"/>
    </row>
    <row r="164" spans="1:21" x14ac:dyDescent="0.25">
      <c r="A164" s="304"/>
      <c r="B164" s="9"/>
      <c r="C164" s="6"/>
      <c r="D164" s="6"/>
      <c r="E164" s="6"/>
      <c r="F164" s="9"/>
      <c r="G164" s="6"/>
      <c r="H164" s="6"/>
      <c r="I164" s="9"/>
      <c r="J164" s="9"/>
      <c r="K164" s="6"/>
      <c r="L164" s="6"/>
      <c r="M164" s="6"/>
      <c r="N164" s="6"/>
      <c r="O164" s="6"/>
      <c r="P164" s="6"/>
      <c r="Q164" s="6"/>
      <c r="R164" s="6"/>
      <c r="S164" s="305"/>
      <c r="T164" s="305"/>
      <c r="U164" s="10"/>
    </row>
    <row r="165" spans="1:21" ht="27.75" x14ac:dyDescent="0.25">
      <c r="A165" s="400" t="s">
        <v>10</v>
      </c>
      <c r="B165" s="734" t="s">
        <v>79</v>
      </c>
      <c r="C165" s="734"/>
      <c r="E165" s="754" t="s">
        <v>271</v>
      </c>
      <c r="F165" s="754"/>
      <c r="G165" s="736">
        <f>VLOOKUP(B165,'Urbano.Piano inv. forn'!$D$62:$H$81,3,FALSE())</f>
        <v>0</v>
      </c>
      <c r="H165" s="736"/>
      <c r="I165" s="1"/>
      <c r="J165" s="754" t="s">
        <v>272</v>
      </c>
      <c r="K165" s="754"/>
      <c r="L165" s="736">
        <f>VLOOKUP(B165,'Urbano.Piano inv. forn'!$D$62:$H$81,4,FALSE())</f>
        <v>0</v>
      </c>
      <c r="M165" s="736"/>
      <c r="O165" s="401" t="s">
        <v>273</v>
      </c>
      <c r="P165" s="308"/>
      <c r="R165" s="402" t="s">
        <v>274</v>
      </c>
      <c r="S165" s="727"/>
      <c r="T165" s="727"/>
      <c r="U165" s="13"/>
    </row>
    <row r="166" spans="1:21" x14ac:dyDescent="0.25">
      <c r="A166" s="310"/>
      <c r="B166" s="311"/>
      <c r="C166" s="311"/>
      <c r="E166" s="312"/>
      <c r="F166" s="312"/>
      <c r="G166" s="313"/>
      <c r="H166" s="313"/>
      <c r="I166" s="1"/>
      <c r="J166" s="312"/>
      <c r="K166" s="312"/>
      <c r="L166" s="313"/>
      <c r="M166" s="313"/>
      <c r="O166" s="314"/>
      <c r="R166" s="295"/>
      <c r="S166" s="315"/>
      <c r="U166" s="316"/>
    </row>
    <row r="167" spans="1:21" ht="36" customHeight="1" x14ac:dyDescent="0.25">
      <c r="A167" s="749" t="s">
        <v>15</v>
      </c>
      <c r="B167" s="749"/>
      <c r="C167" s="749"/>
      <c r="D167" s="749"/>
      <c r="E167" s="729">
        <f>VLOOKUP(B165,'Urbano.Piano inv. forn'!$D$62:$V$81,17,FALSE())</f>
        <v>0</v>
      </c>
      <c r="F167" s="729"/>
      <c r="G167" s="729"/>
      <c r="H167" s="729"/>
      <c r="I167" s="1"/>
      <c r="J167" s="750" t="s">
        <v>61</v>
      </c>
      <c r="K167" s="750"/>
      <c r="L167" s="729">
        <f>VLOOKUP(B165,'Urbano.Piano inv. forn'!$D$62:$V$81,19,FALSE())</f>
        <v>0</v>
      </c>
      <c r="M167" s="729"/>
      <c r="N167" s="317"/>
      <c r="O167" s="402" t="s">
        <v>17</v>
      </c>
      <c r="P167" s="319">
        <f>L167+E167</f>
        <v>0</v>
      </c>
      <c r="R167" s="402" t="s">
        <v>275</v>
      </c>
      <c r="S167" s="727"/>
      <c r="T167" s="727"/>
      <c r="U167" s="316"/>
    </row>
    <row r="168" spans="1:21" x14ac:dyDescent="0.25">
      <c r="A168" s="320"/>
      <c r="B168" s="321"/>
      <c r="C168" s="321"/>
      <c r="D168" s="321"/>
      <c r="E168" s="322"/>
      <c r="F168" s="322"/>
      <c r="G168" s="322"/>
      <c r="H168" s="322"/>
      <c r="I168" s="1"/>
      <c r="J168" s="312"/>
      <c r="K168" s="312"/>
      <c r="L168" s="322"/>
      <c r="M168" s="322"/>
      <c r="N168" s="317"/>
      <c r="O168" s="295"/>
      <c r="P168" s="317"/>
      <c r="R168" s="295"/>
      <c r="S168" s="323"/>
      <c r="T168" s="323"/>
      <c r="U168" s="13"/>
    </row>
    <row r="169" spans="1:21" ht="46.35" customHeight="1" x14ac:dyDescent="0.25">
      <c r="A169" s="751" t="s">
        <v>276</v>
      </c>
      <c r="B169" s="752" t="s">
        <v>277</v>
      </c>
      <c r="C169" s="752" t="s">
        <v>278</v>
      </c>
      <c r="D169" s="403" t="s">
        <v>279</v>
      </c>
      <c r="E169" s="404" t="s">
        <v>280</v>
      </c>
      <c r="F169" s="403" t="s">
        <v>281</v>
      </c>
      <c r="G169" s="403" t="s">
        <v>282</v>
      </c>
      <c r="H169" s="405" t="s">
        <v>235</v>
      </c>
      <c r="I169" s="405" t="s">
        <v>283</v>
      </c>
      <c r="J169" s="405" t="s">
        <v>284</v>
      </c>
      <c r="K169" s="405" t="s">
        <v>285</v>
      </c>
      <c r="L169" s="405" t="s">
        <v>286</v>
      </c>
      <c r="M169" s="405" t="s">
        <v>287</v>
      </c>
      <c r="N169" s="405" t="s">
        <v>288</v>
      </c>
      <c r="O169" s="405" t="s">
        <v>289</v>
      </c>
      <c r="P169" s="405" t="s">
        <v>290</v>
      </c>
      <c r="Q169" s="405" t="s">
        <v>291</v>
      </c>
      <c r="R169" s="405" t="s">
        <v>292</v>
      </c>
      <c r="S169" s="405" t="s">
        <v>293</v>
      </c>
      <c r="T169" s="753" t="s">
        <v>294</v>
      </c>
      <c r="U169" s="328"/>
    </row>
    <row r="170" spans="1:21" ht="24" x14ac:dyDescent="0.25">
      <c r="A170" s="751"/>
      <c r="B170" s="752"/>
      <c r="C170" s="752"/>
      <c r="D170" s="406" t="s">
        <v>295</v>
      </c>
      <c r="E170" s="406" t="s">
        <v>296</v>
      </c>
      <c r="F170" s="406" t="s">
        <v>297</v>
      </c>
      <c r="G170" s="406" t="s">
        <v>297</v>
      </c>
      <c r="H170" s="406" t="s">
        <v>74</v>
      </c>
      <c r="I170" s="406" t="s">
        <v>34</v>
      </c>
      <c r="J170" s="406" t="s">
        <v>299</v>
      </c>
      <c r="K170" s="406" t="s">
        <v>300</v>
      </c>
      <c r="L170" s="406" t="s">
        <v>301</v>
      </c>
      <c r="M170" s="406" t="s">
        <v>300</v>
      </c>
      <c r="N170" s="406" t="s">
        <v>302</v>
      </c>
      <c r="O170" s="406" t="s">
        <v>266</v>
      </c>
      <c r="P170" s="406" t="s">
        <v>303</v>
      </c>
      <c r="Q170" s="406" t="s">
        <v>304</v>
      </c>
      <c r="R170" s="406" t="s">
        <v>305</v>
      </c>
      <c r="S170" s="406" t="s">
        <v>305</v>
      </c>
      <c r="T170" s="753"/>
      <c r="U170" s="328"/>
    </row>
    <row r="171" spans="1:21" x14ac:dyDescent="0.25">
      <c r="A171" s="748" t="str">
        <f>B165</f>
        <v>urb.e.5</v>
      </c>
      <c r="B171" s="407">
        <v>1</v>
      </c>
      <c r="C171" s="333"/>
      <c r="D171" s="334"/>
      <c r="E171" s="334"/>
      <c r="F171" s="333"/>
      <c r="G171" s="335"/>
      <c r="H171" s="336"/>
      <c r="I171" s="337"/>
      <c r="J171" s="338"/>
      <c r="K171" s="339"/>
      <c r="L171" s="337"/>
      <c r="M171" s="339"/>
      <c r="N171" s="340"/>
      <c r="O171" s="340"/>
      <c r="P171" s="337"/>
      <c r="Q171" s="337"/>
      <c r="R171" s="337"/>
      <c r="S171" s="341"/>
      <c r="T171" s="342"/>
      <c r="U171" s="13"/>
    </row>
    <row r="172" spans="1:21" x14ac:dyDescent="0.25">
      <c r="A172" s="748"/>
      <c r="B172" s="408">
        <v>2</v>
      </c>
      <c r="C172" s="344"/>
      <c r="D172" s="345"/>
      <c r="E172" s="345"/>
      <c r="F172" s="344"/>
      <c r="G172" s="346"/>
      <c r="H172" s="344"/>
      <c r="I172" s="347"/>
      <c r="J172" s="348"/>
      <c r="K172" s="349"/>
      <c r="L172" s="347"/>
      <c r="M172" s="349"/>
      <c r="N172" s="350"/>
      <c r="O172" s="350"/>
      <c r="P172" s="347"/>
      <c r="Q172" s="347" t="s">
        <v>306</v>
      </c>
      <c r="R172" s="347"/>
      <c r="S172" s="351"/>
      <c r="T172" s="352"/>
      <c r="U172" s="13"/>
    </row>
    <row r="173" spans="1:21" x14ac:dyDescent="0.25">
      <c r="A173" s="748"/>
      <c r="B173" s="408">
        <v>3</v>
      </c>
      <c r="C173" s="344"/>
      <c r="D173" s="345"/>
      <c r="E173" s="345"/>
      <c r="F173" s="344"/>
      <c r="G173" s="346"/>
      <c r="H173" s="344"/>
      <c r="I173" s="347"/>
      <c r="J173" s="348"/>
      <c r="K173" s="349"/>
      <c r="L173" s="347"/>
      <c r="M173" s="349"/>
      <c r="N173" s="350"/>
      <c r="O173" s="350"/>
      <c r="P173" s="347"/>
      <c r="Q173" s="347"/>
      <c r="R173" s="347"/>
      <c r="S173" s="351"/>
      <c r="T173" s="352"/>
      <c r="U173" s="13"/>
    </row>
    <row r="174" spans="1:21" x14ac:dyDescent="0.25">
      <c r="A174" s="748"/>
      <c r="B174" s="408">
        <v>4</v>
      </c>
      <c r="C174" s="344"/>
      <c r="D174" s="345"/>
      <c r="E174" s="345"/>
      <c r="F174" s="344"/>
      <c r="G174" s="346"/>
      <c r="H174" s="344"/>
      <c r="I174" s="347"/>
      <c r="J174" s="348"/>
      <c r="K174" s="349"/>
      <c r="L174" s="347"/>
      <c r="M174" s="349"/>
      <c r="N174" s="350"/>
      <c r="O174" s="350"/>
      <c r="P174" s="347"/>
      <c r="Q174" s="347"/>
      <c r="R174" s="347"/>
      <c r="S174" s="351"/>
      <c r="T174" s="352"/>
      <c r="U174" s="13"/>
    </row>
    <row r="175" spans="1:21" x14ac:dyDescent="0.25">
      <c r="A175" s="748"/>
      <c r="B175" s="408">
        <v>5</v>
      </c>
      <c r="C175" s="344"/>
      <c r="D175" s="345"/>
      <c r="E175" s="345"/>
      <c r="F175" s="344"/>
      <c r="G175" s="346"/>
      <c r="H175" s="344"/>
      <c r="I175" s="347"/>
      <c r="J175" s="348"/>
      <c r="K175" s="349"/>
      <c r="L175" s="347"/>
      <c r="M175" s="349"/>
      <c r="N175" s="350"/>
      <c r="O175" s="350"/>
      <c r="P175" s="347"/>
      <c r="Q175" s="347"/>
      <c r="R175" s="347"/>
      <c r="S175" s="351"/>
      <c r="T175" s="352"/>
      <c r="U175" s="13"/>
    </row>
    <row r="176" spans="1:21" x14ac:dyDescent="0.25">
      <c r="A176" s="748"/>
      <c r="B176" s="408">
        <v>6</v>
      </c>
      <c r="C176" s="344"/>
      <c r="D176" s="345"/>
      <c r="E176" s="345"/>
      <c r="F176" s="344"/>
      <c r="G176" s="346"/>
      <c r="H176" s="344"/>
      <c r="I176" s="347"/>
      <c r="J176" s="348"/>
      <c r="K176" s="349"/>
      <c r="L176" s="347"/>
      <c r="M176" s="349"/>
      <c r="N176" s="350"/>
      <c r="O176" s="350"/>
      <c r="P176" s="347"/>
      <c r="Q176" s="347"/>
      <c r="R176" s="347"/>
      <c r="S176" s="351"/>
      <c r="T176" s="352"/>
      <c r="U176" s="13"/>
    </row>
    <row r="177" spans="1:21" x14ac:dyDescent="0.25">
      <c r="A177" s="748"/>
      <c r="B177" s="408">
        <v>7</v>
      </c>
      <c r="C177" s="344"/>
      <c r="D177" s="345"/>
      <c r="E177" s="345"/>
      <c r="F177" s="344"/>
      <c r="G177" s="346"/>
      <c r="H177" s="344"/>
      <c r="I177" s="347"/>
      <c r="J177" s="348"/>
      <c r="K177" s="349"/>
      <c r="L177" s="347"/>
      <c r="M177" s="349"/>
      <c r="N177" s="350"/>
      <c r="O177" s="350"/>
      <c r="P177" s="347"/>
      <c r="Q177" s="347"/>
      <c r="R177" s="347"/>
      <c r="S177" s="351"/>
      <c r="T177" s="352"/>
      <c r="U177" s="13"/>
    </row>
    <row r="178" spans="1:21" x14ac:dyDescent="0.25">
      <c r="A178" s="748"/>
      <c r="B178" s="408">
        <v>8</v>
      </c>
      <c r="C178" s="344"/>
      <c r="D178" s="345"/>
      <c r="E178" s="345"/>
      <c r="F178" s="344"/>
      <c r="G178" s="346"/>
      <c r="H178" s="344"/>
      <c r="I178" s="347"/>
      <c r="J178" s="348"/>
      <c r="K178" s="349"/>
      <c r="L178" s="347"/>
      <c r="M178" s="349"/>
      <c r="N178" s="350"/>
      <c r="O178" s="350"/>
      <c r="P178" s="347"/>
      <c r="Q178" s="347"/>
      <c r="R178" s="347"/>
      <c r="S178" s="351"/>
      <c r="T178" s="352"/>
      <c r="U178" s="13"/>
    </row>
    <row r="179" spans="1:21" x14ac:dyDescent="0.25">
      <c r="A179" s="748"/>
      <c r="B179" s="408">
        <v>9</v>
      </c>
      <c r="C179" s="344"/>
      <c r="D179" s="345"/>
      <c r="E179" s="345"/>
      <c r="F179" s="344"/>
      <c r="G179" s="346"/>
      <c r="H179" s="344"/>
      <c r="I179" s="347"/>
      <c r="J179" s="348"/>
      <c r="K179" s="349"/>
      <c r="L179" s="347"/>
      <c r="M179" s="349"/>
      <c r="N179" s="350"/>
      <c r="O179" s="350"/>
      <c r="P179" s="347"/>
      <c r="Q179" s="347"/>
      <c r="R179" s="347"/>
      <c r="S179" s="351"/>
      <c r="T179" s="352"/>
      <c r="U179" s="13"/>
    </row>
    <row r="180" spans="1:21" x14ac:dyDescent="0.25">
      <c r="A180" s="748"/>
      <c r="B180" s="412">
        <v>10</v>
      </c>
      <c r="C180" s="354"/>
      <c r="D180" s="355"/>
      <c r="E180" s="355"/>
      <c r="F180" s="354"/>
      <c r="G180" s="356"/>
      <c r="H180" s="354"/>
      <c r="I180" s="357"/>
      <c r="J180" s="358"/>
      <c r="K180" s="359"/>
      <c r="L180" s="357"/>
      <c r="M180" s="359"/>
      <c r="N180" s="390"/>
      <c r="O180" s="390"/>
      <c r="P180" s="357"/>
      <c r="Q180" s="357"/>
      <c r="R180" s="357"/>
      <c r="S180" s="363"/>
      <c r="T180" s="364"/>
      <c r="U180" s="13"/>
    </row>
    <row r="181" spans="1:21" ht="24.75" x14ac:dyDescent="0.25">
      <c r="A181" s="310"/>
      <c r="B181" s="295"/>
      <c r="C181" s="295"/>
      <c r="D181" s="295"/>
      <c r="E181" s="368" t="s">
        <v>307</v>
      </c>
      <c r="F181" s="369">
        <f>COUNTA(F171:F180)</f>
        <v>0</v>
      </c>
      <c r="G181" s="370">
        <f>COUNTA(G171:G180)</f>
        <v>0</v>
      </c>
      <c r="H181" s="375"/>
      <c r="I181" s="375"/>
      <c r="J181" s="376"/>
      <c r="K181" s="375"/>
      <c r="L181" s="724" t="s">
        <v>308</v>
      </c>
      <c r="M181" s="724"/>
      <c r="N181" s="373">
        <f>SUM(N171:N180)</f>
        <v>0</v>
      </c>
      <c r="O181" s="374">
        <f>SUM(O171:O180)</f>
        <v>0</v>
      </c>
      <c r="P181" s="295"/>
      <c r="R181" s="295"/>
      <c r="S181" s="314"/>
      <c r="T181" s="379"/>
      <c r="U181" s="380"/>
    </row>
    <row r="182" spans="1:21" ht="24" customHeight="1" x14ac:dyDescent="0.25">
      <c r="A182" s="310"/>
      <c r="B182" s="295"/>
      <c r="C182" s="295"/>
      <c r="D182" s="295"/>
      <c r="E182" s="391"/>
      <c r="F182" s="392"/>
      <c r="G182" s="392"/>
      <c r="H182" s="375"/>
      <c r="I182" s="375"/>
      <c r="J182" s="376"/>
      <c r="K182" s="375"/>
      <c r="L182" s="725" t="s">
        <v>309</v>
      </c>
      <c r="M182" s="725"/>
      <c r="N182" s="377">
        <f>SUMIF(M171:M180,"&lt;=31/12/2025",N171:N180)</f>
        <v>0</v>
      </c>
      <c r="O182" s="378">
        <f>SUMIF(M171:M180,"&lt;=31/12/2025",O171:O180)</f>
        <v>0</v>
      </c>
      <c r="P182" s="295"/>
      <c r="R182" s="295"/>
      <c r="S182" s="314"/>
      <c r="T182" s="379"/>
      <c r="U182" s="380"/>
    </row>
    <row r="183" spans="1:21" ht="24" customHeight="1" x14ac:dyDescent="0.25">
      <c r="A183" s="310"/>
      <c r="B183" s="295"/>
      <c r="C183" s="295"/>
      <c r="D183" s="295"/>
      <c r="E183" s="391"/>
      <c r="F183" s="392"/>
      <c r="G183" s="392"/>
      <c r="H183" s="375"/>
      <c r="I183" s="375"/>
      <c r="J183" s="376"/>
      <c r="K183" s="375"/>
      <c r="L183" s="726" t="s">
        <v>310</v>
      </c>
      <c r="M183" s="726"/>
      <c r="N183" s="382">
        <f>SUMIF(M171:M180,"&gt;31/12/2025",N171:N180)</f>
        <v>0</v>
      </c>
      <c r="O183" s="383">
        <f>SUMIF(M171:M180,"&gt;31/12/2025",O171:O180)</f>
        <v>0</v>
      </c>
      <c r="P183" s="295"/>
      <c r="R183" s="295"/>
      <c r="S183" s="314"/>
      <c r="T183" s="379"/>
      <c r="U183" s="380"/>
    </row>
    <row r="184" spans="1:21" x14ac:dyDescent="0.25">
      <c r="A184" s="385"/>
      <c r="B184" s="294"/>
      <c r="C184" s="131"/>
      <c r="D184" s="131"/>
      <c r="E184" s="131"/>
      <c r="F184" s="294"/>
      <c r="G184" s="131"/>
      <c r="H184" s="131"/>
      <c r="I184" s="294"/>
      <c r="J184" s="294"/>
      <c r="K184" s="131"/>
      <c r="L184" s="131"/>
      <c r="M184" s="131"/>
      <c r="N184" s="131"/>
      <c r="O184" s="131"/>
      <c r="P184" s="131"/>
      <c r="Q184" s="131"/>
      <c r="R184" s="131"/>
      <c r="S184" s="388"/>
      <c r="T184" s="389"/>
      <c r="U184" s="136"/>
    </row>
    <row r="185" spans="1:21" x14ac:dyDescent="0.25">
      <c r="A185" s="304"/>
      <c r="B185" s="9"/>
      <c r="C185" s="6"/>
      <c r="D185" s="6"/>
      <c r="E185" s="6"/>
      <c r="F185" s="9"/>
      <c r="G185" s="6"/>
      <c r="H185" s="6"/>
      <c r="I185" s="9"/>
      <c r="J185" s="9"/>
      <c r="K185" s="6"/>
      <c r="L185" s="6"/>
      <c r="M185" s="6"/>
      <c r="N185" s="6"/>
      <c r="O185" s="6"/>
      <c r="P185" s="6"/>
      <c r="Q185" s="6"/>
      <c r="R185" s="6"/>
      <c r="S185" s="305"/>
      <c r="T185" s="305"/>
      <c r="U185" s="10"/>
    </row>
    <row r="186" spans="1:21" ht="27.75" x14ac:dyDescent="0.25">
      <c r="A186" s="400" t="s">
        <v>10</v>
      </c>
      <c r="B186" s="734" t="s">
        <v>80</v>
      </c>
      <c r="C186" s="734"/>
      <c r="E186" s="754" t="s">
        <v>271</v>
      </c>
      <c r="F186" s="754"/>
      <c r="G186" s="736">
        <f>VLOOKUP(B186,'Urbano.Piano inv. forn'!$D$62:$H$81,3,FALSE())</f>
        <v>0</v>
      </c>
      <c r="H186" s="736"/>
      <c r="I186" s="1"/>
      <c r="J186" s="754" t="s">
        <v>272</v>
      </c>
      <c r="K186" s="754"/>
      <c r="L186" s="736">
        <f>VLOOKUP(B186,'Urbano.Piano inv. forn'!$D$62:$H$81,4,FALSE())</f>
        <v>0</v>
      </c>
      <c r="M186" s="736"/>
      <c r="O186" s="401" t="s">
        <v>273</v>
      </c>
      <c r="P186" s="308"/>
      <c r="R186" s="402" t="s">
        <v>274</v>
      </c>
      <c r="S186" s="727"/>
      <c r="T186" s="727"/>
      <c r="U186" s="13"/>
    </row>
    <row r="187" spans="1:21" x14ac:dyDescent="0.25">
      <c r="A187" s="310"/>
      <c r="B187" s="311"/>
      <c r="C187" s="311"/>
      <c r="E187" s="312"/>
      <c r="F187" s="312"/>
      <c r="G187" s="313"/>
      <c r="H187" s="313"/>
      <c r="I187" s="1"/>
      <c r="J187" s="312"/>
      <c r="K187" s="312"/>
      <c r="L187" s="313"/>
      <c r="M187" s="313"/>
      <c r="O187" s="314"/>
      <c r="R187" s="295"/>
      <c r="S187" s="315"/>
      <c r="U187" s="316"/>
    </row>
    <row r="188" spans="1:21" ht="29.25" customHeight="1" x14ac:dyDescent="0.25">
      <c r="A188" s="749" t="s">
        <v>15</v>
      </c>
      <c r="B188" s="749"/>
      <c r="C188" s="749"/>
      <c r="D188" s="749"/>
      <c r="E188" s="729">
        <f>VLOOKUP(B186,'Urbano.Piano inv. forn'!$D$62:$V$81,17,FALSE())</f>
        <v>0</v>
      </c>
      <c r="F188" s="729"/>
      <c r="G188" s="729"/>
      <c r="H188" s="729"/>
      <c r="I188" s="1"/>
      <c r="J188" s="750" t="s">
        <v>61</v>
      </c>
      <c r="K188" s="750"/>
      <c r="L188" s="729">
        <f>VLOOKUP(B186,'Urbano.Piano inv. forn'!$D$62:$V$81,19,FALSE())</f>
        <v>0</v>
      </c>
      <c r="M188" s="729"/>
      <c r="N188" s="317"/>
      <c r="O188" s="402" t="s">
        <v>17</v>
      </c>
      <c r="P188" s="319">
        <f>L188+E188</f>
        <v>0</v>
      </c>
      <c r="R188" s="402" t="s">
        <v>275</v>
      </c>
      <c r="S188" s="727"/>
      <c r="T188" s="727"/>
      <c r="U188" s="316"/>
    </row>
    <row r="189" spans="1:21" x14ac:dyDescent="0.25">
      <c r="A189" s="320"/>
      <c r="B189" s="321"/>
      <c r="C189" s="321"/>
      <c r="D189" s="321"/>
      <c r="E189" s="322"/>
      <c r="F189" s="322"/>
      <c r="G189" s="322"/>
      <c r="H189" s="322"/>
      <c r="I189" s="1"/>
      <c r="J189" s="312"/>
      <c r="K189" s="312"/>
      <c r="L189" s="322"/>
      <c r="M189" s="322"/>
      <c r="N189" s="317"/>
      <c r="O189" s="295"/>
      <c r="P189" s="317"/>
      <c r="R189" s="295"/>
      <c r="S189" s="323"/>
      <c r="T189" s="323"/>
      <c r="U189" s="13"/>
    </row>
    <row r="190" spans="1:21" ht="46.35" customHeight="1" x14ac:dyDescent="0.25">
      <c r="A190" s="751" t="s">
        <v>276</v>
      </c>
      <c r="B190" s="752" t="s">
        <v>277</v>
      </c>
      <c r="C190" s="752" t="s">
        <v>278</v>
      </c>
      <c r="D190" s="403" t="s">
        <v>279</v>
      </c>
      <c r="E190" s="404" t="s">
        <v>280</v>
      </c>
      <c r="F190" s="403" t="s">
        <v>281</v>
      </c>
      <c r="G190" s="403" t="s">
        <v>282</v>
      </c>
      <c r="H190" s="405" t="s">
        <v>235</v>
      </c>
      <c r="I190" s="405" t="s">
        <v>283</v>
      </c>
      <c r="J190" s="405" t="s">
        <v>284</v>
      </c>
      <c r="K190" s="405" t="s">
        <v>285</v>
      </c>
      <c r="L190" s="405" t="s">
        <v>286</v>
      </c>
      <c r="M190" s="405" t="s">
        <v>287</v>
      </c>
      <c r="N190" s="405" t="s">
        <v>288</v>
      </c>
      <c r="O190" s="405" t="s">
        <v>289</v>
      </c>
      <c r="P190" s="405" t="s">
        <v>290</v>
      </c>
      <c r="Q190" s="405" t="s">
        <v>291</v>
      </c>
      <c r="R190" s="405" t="s">
        <v>292</v>
      </c>
      <c r="S190" s="405" t="s">
        <v>293</v>
      </c>
      <c r="T190" s="753" t="s">
        <v>294</v>
      </c>
      <c r="U190" s="328"/>
    </row>
    <row r="191" spans="1:21" ht="24" x14ac:dyDescent="0.25">
      <c r="A191" s="751"/>
      <c r="B191" s="752"/>
      <c r="C191" s="752"/>
      <c r="D191" s="406" t="s">
        <v>295</v>
      </c>
      <c r="E191" s="406" t="s">
        <v>296</v>
      </c>
      <c r="F191" s="406" t="s">
        <v>297</v>
      </c>
      <c r="G191" s="406" t="s">
        <v>297</v>
      </c>
      <c r="H191" s="406" t="s">
        <v>74</v>
      </c>
      <c r="I191" s="406" t="s">
        <v>34</v>
      </c>
      <c r="J191" s="406" t="s">
        <v>299</v>
      </c>
      <c r="K191" s="406" t="s">
        <v>300</v>
      </c>
      <c r="L191" s="406" t="s">
        <v>301</v>
      </c>
      <c r="M191" s="406" t="s">
        <v>300</v>
      </c>
      <c r="N191" s="406" t="s">
        <v>302</v>
      </c>
      <c r="O191" s="406" t="s">
        <v>266</v>
      </c>
      <c r="P191" s="406" t="s">
        <v>303</v>
      </c>
      <c r="Q191" s="406" t="s">
        <v>304</v>
      </c>
      <c r="R191" s="406" t="s">
        <v>305</v>
      </c>
      <c r="S191" s="406" t="s">
        <v>305</v>
      </c>
      <c r="T191" s="753"/>
      <c r="U191" s="328"/>
    </row>
    <row r="192" spans="1:21" x14ac:dyDescent="0.25">
      <c r="A192" s="748" t="str">
        <f>B186</f>
        <v>urb.e.6</v>
      </c>
      <c r="B192" s="407">
        <v>1</v>
      </c>
      <c r="C192" s="333"/>
      <c r="D192" s="334"/>
      <c r="E192" s="334"/>
      <c r="F192" s="333"/>
      <c r="G192" s="335"/>
      <c r="H192" s="336"/>
      <c r="I192" s="337"/>
      <c r="J192" s="338"/>
      <c r="K192" s="339"/>
      <c r="L192" s="337"/>
      <c r="M192" s="339"/>
      <c r="N192" s="340"/>
      <c r="O192" s="340"/>
      <c r="P192" s="337"/>
      <c r="Q192" s="337"/>
      <c r="R192" s="337"/>
      <c r="S192" s="341"/>
      <c r="T192" s="342"/>
      <c r="U192" s="13"/>
    </row>
    <row r="193" spans="1:21" x14ac:dyDescent="0.25">
      <c r="A193" s="748"/>
      <c r="B193" s="408">
        <v>2</v>
      </c>
      <c r="C193" s="344"/>
      <c r="D193" s="345"/>
      <c r="E193" s="345"/>
      <c r="F193" s="344"/>
      <c r="G193" s="346"/>
      <c r="H193" s="344"/>
      <c r="I193" s="347"/>
      <c r="J193" s="348"/>
      <c r="K193" s="349"/>
      <c r="L193" s="347"/>
      <c r="M193" s="349"/>
      <c r="N193" s="350"/>
      <c r="O193" s="350"/>
      <c r="P193" s="347"/>
      <c r="Q193" s="347" t="s">
        <v>306</v>
      </c>
      <c r="R193" s="347"/>
      <c r="S193" s="351"/>
      <c r="T193" s="352"/>
      <c r="U193" s="13"/>
    </row>
    <row r="194" spans="1:21" x14ac:dyDescent="0.25">
      <c r="A194" s="748"/>
      <c r="B194" s="408">
        <v>3</v>
      </c>
      <c r="C194" s="344"/>
      <c r="D194" s="345"/>
      <c r="E194" s="345"/>
      <c r="F194" s="344"/>
      <c r="G194" s="346"/>
      <c r="H194" s="344"/>
      <c r="I194" s="347"/>
      <c r="J194" s="348"/>
      <c r="K194" s="349"/>
      <c r="L194" s="347"/>
      <c r="M194" s="349"/>
      <c r="N194" s="350"/>
      <c r="O194" s="350"/>
      <c r="P194" s="347"/>
      <c r="Q194" s="347"/>
      <c r="R194" s="347"/>
      <c r="S194" s="351"/>
      <c r="T194" s="352"/>
      <c r="U194" s="13"/>
    </row>
    <row r="195" spans="1:21" x14ac:dyDescent="0.25">
      <c r="A195" s="748"/>
      <c r="B195" s="408">
        <v>4</v>
      </c>
      <c r="C195" s="344"/>
      <c r="D195" s="345"/>
      <c r="E195" s="345"/>
      <c r="F195" s="344"/>
      <c r="G195" s="346"/>
      <c r="H195" s="344"/>
      <c r="I195" s="347"/>
      <c r="J195" s="348"/>
      <c r="K195" s="349"/>
      <c r="L195" s="347"/>
      <c r="M195" s="349"/>
      <c r="N195" s="350"/>
      <c r="O195" s="350"/>
      <c r="P195" s="347"/>
      <c r="Q195" s="347"/>
      <c r="R195" s="347"/>
      <c r="S195" s="351"/>
      <c r="T195" s="352"/>
      <c r="U195" s="13"/>
    </row>
    <row r="196" spans="1:21" x14ac:dyDescent="0.25">
      <c r="A196" s="748"/>
      <c r="B196" s="408">
        <v>5</v>
      </c>
      <c r="C196" s="344"/>
      <c r="D196" s="345"/>
      <c r="E196" s="345"/>
      <c r="F196" s="344"/>
      <c r="G196" s="346"/>
      <c r="H196" s="344"/>
      <c r="I196" s="347"/>
      <c r="J196" s="348"/>
      <c r="K196" s="349"/>
      <c r="L196" s="347"/>
      <c r="M196" s="349"/>
      <c r="N196" s="350"/>
      <c r="O196" s="350"/>
      <c r="P196" s="347"/>
      <c r="Q196" s="347"/>
      <c r="R196" s="347"/>
      <c r="S196" s="351"/>
      <c r="T196" s="352"/>
      <c r="U196" s="13"/>
    </row>
    <row r="197" spans="1:21" x14ac:dyDescent="0.25">
      <c r="A197" s="748"/>
      <c r="B197" s="408">
        <v>6</v>
      </c>
      <c r="C197" s="344"/>
      <c r="D197" s="345"/>
      <c r="E197" s="345"/>
      <c r="F197" s="344"/>
      <c r="G197" s="346"/>
      <c r="H197" s="344"/>
      <c r="I197" s="347"/>
      <c r="J197" s="348"/>
      <c r="K197" s="349"/>
      <c r="L197" s="347"/>
      <c r="M197" s="349"/>
      <c r="N197" s="350"/>
      <c r="O197" s="350"/>
      <c r="P197" s="347"/>
      <c r="Q197" s="347"/>
      <c r="R197" s="347"/>
      <c r="S197" s="351"/>
      <c r="T197" s="352"/>
      <c r="U197" s="13"/>
    </row>
    <row r="198" spans="1:21" x14ac:dyDescent="0.25">
      <c r="A198" s="748"/>
      <c r="B198" s="408">
        <v>7</v>
      </c>
      <c r="C198" s="344"/>
      <c r="D198" s="345"/>
      <c r="E198" s="345"/>
      <c r="F198" s="344"/>
      <c r="G198" s="346"/>
      <c r="H198" s="344"/>
      <c r="I198" s="347"/>
      <c r="J198" s="348"/>
      <c r="K198" s="349"/>
      <c r="L198" s="347"/>
      <c r="M198" s="349"/>
      <c r="N198" s="350"/>
      <c r="O198" s="350"/>
      <c r="P198" s="347"/>
      <c r="Q198" s="347"/>
      <c r="R198" s="347"/>
      <c r="S198" s="351"/>
      <c r="T198" s="352"/>
      <c r="U198" s="13"/>
    </row>
    <row r="199" spans="1:21" x14ac:dyDescent="0.25">
      <c r="A199" s="748"/>
      <c r="B199" s="408">
        <v>8</v>
      </c>
      <c r="C199" s="344"/>
      <c r="D199" s="345"/>
      <c r="E199" s="345"/>
      <c r="F199" s="344"/>
      <c r="G199" s="346"/>
      <c r="H199" s="344"/>
      <c r="I199" s="347"/>
      <c r="J199" s="348"/>
      <c r="K199" s="349"/>
      <c r="L199" s="347"/>
      <c r="M199" s="349"/>
      <c r="N199" s="350"/>
      <c r="O199" s="350"/>
      <c r="P199" s="347"/>
      <c r="Q199" s="347"/>
      <c r="R199" s="347"/>
      <c r="S199" s="351"/>
      <c r="T199" s="352"/>
      <c r="U199" s="13"/>
    </row>
    <row r="200" spans="1:21" x14ac:dyDescent="0.25">
      <c r="A200" s="748"/>
      <c r="B200" s="408">
        <v>9</v>
      </c>
      <c r="C200" s="344"/>
      <c r="D200" s="345"/>
      <c r="E200" s="345"/>
      <c r="F200" s="344"/>
      <c r="G200" s="346"/>
      <c r="H200" s="344"/>
      <c r="I200" s="347"/>
      <c r="J200" s="348"/>
      <c r="K200" s="349"/>
      <c r="L200" s="347"/>
      <c r="M200" s="349"/>
      <c r="N200" s="350"/>
      <c r="O200" s="350"/>
      <c r="P200" s="347"/>
      <c r="Q200" s="347"/>
      <c r="R200" s="347"/>
      <c r="S200" s="351"/>
      <c r="T200" s="352"/>
      <c r="U200" s="13"/>
    </row>
    <row r="201" spans="1:21" x14ac:dyDescent="0.25">
      <c r="A201" s="748"/>
      <c r="B201" s="412">
        <v>10</v>
      </c>
      <c r="C201" s="354"/>
      <c r="D201" s="355"/>
      <c r="E201" s="355"/>
      <c r="F201" s="354"/>
      <c r="G201" s="356"/>
      <c r="H201" s="354"/>
      <c r="I201" s="357"/>
      <c r="J201" s="358"/>
      <c r="K201" s="359"/>
      <c r="L201" s="357"/>
      <c r="M201" s="359"/>
      <c r="N201" s="390"/>
      <c r="O201" s="390"/>
      <c r="P201" s="357"/>
      <c r="Q201" s="357"/>
      <c r="R201" s="357"/>
      <c r="S201" s="363"/>
      <c r="T201" s="364"/>
      <c r="U201" s="13"/>
    </row>
    <row r="202" spans="1:21" ht="24.75" x14ac:dyDescent="0.25">
      <c r="A202" s="310"/>
      <c r="B202" s="295"/>
      <c r="C202" s="295"/>
      <c r="D202" s="295"/>
      <c r="E202" s="368" t="s">
        <v>307</v>
      </c>
      <c r="F202" s="369">
        <f>COUNTA(F192:F201)</f>
        <v>0</v>
      </c>
      <c r="G202" s="370">
        <f>COUNTA(G192:G201)</f>
        <v>0</v>
      </c>
      <c r="H202" s="375"/>
      <c r="I202" s="375"/>
      <c r="J202" s="376"/>
      <c r="K202" s="375"/>
      <c r="L202" s="724" t="s">
        <v>308</v>
      </c>
      <c r="M202" s="724"/>
      <c r="N202" s="373">
        <f>SUM(N192:N201)</f>
        <v>0</v>
      </c>
      <c r="O202" s="374">
        <f>SUM(O192:O201)</f>
        <v>0</v>
      </c>
      <c r="P202" s="295"/>
      <c r="R202" s="295"/>
      <c r="S202" s="314"/>
      <c r="T202" s="379"/>
      <c r="U202" s="380"/>
    </row>
    <row r="203" spans="1:21" ht="26.25" customHeight="1" x14ac:dyDescent="0.25">
      <c r="A203" s="310"/>
      <c r="B203" s="295"/>
      <c r="C203" s="295"/>
      <c r="D203" s="295"/>
      <c r="E203" s="391"/>
      <c r="F203" s="392"/>
      <c r="G203" s="392"/>
      <c r="H203" s="375"/>
      <c r="I203" s="375"/>
      <c r="J203" s="376"/>
      <c r="K203" s="375"/>
      <c r="L203" s="725" t="s">
        <v>309</v>
      </c>
      <c r="M203" s="725"/>
      <c r="N203" s="377">
        <f>SUMIF(M192:M201,"&lt;=31/12/2025",N192:N201)</f>
        <v>0</v>
      </c>
      <c r="O203" s="378">
        <f>SUMIF(M192:M201,"&lt;=31/12/2025",O192:O201)</f>
        <v>0</v>
      </c>
      <c r="P203" s="295"/>
      <c r="R203" s="295"/>
      <c r="S203" s="314"/>
      <c r="T203" s="379"/>
      <c r="U203" s="380"/>
    </row>
    <row r="204" spans="1:21" ht="26.25" customHeight="1" x14ac:dyDescent="0.25">
      <c r="A204" s="310"/>
      <c r="B204" s="295"/>
      <c r="C204" s="295"/>
      <c r="D204" s="295"/>
      <c r="E204" s="391"/>
      <c r="F204" s="392"/>
      <c r="G204" s="392"/>
      <c r="H204" s="375"/>
      <c r="I204" s="375"/>
      <c r="J204" s="376"/>
      <c r="K204" s="375"/>
      <c r="L204" s="726" t="s">
        <v>310</v>
      </c>
      <c r="M204" s="726"/>
      <c r="N204" s="382">
        <f>SUMIF(M192:M201,"&gt;31/12/2025",N192:N201)</f>
        <v>0</v>
      </c>
      <c r="O204" s="383">
        <f>SUMIF(M192:M201,"&gt;31/12/2025",O192:O201)</f>
        <v>0</v>
      </c>
      <c r="P204" s="295"/>
      <c r="R204" s="295"/>
      <c r="S204" s="314"/>
      <c r="T204" s="379"/>
      <c r="U204" s="380"/>
    </row>
    <row r="205" spans="1:21" x14ac:dyDescent="0.25">
      <c r="A205" s="385"/>
      <c r="B205" s="294"/>
      <c r="C205" s="131"/>
      <c r="D205" s="131"/>
      <c r="E205" s="131"/>
      <c r="F205" s="294"/>
      <c r="G205" s="131"/>
      <c r="H205" s="131"/>
      <c r="I205" s="294"/>
      <c r="J205" s="294"/>
      <c r="K205" s="131"/>
      <c r="L205" s="131"/>
      <c r="M205" s="131"/>
      <c r="N205" s="131"/>
      <c r="O205" s="131"/>
      <c r="P205" s="131"/>
      <c r="Q205" s="131"/>
      <c r="R205" s="131"/>
      <c r="S205" s="388"/>
      <c r="T205" s="389"/>
      <c r="U205" s="136"/>
    </row>
    <row r="206" spans="1:21" x14ac:dyDescent="0.25">
      <c r="A206" s="304"/>
      <c r="B206" s="9"/>
      <c r="C206" s="6"/>
      <c r="D206" s="6"/>
      <c r="E206" s="6"/>
      <c r="F206" s="9"/>
      <c r="G206" s="6"/>
      <c r="H206" s="6"/>
      <c r="I206" s="9"/>
      <c r="J206" s="9"/>
      <c r="K206" s="6"/>
      <c r="L206" s="6"/>
      <c r="M206" s="6"/>
      <c r="N206" s="6"/>
      <c r="O206" s="6"/>
      <c r="P206" s="6"/>
      <c r="Q206" s="6"/>
      <c r="R206" s="6"/>
      <c r="S206" s="305"/>
      <c r="T206" s="305"/>
      <c r="U206" s="10"/>
    </row>
    <row r="207" spans="1:21" ht="27.75" x14ac:dyDescent="0.25">
      <c r="A207" s="400" t="s">
        <v>10</v>
      </c>
      <c r="B207" s="734" t="s">
        <v>76</v>
      </c>
      <c r="C207" s="734"/>
      <c r="E207" s="754" t="s">
        <v>271</v>
      </c>
      <c r="F207" s="754"/>
      <c r="G207" s="736">
        <f>VLOOKUP(B207,'Urbano.Piano inv. forn'!$D$62:$H$81,3,FALSE())</f>
        <v>0</v>
      </c>
      <c r="H207" s="736"/>
      <c r="I207" s="1"/>
      <c r="J207" s="754" t="s">
        <v>272</v>
      </c>
      <c r="K207" s="754"/>
      <c r="L207" s="736">
        <f>VLOOKUP(B207,'Urbano.Piano inv. forn'!$D$62:$H$81,4,FALSE())</f>
        <v>0</v>
      </c>
      <c r="M207" s="736"/>
      <c r="O207" s="401" t="s">
        <v>273</v>
      </c>
      <c r="P207" s="308"/>
      <c r="R207" s="402" t="s">
        <v>274</v>
      </c>
      <c r="S207" s="727"/>
      <c r="T207" s="727"/>
      <c r="U207" s="13"/>
    </row>
    <row r="208" spans="1:21" x14ac:dyDescent="0.25">
      <c r="A208" s="310"/>
      <c r="B208" s="311"/>
      <c r="C208" s="311"/>
      <c r="E208" s="312"/>
      <c r="F208" s="312"/>
      <c r="G208" s="313"/>
      <c r="H208" s="313"/>
      <c r="I208" s="1"/>
      <c r="J208" s="312"/>
      <c r="K208" s="312"/>
      <c r="L208" s="313"/>
      <c r="M208" s="313"/>
      <c r="O208" s="314"/>
      <c r="R208" s="295"/>
      <c r="S208" s="315"/>
      <c r="U208" s="316"/>
    </row>
    <row r="209" spans="1:21" ht="27" customHeight="1" x14ac:dyDescent="0.25">
      <c r="A209" s="749" t="s">
        <v>15</v>
      </c>
      <c r="B209" s="749"/>
      <c r="C209" s="749"/>
      <c r="D209" s="749"/>
      <c r="E209" s="729">
        <f>VLOOKUP(B207,'Urbano.Piano inv. forn'!$D$62:$V$81,17,FALSE())</f>
        <v>0</v>
      </c>
      <c r="F209" s="729"/>
      <c r="G209" s="729"/>
      <c r="H209" s="729"/>
      <c r="I209" s="1"/>
      <c r="J209" s="750" t="s">
        <v>61</v>
      </c>
      <c r="K209" s="750"/>
      <c r="L209" s="729">
        <f>VLOOKUP(B207,'Urbano.Piano inv. forn'!$D$62:$V$81,19,FALSE())</f>
        <v>0</v>
      </c>
      <c r="M209" s="729"/>
      <c r="N209" s="317"/>
      <c r="O209" s="402" t="s">
        <v>17</v>
      </c>
      <c r="P209" s="319">
        <f>L209+E209</f>
        <v>0</v>
      </c>
      <c r="R209" s="402" t="s">
        <v>275</v>
      </c>
      <c r="S209" s="727"/>
      <c r="T209" s="727"/>
      <c r="U209" s="316"/>
    </row>
    <row r="210" spans="1:21" x14ac:dyDescent="0.25">
      <c r="A210" s="320"/>
      <c r="B210" s="321"/>
      <c r="C210" s="321"/>
      <c r="D210" s="321"/>
      <c r="E210" s="322"/>
      <c r="F210" s="322"/>
      <c r="G210" s="322"/>
      <c r="H210" s="322"/>
      <c r="I210" s="1"/>
      <c r="J210" s="312"/>
      <c r="K210" s="312"/>
      <c r="L210" s="322"/>
      <c r="M210" s="322"/>
      <c r="N210" s="317"/>
      <c r="O210" s="295"/>
      <c r="P210" s="317"/>
      <c r="R210" s="295"/>
      <c r="S210" s="323"/>
      <c r="T210" s="323"/>
      <c r="U210" s="13"/>
    </row>
    <row r="211" spans="1:21" ht="46.35" customHeight="1" x14ac:dyDescent="0.25">
      <c r="A211" s="751" t="s">
        <v>276</v>
      </c>
      <c r="B211" s="752" t="s">
        <v>277</v>
      </c>
      <c r="C211" s="752" t="s">
        <v>278</v>
      </c>
      <c r="D211" s="403" t="s">
        <v>279</v>
      </c>
      <c r="E211" s="404" t="s">
        <v>280</v>
      </c>
      <c r="F211" s="403" t="s">
        <v>281</v>
      </c>
      <c r="G211" s="403" t="s">
        <v>282</v>
      </c>
      <c r="H211" s="405" t="s">
        <v>235</v>
      </c>
      <c r="I211" s="405" t="s">
        <v>283</v>
      </c>
      <c r="J211" s="405" t="s">
        <v>284</v>
      </c>
      <c r="K211" s="405" t="s">
        <v>285</v>
      </c>
      <c r="L211" s="405" t="s">
        <v>286</v>
      </c>
      <c r="M211" s="405" t="s">
        <v>287</v>
      </c>
      <c r="N211" s="405" t="s">
        <v>288</v>
      </c>
      <c r="O211" s="405" t="s">
        <v>289</v>
      </c>
      <c r="P211" s="405" t="s">
        <v>290</v>
      </c>
      <c r="Q211" s="405" t="s">
        <v>291</v>
      </c>
      <c r="R211" s="405" t="s">
        <v>292</v>
      </c>
      <c r="S211" s="405" t="s">
        <v>293</v>
      </c>
      <c r="T211" s="753" t="s">
        <v>294</v>
      </c>
      <c r="U211" s="328"/>
    </row>
    <row r="212" spans="1:21" ht="24" x14ac:dyDescent="0.25">
      <c r="A212" s="751"/>
      <c r="B212" s="752"/>
      <c r="C212" s="752"/>
      <c r="D212" s="406" t="s">
        <v>295</v>
      </c>
      <c r="E212" s="406" t="s">
        <v>296</v>
      </c>
      <c r="F212" s="406" t="s">
        <v>297</v>
      </c>
      <c r="G212" s="406" t="s">
        <v>297</v>
      </c>
      <c r="H212" s="406" t="s">
        <v>74</v>
      </c>
      <c r="I212" s="406" t="s">
        <v>34</v>
      </c>
      <c r="J212" s="406" t="s">
        <v>299</v>
      </c>
      <c r="K212" s="406" t="s">
        <v>300</v>
      </c>
      <c r="L212" s="406" t="s">
        <v>301</v>
      </c>
      <c r="M212" s="406" t="s">
        <v>300</v>
      </c>
      <c r="N212" s="406" t="s">
        <v>302</v>
      </c>
      <c r="O212" s="406" t="s">
        <v>266</v>
      </c>
      <c r="P212" s="406" t="s">
        <v>303</v>
      </c>
      <c r="Q212" s="406" t="s">
        <v>304</v>
      </c>
      <c r="R212" s="406" t="s">
        <v>305</v>
      </c>
      <c r="S212" s="406" t="s">
        <v>305</v>
      </c>
      <c r="T212" s="753"/>
      <c r="U212" s="328"/>
    </row>
    <row r="213" spans="1:21" x14ac:dyDescent="0.25">
      <c r="A213" s="748" t="str">
        <f>B207</f>
        <v>urb.e.2</v>
      </c>
      <c r="B213" s="407">
        <v>1</v>
      </c>
      <c r="C213" s="333"/>
      <c r="D213" s="334"/>
      <c r="E213" s="334"/>
      <c r="F213" s="333"/>
      <c r="G213" s="335"/>
      <c r="H213" s="336"/>
      <c r="I213" s="337"/>
      <c r="J213" s="338"/>
      <c r="K213" s="339"/>
      <c r="L213" s="337"/>
      <c r="M213" s="339"/>
      <c r="N213" s="340"/>
      <c r="O213" s="340"/>
      <c r="P213" s="337"/>
      <c r="Q213" s="337"/>
      <c r="R213" s="337"/>
      <c r="S213" s="341"/>
      <c r="T213" s="342"/>
      <c r="U213" s="13"/>
    </row>
    <row r="214" spans="1:21" x14ac:dyDescent="0.25">
      <c r="A214" s="748"/>
      <c r="B214" s="408">
        <v>2</v>
      </c>
      <c r="C214" s="344"/>
      <c r="D214" s="345"/>
      <c r="E214" s="345"/>
      <c r="F214" s="344"/>
      <c r="G214" s="346"/>
      <c r="H214" s="344"/>
      <c r="I214" s="347"/>
      <c r="J214" s="348"/>
      <c r="K214" s="349"/>
      <c r="L214" s="347"/>
      <c r="M214" s="349"/>
      <c r="N214" s="350"/>
      <c r="O214" s="350"/>
      <c r="P214" s="347"/>
      <c r="Q214" s="347" t="s">
        <v>306</v>
      </c>
      <c r="R214" s="347"/>
      <c r="S214" s="351"/>
      <c r="T214" s="352"/>
      <c r="U214" s="13"/>
    </row>
    <row r="215" spans="1:21" x14ac:dyDescent="0.25">
      <c r="A215" s="748"/>
      <c r="B215" s="408">
        <v>3</v>
      </c>
      <c r="C215" s="344"/>
      <c r="D215" s="345"/>
      <c r="E215" s="345"/>
      <c r="F215" s="344"/>
      <c r="G215" s="346"/>
      <c r="H215" s="344"/>
      <c r="I215" s="347"/>
      <c r="J215" s="348"/>
      <c r="K215" s="349"/>
      <c r="L215" s="347"/>
      <c r="M215" s="349"/>
      <c r="N215" s="350"/>
      <c r="O215" s="350"/>
      <c r="P215" s="347"/>
      <c r="Q215" s="347"/>
      <c r="R215" s="347"/>
      <c r="S215" s="351"/>
      <c r="T215" s="352"/>
      <c r="U215" s="13"/>
    </row>
    <row r="216" spans="1:21" x14ac:dyDescent="0.25">
      <c r="A216" s="748"/>
      <c r="B216" s="408">
        <v>4</v>
      </c>
      <c r="C216" s="344"/>
      <c r="D216" s="345"/>
      <c r="E216" s="345"/>
      <c r="F216" s="344"/>
      <c r="G216" s="346"/>
      <c r="H216" s="344"/>
      <c r="I216" s="347"/>
      <c r="J216" s="348"/>
      <c r="K216" s="349"/>
      <c r="L216" s="347"/>
      <c r="M216" s="349"/>
      <c r="N216" s="350"/>
      <c r="O216" s="350"/>
      <c r="P216" s="347"/>
      <c r="Q216" s="347"/>
      <c r="R216" s="347"/>
      <c r="S216" s="351"/>
      <c r="T216" s="352"/>
      <c r="U216" s="13"/>
    </row>
    <row r="217" spans="1:21" x14ac:dyDescent="0.25">
      <c r="A217" s="748"/>
      <c r="B217" s="408">
        <v>5</v>
      </c>
      <c r="C217" s="344"/>
      <c r="D217" s="345"/>
      <c r="E217" s="345"/>
      <c r="F217" s="344"/>
      <c r="G217" s="346"/>
      <c r="H217" s="344"/>
      <c r="I217" s="347"/>
      <c r="J217" s="348"/>
      <c r="K217" s="349"/>
      <c r="L217" s="347"/>
      <c r="M217" s="349"/>
      <c r="N217" s="350"/>
      <c r="O217" s="350"/>
      <c r="P217" s="347"/>
      <c r="Q217" s="347"/>
      <c r="R217" s="347"/>
      <c r="S217" s="351"/>
      <c r="T217" s="352"/>
      <c r="U217" s="13"/>
    </row>
    <row r="218" spans="1:21" x14ac:dyDescent="0.25">
      <c r="A218" s="748"/>
      <c r="B218" s="408">
        <v>6</v>
      </c>
      <c r="C218" s="344"/>
      <c r="D218" s="345"/>
      <c r="E218" s="345"/>
      <c r="F218" s="344"/>
      <c r="G218" s="346"/>
      <c r="H218" s="344"/>
      <c r="I218" s="347"/>
      <c r="J218" s="348"/>
      <c r="K218" s="349"/>
      <c r="L218" s="347"/>
      <c r="M218" s="349"/>
      <c r="N218" s="350"/>
      <c r="O218" s="350"/>
      <c r="P218" s="347"/>
      <c r="Q218" s="347"/>
      <c r="R218" s="347"/>
      <c r="S218" s="351"/>
      <c r="T218" s="352"/>
      <c r="U218" s="13"/>
    </row>
    <row r="219" spans="1:21" x14ac:dyDescent="0.25">
      <c r="A219" s="748"/>
      <c r="B219" s="408">
        <v>7</v>
      </c>
      <c r="C219" s="344"/>
      <c r="D219" s="345"/>
      <c r="E219" s="345"/>
      <c r="F219" s="344"/>
      <c r="G219" s="346"/>
      <c r="H219" s="344"/>
      <c r="I219" s="347"/>
      <c r="J219" s="348"/>
      <c r="K219" s="349"/>
      <c r="L219" s="347"/>
      <c r="M219" s="349"/>
      <c r="N219" s="350"/>
      <c r="O219" s="350"/>
      <c r="P219" s="347"/>
      <c r="Q219" s="347"/>
      <c r="R219" s="347"/>
      <c r="S219" s="351"/>
      <c r="T219" s="352"/>
      <c r="U219" s="13"/>
    </row>
    <row r="220" spans="1:21" x14ac:dyDescent="0.25">
      <c r="A220" s="748"/>
      <c r="B220" s="408">
        <v>8</v>
      </c>
      <c r="C220" s="344"/>
      <c r="D220" s="345"/>
      <c r="E220" s="345"/>
      <c r="F220" s="344"/>
      <c r="G220" s="346"/>
      <c r="H220" s="344"/>
      <c r="I220" s="347"/>
      <c r="J220" s="348"/>
      <c r="K220" s="349"/>
      <c r="L220" s="347"/>
      <c r="M220" s="349"/>
      <c r="N220" s="350"/>
      <c r="O220" s="350"/>
      <c r="P220" s="347"/>
      <c r="Q220" s="347"/>
      <c r="R220" s="347"/>
      <c r="S220" s="351"/>
      <c r="T220" s="352"/>
      <c r="U220" s="13"/>
    </row>
    <row r="221" spans="1:21" x14ac:dyDescent="0.25">
      <c r="A221" s="748"/>
      <c r="B221" s="408">
        <v>9</v>
      </c>
      <c r="C221" s="344"/>
      <c r="D221" s="345"/>
      <c r="E221" s="345"/>
      <c r="F221" s="344"/>
      <c r="G221" s="346"/>
      <c r="H221" s="344"/>
      <c r="I221" s="347"/>
      <c r="J221" s="348"/>
      <c r="K221" s="349"/>
      <c r="L221" s="347"/>
      <c r="M221" s="349"/>
      <c r="N221" s="350"/>
      <c r="O221" s="350"/>
      <c r="P221" s="347"/>
      <c r="Q221" s="347"/>
      <c r="R221" s="347"/>
      <c r="S221" s="351"/>
      <c r="T221" s="352"/>
      <c r="U221" s="13"/>
    </row>
    <row r="222" spans="1:21" x14ac:dyDescent="0.25">
      <c r="A222" s="748"/>
      <c r="B222" s="412">
        <v>10</v>
      </c>
      <c r="C222" s="354"/>
      <c r="D222" s="355"/>
      <c r="E222" s="355"/>
      <c r="F222" s="354"/>
      <c r="G222" s="356"/>
      <c r="H222" s="354"/>
      <c r="I222" s="357"/>
      <c r="J222" s="358"/>
      <c r="K222" s="359"/>
      <c r="L222" s="357"/>
      <c r="M222" s="359"/>
      <c r="N222" s="390"/>
      <c r="O222" s="390"/>
      <c r="P222" s="357"/>
      <c r="Q222" s="357"/>
      <c r="R222" s="357"/>
      <c r="S222" s="363"/>
      <c r="T222" s="364"/>
      <c r="U222" s="13"/>
    </row>
    <row r="223" spans="1:21" ht="24.75" x14ac:dyDescent="0.25">
      <c r="A223" s="310"/>
      <c r="B223" s="295"/>
      <c r="C223" s="295"/>
      <c r="D223" s="295"/>
      <c r="E223" s="368" t="s">
        <v>307</v>
      </c>
      <c r="F223" s="369">
        <f>COUNTA(F213:F222)</f>
        <v>0</v>
      </c>
      <c r="G223" s="370">
        <f>COUNTA(G213:G222)</f>
        <v>0</v>
      </c>
      <c r="H223" s="375"/>
      <c r="I223" s="375"/>
      <c r="J223" s="376"/>
      <c r="K223" s="375"/>
      <c r="L223" s="724" t="s">
        <v>308</v>
      </c>
      <c r="M223" s="724"/>
      <c r="N223" s="373">
        <f>SUM(N213:N222)</f>
        <v>0</v>
      </c>
      <c r="O223" s="374">
        <f>SUM(O213:O222)</f>
        <v>0</v>
      </c>
      <c r="P223" s="295"/>
      <c r="R223" s="295"/>
      <c r="S223" s="314"/>
      <c r="T223" s="379"/>
      <c r="U223" s="380"/>
    </row>
    <row r="224" spans="1:21" ht="21.75" customHeight="1" x14ac:dyDescent="0.25">
      <c r="A224" s="310"/>
      <c r="B224" s="295"/>
      <c r="C224" s="295"/>
      <c r="D224" s="295"/>
      <c r="E224" s="391"/>
      <c r="F224" s="392"/>
      <c r="G224" s="392"/>
      <c r="H224" s="375"/>
      <c r="I224" s="375"/>
      <c r="J224" s="376"/>
      <c r="K224" s="375"/>
      <c r="L224" s="725" t="s">
        <v>309</v>
      </c>
      <c r="M224" s="725"/>
      <c r="N224" s="377">
        <f>SUMIF(M213:M222,"&lt;=31/12/2025",N213:N222)</f>
        <v>0</v>
      </c>
      <c r="O224" s="378">
        <f>SUMIF(M213:M222,"&lt;=31/12/2025",O213:O222)</f>
        <v>0</v>
      </c>
      <c r="P224" s="295"/>
      <c r="R224" s="295"/>
      <c r="S224" s="314"/>
      <c r="T224" s="379"/>
      <c r="U224" s="380"/>
    </row>
    <row r="225" spans="1:21" ht="21.75" customHeight="1" x14ac:dyDescent="0.25">
      <c r="A225" s="310"/>
      <c r="B225" s="295"/>
      <c r="C225" s="295"/>
      <c r="D225" s="295"/>
      <c r="E225" s="391"/>
      <c r="F225" s="392"/>
      <c r="G225" s="392"/>
      <c r="H225" s="375"/>
      <c r="I225" s="375"/>
      <c r="J225" s="376"/>
      <c r="K225" s="375"/>
      <c r="L225" s="726" t="s">
        <v>310</v>
      </c>
      <c r="M225" s="726"/>
      <c r="N225" s="382">
        <f>SUMIF(M213:M222,"&gt;31/12/2025",N213:N222)</f>
        <v>0</v>
      </c>
      <c r="O225" s="383">
        <f>SUMIF(M213:M222,"&gt;31/12/2025",O213:O222)</f>
        <v>0</v>
      </c>
      <c r="P225" s="295"/>
      <c r="R225" s="295"/>
      <c r="S225" s="314"/>
      <c r="T225" s="379"/>
      <c r="U225" s="380"/>
    </row>
    <row r="226" spans="1:21" x14ac:dyDescent="0.25">
      <c r="A226" s="385"/>
      <c r="B226" s="294"/>
      <c r="C226" s="131"/>
      <c r="D226" s="131"/>
      <c r="E226" s="131"/>
      <c r="F226" s="294"/>
      <c r="G226" s="131"/>
      <c r="H226" s="131"/>
      <c r="I226" s="294"/>
      <c r="J226" s="294"/>
      <c r="K226" s="131"/>
      <c r="L226" s="131"/>
      <c r="M226" s="131"/>
      <c r="N226" s="131"/>
      <c r="O226" s="131"/>
      <c r="P226" s="131"/>
      <c r="Q226" s="131"/>
      <c r="R226" s="131"/>
      <c r="S226" s="388"/>
      <c r="T226" s="389"/>
      <c r="U226" s="136"/>
    </row>
    <row r="227" spans="1:21" x14ac:dyDescent="0.25">
      <c r="A227" s="304"/>
      <c r="B227" s="9"/>
      <c r="C227" s="6"/>
      <c r="D227" s="6"/>
      <c r="E227" s="6"/>
      <c r="F227" s="9"/>
      <c r="G227" s="6"/>
      <c r="H227" s="6"/>
      <c r="I227" s="9"/>
      <c r="J227" s="9"/>
      <c r="K227" s="6"/>
      <c r="L227" s="6"/>
      <c r="M227" s="6"/>
      <c r="N227" s="6"/>
      <c r="O227" s="6"/>
      <c r="P227" s="6"/>
      <c r="Q227" s="6"/>
      <c r="R227" s="6"/>
      <c r="S227" s="305"/>
      <c r="T227" s="305"/>
      <c r="U227" s="10"/>
    </row>
    <row r="228" spans="1:21" ht="27.75" x14ac:dyDescent="0.25">
      <c r="A228" s="400" t="s">
        <v>10</v>
      </c>
      <c r="B228" s="734" t="s">
        <v>79</v>
      </c>
      <c r="C228" s="734"/>
      <c r="E228" s="754" t="s">
        <v>271</v>
      </c>
      <c r="F228" s="754"/>
      <c r="G228" s="736">
        <f>VLOOKUP(B228,'Urbano.Piano inv. forn'!$D$62:$H$81,3,FALSE())</f>
        <v>0</v>
      </c>
      <c r="H228" s="736"/>
      <c r="I228" s="1"/>
      <c r="J228" s="754" t="s">
        <v>272</v>
      </c>
      <c r="K228" s="754"/>
      <c r="L228" s="736">
        <f>VLOOKUP(B228,'Urbano.Piano inv. forn'!$D$62:$H$81,4,FALSE())</f>
        <v>0</v>
      </c>
      <c r="M228" s="736"/>
      <c r="O228" s="401" t="s">
        <v>273</v>
      </c>
      <c r="P228" s="308"/>
      <c r="R228" s="402" t="s">
        <v>274</v>
      </c>
      <c r="S228" s="727"/>
      <c r="T228" s="727"/>
      <c r="U228" s="13"/>
    </row>
    <row r="229" spans="1:21" x14ac:dyDescent="0.25">
      <c r="A229" s="310"/>
      <c r="B229" s="311"/>
      <c r="C229" s="311"/>
      <c r="E229" s="312"/>
      <c r="F229" s="312"/>
      <c r="G229" s="313"/>
      <c r="H229" s="313"/>
      <c r="I229" s="1"/>
      <c r="J229" s="312"/>
      <c r="K229" s="312"/>
      <c r="L229" s="313"/>
      <c r="M229" s="313"/>
      <c r="O229" s="314"/>
      <c r="R229" s="295"/>
      <c r="S229" s="315"/>
      <c r="U229" s="316"/>
    </row>
    <row r="230" spans="1:21" ht="35.25" customHeight="1" x14ac:dyDescent="0.25">
      <c r="A230" s="749" t="s">
        <v>15</v>
      </c>
      <c r="B230" s="749"/>
      <c r="C230" s="749"/>
      <c r="D230" s="749"/>
      <c r="E230" s="729">
        <f>VLOOKUP(B228,'Urbano.Piano inv. forn'!$D$62:$V$81,17,FALSE())</f>
        <v>0</v>
      </c>
      <c r="F230" s="729"/>
      <c r="G230" s="729"/>
      <c r="H230" s="729"/>
      <c r="I230" s="1"/>
      <c r="J230" s="750" t="s">
        <v>61</v>
      </c>
      <c r="K230" s="750"/>
      <c r="L230" s="729">
        <f>VLOOKUP(B228,'Urbano.Piano inv. forn'!$D$62:$V$81,19,FALSE())</f>
        <v>0</v>
      </c>
      <c r="M230" s="729"/>
      <c r="N230" s="317"/>
      <c r="O230" s="402" t="s">
        <v>17</v>
      </c>
      <c r="P230" s="319">
        <f>L230+E230</f>
        <v>0</v>
      </c>
      <c r="R230" s="402" t="s">
        <v>275</v>
      </c>
      <c r="S230" s="727"/>
      <c r="T230" s="727"/>
      <c r="U230" s="316"/>
    </row>
    <row r="231" spans="1:21" x14ac:dyDescent="0.25">
      <c r="A231" s="320"/>
      <c r="B231" s="321"/>
      <c r="C231" s="321"/>
      <c r="D231" s="321"/>
      <c r="E231" s="322"/>
      <c r="F231" s="322"/>
      <c r="G231" s="322"/>
      <c r="H231" s="322"/>
      <c r="I231" s="1"/>
      <c r="J231" s="312"/>
      <c r="K231" s="312"/>
      <c r="L231" s="322"/>
      <c r="M231" s="322"/>
      <c r="N231" s="317"/>
      <c r="O231" s="295"/>
      <c r="P231" s="317"/>
      <c r="R231" s="295"/>
      <c r="S231" s="323"/>
      <c r="T231" s="323"/>
      <c r="U231" s="13"/>
    </row>
    <row r="232" spans="1:21" ht="46.35" customHeight="1" x14ac:dyDescent="0.25">
      <c r="A232" s="751" t="s">
        <v>276</v>
      </c>
      <c r="B232" s="752" t="s">
        <v>277</v>
      </c>
      <c r="C232" s="752" t="s">
        <v>278</v>
      </c>
      <c r="D232" s="403" t="s">
        <v>279</v>
      </c>
      <c r="E232" s="404" t="s">
        <v>280</v>
      </c>
      <c r="F232" s="403" t="s">
        <v>281</v>
      </c>
      <c r="G232" s="403" t="s">
        <v>282</v>
      </c>
      <c r="H232" s="405" t="s">
        <v>235</v>
      </c>
      <c r="I232" s="405" t="s">
        <v>283</v>
      </c>
      <c r="J232" s="405" t="s">
        <v>284</v>
      </c>
      <c r="K232" s="405" t="s">
        <v>285</v>
      </c>
      <c r="L232" s="405" t="s">
        <v>286</v>
      </c>
      <c r="M232" s="405" t="s">
        <v>287</v>
      </c>
      <c r="N232" s="405" t="s">
        <v>288</v>
      </c>
      <c r="O232" s="405" t="s">
        <v>289</v>
      </c>
      <c r="P232" s="405" t="s">
        <v>290</v>
      </c>
      <c r="Q232" s="405" t="s">
        <v>291</v>
      </c>
      <c r="R232" s="405" t="s">
        <v>292</v>
      </c>
      <c r="S232" s="405" t="s">
        <v>293</v>
      </c>
      <c r="T232" s="753" t="s">
        <v>294</v>
      </c>
      <c r="U232" s="328"/>
    </row>
    <row r="233" spans="1:21" ht="24" x14ac:dyDescent="0.25">
      <c r="A233" s="751"/>
      <c r="B233" s="752"/>
      <c r="C233" s="752"/>
      <c r="D233" s="406" t="s">
        <v>295</v>
      </c>
      <c r="E233" s="406" t="s">
        <v>296</v>
      </c>
      <c r="F233" s="406" t="s">
        <v>297</v>
      </c>
      <c r="G233" s="406" t="s">
        <v>297</v>
      </c>
      <c r="H233" s="406" t="s">
        <v>74</v>
      </c>
      <c r="I233" s="406" t="s">
        <v>34</v>
      </c>
      <c r="J233" s="406" t="s">
        <v>299</v>
      </c>
      <c r="K233" s="406" t="s">
        <v>300</v>
      </c>
      <c r="L233" s="406" t="s">
        <v>301</v>
      </c>
      <c r="M233" s="406" t="s">
        <v>300</v>
      </c>
      <c r="N233" s="406" t="s">
        <v>302</v>
      </c>
      <c r="O233" s="406" t="s">
        <v>266</v>
      </c>
      <c r="P233" s="406" t="s">
        <v>303</v>
      </c>
      <c r="Q233" s="406" t="s">
        <v>304</v>
      </c>
      <c r="R233" s="406" t="s">
        <v>305</v>
      </c>
      <c r="S233" s="406" t="s">
        <v>305</v>
      </c>
      <c r="T233" s="753"/>
      <c r="U233" s="328"/>
    </row>
    <row r="234" spans="1:21" x14ac:dyDescent="0.25">
      <c r="A234" s="748" t="str">
        <f>B228</f>
        <v>urb.e.5</v>
      </c>
      <c r="B234" s="407">
        <v>1</v>
      </c>
      <c r="C234" s="333"/>
      <c r="D234" s="334"/>
      <c r="E234" s="334"/>
      <c r="F234" s="333"/>
      <c r="G234" s="335"/>
      <c r="H234" s="336"/>
      <c r="I234" s="337"/>
      <c r="J234" s="338"/>
      <c r="K234" s="339"/>
      <c r="L234" s="337"/>
      <c r="M234" s="339"/>
      <c r="N234" s="340"/>
      <c r="O234" s="340"/>
      <c r="P234" s="337"/>
      <c r="Q234" s="337"/>
      <c r="R234" s="337"/>
      <c r="S234" s="341"/>
      <c r="T234" s="342"/>
      <c r="U234" s="13"/>
    </row>
    <row r="235" spans="1:21" x14ac:dyDescent="0.25">
      <c r="A235" s="748"/>
      <c r="B235" s="408">
        <v>2</v>
      </c>
      <c r="C235" s="344"/>
      <c r="D235" s="345"/>
      <c r="E235" s="345"/>
      <c r="F235" s="344"/>
      <c r="G235" s="346"/>
      <c r="H235" s="344"/>
      <c r="I235" s="347"/>
      <c r="J235" s="348"/>
      <c r="K235" s="349"/>
      <c r="L235" s="347"/>
      <c r="M235" s="349"/>
      <c r="N235" s="350"/>
      <c r="O235" s="350"/>
      <c r="P235" s="347"/>
      <c r="Q235" s="347" t="s">
        <v>306</v>
      </c>
      <c r="R235" s="347"/>
      <c r="S235" s="351"/>
      <c r="T235" s="352"/>
      <c r="U235" s="13"/>
    </row>
    <row r="236" spans="1:21" x14ac:dyDescent="0.25">
      <c r="A236" s="748"/>
      <c r="B236" s="408">
        <v>3</v>
      </c>
      <c r="C236" s="344"/>
      <c r="D236" s="345"/>
      <c r="E236" s="345"/>
      <c r="F236" s="344"/>
      <c r="G236" s="346"/>
      <c r="H236" s="344"/>
      <c r="I236" s="347"/>
      <c r="J236" s="348"/>
      <c r="K236" s="349"/>
      <c r="L236" s="347"/>
      <c r="M236" s="349"/>
      <c r="N236" s="350"/>
      <c r="O236" s="350"/>
      <c r="P236" s="347"/>
      <c r="Q236" s="347"/>
      <c r="R236" s="347"/>
      <c r="S236" s="351"/>
      <c r="T236" s="352"/>
      <c r="U236" s="13"/>
    </row>
    <row r="237" spans="1:21" x14ac:dyDescent="0.25">
      <c r="A237" s="748"/>
      <c r="B237" s="408">
        <v>4</v>
      </c>
      <c r="C237" s="344"/>
      <c r="D237" s="345"/>
      <c r="E237" s="345"/>
      <c r="F237" s="344"/>
      <c r="G237" s="346"/>
      <c r="H237" s="344"/>
      <c r="I237" s="347"/>
      <c r="J237" s="348"/>
      <c r="K237" s="349"/>
      <c r="L237" s="347"/>
      <c r="M237" s="349"/>
      <c r="N237" s="350"/>
      <c r="O237" s="350"/>
      <c r="P237" s="347"/>
      <c r="Q237" s="347"/>
      <c r="R237" s="347"/>
      <c r="S237" s="351"/>
      <c r="T237" s="352"/>
      <c r="U237" s="13"/>
    </row>
    <row r="238" spans="1:21" x14ac:dyDescent="0.25">
      <c r="A238" s="748"/>
      <c r="B238" s="408">
        <v>5</v>
      </c>
      <c r="C238" s="344"/>
      <c r="D238" s="345"/>
      <c r="E238" s="345"/>
      <c r="F238" s="344"/>
      <c r="G238" s="346"/>
      <c r="H238" s="344"/>
      <c r="I238" s="347"/>
      <c r="J238" s="348"/>
      <c r="K238" s="349"/>
      <c r="L238" s="347"/>
      <c r="M238" s="349"/>
      <c r="N238" s="350"/>
      <c r="O238" s="350"/>
      <c r="P238" s="347"/>
      <c r="Q238" s="347"/>
      <c r="R238" s="347"/>
      <c r="S238" s="351"/>
      <c r="T238" s="352"/>
      <c r="U238" s="13"/>
    </row>
    <row r="239" spans="1:21" x14ac:dyDescent="0.25">
      <c r="A239" s="748"/>
      <c r="B239" s="408">
        <v>6</v>
      </c>
      <c r="C239" s="344"/>
      <c r="D239" s="345"/>
      <c r="E239" s="345"/>
      <c r="F239" s="344"/>
      <c r="G239" s="346"/>
      <c r="H239" s="344"/>
      <c r="I239" s="347"/>
      <c r="J239" s="348"/>
      <c r="K239" s="349"/>
      <c r="L239" s="347"/>
      <c r="M239" s="349"/>
      <c r="N239" s="350"/>
      <c r="O239" s="350"/>
      <c r="P239" s="347"/>
      <c r="Q239" s="347"/>
      <c r="R239" s="347"/>
      <c r="S239" s="351"/>
      <c r="T239" s="352"/>
      <c r="U239" s="13"/>
    </row>
    <row r="240" spans="1:21" x14ac:dyDescent="0.25">
      <c r="A240" s="748"/>
      <c r="B240" s="408">
        <v>7</v>
      </c>
      <c r="C240" s="344"/>
      <c r="D240" s="345"/>
      <c r="E240" s="345"/>
      <c r="F240" s="344"/>
      <c r="G240" s="346"/>
      <c r="H240" s="344"/>
      <c r="I240" s="347"/>
      <c r="J240" s="348"/>
      <c r="K240" s="349"/>
      <c r="L240" s="347"/>
      <c r="M240" s="349"/>
      <c r="N240" s="350"/>
      <c r="O240" s="350"/>
      <c r="P240" s="347"/>
      <c r="Q240" s="347"/>
      <c r="R240" s="347"/>
      <c r="S240" s="351"/>
      <c r="T240" s="352"/>
      <c r="U240" s="13"/>
    </row>
    <row r="241" spans="1:21" x14ac:dyDescent="0.25">
      <c r="A241" s="748"/>
      <c r="B241" s="408">
        <v>8</v>
      </c>
      <c r="C241" s="344"/>
      <c r="D241" s="345"/>
      <c r="E241" s="345"/>
      <c r="F241" s="344"/>
      <c r="G241" s="346"/>
      <c r="H241" s="344"/>
      <c r="I241" s="347"/>
      <c r="J241" s="348"/>
      <c r="K241" s="349"/>
      <c r="L241" s="347"/>
      <c r="M241" s="349"/>
      <c r="N241" s="350"/>
      <c r="O241" s="350"/>
      <c r="P241" s="347"/>
      <c r="Q241" s="347"/>
      <c r="R241" s="347"/>
      <c r="S241" s="351"/>
      <c r="T241" s="352"/>
      <c r="U241" s="13"/>
    </row>
    <row r="242" spans="1:21" x14ac:dyDescent="0.25">
      <c r="A242" s="748"/>
      <c r="B242" s="408">
        <v>9</v>
      </c>
      <c r="C242" s="344"/>
      <c r="D242" s="345"/>
      <c r="E242" s="345"/>
      <c r="F242" s="344"/>
      <c r="G242" s="346"/>
      <c r="H242" s="344"/>
      <c r="I242" s="347"/>
      <c r="J242" s="348"/>
      <c r="K242" s="349"/>
      <c r="L242" s="347"/>
      <c r="M242" s="349"/>
      <c r="N242" s="350"/>
      <c r="O242" s="350"/>
      <c r="P242" s="347"/>
      <c r="Q242" s="347"/>
      <c r="R242" s="347"/>
      <c r="S242" s="351"/>
      <c r="T242" s="352"/>
      <c r="U242" s="13"/>
    </row>
    <row r="243" spans="1:21" x14ac:dyDescent="0.25">
      <c r="A243" s="748"/>
      <c r="B243" s="412">
        <v>10</v>
      </c>
      <c r="C243" s="354"/>
      <c r="D243" s="355"/>
      <c r="E243" s="355"/>
      <c r="F243" s="354"/>
      <c r="G243" s="356"/>
      <c r="H243" s="354"/>
      <c r="I243" s="357"/>
      <c r="J243" s="358"/>
      <c r="K243" s="359"/>
      <c r="L243" s="357"/>
      <c r="M243" s="359"/>
      <c r="N243" s="390"/>
      <c r="O243" s="390"/>
      <c r="P243" s="357"/>
      <c r="Q243" s="357"/>
      <c r="R243" s="357"/>
      <c r="S243" s="363"/>
      <c r="T243" s="364"/>
      <c r="U243" s="13"/>
    </row>
    <row r="244" spans="1:21" ht="24.75" x14ac:dyDescent="0.25">
      <c r="A244" s="310"/>
      <c r="B244" s="295"/>
      <c r="C244" s="295"/>
      <c r="D244" s="295"/>
      <c r="E244" s="368" t="s">
        <v>307</v>
      </c>
      <c r="F244" s="369">
        <f>COUNTA(F234:F243)</f>
        <v>0</v>
      </c>
      <c r="G244" s="370">
        <f>COUNTA(G234:G243)</f>
        <v>0</v>
      </c>
      <c r="H244" s="375"/>
      <c r="I244" s="375"/>
      <c r="J244" s="376"/>
      <c r="K244" s="375"/>
      <c r="L244" s="724" t="s">
        <v>308</v>
      </c>
      <c r="M244" s="724"/>
      <c r="N244" s="373">
        <f>SUM(N234:N243)</f>
        <v>0</v>
      </c>
      <c r="O244" s="374">
        <f>SUM(O234:O243)</f>
        <v>0</v>
      </c>
      <c r="P244" s="295"/>
      <c r="R244" s="295"/>
      <c r="S244" s="314"/>
      <c r="T244" s="379"/>
      <c r="U244" s="380"/>
    </row>
    <row r="245" spans="1:21" ht="24" customHeight="1" x14ac:dyDescent="0.25">
      <c r="A245" s="310"/>
      <c r="B245" s="295"/>
      <c r="C245" s="295"/>
      <c r="D245" s="295"/>
      <c r="E245" s="391"/>
      <c r="F245" s="392"/>
      <c r="G245" s="392"/>
      <c r="H245" s="375"/>
      <c r="I245" s="375"/>
      <c r="J245" s="376"/>
      <c r="K245" s="375"/>
      <c r="L245" s="725" t="s">
        <v>309</v>
      </c>
      <c r="M245" s="725"/>
      <c r="N245" s="377">
        <f>SUMIF(M234:M243,"&lt;=31/12/2025",N234:N243)</f>
        <v>0</v>
      </c>
      <c r="O245" s="378">
        <f>SUMIF(M234:M243,"&lt;=31/12/2025",O234:O243)</f>
        <v>0</v>
      </c>
      <c r="P245" s="295"/>
      <c r="R245" s="295"/>
      <c r="S245" s="314"/>
      <c r="T245" s="379"/>
      <c r="U245" s="380"/>
    </row>
    <row r="246" spans="1:21" ht="24" customHeight="1" x14ac:dyDescent="0.25">
      <c r="A246" s="310"/>
      <c r="B246" s="295"/>
      <c r="C246" s="295"/>
      <c r="D246" s="295"/>
      <c r="E246" s="391"/>
      <c r="F246" s="392"/>
      <c r="G246" s="392"/>
      <c r="H246" s="375"/>
      <c r="I246" s="375"/>
      <c r="J246" s="376"/>
      <c r="K246" s="375"/>
      <c r="L246" s="726" t="s">
        <v>310</v>
      </c>
      <c r="M246" s="726"/>
      <c r="N246" s="382">
        <f>SUMIF(M234:M243,"&gt;31/12/2025",N234:N243)</f>
        <v>0</v>
      </c>
      <c r="O246" s="383">
        <f>SUMIF(M234:M243,"&gt;31/12/2025",O234:O243)</f>
        <v>0</v>
      </c>
      <c r="P246" s="295"/>
      <c r="R246" s="295"/>
      <c r="S246" s="314"/>
      <c r="T246" s="379"/>
      <c r="U246" s="380"/>
    </row>
    <row r="247" spans="1:21" x14ac:dyDescent="0.25">
      <c r="A247" s="385"/>
      <c r="B247" s="294"/>
      <c r="C247" s="131"/>
      <c r="D247" s="131"/>
      <c r="E247" s="131"/>
      <c r="F247" s="294"/>
      <c r="G247" s="131"/>
      <c r="H247" s="131"/>
      <c r="I247" s="294"/>
      <c r="J247" s="294"/>
      <c r="K247" s="131"/>
      <c r="L247" s="131"/>
      <c r="M247" s="131"/>
      <c r="N247" s="131"/>
      <c r="O247" s="131"/>
      <c r="P247" s="131"/>
      <c r="Q247" s="131"/>
      <c r="R247" s="131"/>
      <c r="S247" s="388"/>
      <c r="T247" s="389"/>
      <c r="U247" s="136"/>
    </row>
  </sheetData>
  <sheetProtection algorithmName="SHA-512" hashValue="Kz1fbpzDdqbUYftKO83rfJeDoE0/Ch3eHXLUvE5x5178IfbW2/fCOzv8Ubn7rjOCVRXmOvxBAQBIM59rO4Zo+g==" saltValue="MAsj1WA/0WUNC2QrbW1IMA==" spinCount="100000" sheet="1" objects="1" scenarios="1"/>
  <mergeCells count="233">
    <mergeCell ref="A1:T1"/>
    <mergeCell ref="A3:T3"/>
    <mergeCell ref="A6:D6"/>
    <mergeCell ref="E6:J6"/>
    <mergeCell ref="L6:N6"/>
    <mergeCell ref="O6:T6"/>
    <mergeCell ref="A8:T8"/>
    <mergeCell ref="A10:D11"/>
    <mergeCell ref="E10:H11"/>
    <mergeCell ref="J10:N10"/>
    <mergeCell ref="O10:P11"/>
    <mergeCell ref="R10:S11"/>
    <mergeCell ref="T10:T11"/>
    <mergeCell ref="J11:N11"/>
    <mergeCell ref="A12:D13"/>
    <mergeCell ref="E12:H13"/>
    <mergeCell ref="J12:N12"/>
    <mergeCell ref="O12:P13"/>
    <mergeCell ref="J13:N13"/>
    <mergeCell ref="A14:D15"/>
    <mergeCell ref="E14:H15"/>
    <mergeCell ref="J14:N14"/>
    <mergeCell ref="O14:P15"/>
    <mergeCell ref="J15:N15"/>
    <mergeCell ref="B18:C18"/>
    <mergeCell ref="E18:F18"/>
    <mergeCell ref="G18:H18"/>
    <mergeCell ref="J18:K18"/>
    <mergeCell ref="L18:M18"/>
    <mergeCell ref="S18:T18"/>
    <mergeCell ref="A20:D20"/>
    <mergeCell ref="E20:H20"/>
    <mergeCell ref="J20:K20"/>
    <mergeCell ref="L20:M20"/>
    <mergeCell ref="S20:T20"/>
    <mergeCell ref="A22:A23"/>
    <mergeCell ref="B22:B23"/>
    <mergeCell ref="C22:C23"/>
    <mergeCell ref="T22:T23"/>
    <mergeCell ref="A24:A33"/>
    <mergeCell ref="L34:M34"/>
    <mergeCell ref="L35:M35"/>
    <mergeCell ref="L36:M36"/>
    <mergeCell ref="B39:C39"/>
    <mergeCell ref="E39:F39"/>
    <mergeCell ref="G39:H39"/>
    <mergeCell ref="J39:K39"/>
    <mergeCell ref="L39:M39"/>
    <mergeCell ref="S39:T39"/>
    <mergeCell ref="A41:D41"/>
    <mergeCell ref="E41:H41"/>
    <mergeCell ref="J41:K41"/>
    <mergeCell ref="L41:M41"/>
    <mergeCell ref="S41:T41"/>
    <mergeCell ref="A43:A44"/>
    <mergeCell ref="B43:B44"/>
    <mergeCell ref="C43:C44"/>
    <mergeCell ref="T43:T44"/>
    <mergeCell ref="A45:A54"/>
    <mergeCell ref="L55:M55"/>
    <mergeCell ref="L56:M56"/>
    <mergeCell ref="L57:M57"/>
    <mergeCell ref="B60:C60"/>
    <mergeCell ref="E60:F60"/>
    <mergeCell ref="G60:H60"/>
    <mergeCell ref="J60:K60"/>
    <mergeCell ref="L60:M60"/>
    <mergeCell ref="S60:T60"/>
    <mergeCell ref="A62:D62"/>
    <mergeCell ref="E62:H62"/>
    <mergeCell ref="J62:K62"/>
    <mergeCell ref="L62:M62"/>
    <mergeCell ref="S62:T62"/>
    <mergeCell ref="A64:A65"/>
    <mergeCell ref="B64:B65"/>
    <mergeCell ref="C64:C65"/>
    <mergeCell ref="T64:T65"/>
    <mergeCell ref="A66:A75"/>
    <mergeCell ref="L76:M76"/>
    <mergeCell ref="L77:M77"/>
    <mergeCell ref="L78:M78"/>
    <mergeCell ref="B81:C81"/>
    <mergeCell ref="E81:F81"/>
    <mergeCell ref="G81:H81"/>
    <mergeCell ref="J81:K81"/>
    <mergeCell ref="L81:M81"/>
    <mergeCell ref="S81:T81"/>
    <mergeCell ref="A83:D83"/>
    <mergeCell ref="E83:H83"/>
    <mergeCell ref="J83:K83"/>
    <mergeCell ref="L83:M83"/>
    <mergeCell ref="S83:T83"/>
    <mergeCell ref="A85:A86"/>
    <mergeCell ref="B85:B86"/>
    <mergeCell ref="C85:C86"/>
    <mergeCell ref="T85:T86"/>
    <mergeCell ref="A87:A96"/>
    <mergeCell ref="L97:M97"/>
    <mergeCell ref="L98:M98"/>
    <mergeCell ref="L99:M99"/>
    <mergeCell ref="B102:C102"/>
    <mergeCell ref="E102:F102"/>
    <mergeCell ref="G102:H102"/>
    <mergeCell ref="J102:K102"/>
    <mergeCell ref="L102:M102"/>
    <mergeCell ref="S102:T102"/>
    <mergeCell ref="A104:D104"/>
    <mergeCell ref="E104:H104"/>
    <mergeCell ref="J104:K104"/>
    <mergeCell ref="L104:M104"/>
    <mergeCell ref="S104:T104"/>
    <mergeCell ref="A106:A107"/>
    <mergeCell ref="B106:B107"/>
    <mergeCell ref="C106:C107"/>
    <mergeCell ref="T106:T107"/>
    <mergeCell ref="A108:A117"/>
    <mergeCell ref="L118:M118"/>
    <mergeCell ref="L119:M119"/>
    <mergeCell ref="L120:M120"/>
    <mergeCell ref="B123:C123"/>
    <mergeCell ref="E123:F123"/>
    <mergeCell ref="G123:H123"/>
    <mergeCell ref="J123:K123"/>
    <mergeCell ref="L123:M123"/>
    <mergeCell ref="S123:T123"/>
    <mergeCell ref="A125:D125"/>
    <mergeCell ref="E125:H125"/>
    <mergeCell ref="J125:K125"/>
    <mergeCell ref="L125:M125"/>
    <mergeCell ref="S125:T125"/>
    <mergeCell ref="A127:A128"/>
    <mergeCell ref="B127:B128"/>
    <mergeCell ref="C127:C128"/>
    <mergeCell ref="T127:T128"/>
    <mergeCell ref="A129:A138"/>
    <mergeCell ref="L139:M139"/>
    <mergeCell ref="L140:M140"/>
    <mergeCell ref="L141:M141"/>
    <mergeCell ref="B144:C144"/>
    <mergeCell ref="E144:F144"/>
    <mergeCell ref="G144:H144"/>
    <mergeCell ref="J144:K144"/>
    <mergeCell ref="L144:M144"/>
    <mergeCell ref="S144:T144"/>
    <mergeCell ref="A146:D146"/>
    <mergeCell ref="E146:H146"/>
    <mergeCell ref="J146:K146"/>
    <mergeCell ref="L146:M146"/>
    <mergeCell ref="S146:T146"/>
    <mergeCell ref="A148:A149"/>
    <mergeCell ref="B148:B149"/>
    <mergeCell ref="C148:C149"/>
    <mergeCell ref="T148:T149"/>
    <mergeCell ref="A150:A159"/>
    <mergeCell ref="L160:M160"/>
    <mergeCell ref="L161:M161"/>
    <mergeCell ref="L162:M162"/>
    <mergeCell ref="B165:C165"/>
    <mergeCell ref="E165:F165"/>
    <mergeCell ref="G165:H165"/>
    <mergeCell ref="J165:K165"/>
    <mergeCell ref="L165:M165"/>
    <mergeCell ref="S165:T165"/>
    <mergeCell ref="A167:D167"/>
    <mergeCell ref="E167:H167"/>
    <mergeCell ref="J167:K167"/>
    <mergeCell ref="L167:M167"/>
    <mergeCell ref="S167:T167"/>
    <mergeCell ref="A169:A170"/>
    <mergeCell ref="B169:B170"/>
    <mergeCell ref="C169:C170"/>
    <mergeCell ref="T169:T170"/>
    <mergeCell ref="A171:A180"/>
    <mergeCell ref="L181:M181"/>
    <mergeCell ref="L182:M182"/>
    <mergeCell ref="L183:M183"/>
    <mergeCell ref="B186:C186"/>
    <mergeCell ref="E186:F186"/>
    <mergeCell ref="G186:H186"/>
    <mergeCell ref="J186:K186"/>
    <mergeCell ref="L186:M186"/>
    <mergeCell ref="S186:T186"/>
    <mergeCell ref="A188:D188"/>
    <mergeCell ref="E188:H188"/>
    <mergeCell ref="J188:K188"/>
    <mergeCell ref="L188:M188"/>
    <mergeCell ref="S188:T188"/>
    <mergeCell ref="A190:A191"/>
    <mergeCell ref="B190:B191"/>
    <mergeCell ref="C190:C191"/>
    <mergeCell ref="T190:T191"/>
    <mergeCell ref="A192:A201"/>
    <mergeCell ref="L202:M202"/>
    <mergeCell ref="L203:M203"/>
    <mergeCell ref="L204:M204"/>
    <mergeCell ref="B207:C207"/>
    <mergeCell ref="E207:F207"/>
    <mergeCell ref="G207:H207"/>
    <mergeCell ref="J207:K207"/>
    <mergeCell ref="L207:M207"/>
    <mergeCell ref="S207:T207"/>
    <mergeCell ref="A209:D209"/>
    <mergeCell ref="E209:H209"/>
    <mergeCell ref="J209:K209"/>
    <mergeCell ref="L209:M209"/>
    <mergeCell ref="S209:T209"/>
    <mergeCell ref="A211:A212"/>
    <mergeCell ref="B211:B212"/>
    <mergeCell ref="C211:C212"/>
    <mergeCell ref="T211:T212"/>
    <mergeCell ref="A213:A222"/>
    <mergeCell ref="L223:M223"/>
    <mergeCell ref="L224:M224"/>
    <mergeCell ref="L225:M225"/>
    <mergeCell ref="B228:C228"/>
    <mergeCell ref="E228:F228"/>
    <mergeCell ref="G228:H228"/>
    <mergeCell ref="J228:K228"/>
    <mergeCell ref="L228:M228"/>
    <mergeCell ref="A234:A243"/>
    <mergeCell ref="L244:M244"/>
    <mergeCell ref="L245:M245"/>
    <mergeCell ref="L246:M246"/>
    <mergeCell ref="S228:T228"/>
    <mergeCell ref="A230:D230"/>
    <mergeCell ref="E230:H230"/>
    <mergeCell ref="J230:K230"/>
    <mergeCell ref="L230:M230"/>
    <mergeCell ref="S230:T230"/>
    <mergeCell ref="A232:A233"/>
    <mergeCell ref="B232:B233"/>
    <mergeCell ref="C232:C233"/>
    <mergeCell ref="T232:T233"/>
  </mergeCells>
  <dataValidations count="7">
    <dataValidation type="list" allowBlank="1" showInputMessage="1" showErrorMessage="1" sqref="B19:C19 B40:C40 B61:C61 B82:C82 B103:C103 B124:C124 B145:C145 B166:C166 B187:C187 B208:C208 B229:C229" xr:uid="{00000000-0002-0000-0400-000000000000}">
      <formula1>$D$22:$D$43</formula1>
      <formula2>0</formula2>
    </dataValidation>
    <dataValidation type="list" allowBlank="1" showInputMessage="1" showErrorMessage="1" sqref="R24:S33 R45:S54 R66:S75 R87:S96 R108:S117 R129:S138 R150:S159 R171:S180 R192:S201 R213:S222 R234:S243" xr:uid="{00000000-0002-0000-0400-000001000000}">
      <formula1>"si,"</formula1>
      <formula2>0</formula2>
    </dataValidation>
    <dataValidation type="list" allowBlank="1" showInputMessage="1" showErrorMessage="1" sqref="E24:E33 E45:E54 E66:E75 E87:E96 E108:E117 E129:E138 E150:E159 E171:E180 E192:E201 E213:E222 E234:E243" xr:uid="{00000000-0002-0000-0400-000002000000}">
      <formula1>"urbano,suburbano"</formula1>
      <formula2>0</formula2>
    </dataValidation>
    <dataValidation allowBlank="1" showInputMessage="1" showErrorMessage="1" prompt="Inserire il riferimento corretto da piano di investimento (es.m1,e.1. ecc.)_x000a_" sqref="A22:A23 A43:A44 A64:A65 A85:A86 A106:A107 A127:A128 A148:A149 A169:A170 A190:A191 A211:A212 A232:A233" xr:uid="{00000000-0002-0000-0400-000003000000}">
      <formula1>0</formula1>
      <formula2>0</formula2>
    </dataValidation>
    <dataValidation type="list" allowBlank="1" showInputMessage="1" showErrorMessage="1" sqref="I24:I33 I45:I54 I66:I75 I87:I96 I108:I117 I129:I138 I150:I159 I171:I180 I192:I201 I213:I222 I234:I243" xr:uid="{00000000-0002-0000-0400-000004000000}">
      <formula1>"classe I,classe A"</formula1>
      <formula2>0</formula2>
    </dataValidation>
    <dataValidation type="date" operator="lessThanOrEqual" allowBlank="1" showInputMessage="1" showErrorMessage="1" promptTitle="ATTENZIONE:" prompt="OGV entro il 31/12/2025" sqref="P18 P39 P60 P81 P102 P123 P144 P165 P186 P207 P228" xr:uid="{00000000-0002-0000-0400-000005000000}">
      <formula1>46022</formula1>
      <formula2>0</formula2>
    </dataValidation>
    <dataValidation type="list" allowBlank="1" showInputMessage="1" showErrorMessage="1" sqref="H24:H33 H45:H54 H66:H75 H87:H96 H108:H117 H129:H138 H150:H159 H171:H180 H192:H201 H213:H222 H234:H243" xr:uid="{00000000-0002-0000-0400-000007000000}">
      <formula1>"elettrico,"</formula1>
      <formula2>0</formula2>
    </dataValidation>
  </dataValidations>
  <pageMargins left="0.7" right="0.7" top="0.75" bottom="0.75" header="0.511811023622047" footer="0.511811023622047"/>
  <pageSetup paperSize="8"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cegliere il comune beneficiario dal menù a tendina_x000a_" xr:uid="{00000000-0002-0000-0400-000006000000}">
          <x14:formula1>
            <xm:f>'DATI EROGAZIONI'!$A$2:$A$13</xm:f>
          </x14:formula1>
          <x14:formula2>
            <xm:f>0</xm:f>
          </x14:formula2>
          <xm:sqref>E6:J6</xm:sqref>
        </x14:dataValidation>
        <x14:dataValidation type="list" allowBlank="1" showInputMessage="1" showErrorMessage="1" prompt="Inserire OGV corrispondente al Piano di investimento esecutivo" xr:uid="{00000000-0002-0000-0400-000008000000}">
          <x14:formula1>
            <xm:f>'Urbano.Piano inv. forn'!$D$62:$D$81</xm:f>
          </x14:formula1>
          <x14:formula2>
            <xm:f>0</xm:f>
          </x14:formula2>
          <xm:sqref>B18:C18 B39:C39 B60:C60 B81:C81 B102:C102 B123:C123 B144:C144 B165:C165 B186:C186 B207:C207 B228:C228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247"/>
  <sheetViews>
    <sheetView zoomScale="55" zoomScaleNormal="55" workbookViewId="0"/>
  </sheetViews>
  <sheetFormatPr defaultColWidth="8.7109375" defaultRowHeight="15" x14ac:dyDescent="0.25"/>
  <cols>
    <col min="1" max="1" width="10" style="295" customWidth="1"/>
    <col min="2" max="2" width="7.140625" style="4" customWidth="1"/>
    <col min="3" max="3" width="16.140625" style="1" customWidth="1"/>
    <col min="4" max="4" width="11.42578125" style="1" customWidth="1"/>
    <col min="5" max="5" width="17.5703125" style="1" customWidth="1"/>
    <col min="6" max="6" width="9" style="4" customWidth="1"/>
    <col min="7" max="7" width="20.5703125" style="1" customWidth="1"/>
    <col min="8" max="8" width="11.85546875" style="1" customWidth="1"/>
    <col min="9" max="9" width="11.7109375" style="4" customWidth="1"/>
    <col min="10" max="10" width="22" style="4" customWidth="1"/>
    <col min="11" max="11" width="12.28515625" style="1" customWidth="1"/>
    <col min="12" max="12" width="15.85546875" style="1" customWidth="1"/>
    <col min="13" max="13" width="16.28515625" style="1" customWidth="1"/>
    <col min="14" max="14" width="15.85546875" style="1" customWidth="1"/>
    <col min="15" max="15" width="24.5703125" style="1" customWidth="1"/>
    <col min="16" max="16" width="17.85546875" style="1" customWidth="1"/>
    <col min="17" max="17" width="21.140625" style="1" customWidth="1"/>
    <col min="18" max="18" width="22.140625" style="1" customWidth="1"/>
    <col min="19" max="19" width="13.42578125" style="296" customWidth="1"/>
    <col min="20" max="20" width="18.7109375" style="296" customWidth="1"/>
    <col min="21" max="21" width="9.5703125" style="1" customWidth="1"/>
    <col min="22" max="22" width="18.7109375" style="1" customWidth="1"/>
    <col min="23" max="23" width="12.85546875" style="1" customWidth="1"/>
    <col min="24" max="25" width="15.140625" style="1" customWidth="1"/>
    <col min="26" max="26" width="15.7109375" style="1" customWidth="1"/>
    <col min="27" max="16384" width="8.7109375" style="1"/>
  </cols>
  <sheetData>
    <row r="1" spans="1:24" ht="35.25" customHeight="1" x14ac:dyDescent="0.25">
      <c r="A1" s="664" t="s">
        <v>0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/>
      <c r="R1" s="664"/>
      <c r="S1" s="664"/>
      <c r="T1" s="664"/>
      <c r="U1" s="32"/>
      <c r="V1" s="32"/>
      <c r="W1" s="32"/>
      <c r="X1" s="32"/>
    </row>
    <row r="2" spans="1:24" ht="22.5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297"/>
      <c r="T2" s="297"/>
      <c r="U2" s="14"/>
      <c r="V2" s="14"/>
      <c r="W2" s="14"/>
      <c r="X2" s="14"/>
    </row>
    <row r="3" spans="1:24" ht="21.75" customHeight="1" x14ac:dyDescent="0.25">
      <c r="A3" s="689" t="s">
        <v>336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  <c r="L3" s="689"/>
      <c r="M3" s="689"/>
      <c r="N3" s="689"/>
      <c r="O3" s="689"/>
      <c r="P3" s="689"/>
      <c r="Q3" s="689"/>
      <c r="R3" s="689"/>
      <c r="S3" s="689"/>
      <c r="T3" s="689"/>
      <c r="U3" s="159"/>
      <c r="V3" s="159"/>
      <c r="W3" s="159"/>
      <c r="X3" s="159"/>
    </row>
    <row r="4" spans="1:24" ht="18" x14ac:dyDescent="0.25">
      <c r="A4" s="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168"/>
      <c r="T4" s="168"/>
      <c r="U4" s="31"/>
      <c r="V4" s="31"/>
      <c r="W4" s="31"/>
      <c r="X4" s="31"/>
    </row>
    <row r="5" spans="1:24" ht="27" x14ac:dyDescent="0.25">
      <c r="A5" s="1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298"/>
      <c r="T5" s="298"/>
      <c r="U5" s="16"/>
      <c r="V5" s="16"/>
      <c r="W5" s="16"/>
      <c r="X5" s="16"/>
    </row>
    <row r="6" spans="1:24" ht="26.25" customHeight="1" x14ac:dyDescent="0.25">
      <c r="A6" s="665" t="s">
        <v>261</v>
      </c>
      <c r="B6" s="665"/>
      <c r="C6" s="665"/>
      <c r="D6" s="665"/>
      <c r="E6" s="666" t="s">
        <v>337</v>
      </c>
      <c r="F6" s="666"/>
      <c r="G6" s="666"/>
      <c r="H6" s="666"/>
      <c r="I6" s="666"/>
      <c r="J6" s="666"/>
      <c r="L6" s="741" t="s">
        <v>4</v>
      </c>
      <c r="M6" s="741"/>
      <c r="N6" s="741"/>
      <c r="O6" s="742"/>
      <c r="P6" s="742"/>
      <c r="Q6" s="742"/>
      <c r="R6" s="742"/>
      <c r="S6" s="742"/>
      <c r="T6" s="742"/>
      <c r="U6" s="299"/>
      <c r="V6" s="299"/>
      <c r="W6" s="299"/>
      <c r="X6" s="299"/>
    </row>
    <row r="8" spans="1:24" ht="28.5" customHeight="1" x14ac:dyDescent="0.25">
      <c r="A8" s="775" t="s">
        <v>201</v>
      </c>
      <c r="B8" s="775"/>
      <c r="C8" s="775"/>
      <c r="D8" s="775"/>
      <c r="E8" s="775"/>
      <c r="F8" s="775"/>
      <c r="G8" s="775"/>
      <c r="H8" s="775"/>
      <c r="I8" s="775"/>
      <c r="J8" s="775"/>
      <c r="K8" s="775"/>
      <c r="L8" s="775"/>
      <c r="M8" s="775"/>
      <c r="N8" s="775"/>
      <c r="O8" s="775"/>
      <c r="P8" s="775"/>
      <c r="Q8" s="775"/>
      <c r="R8" s="775"/>
      <c r="S8" s="775"/>
      <c r="T8" s="775"/>
    </row>
    <row r="9" spans="1:24" ht="12.75" customHeight="1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95"/>
      <c r="T9" s="395"/>
    </row>
    <row r="10" spans="1:24" ht="17.45" customHeight="1" x14ac:dyDescent="0.25">
      <c r="A10" s="776" t="s">
        <v>338</v>
      </c>
      <c r="B10" s="776"/>
      <c r="C10" s="776"/>
      <c r="D10" s="776"/>
      <c r="E10" s="760">
        <f>N34+N55+N76+N97+N118+N139+N160+N181+N202+N223+N244</f>
        <v>0</v>
      </c>
      <c r="F10" s="760"/>
      <c r="G10" s="760"/>
      <c r="H10" s="760"/>
      <c r="I10" s="1"/>
      <c r="J10" s="777" t="s">
        <v>313</v>
      </c>
      <c r="K10" s="777"/>
      <c r="L10" s="777"/>
      <c r="M10" s="777"/>
      <c r="N10" s="777"/>
      <c r="O10" s="739">
        <f>O34+O55+O76+O97+O118+O139+O160+O181+O202+O223+O244</f>
        <v>0</v>
      </c>
      <c r="P10" s="739"/>
      <c r="Q10" s="30"/>
      <c r="R10" s="778" t="s">
        <v>265</v>
      </c>
      <c r="S10" s="778"/>
      <c r="T10" s="779">
        <f>F34+F55+F76+F97+F118+F139+F160+F181+F202+F223+F244</f>
        <v>0</v>
      </c>
    </row>
    <row r="11" spans="1:24" ht="15" customHeight="1" x14ac:dyDescent="0.25">
      <c r="A11" s="776"/>
      <c r="B11" s="776"/>
      <c r="C11" s="776"/>
      <c r="D11" s="776"/>
      <c r="E11" s="760"/>
      <c r="F11" s="760"/>
      <c r="G11" s="760"/>
      <c r="H11" s="760"/>
      <c r="I11" s="1"/>
      <c r="J11" s="780" t="s">
        <v>266</v>
      </c>
      <c r="K11" s="780"/>
      <c r="L11" s="780"/>
      <c r="M11" s="780"/>
      <c r="N11" s="780"/>
      <c r="O11" s="739"/>
      <c r="P11" s="739"/>
      <c r="R11" s="778"/>
      <c r="S11" s="778"/>
      <c r="T11" s="779"/>
    </row>
    <row r="12" spans="1:24" ht="15" customHeight="1" x14ac:dyDescent="0.25">
      <c r="A12" s="772" t="s">
        <v>339</v>
      </c>
      <c r="B12" s="772"/>
      <c r="C12" s="772"/>
      <c r="D12" s="772"/>
      <c r="E12" s="729">
        <f>N35+N56+N77+N98+N119+N140+N161+N182+N203+N224+N245</f>
        <v>0</v>
      </c>
      <c r="F12" s="729"/>
      <c r="G12" s="729"/>
      <c r="H12" s="729"/>
      <c r="I12" s="1"/>
      <c r="J12" s="773" t="s">
        <v>268</v>
      </c>
      <c r="K12" s="773"/>
      <c r="L12" s="773"/>
      <c r="M12" s="773"/>
      <c r="N12" s="773"/>
      <c r="O12" s="739">
        <f>O35+O56+O77+O98+O119+O140+O161+O182+O203+O224+O245</f>
        <v>0</v>
      </c>
      <c r="P12" s="739"/>
      <c r="R12" s="376"/>
      <c r="S12" s="376"/>
      <c r="T12" s="396"/>
    </row>
    <row r="13" spans="1:24" ht="15" customHeight="1" x14ac:dyDescent="0.25">
      <c r="A13" s="772"/>
      <c r="B13" s="772"/>
      <c r="C13" s="772"/>
      <c r="D13" s="772"/>
      <c r="E13" s="729"/>
      <c r="F13" s="729"/>
      <c r="G13" s="729"/>
      <c r="H13" s="729"/>
      <c r="I13" s="1"/>
      <c r="J13" s="774" t="s">
        <v>266</v>
      </c>
      <c r="K13" s="774"/>
      <c r="L13" s="774"/>
      <c r="M13" s="774"/>
      <c r="N13" s="774"/>
      <c r="O13" s="739"/>
      <c r="P13" s="739"/>
      <c r="R13" s="376"/>
      <c r="S13" s="376"/>
      <c r="T13" s="396"/>
    </row>
    <row r="14" spans="1:24" ht="15" customHeight="1" x14ac:dyDescent="0.25">
      <c r="A14" s="772" t="s">
        <v>340</v>
      </c>
      <c r="B14" s="772"/>
      <c r="C14" s="772"/>
      <c r="D14" s="772"/>
      <c r="E14" s="729">
        <f>N36+N57+N78+N99+N120+N141+N162+N183+N204+N225+N246</f>
        <v>0</v>
      </c>
      <c r="F14" s="729"/>
      <c r="G14" s="729"/>
      <c r="H14" s="729"/>
      <c r="I14" s="1"/>
      <c r="J14" s="773" t="s">
        <v>316</v>
      </c>
      <c r="K14" s="773"/>
      <c r="L14" s="773"/>
      <c r="M14" s="773"/>
      <c r="N14" s="773"/>
      <c r="O14" s="739">
        <f>O36+O57+O78+O99+O120+O141+O162+O183+O204+O225+O246</f>
        <v>0</v>
      </c>
      <c r="P14" s="739"/>
      <c r="R14" s="376"/>
      <c r="S14" s="376"/>
      <c r="T14" s="396"/>
    </row>
    <row r="15" spans="1:24" ht="15" customHeight="1" x14ac:dyDescent="0.25">
      <c r="A15" s="772"/>
      <c r="B15" s="772"/>
      <c r="C15" s="772"/>
      <c r="D15" s="772"/>
      <c r="E15" s="729"/>
      <c r="F15" s="729"/>
      <c r="G15" s="729"/>
      <c r="H15" s="729"/>
      <c r="I15" s="1"/>
      <c r="J15" s="774" t="s">
        <v>266</v>
      </c>
      <c r="K15" s="774"/>
      <c r="L15" s="774"/>
      <c r="M15" s="774"/>
      <c r="N15" s="774"/>
      <c r="O15" s="739"/>
      <c r="P15" s="739"/>
      <c r="R15" s="376"/>
      <c r="S15" s="376"/>
      <c r="T15" s="396"/>
    </row>
    <row r="16" spans="1:24" x14ac:dyDescent="0.25">
      <c r="A16" s="397"/>
      <c r="B16" s="329"/>
      <c r="C16" s="329"/>
      <c r="D16" s="329"/>
      <c r="E16" s="398"/>
      <c r="F16" s="398"/>
      <c r="G16" s="398"/>
      <c r="H16" s="398"/>
      <c r="I16" s="1"/>
      <c r="J16" s="399"/>
      <c r="K16" s="399"/>
      <c r="L16" s="399"/>
      <c r="M16" s="399"/>
      <c r="N16" s="399"/>
      <c r="O16" s="322"/>
      <c r="P16" s="322"/>
    </row>
    <row r="17" spans="1:22" ht="31.5" customHeight="1" x14ac:dyDescent="0.25">
      <c r="A17" s="304"/>
      <c r="B17" s="9"/>
      <c r="C17" s="6"/>
      <c r="D17" s="6"/>
      <c r="E17" s="6"/>
      <c r="F17" s="9"/>
      <c r="G17" s="6"/>
      <c r="H17" s="6"/>
      <c r="I17" s="9"/>
      <c r="J17" s="9"/>
      <c r="K17" s="6"/>
      <c r="L17" s="6"/>
      <c r="M17" s="6"/>
      <c r="N17" s="6"/>
      <c r="O17" s="6"/>
      <c r="P17" s="6"/>
      <c r="Q17" s="6"/>
      <c r="R17" s="6"/>
      <c r="S17" s="305"/>
      <c r="T17" s="305"/>
      <c r="U17" s="10"/>
    </row>
    <row r="18" spans="1:22" ht="33.75" customHeight="1" x14ac:dyDescent="0.25">
      <c r="A18" s="413" t="s">
        <v>10</v>
      </c>
      <c r="B18" s="734" t="s">
        <v>97</v>
      </c>
      <c r="C18" s="734"/>
      <c r="E18" s="770" t="s">
        <v>271</v>
      </c>
      <c r="F18" s="770"/>
      <c r="G18" s="736">
        <f>VLOOKUP(B18,'Urbano.Piano inv. forn'!$D$105:$H$124,3,FALSE())</f>
        <v>0</v>
      </c>
      <c r="H18" s="736"/>
      <c r="I18" s="1"/>
      <c r="J18" s="770" t="s">
        <v>272</v>
      </c>
      <c r="K18" s="770"/>
      <c r="L18" s="736">
        <f>VLOOKUP(B18,'Urbano.Piano inv. forn'!$D$105:$H$124,4,FALSE())</f>
        <v>0</v>
      </c>
      <c r="M18" s="736"/>
      <c r="O18" s="414" t="s">
        <v>273</v>
      </c>
      <c r="P18" s="308"/>
      <c r="R18" s="415" t="s">
        <v>274</v>
      </c>
      <c r="S18" s="727"/>
      <c r="T18" s="727"/>
      <c r="U18" s="13"/>
    </row>
    <row r="19" spans="1:22" ht="13.5" customHeight="1" x14ac:dyDescent="0.25">
      <c r="A19" s="310"/>
      <c r="B19" s="311"/>
      <c r="C19" s="311"/>
      <c r="E19" s="312"/>
      <c r="F19" s="312"/>
      <c r="G19" s="313"/>
      <c r="H19" s="313"/>
      <c r="I19" s="1"/>
      <c r="J19" s="312"/>
      <c r="K19" s="312"/>
      <c r="L19" s="313"/>
      <c r="M19" s="313"/>
      <c r="O19" s="314"/>
      <c r="R19" s="295"/>
      <c r="S19" s="315"/>
      <c r="U19" s="316"/>
      <c r="V19" s="301"/>
    </row>
    <row r="20" spans="1:22" ht="33.75" customHeight="1" x14ac:dyDescent="0.25">
      <c r="A20" s="766" t="s">
        <v>15</v>
      </c>
      <c r="B20" s="766"/>
      <c r="C20" s="766"/>
      <c r="D20" s="766"/>
      <c r="E20" s="729">
        <f>VLOOKUP(B18,'Urbano.Piano inv. forn'!$D$105:$V$124,17,FALSE())</f>
        <v>0</v>
      </c>
      <c r="F20" s="729"/>
      <c r="G20" s="729"/>
      <c r="H20" s="729"/>
      <c r="I20" s="1"/>
      <c r="J20" s="767" t="s">
        <v>61</v>
      </c>
      <c r="K20" s="767"/>
      <c r="L20" s="729">
        <f>VLOOKUP(B18,'Urbano.Piano inv. forn'!$D$105:$V$124,19,FALSE())</f>
        <v>0</v>
      </c>
      <c r="M20" s="729"/>
      <c r="N20" s="317"/>
      <c r="O20" s="415" t="s">
        <v>17</v>
      </c>
      <c r="P20" s="319">
        <f>L20+E20</f>
        <v>0</v>
      </c>
      <c r="R20" s="415" t="s">
        <v>275</v>
      </c>
      <c r="S20" s="727"/>
      <c r="T20" s="727"/>
      <c r="U20" s="316"/>
      <c r="V20" s="301"/>
    </row>
    <row r="21" spans="1:22" ht="21.75" customHeight="1" x14ac:dyDescent="0.25">
      <c r="A21" s="320"/>
      <c r="B21" s="321"/>
      <c r="C21" s="321"/>
      <c r="D21" s="321"/>
      <c r="E21" s="322"/>
      <c r="F21" s="322"/>
      <c r="G21" s="322"/>
      <c r="H21" s="322"/>
      <c r="I21" s="1"/>
      <c r="J21" s="312"/>
      <c r="K21" s="312"/>
      <c r="L21" s="322"/>
      <c r="M21" s="322"/>
      <c r="N21" s="317"/>
      <c r="O21" s="295"/>
      <c r="P21" s="317"/>
      <c r="R21" s="295"/>
      <c r="S21" s="323"/>
      <c r="T21" s="323"/>
      <c r="U21" s="316"/>
      <c r="V21" s="301"/>
    </row>
    <row r="22" spans="1:22" s="329" customFormat="1" ht="72" customHeight="1" x14ac:dyDescent="0.25">
      <c r="A22" s="768" t="s">
        <v>276</v>
      </c>
      <c r="B22" s="769" t="s">
        <v>277</v>
      </c>
      <c r="C22" s="769" t="s">
        <v>278</v>
      </c>
      <c r="D22" s="416" t="s">
        <v>279</v>
      </c>
      <c r="E22" s="417" t="s">
        <v>280</v>
      </c>
      <c r="F22" s="416" t="s">
        <v>281</v>
      </c>
      <c r="G22" s="416" t="s">
        <v>282</v>
      </c>
      <c r="H22" s="418" t="s">
        <v>235</v>
      </c>
      <c r="I22" s="418" t="s">
        <v>283</v>
      </c>
      <c r="J22" s="418" t="s">
        <v>284</v>
      </c>
      <c r="K22" s="418" t="s">
        <v>285</v>
      </c>
      <c r="L22" s="418" t="s">
        <v>286</v>
      </c>
      <c r="M22" s="418" t="s">
        <v>287</v>
      </c>
      <c r="N22" s="418" t="s">
        <v>288</v>
      </c>
      <c r="O22" s="418" t="s">
        <v>289</v>
      </c>
      <c r="P22" s="418" t="s">
        <v>290</v>
      </c>
      <c r="Q22" s="418" t="s">
        <v>291</v>
      </c>
      <c r="R22" s="418" t="s">
        <v>292</v>
      </c>
      <c r="S22" s="418" t="s">
        <v>293</v>
      </c>
      <c r="T22" s="771" t="s">
        <v>294</v>
      </c>
      <c r="U22" s="328"/>
    </row>
    <row r="23" spans="1:22" s="329" customFormat="1" ht="28.5" customHeight="1" x14ac:dyDescent="0.25">
      <c r="A23" s="768"/>
      <c r="B23" s="769"/>
      <c r="C23" s="769"/>
      <c r="D23" s="419" t="s">
        <v>295</v>
      </c>
      <c r="E23" s="419" t="s">
        <v>296</v>
      </c>
      <c r="F23" s="419" t="s">
        <v>297</v>
      </c>
      <c r="G23" s="419" t="s">
        <v>297</v>
      </c>
      <c r="H23" s="419" t="s">
        <v>96</v>
      </c>
      <c r="I23" s="419" t="s">
        <v>34</v>
      </c>
      <c r="J23" s="419" t="s">
        <v>299</v>
      </c>
      <c r="K23" s="419" t="s">
        <v>300</v>
      </c>
      <c r="L23" s="419" t="s">
        <v>301</v>
      </c>
      <c r="M23" s="419" t="s">
        <v>300</v>
      </c>
      <c r="N23" s="419" t="s">
        <v>302</v>
      </c>
      <c r="O23" s="419" t="s">
        <v>266</v>
      </c>
      <c r="P23" s="419" t="s">
        <v>303</v>
      </c>
      <c r="Q23" s="419" t="s">
        <v>304</v>
      </c>
      <c r="R23" s="419" t="s">
        <v>305</v>
      </c>
      <c r="S23" s="419" t="s">
        <v>305</v>
      </c>
      <c r="T23" s="771"/>
      <c r="U23" s="328"/>
    </row>
    <row r="24" spans="1:22" ht="15" customHeight="1" x14ac:dyDescent="0.25">
      <c r="A24" s="765" t="str">
        <f>B18</f>
        <v>urb.i.1</v>
      </c>
      <c r="B24" s="420">
        <v>1</v>
      </c>
      <c r="C24" s="333"/>
      <c r="D24" s="334"/>
      <c r="E24" s="334"/>
      <c r="F24" s="333"/>
      <c r="G24" s="335"/>
      <c r="H24" s="336"/>
      <c r="I24" s="337"/>
      <c r="J24" s="338"/>
      <c r="K24" s="339"/>
      <c r="L24" s="337"/>
      <c r="M24" s="339"/>
      <c r="N24" s="340"/>
      <c r="O24" s="340"/>
      <c r="P24" s="337"/>
      <c r="Q24" s="337"/>
      <c r="R24" s="337"/>
      <c r="S24" s="341"/>
      <c r="T24" s="342"/>
      <c r="U24" s="13"/>
    </row>
    <row r="25" spans="1:22" x14ac:dyDescent="0.25">
      <c r="A25" s="765"/>
      <c r="B25" s="421">
        <v>2</v>
      </c>
      <c r="C25" s="344"/>
      <c r="D25" s="345"/>
      <c r="E25" s="345"/>
      <c r="F25" s="344"/>
      <c r="G25" s="346"/>
      <c r="H25" s="336"/>
      <c r="I25" s="347"/>
      <c r="J25" s="348"/>
      <c r="K25" s="349"/>
      <c r="L25" s="347"/>
      <c r="M25" s="349"/>
      <c r="N25" s="350"/>
      <c r="O25" s="350"/>
      <c r="P25" s="347"/>
      <c r="Q25" s="347" t="s">
        <v>306</v>
      </c>
      <c r="R25" s="347"/>
      <c r="S25" s="351"/>
      <c r="T25" s="352"/>
      <c r="U25" s="13"/>
    </row>
    <row r="26" spans="1:22" x14ac:dyDescent="0.25">
      <c r="A26" s="765"/>
      <c r="B26" s="421">
        <v>3</v>
      </c>
      <c r="C26" s="344"/>
      <c r="D26" s="345"/>
      <c r="E26" s="345"/>
      <c r="F26" s="344"/>
      <c r="G26" s="346"/>
      <c r="H26" s="336"/>
      <c r="I26" s="347"/>
      <c r="J26" s="348"/>
      <c r="K26" s="349"/>
      <c r="L26" s="347"/>
      <c r="M26" s="349"/>
      <c r="N26" s="350"/>
      <c r="O26" s="350"/>
      <c r="P26" s="347"/>
      <c r="Q26" s="347"/>
      <c r="R26" s="347"/>
      <c r="S26" s="351"/>
      <c r="T26" s="352"/>
      <c r="U26" s="13"/>
    </row>
    <row r="27" spans="1:22" x14ac:dyDescent="0.25">
      <c r="A27" s="765"/>
      <c r="B27" s="421">
        <v>4</v>
      </c>
      <c r="C27" s="344"/>
      <c r="D27" s="345"/>
      <c r="E27" s="345"/>
      <c r="F27" s="344"/>
      <c r="G27" s="346"/>
      <c r="H27" s="336"/>
      <c r="I27" s="347"/>
      <c r="J27" s="348"/>
      <c r="K27" s="349"/>
      <c r="L27" s="347"/>
      <c r="M27" s="349"/>
      <c r="N27" s="350"/>
      <c r="O27" s="350"/>
      <c r="P27" s="347"/>
      <c r="Q27" s="347"/>
      <c r="R27" s="347"/>
      <c r="S27" s="351"/>
      <c r="T27" s="352"/>
      <c r="U27" s="13"/>
    </row>
    <row r="28" spans="1:22" x14ac:dyDescent="0.25">
      <c r="A28" s="765"/>
      <c r="B28" s="421">
        <v>5</v>
      </c>
      <c r="C28" s="344"/>
      <c r="D28" s="345"/>
      <c r="E28" s="345"/>
      <c r="F28" s="344"/>
      <c r="G28" s="346"/>
      <c r="H28" s="336"/>
      <c r="I28" s="347"/>
      <c r="J28" s="348"/>
      <c r="K28" s="349"/>
      <c r="L28" s="347"/>
      <c r="M28" s="349"/>
      <c r="N28" s="350"/>
      <c r="O28" s="350"/>
      <c r="P28" s="347"/>
      <c r="Q28" s="347"/>
      <c r="R28" s="347"/>
      <c r="S28" s="351"/>
      <c r="T28" s="352"/>
      <c r="U28" s="13"/>
    </row>
    <row r="29" spans="1:22" x14ac:dyDescent="0.25">
      <c r="A29" s="765"/>
      <c r="B29" s="421">
        <v>6</v>
      </c>
      <c r="C29" s="344"/>
      <c r="D29" s="345"/>
      <c r="E29" s="345"/>
      <c r="F29" s="344"/>
      <c r="G29" s="346"/>
      <c r="H29" s="336"/>
      <c r="I29" s="347"/>
      <c r="J29" s="348"/>
      <c r="K29" s="349"/>
      <c r="L29" s="347"/>
      <c r="M29" s="349"/>
      <c r="N29" s="350"/>
      <c r="O29" s="350"/>
      <c r="P29" s="347"/>
      <c r="Q29" s="347"/>
      <c r="R29" s="347"/>
      <c r="S29" s="351"/>
      <c r="T29" s="352"/>
      <c r="U29" s="13"/>
    </row>
    <row r="30" spans="1:22" x14ac:dyDescent="0.25">
      <c r="A30" s="765"/>
      <c r="B30" s="421">
        <v>7</v>
      </c>
      <c r="C30" s="344"/>
      <c r="D30" s="345"/>
      <c r="E30" s="345"/>
      <c r="F30" s="344"/>
      <c r="G30" s="346"/>
      <c r="H30" s="336"/>
      <c r="I30" s="347"/>
      <c r="J30" s="348"/>
      <c r="K30" s="349"/>
      <c r="L30" s="347"/>
      <c r="M30" s="349"/>
      <c r="N30" s="350"/>
      <c r="O30" s="350"/>
      <c r="P30" s="347"/>
      <c r="Q30" s="347"/>
      <c r="R30" s="347"/>
      <c r="S30" s="351"/>
      <c r="T30" s="352"/>
      <c r="U30" s="13"/>
    </row>
    <row r="31" spans="1:22" x14ac:dyDescent="0.25">
      <c r="A31" s="765"/>
      <c r="B31" s="421">
        <v>8</v>
      </c>
      <c r="C31" s="344"/>
      <c r="D31" s="345"/>
      <c r="E31" s="345"/>
      <c r="F31" s="344"/>
      <c r="G31" s="346"/>
      <c r="H31" s="336"/>
      <c r="I31" s="347"/>
      <c r="J31" s="348"/>
      <c r="K31" s="349"/>
      <c r="L31" s="347"/>
      <c r="M31" s="349"/>
      <c r="N31" s="350"/>
      <c r="O31" s="350"/>
      <c r="P31" s="347"/>
      <c r="Q31" s="347"/>
      <c r="R31" s="347"/>
      <c r="S31" s="351"/>
      <c r="T31" s="352"/>
      <c r="U31" s="13"/>
    </row>
    <row r="32" spans="1:22" x14ac:dyDescent="0.25">
      <c r="A32" s="765"/>
      <c r="B32" s="421">
        <v>9</v>
      </c>
      <c r="C32" s="344"/>
      <c r="D32" s="345"/>
      <c r="E32" s="345"/>
      <c r="F32" s="344"/>
      <c r="G32" s="346"/>
      <c r="H32" s="336"/>
      <c r="I32" s="347"/>
      <c r="J32" s="348"/>
      <c r="K32" s="349"/>
      <c r="L32" s="347"/>
      <c r="M32" s="349"/>
      <c r="N32" s="350"/>
      <c r="O32" s="350"/>
      <c r="P32" s="347"/>
      <c r="Q32" s="347"/>
      <c r="R32" s="347"/>
      <c r="S32" s="351"/>
      <c r="T32" s="352"/>
      <c r="U32" s="13"/>
    </row>
    <row r="33" spans="1:22" x14ac:dyDescent="0.25">
      <c r="A33" s="765"/>
      <c r="B33" s="422">
        <v>10</v>
      </c>
      <c r="C33" s="354"/>
      <c r="D33" s="355"/>
      <c r="E33" s="355"/>
      <c r="F33" s="354"/>
      <c r="G33" s="356"/>
      <c r="H33" s="423"/>
      <c r="I33" s="357"/>
      <c r="J33" s="358"/>
      <c r="K33" s="359"/>
      <c r="L33" s="357"/>
      <c r="M33" s="359"/>
      <c r="N33" s="390"/>
      <c r="O33" s="390"/>
      <c r="P33" s="357"/>
      <c r="Q33" s="357"/>
      <c r="R33" s="357"/>
      <c r="S33" s="363"/>
      <c r="T33" s="364"/>
      <c r="U33" s="13"/>
    </row>
    <row r="34" spans="1:22" ht="24.75" x14ac:dyDescent="0.25">
      <c r="A34" s="310"/>
      <c r="B34" s="295"/>
      <c r="C34" s="295"/>
      <c r="D34" s="295"/>
      <c r="E34" s="368" t="s">
        <v>307</v>
      </c>
      <c r="F34" s="369">
        <f>COUNTA(F24:F33)</f>
        <v>0</v>
      </c>
      <c r="G34" s="370">
        <f>COUNTA(G24:G33)</f>
        <v>0</v>
      </c>
      <c r="H34" s="375"/>
      <c r="I34" s="375"/>
      <c r="J34" s="376"/>
      <c r="K34" s="375"/>
      <c r="L34" s="724" t="s">
        <v>308</v>
      </c>
      <c r="M34" s="724"/>
      <c r="N34" s="373">
        <f>SUM(N24:N33)</f>
        <v>0</v>
      </c>
      <c r="O34" s="374">
        <f>SUM(O24:O33)</f>
        <v>0</v>
      </c>
      <c r="P34" s="295"/>
      <c r="R34" s="295"/>
      <c r="S34" s="314"/>
      <c r="T34" s="379"/>
      <c r="U34" s="380"/>
      <c r="V34" s="381"/>
    </row>
    <row r="35" spans="1:22" ht="24" customHeight="1" x14ac:dyDescent="0.25">
      <c r="A35" s="310"/>
      <c r="B35" s="295"/>
      <c r="C35" s="295"/>
      <c r="D35" s="295"/>
      <c r="E35" s="391"/>
      <c r="F35" s="392"/>
      <c r="G35" s="392"/>
      <c r="H35" s="375"/>
      <c r="I35" s="375"/>
      <c r="J35" s="376"/>
      <c r="K35" s="375"/>
      <c r="L35" s="725" t="s">
        <v>309</v>
      </c>
      <c r="M35" s="725"/>
      <c r="N35" s="377">
        <f>SUMIF(M24:M33,"&lt;=31/12/2025",N24:N33)</f>
        <v>0</v>
      </c>
      <c r="O35" s="378">
        <f>SUMIF(M24:M33,"&lt;=31/12/2025",O24:O33)</f>
        <v>0</v>
      </c>
      <c r="P35" s="295"/>
      <c r="R35" s="295"/>
      <c r="S35" s="314"/>
      <c r="T35" s="379"/>
      <c r="U35" s="380"/>
      <c r="V35" s="381"/>
    </row>
    <row r="36" spans="1:22" ht="24" customHeight="1" x14ac:dyDescent="0.25">
      <c r="A36" s="310"/>
      <c r="B36" s="295"/>
      <c r="C36" s="295"/>
      <c r="D36" s="295"/>
      <c r="E36" s="391"/>
      <c r="F36" s="392"/>
      <c r="G36" s="392"/>
      <c r="H36" s="375"/>
      <c r="I36" s="375"/>
      <c r="J36" s="376"/>
      <c r="K36" s="375"/>
      <c r="L36" s="726" t="s">
        <v>310</v>
      </c>
      <c r="M36" s="726"/>
      <c r="N36" s="382">
        <f>SUMIF(M24:M33,"&gt;31/12/2025",N24:N33)</f>
        <v>0</v>
      </c>
      <c r="O36" s="383">
        <f>SUMIF(M24:M33,"&gt;31/12/2025",O24:O33)</f>
        <v>0</v>
      </c>
      <c r="P36" s="295"/>
      <c r="R36" s="295"/>
      <c r="S36" s="314"/>
      <c r="T36" s="379"/>
      <c r="U36" s="380"/>
      <c r="V36" s="381"/>
    </row>
    <row r="37" spans="1:22" x14ac:dyDescent="0.25">
      <c r="A37" s="385"/>
      <c r="B37" s="294"/>
      <c r="C37" s="131"/>
      <c r="D37" s="131"/>
      <c r="E37" s="131"/>
      <c r="F37" s="294"/>
      <c r="G37" s="131"/>
      <c r="H37" s="131"/>
      <c r="I37" s="294"/>
      <c r="J37" s="294"/>
      <c r="K37" s="131"/>
      <c r="L37" s="131"/>
      <c r="M37" s="131"/>
      <c r="N37" s="131"/>
      <c r="O37" s="131"/>
      <c r="P37" s="131"/>
      <c r="Q37" s="131"/>
      <c r="R37" s="131"/>
      <c r="S37" s="388"/>
      <c r="T37" s="389"/>
      <c r="U37" s="136"/>
    </row>
    <row r="38" spans="1:22" x14ac:dyDescent="0.25">
      <c r="A38" s="304"/>
      <c r="B38" s="9"/>
      <c r="C38" s="6"/>
      <c r="D38" s="6"/>
      <c r="E38" s="6"/>
      <c r="F38" s="9"/>
      <c r="G38" s="6"/>
      <c r="H38" s="6"/>
      <c r="I38" s="9"/>
      <c r="J38" s="9"/>
      <c r="K38" s="6"/>
      <c r="L38" s="6"/>
      <c r="M38" s="6"/>
      <c r="N38" s="6"/>
      <c r="O38" s="6"/>
      <c r="P38" s="6"/>
      <c r="Q38" s="6"/>
      <c r="R38" s="6"/>
      <c r="S38" s="305"/>
      <c r="T38" s="305"/>
      <c r="U38" s="10"/>
    </row>
    <row r="39" spans="1:22" ht="27.75" x14ac:dyDescent="0.25">
      <c r="A39" s="413" t="s">
        <v>10</v>
      </c>
      <c r="B39" s="734" t="s">
        <v>99</v>
      </c>
      <c r="C39" s="734"/>
      <c r="E39" s="770" t="s">
        <v>271</v>
      </c>
      <c r="F39" s="770"/>
      <c r="G39" s="736">
        <f>VLOOKUP(B39,'Urbano.Piano inv. forn'!$D$105:$H$124,3,FALSE())</f>
        <v>0</v>
      </c>
      <c r="H39" s="736"/>
      <c r="I39" s="1"/>
      <c r="J39" s="770" t="s">
        <v>272</v>
      </c>
      <c r="K39" s="770"/>
      <c r="L39" s="736">
        <f>VLOOKUP(B39,'Urbano.Piano inv. forn'!$D$105:$H$124,4,FALSE())</f>
        <v>0</v>
      </c>
      <c r="M39" s="736"/>
      <c r="O39" s="414" t="s">
        <v>273</v>
      </c>
      <c r="P39" s="308"/>
      <c r="R39" s="415" t="s">
        <v>274</v>
      </c>
      <c r="S39" s="727"/>
      <c r="T39" s="727"/>
      <c r="U39" s="13"/>
    </row>
    <row r="40" spans="1:22" x14ac:dyDescent="0.25">
      <c r="A40" s="310"/>
      <c r="B40" s="311"/>
      <c r="C40" s="311"/>
      <c r="E40" s="312"/>
      <c r="F40" s="312"/>
      <c r="G40" s="313"/>
      <c r="H40" s="313"/>
      <c r="I40" s="1"/>
      <c r="J40" s="312"/>
      <c r="K40" s="312"/>
      <c r="L40" s="313"/>
      <c r="M40" s="313"/>
      <c r="O40" s="314"/>
      <c r="R40" s="295"/>
      <c r="S40" s="315"/>
      <c r="U40" s="316"/>
    </row>
    <row r="41" spans="1:22" ht="31.5" customHeight="1" x14ac:dyDescent="0.25">
      <c r="A41" s="766" t="s">
        <v>15</v>
      </c>
      <c r="B41" s="766"/>
      <c r="C41" s="766"/>
      <c r="D41" s="766"/>
      <c r="E41" s="729">
        <f>VLOOKUP(B39,'Urbano.Piano inv. forn'!$D$105:$V$124,17,FALSE())</f>
        <v>0</v>
      </c>
      <c r="F41" s="729"/>
      <c r="G41" s="729"/>
      <c r="H41" s="729"/>
      <c r="I41" s="1"/>
      <c r="J41" s="767" t="s">
        <v>61</v>
      </c>
      <c r="K41" s="767"/>
      <c r="L41" s="729">
        <f>VLOOKUP(B39,'Urbano.Piano inv. forn'!$D$105:$V$124,19,FALSE())</f>
        <v>0</v>
      </c>
      <c r="M41" s="729"/>
      <c r="N41" s="317"/>
      <c r="O41" s="415" t="s">
        <v>17</v>
      </c>
      <c r="P41" s="319">
        <f>L41+E41</f>
        <v>0</v>
      </c>
      <c r="R41" s="415" t="s">
        <v>275</v>
      </c>
      <c r="S41" s="727"/>
      <c r="T41" s="727"/>
      <c r="U41" s="316"/>
    </row>
    <row r="42" spans="1:22" x14ac:dyDescent="0.25">
      <c r="A42" s="320"/>
      <c r="B42" s="321"/>
      <c r="C42" s="321"/>
      <c r="D42" s="321"/>
      <c r="E42" s="322"/>
      <c r="F42" s="322"/>
      <c r="G42" s="322"/>
      <c r="H42" s="322"/>
      <c r="I42" s="1"/>
      <c r="J42" s="312"/>
      <c r="K42" s="312"/>
      <c r="L42" s="322"/>
      <c r="M42" s="322"/>
      <c r="N42" s="317"/>
      <c r="O42" s="295"/>
      <c r="P42" s="317"/>
      <c r="R42" s="295"/>
      <c r="S42" s="323"/>
      <c r="T42" s="323"/>
      <c r="U42" s="13"/>
    </row>
    <row r="43" spans="1:22" ht="57" customHeight="1" x14ac:dyDescent="0.25">
      <c r="A43" s="768" t="s">
        <v>276</v>
      </c>
      <c r="B43" s="769" t="s">
        <v>277</v>
      </c>
      <c r="C43" s="769" t="s">
        <v>278</v>
      </c>
      <c r="D43" s="416" t="s">
        <v>279</v>
      </c>
      <c r="E43" s="417" t="s">
        <v>280</v>
      </c>
      <c r="F43" s="416" t="s">
        <v>281</v>
      </c>
      <c r="G43" s="416" t="s">
        <v>282</v>
      </c>
      <c r="H43" s="418" t="s">
        <v>235</v>
      </c>
      <c r="I43" s="418" t="s">
        <v>283</v>
      </c>
      <c r="J43" s="418" t="s">
        <v>284</v>
      </c>
      <c r="K43" s="418" t="s">
        <v>285</v>
      </c>
      <c r="L43" s="418" t="s">
        <v>286</v>
      </c>
      <c r="M43" s="418" t="s">
        <v>287</v>
      </c>
      <c r="N43" s="418" t="s">
        <v>288</v>
      </c>
      <c r="O43" s="418" t="s">
        <v>289</v>
      </c>
      <c r="P43" s="418" t="s">
        <v>290</v>
      </c>
      <c r="Q43" s="418" t="s">
        <v>291</v>
      </c>
      <c r="R43" s="418" t="s">
        <v>292</v>
      </c>
      <c r="S43" s="418" t="s">
        <v>293</v>
      </c>
      <c r="T43" s="771" t="s">
        <v>294</v>
      </c>
      <c r="U43" s="328"/>
    </row>
    <row r="44" spans="1:22" ht="30.75" customHeight="1" x14ac:dyDescent="0.25">
      <c r="A44" s="768"/>
      <c r="B44" s="769"/>
      <c r="C44" s="769"/>
      <c r="D44" s="419" t="s">
        <v>295</v>
      </c>
      <c r="E44" s="419" t="s">
        <v>296</v>
      </c>
      <c r="F44" s="419" t="s">
        <v>297</v>
      </c>
      <c r="G44" s="419" t="s">
        <v>297</v>
      </c>
      <c r="H44" s="419" t="s">
        <v>96</v>
      </c>
      <c r="I44" s="419" t="s">
        <v>34</v>
      </c>
      <c r="J44" s="419" t="s">
        <v>299</v>
      </c>
      <c r="K44" s="419" t="s">
        <v>300</v>
      </c>
      <c r="L44" s="419" t="s">
        <v>301</v>
      </c>
      <c r="M44" s="419" t="s">
        <v>300</v>
      </c>
      <c r="N44" s="419" t="s">
        <v>302</v>
      </c>
      <c r="O44" s="419" t="s">
        <v>266</v>
      </c>
      <c r="P44" s="419" t="s">
        <v>303</v>
      </c>
      <c r="Q44" s="419" t="s">
        <v>304</v>
      </c>
      <c r="R44" s="419" t="s">
        <v>305</v>
      </c>
      <c r="S44" s="419" t="s">
        <v>305</v>
      </c>
      <c r="T44" s="771"/>
      <c r="U44" s="328"/>
    </row>
    <row r="45" spans="1:22" x14ac:dyDescent="0.25">
      <c r="A45" s="765" t="str">
        <f>B39</f>
        <v>urb.i.3</v>
      </c>
      <c r="B45" s="420">
        <v>1</v>
      </c>
      <c r="C45" s="333"/>
      <c r="D45" s="334"/>
      <c r="E45" s="334"/>
      <c r="F45" s="333"/>
      <c r="G45" s="335"/>
      <c r="H45" s="336" t="s">
        <v>96</v>
      </c>
      <c r="I45" s="337"/>
      <c r="J45" s="338"/>
      <c r="K45" s="339"/>
      <c r="L45" s="337"/>
      <c r="M45" s="339"/>
      <c r="N45" s="340"/>
      <c r="O45" s="340"/>
      <c r="P45" s="337"/>
      <c r="Q45" s="337"/>
      <c r="R45" s="337"/>
      <c r="S45" s="341"/>
      <c r="T45" s="342"/>
      <c r="U45" s="13"/>
    </row>
    <row r="46" spans="1:22" x14ac:dyDescent="0.25">
      <c r="A46" s="765"/>
      <c r="B46" s="421">
        <v>2</v>
      </c>
      <c r="C46" s="344"/>
      <c r="D46" s="345"/>
      <c r="E46" s="345"/>
      <c r="F46" s="344"/>
      <c r="G46" s="346"/>
      <c r="H46" s="336" t="s">
        <v>96</v>
      </c>
      <c r="I46" s="347"/>
      <c r="J46" s="348"/>
      <c r="K46" s="349"/>
      <c r="L46" s="347"/>
      <c r="M46" s="349"/>
      <c r="N46" s="350"/>
      <c r="O46" s="350"/>
      <c r="P46" s="347"/>
      <c r="Q46" s="347" t="s">
        <v>306</v>
      </c>
      <c r="R46" s="347"/>
      <c r="S46" s="351"/>
      <c r="T46" s="352"/>
      <c r="U46" s="13"/>
    </row>
    <row r="47" spans="1:22" x14ac:dyDescent="0.25">
      <c r="A47" s="765"/>
      <c r="B47" s="421">
        <v>3</v>
      </c>
      <c r="C47" s="344"/>
      <c r="D47" s="345"/>
      <c r="E47" s="345"/>
      <c r="F47" s="344"/>
      <c r="G47" s="346"/>
      <c r="H47" s="336"/>
      <c r="I47" s="347"/>
      <c r="J47" s="348"/>
      <c r="K47" s="349"/>
      <c r="L47" s="347"/>
      <c r="M47" s="349"/>
      <c r="N47" s="350"/>
      <c r="O47" s="350"/>
      <c r="P47" s="347"/>
      <c r="Q47" s="347"/>
      <c r="R47" s="347"/>
      <c r="S47" s="351"/>
      <c r="T47" s="352"/>
      <c r="U47" s="13"/>
    </row>
    <row r="48" spans="1:22" x14ac:dyDescent="0.25">
      <c r="A48" s="765"/>
      <c r="B48" s="421">
        <v>4</v>
      </c>
      <c r="C48" s="344"/>
      <c r="D48" s="345"/>
      <c r="E48" s="345"/>
      <c r="F48" s="344"/>
      <c r="G48" s="346"/>
      <c r="H48" s="336"/>
      <c r="I48" s="347"/>
      <c r="J48" s="348"/>
      <c r="K48" s="349"/>
      <c r="L48" s="347"/>
      <c r="M48" s="349"/>
      <c r="N48" s="350"/>
      <c r="O48" s="350"/>
      <c r="P48" s="347"/>
      <c r="Q48" s="347"/>
      <c r="R48" s="347"/>
      <c r="S48" s="351"/>
      <c r="T48" s="352"/>
      <c r="U48" s="13"/>
    </row>
    <row r="49" spans="1:21" x14ac:dyDescent="0.25">
      <c r="A49" s="765"/>
      <c r="B49" s="421">
        <v>5</v>
      </c>
      <c r="C49" s="344"/>
      <c r="D49" s="345"/>
      <c r="E49" s="345"/>
      <c r="F49" s="344"/>
      <c r="G49" s="346"/>
      <c r="H49" s="336"/>
      <c r="I49" s="347"/>
      <c r="J49" s="348"/>
      <c r="K49" s="349"/>
      <c r="L49" s="347"/>
      <c r="M49" s="349"/>
      <c r="N49" s="350"/>
      <c r="O49" s="350"/>
      <c r="P49" s="347"/>
      <c r="Q49" s="347"/>
      <c r="R49" s="347"/>
      <c r="S49" s="351"/>
      <c r="T49" s="352"/>
      <c r="U49" s="13"/>
    </row>
    <row r="50" spans="1:21" x14ac:dyDescent="0.25">
      <c r="A50" s="765"/>
      <c r="B50" s="421">
        <v>6</v>
      </c>
      <c r="C50" s="344"/>
      <c r="D50" s="345"/>
      <c r="E50" s="345"/>
      <c r="F50" s="344"/>
      <c r="G50" s="346"/>
      <c r="H50" s="336"/>
      <c r="I50" s="347"/>
      <c r="J50" s="348"/>
      <c r="K50" s="349"/>
      <c r="L50" s="347"/>
      <c r="M50" s="349"/>
      <c r="N50" s="350"/>
      <c r="O50" s="350"/>
      <c r="P50" s="347"/>
      <c r="Q50" s="347"/>
      <c r="R50" s="347"/>
      <c r="S50" s="351"/>
      <c r="T50" s="352"/>
      <c r="U50" s="13"/>
    </row>
    <row r="51" spans="1:21" x14ac:dyDescent="0.25">
      <c r="A51" s="765"/>
      <c r="B51" s="421">
        <v>7</v>
      </c>
      <c r="C51" s="344"/>
      <c r="D51" s="345"/>
      <c r="E51" s="345"/>
      <c r="F51" s="344"/>
      <c r="G51" s="346"/>
      <c r="H51" s="336"/>
      <c r="I51" s="347"/>
      <c r="J51" s="348"/>
      <c r="K51" s="349"/>
      <c r="L51" s="347"/>
      <c r="M51" s="349"/>
      <c r="N51" s="350"/>
      <c r="O51" s="350"/>
      <c r="P51" s="347"/>
      <c r="Q51" s="347"/>
      <c r="R51" s="347"/>
      <c r="S51" s="351"/>
      <c r="T51" s="352"/>
      <c r="U51" s="13"/>
    </row>
    <row r="52" spans="1:21" x14ac:dyDescent="0.25">
      <c r="A52" s="765"/>
      <c r="B52" s="421">
        <v>8</v>
      </c>
      <c r="C52" s="344"/>
      <c r="D52" s="345"/>
      <c r="E52" s="345"/>
      <c r="F52" s="344"/>
      <c r="G52" s="346"/>
      <c r="H52" s="336"/>
      <c r="I52" s="347"/>
      <c r="J52" s="348"/>
      <c r="K52" s="349"/>
      <c r="L52" s="347"/>
      <c r="M52" s="349"/>
      <c r="N52" s="350"/>
      <c r="O52" s="350"/>
      <c r="P52" s="347"/>
      <c r="Q52" s="347"/>
      <c r="R52" s="347"/>
      <c r="S52" s="351"/>
      <c r="T52" s="352"/>
      <c r="U52" s="13"/>
    </row>
    <row r="53" spans="1:21" x14ac:dyDescent="0.25">
      <c r="A53" s="765"/>
      <c r="B53" s="421">
        <v>9</v>
      </c>
      <c r="C53" s="344"/>
      <c r="D53" s="345"/>
      <c r="E53" s="345"/>
      <c r="F53" s="344"/>
      <c r="G53" s="346"/>
      <c r="H53" s="336"/>
      <c r="I53" s="347"/>
      <c r="J53" s="348"/>
      <c r="K53" s="349"/>
      <c r="L53" s="347"/>
      <c r="M53" s="349"/>
      <c r="N53" s="350"/>
      <c r="O53" s="350"/>
      <c r="P53" s="347"/>
      <c r="Q53" s="347"/>
      <c r="R53" s="347"/>
      <c r="S53" s="351"/>
      <c r="T53" s="352"/>
      <c r="U53" s="13"/>
    </row>
    <row r="54" spans="1:21" x14ac:dyDescent="0.25">
      <c r="A54" s="765"/>
      <c r="B54" s="422">
        <v>10</v>
      </c>
      <c r="C54" s="354"/>
      <c r="D54" s="355"/>
      <c r="E54" s="355"/>
      <c r="F54" s="354"/>
      <c r="G54" s="356"/>
      <c r="H54" s="423"/>
      <c r="I54" s="357"/>
      <c r="J54" s="358"/>
      <c r="K54" s="359"/>
      <c r="L54" s="357"/>
      <c r="M54" s="359"/>
      <c r="N54" s="390"/>
      <c r="O54" s="390"/>
      <c r="P54" s="357"/>
      <c r="Q54" s="357"/>
      <c r="R54" s="357"/>
      <c r="S54" s="363"/>
      <c r="T54" s="364"/>
      <c r="U54" s="13"/>
    </row>
    <row r="55" spans="1:21" ht="24.75" x14ac:dyDescent="0.25">
      <c r="A55" s="310"/>
      <c r="B55" s="295"/>
      <c r="C55" s="295"/>
      <c r="D55" s="295"/>
      <c r="E55" s="368" t="s">
        <v>307</v>
      </c>
      <c r="F55" s="369">
        <f>COUNTA(F45:F54)</f>
        <v>0</v>
      </c>
      <c r="G55" s="370">
        <f>COUNTA(G45:G54)</f>
        <v>0</v>
      </c>
      <c r="H55" s="375"/>
      <c r="I55" s="375"/>
      <c r="J55" s="376"/>
      <c r="K55" s="375"/>
      <c r="L55" s="724" t="s">
        <v>308</v>
      </c>
      <c r="M55" s="724"/>
      <c r="N55" s="373">
        <f>SUM(N45:N54)</f>
        <v>0</v>
      </c>
      <c r="O55" s="374">
        <f>SUM(O45:O54)</f>
        <v>0</v>
      </c>
      <c r="P55" s="295"/>
      <c r="R55" s="295"/>
      <c r="S55" s="314"/>
      <c r="T55" s="379"/>
      <c r="U55" s="380"/>
    </row>
    <row r="56" spans="1:21" ht="25.5" customHeight="1" x14ac:dyDescent="0.25">
      <c r="A56" s="310"/>
      <c r="B56" s="295"/>
      <c r="C56" s="295"/>
      <c r="D56" s="295"/>
      <c r="E56" s="391"/>
      <c r="F56" s="392"/>
      <c r="G56" s="392"/>
      <c r="H56" s="375"/>
      <c r="I56" s="375"/>
      <c r="J56" s="376"/>
      <c r="K56" s="375"/>
      <c r="L56" s="725" t="s">
        <v>309</v>
      </c>
      <c r="M56" s="725"/>
      <c r="N56" s="377">
        <f>SUMIF(M45:M54,"&lt;=31/12/2025",N45:N54)</f>
        <v>0</v>
      </c>
      <c r="O56" s="378">
        <f>SUMIF(M45:M54,"&lt;=31/12/2025",O45:O54)</f>
        <v>0</v>
      </c>
      <c r="P56" s="295"/>
      <c r="R56" s="295"/>
      <c r="S56" s="314"/>
      <c r="T56" s="379"/>
      <c r="U56" s="380"/>
    </row>
    <row r="57" spans="1:21" ht="25.5" customHeight="1" x14ac:dyDescent="0.25">
      <c r="A57" s="310"/>
      <c r="B57" s="295"/>
      <c r="C57" s="295"/>
      <c r="D57" s="295"/>
      <c r="E57" s="391"/>
      <c r="F57" s="392"/>
      <c r="G57" s="392"/>
      <c r="H57" s="375"/>
      <c r="I57" s="375"/>
      <c r="J57" s="376"/>
      <c r="K57" s="375"/>
      <c r="L57" s="726" t="s">
        <v>310</v>
      </c>
      <c r="M57" s="726"/>
      <c r="N57" s="382">
        <f>SUMIF(M45:M54,"&gt;31/12/2025",N45:N54)</f>
        <v>0</v>
      </c>
      <c r="O57" s="383">
        <f>SUMIF(M45:M54,"&gt;31/12/2025",O45:O54)</f>
        <v>0</v>
      </c>
      <c r="P57" s="295"/>
      <c r="R57" s="295"/>
      <c r="S57" s="314"/>
      <c r="T57" s="379"/>
      <c r="U57" s="380"/>
    </row>
    <row r="58" spans="1:21" x14ac:dyDescent="0.25">
      <c r="A58" s="385"/>
      <c r="B58" s="294"/>
      <c r="C58" s="131"/>
      <c r="D58" s="131"/>
      <c r="E58" s="131"/>
      <c r="F58" s="294"/>
      <c r="G58" s="131"/>
      <c r="H58" s="131"/>
      <c r="I58" s="294"/>
      <c r="J58" s="294"/>
      <c r="K58" s="131"/>
      <c r="L58" s="131"/>
      <c r="M58" s="131"/>
      <c r="N58" s="131"/>
      <c r="O58" s="131"/>
      <c r="P58" s="131"/>
      <c r="Q58" s="131"/>
      <c r="R58" s="131"/>
      <c r="S58" s="388"/>
      <c r="T58" s="389"/>
      <c r="U58" s="136"/>
    </row>
    <row r="59" spans="1:21" x14ac:dyDescent="0.25">
      <c r="A59" s="304"/>
      <c r="B59" s="9"/>
      <c r="C59" s="6"/>
      <c r="D59" s="6"/>
      <c r="E59" s="6"/>
      <c r="F59" s="9"/>
      <c r="G59" s="6"/>
      <c r="H59" s="6"/>
      <c r="I59" s="9"/>
      <c r="J59" s="9"/>
      <c r="K59" s="6"/>
      <c r="L59" s="6"/>
      <c r="M59" s="6"/>
      <c r="N59" s="6"/>
      <c r="O59" s="6"/>
      <c r="P59" s="6"/>
      <c r="Q59" s="6"/>
      <c r="R59" s="6"/>
      <c r="S59" s="305"/>
      <c r="T59" s="305"/>
      <c r="U59" s="10"/>
    </row>
    <row r="60" spans="1:21" ht="27.75" x14ac:dyDescent="0.25">
      <c r="A60" s="413" t="s">
        <v>10</v>
      </c>
      <c r="B60" s="734" t="s">
        <v>101</v>
      </c>
      <c r="C60" s="734"/>
      <c r="E60" s="770" t="s">
        <v>271</v>
      </c>
      <c r="F60" s="770"/>
      <c r="G60" s="736">
        <f>VLOOKUP(B60,'Urbano.Piano inv. forn'!$D$105:$H$124,3,FALSE())</f>
        <v>0</v>
      </c>
      <c r="H60" s="736"/>
      <c r="I60" s="1"/>
      <c r="J60" s="770" t="s">
        <v>272</v>
      </c>
      <c r="K60" s="770"/>
      <c r="L60" s="736">
        <f>VLOOKUP(B60,'Urbano.Piano inv. forn'!$D$105:$H$124,4,FALSE())</f>
        <v>0</v>
      </c>
      <c r="M60" s="736"/>
      <c r="O60" s="414" t="s">
        <v>273</v>
      </c>
      <c r="P60" s="308"/>
      <c r="R60" s="415" t="s">
        <v>274</v>
      </c>
      <c r="S60" s="727"/>
      <c r="T60" s="727"/>
      <c r="U60" s="13"/>
    </row>
    <row r="61" spans="1:21" x14ac:dyDescent="0.25">
      <c r="A61" s="310"/>
      <c r="B61" s="311"/>
      <c r="C61" s="311"/>
      <c r="E61" s="312"/>
      <c r="F61" s="312"/>
      <c r="G61" s="313"/>
      <c r="H61" s="313"/>
      <c r="I61" s="1"/>
      <c r="J61" s="312"/>
      <c r="K61" s="312"/>
      <c r="L61" s="313"/>
      <c r="M61" s="313"/>
      <c r="O61" s="314"/>
      <c r="R61" s="295"/>
      <c r="S61" s="315"/>
      <c r="U61" s="316"/>
    </row>
    <row r="62" spans="1:21" ht="30.75" customHeight="1" x14ac:dyDescent="0.25">
      <c r="A62" s="766" t="s">
        <v>15</v>
      </c>
      <c r="B62" s="766"/>
      <c r="C62" s="766"/>
      <c r="D62" s="766"/>
      <c r="E62" s="729">
        <f>VLOOKUP(B60,'Urbano.Piano inv. forn'!$D$105:$V$124,17,FALSE())</f>
        <v>0</v>
      </c>
      <c r="F62" s="729"/>
      <c r="G62" s="729"/>
      <c r="H62" s="729"/>
      <c r="I62" s="1"/>
      <c r="J62" s="767" t="s">
        <v>61</v>
      </c>
      <c r="K62" s="767"/>
      <c r="L62" s="729">
        <f>VLOOKUP(B60,'Urbano.Piano inv. forn'!$D$105:$V$124,19,FALSE())</f>
        <v>0</v>
      </c>
      <c r="M62" s="729"/>
      <c r="N62" s="317"/>
      <c r="O62" s="415" t="s">
        <v>17</v>
      </c>
      <c r="P62" s="319">
        <f>L62+E62</f>
        <v>0</v>
      </c>
      <c r="R62" s="415" t="s">
        <v>275</v>
      </c>
      <c r="S62" s="727"/>
      <c r="T62" s="727"/>
      <c r="U62" s="316"/>
    </row>
    <row r="63" spans="1:21" x14ac:dyDescent="0.25">
      <c r="A63" s="320"/>
      <c r="B63" s="321"/>
      <c r="C63" s="321"/>
      <c r="D63" s="321"/>
      <c r="E63" s="322"/>
      <c r="F63" s="322"/>
      <c r="G63" s="322"/>
      <c r="H63" s="322"/>
      <c r="I63" s="1"/>
      <c r="J63" s="312"/>
      <c r="K63" s="312"/>
      <c r="L63" s="322"/>
      <c r="M63" s="322"/>
      <c r="N63" s="317"/>
      <c r="O63" s="295"/>
      <c r="P63" s="317"/>
      <c r="R63" s="295"/>
      <c r="S63" s="323"/>
      <c r="T63" s="323"/>
      <c r="U63" s="13"/>
    </row>
    <row r="64" spans="1:21" ht="46.35" customHeight="1" x14ac:dyDescent="0.25">
      <c r="A64" s="768" t="s">
        <v>276</v>
      </c>
      <c r="B64" s="769" t="s">
        <v>277</v>
      </c>
      <c r="C64" s="769" t="s">
        <v>278</v>
      </c>
      <c r="D64" s="416" t="s">
        <v>279</v>
      </c>
      <c r="E64" s="417" t="s">
        <v>280</v>
      </c>
      <c r="F64" s="416" t="s">
        <v>281</v>
      </c>
      <c r="G64" s="416" t="s">
        <v>282</v>
      </c>
      <c r="H64" s="418" t="s">
        <v>235</v>
      </c>
      <c r="I64" s="418" t="s">
        <v>283</v>
      </c>
      <c r="J64" s="418" t="s">
        <v>284</v>
      </c>
      <c r="K64" s="418" t="s">
        <v>285</v>
      </c>
      <c r="L64" s="418" t="s">
        <v>286</v>
      </c>
      <c r="M64" s="418" t="s">
        <v>287</v>
      </c>
      <c r="N64" s="418" t="s">
        <v>288</v>
      </c>
      <c r="O64" s="418" t="s">
        <v>289</v>
      </c>
      <c r="P64" s="418" t="s">
        <v>290</v>
      </c>
      <c r="Q64" s="418" t="s">
        <v>291</v>
      </c>
      <c r="R64" s="418" t="s">
        <v>292</v>
      </c>
      <c r="S64" s="418" t="s">
        <v>293</v>
      </c>
      <c r="T64" s="771" t="s">
        <v>294</v>
      </c>
      <c r="U64" s="328"/>
    </row>
    <row r="65" spans="1:21" ht="24" x14ac:dyDescent="0.25">
      <c r="A65" s="768"/>
      <c r="B65" s="769"/>
      <c r="C65" s="769"/>
      <c r="D65" s="419" t="s">
        <v>295</v>
      </c>
      <c r="E65" s="419" t="s">
        <v>296</v>
      </c>
      <c r="F65" s="419" t="s">
        <v>297</v>
      </c>
      <c r="G65" s="419" t="s">
        <v>297</v>
      </c>
      <c r="H65" s="419" t="s">
        <v>96</v>
      </c>
      <c r="I65" s="419" t="s">
        <v>34</v>
      </c>
      <c r="J65" s="419" t="s">
        <v>299</v>
      </c>
      <c r="K65" s="419" t="s">
        <v>300</v>
      </c>
      <c r="L65" s="419" t="s">
        <v>301</v>
      </c>
      <c r="M65" s="419" t="s">
        <v>300</v>
      </c>
      <c r="N65" s="419" t="s">
        <v>302</v>
      </c>
      <c r="O65" s="419" t="s">
        <v>266</v>
      </c>
      <c r="P65" s="419" t="s">
        <v>303</v>
      </c>
      <c r="Q65" s="419" t="s">
        <v>304</v>
      </c>
      <c r="R65" s="419" t="s">
        <v>305</v>
      </c>
      <c r="S65" s="419" t="s">
        <v>305</v>
      </c>
      <c r="T65" s="771"/>
      <c r="U65" s="328"/>
    </row>
    <row r="66" spans="1:21" x14ac:dyDescent="0.25">
      <c r="A66" s="765" t="str">
        <f>B60</f>
        <v>urb.i.5</v>
      </c>
      <c r="B66" s="420">
        <v>1</v>
      </c>
      <c r="C66" s="333"/>
      <c r="D66" s="334"/>
      <c r="E66" s="334"/>
      <c r="F66" s="333"/>
      <c r="G66" s="335"/>
      <c r="H66" s="336" t="s">
        <v>96</v>
      </c>
      <c r="I66" s="337"/>
      <c r="J66" s="338"/>
      <c r="K66" s="339"/>
      <c r="L66" s="337"/>
      <c r="M66" s="339"/>
      <c r="N66" s="340"/>
      <c r="O66" s="340"/>
      <c r="P66" s="337"/>
      <c r="Q66" s="337"/>
      <c r="R66" s="337"/>
      <c r="S66" s="341"/>
      <c r="T66" s="342"/>
      <c r="U66" s="13"/>
    </row>
    <row r="67" spans="1:21" x14ac:dyDescent="0.25">
      <c r="A67" s="765"/>
      <c r="B67" s="421">
        <v>2</v>
      </c>
      <c r="C67" s="344"/>
      <c r="D67" s="345"/>
      <c r="E67" s="345"/>
      <c r="F67" s="344"/>
      <c r="G67" s="346"/>
      <c r="H67" s="336" t="s">
        <v>96</v>
      </c>
      <c r="I67" s="347"/>
      <c r="J67" s="348"/>
      <c r="K67" s="349"/>
      <c r="L67" s="347"/>
      <c r="M67" s="349"/>
      <c r="N67" s="350"/>
      <c r="O67" s="350"/>
      <c r="P67" s="347"/>
      <c r="Q67" s="347" t="s">
        <v>306</v>
      </c>
      <c r="R67" s="347"/>
      <c r="S67" s="351"/>
      <c r="T67" s="352"/>
      <c r="U67" s="13"/>
    </row>
    <row r="68" spans="1:21" x14ac:dyDescent="0.25">
      <c r="A68" s="765"/>
      <c r="B68" s="421">
        <v>3</v>
      </c>
      <c r="C68" s="344"/>
      <c r="D68" s="345"/>
      <c r="E68" s="345"/>
      <c r="F68" s="344"/>
      <c r="G68" s="346"/>
      <c r="H68" s="336"/>
      <c r="I68" s="347"/>
      <c r="J68" s="348"/>
      <c r="K68" s="349"/>
      <c r="L68" s="347"/>
      <c r="M68" s="349"/>
      <c r="N68" s="350"/>
      <c r="O68" s="350"/>
      <c r="P68" s="347"/>
      <c r="Q68" s="347"/>
      <c r="R68" s="347"/>
      <c r="S68" s="351"/>
      <c r="T68" s="352"/>
      <c r="U68" s="13"/>
    </row>
    <row r="69" spans="1:21" x14ac:dyDescent="0.25">
      <c r="A69" s="765"/>
      <c r="B69" s="421">
        <v>4</v>
      </c>
      <c r="C69" s="344"/>
      <c r="D69" s="345"/>
      <c r="E69" s="345"/>
      <c r="F69" s="344"/>
      <c r="G69" s="346"/>
      <c r="H69" s="336"/>
      <c r="I69" s="347"/>
      <c r="J69" s="348"/>
      <c r="K69" s="349"/>
      <c r="L69" s="347"/>
      <c r="M69" s="349"/>
      <c r="N69" s="350"/>
      <c r="O69" s="350"/>
      <c r="P69" s="347"/>
      <c r="Q69" s="347"/>
      <c r="R69" s="347"/>
      <c r="S69" s="351"/>
      <c r="T69" s="352"/>
      <c r="U69" s="13"/>
    </row>
    <row r="70" spans="1:21" x14ac:dyDescent="0.25">
      <c r="A70" s="765"/>
      <c r="B70" s="421">
        <v>5</v>
      </c>
      <c r="C70" s="344"/>
      <c r="D70" s="345"/>
      <c r="E70" s="345"/>
      <c r="F70" s="344"/>
      <c r="G70" s="346"/>
      <c r="H70" s="336"/>
      <c r="I70" s="347"/>
      <c r="J70" s="348"/>
      <c r="K70" s="349"/>
      <c r="L70" s="347"/>
      <c r="M70" s="349"/>
      <c r="N70" s="350"/>
      <c r="O70" s="350"/>
      <c r="P70" s="347"/>
      <c r="Q70" s="347"/>
      <c r="R70" s="347"/>
      <c r="S70" s="351"/>
      <c r="T70" s="352"/>
      <c r="U70" s="13"/>
    </row>
    <row r="71" spans="1:21" x14ac:dyDescent="0.25">
      <c r="A71" s="765"/>
      <c r="B71" s="421">
        <v>6</v>
      </c>
      <c r="C71" s="344"/>
      <c r="D71" s="345"/>
      <c r="E71" s="345"/>
      <c r="F71" s="344"/>
      <c r="G71" s="346"/>
      <c r="H71" s="336"/>
      <c r="I71" s="347"/>
      <c r="J71" s="348"/>
      <c r="K71" s="349"/>
      <c r="L71" s="347"/>
      <c r="M71" s="349"/>
      <c r="N71" s="350"/>
      <c r="O71" s="350"/>
      <c r="P71" s="347"/>
      <c r="Q71" s="347"/>
      <c r="R71" s="347"/>
      <c r="S71" s="351"/>
      <c r="T71" s="352"/>
      <c r="U71" s="13"/>
    </row>
    <row r="72" spans="1:21" x14ac:dyDescent="0.25">
      <c r="A72" s="765"/>
      <c r="B72" s="421">
        <v>7</v>
      </c>
      <c r="C72" s="344"/>
      <c r="D72" s="345"/>
      <c r="E72" s="345"/>
      <c r="F72" s="344"/>
      <c r="G72" s="346"/>
      <c r="H72" s="336"/>
      <c r="I72" s="347"/>
      <c r="J72" s="348"/>
      <c r="K72" s="349"/>
      <c r="L72" s="347"/>
      <c r="M72" s="349"/>
      <c r="N72" s="350"/>
      <c r="O72" s="350"/>
      <c r="P72" s="347"/>
      <c r="Q72" s="347"/>
      <c r="R72" s="347"/>
      <c r="S72" s="351"/>
      <c r="T72" s="352"/>
      <c r="U72" s="13"/>
    </row>
    <row r="73" spans="1:21" x14ac:dyDescent="0.25">
      <c r="A73" s="765"/>
      <c r="B73" s="421">
        <v>8</v>
      </c>
      <c r="C73" s="344"/>
      <c r="D73" s="345"/>
      <c r="E73" s="345"/>
      <c r="F73" s="344"/>
      <c r="G73" s="346"/>
      <c r="H73" s="336"/>
      <c r="I73" s="347"/>
      <c r="J73" s="348"/>
      <c r="K73" s="349"/>
      <c r="L73" s="347"/>
      <c r="M73" s="349"/>
      <c r="N73" s="350"/>
      <c r="O73" s="350"/>
      <c r="P73" s="347"/>
      <c r="Q73" s="347"/>
      <c r="R73" s="347"/>
      <c r="S73" s="351"/>
      <c r="T73" s="352"/>
      <c r="U73" s="13"/>
    </row>
    <row r="74" spans="1:21" x14ac:dyDescent="0.25">
      <c r="A74" s="765"/>
      <c r="B74" s="421">
        <v>9</v>
      </c>
      <c r="C74" s="344"/>
      <c r="D74" s="345"/>
      <c r="E74" s="345"/>
      <c r="F74" s="344"/>
      <c r="G74" s="346"/>
      <c r="H74" s="336"/>
      <c r="I74" s="347"/>
      <c r="J74" s="348"/>
      <c r="K74" s="349"/>
      <c r="L74" s="347"/>
      <c r="M74" s="349"/>
      <c r="N74" s="350"/>
      <c r="O74" s="350"/>
      <c r="P74" s="347"/>
      <c r="Q74" s="347"/>
      <c r="R74" s="347"/>
      <c r="S74" s="351"/>
      <c r="T74" s="352"/>
      <c r="U74" s="13"/>
    </row>
    <row r="75" spans="1:21" x14ac:dyDescent="0.25">
      <c r="A75" s="765"/>
      <c r="B75" s="422">
        <v>10</v>
      </c>
      <c r="C75" s="354"/>
      <c r="D75" s="355"/>
      <c r="E75" s="355"/>
      <c r="F75" s="354"/>
      <c r="G75" s="356"/>
      <c r="H75" s="423"/>
      <c r="I75" s="357"/>
      <c r="J75" s="358"/>
      <c r="K75" s="359"/>
      <c r="L75" s="357"/>
      <c r="M75" s="359"/>
      <c r="N75" s="390"/>
      <c r="O75" s="390"/>
      <c r="P75" s="357"/>
      <c r="Q75" s="357"/>
      <c r="R75" s="357"/>
      <c r="S75" s="363"/>
      <c r="T75" s="364"/>
      <c r="U75" s="13"/>
    </row>
    <row r="76" spans="1:21" ht="24.75" x14ac:dyDescent="0.25">
      <c r="A76" s="310"/>
      <c r="B76" s="295"/>
      <c r="C76" s="295"/>
      <c r="D76" s="295"/>
      <c r="E76" s="368" t="s">
        <v>307</v>
      </c>
      <c r="F76" s="369">
        <f>COUNTA(F66:F75)</f>
        <v>0</v>
      </c>
      <c r="G76" s="370">
        <f>COUNTA(G66:G75)</f>
        <v>0</v>
      </c>
      <c r="H76" s="375"/>
      <c r="I76" s="375"/>
      <c r="J76" s="376"/>
      <c r="K76" s="375"/>
      <c r="L76" s="724" t="s">
        <v>308</v>
      </c>
      <c r="M76" s="724"/>
      <c r="N76" s="373">
        <f>SUM(N66:N75)</f>
        <v>0</v>
      </c>
      <c r="O76" s="374">
        <f>SUM(O66:O75)</f>
        <v>0</v>
      </c>
      <c r="P76" s="295"/>
      <c r="R76" s="295"/>
      <c r="S76" s="314"/>
      <c r="T76" s="379"/>
      <c r="U76" s="380"/>
    </row>
    <row r="77" spans="1:21" ht="23.25" customHeight="1" x14ac:dyDescent="0.25">
      <c r="A77" s="310"/>
      <c r="B77" s="295"/>
      <c r="C77" s="295"/>
      <c r="D77" s="295"/>
      <c r="E77" s="391"/>
      <c r="F77" s="392"/>
      <c r="G77" s="392"/>
      <c r="H77" s="375"/>
      <c r="I77" s="375"/>
      <c r="J77" s="376"/>
      <c r="K77" s="375"/>
      <c r="L77" s="725" t="s">
        <v>309</v>
      </c>
      <c r="M77" s="725"/>
      <c r="N77" s="377">
        <f>SUMIF(M66:M75,"&lt;=31/12/2025",N66:N75)</f>
        <v>0</v>
      </c>
      <c r="O77" s="378">
        <f>SUMIF(M66:M75,"&lt;=31/12/2025",O66:O75)</f>
        <v>0</v>
      </c>
      <c r="P77" s="295"/>
      <c r="R77" s="295"/>
      <c r="S77" s="314"/>
      <c r="T77" s="379"/>
      <c r="U77" s="380"/>
    </row>
    <row r="78" spans="1:21" ht="23.25" customHeight="1" x14ac:dyDescent="0.25">
      <c r="A78" s="310"/>
      <c r="B78" s="295"/>
      <c r="C78" s="295"/>
      <c r="D78" s="295"/>
      <c r="E78" s="391"/>
      <c r="F78" s="392"/>
      <c r="G78" s="392"/>
      <c r="H78" s="375"/>
      <c r="I78" s="375"/>
      <c r="J78" s="376"/>
      <c r="K78" s="375"/>
      <c r="L78" s="726" t="s">
        <v>310</v>
      </c>
      <c r="M78" s="726"/>
      <c r="N78" s="382">
        <f>SUMIF(M66:M75,"&gt;31/12/2025",N66:N75)</f>
        <v>0</v>
      </c>
      <c r="O78" s="383">
        <f>SUMIF(M66:M75,"&gt;31/12/2025",O66:O75)</f>
        <v>0</v>
      </c>
      <c r="P78" s="295"/>
      <c r="R78" s="295"/>
      <c r="S78" s="314"/>
      <c r="T78" s="379"/>
      <c r="U78" s="380"/>
    </row>
    <row r="79" spans="1:21" x14ac:dyDescent="0.25">
      <c r="A79" s="385"/>
      <c r="B79" s="294"/>
      <c r="C79" s="131"/>
      <c r="D79" s="131"/>
      <c r="E79" s="131"/>
      <c r="F79" s="294"/>
      <c r="G79" s="131"/>
      <c r="H79" s="131"/>
      <c r="I79" s="294"/>
      <c r="J79" s="294"/>
      <c r="K79" s="131"/>
      <c r="L79" s="131"/>
      <c r="M79" s="131"/>
      <c r="N79" s="131"/>
      <c r="O79" s="131"/>
      <c r="P79" s="131"/>
      <c r="Q79" s="131"/>
      <c r="R79" s="131"/>
      <c r="S79" s="388"/>
      <c r="T79" s="389"/>
      <c r="U79" s="136"/>
    </row>
    <row r="80" spans="1:21" x14ac:dyDescent="0.25">
      <c r="A80" s="304"/>
      <c r="B80" s="9"/>
      <c r="C80" s="6"/>
      <c r="D80" s="6"/>
      <c r="E80" s="6"/>
      <c r="F80" s="9"/>
      <c r="G80" s="6"/>
      <c r="H80" s="6"/>
      <c r="I80" s="9"/>
      <c r="J80" s="9"/>
      <c r="K80" s="6"/>
      <c r="L80" s="6"/>
      <c r="M80" s="6"/>
      <c r="N80" s="6"/>
      <c r="O80" s="6"/>
      <c r="P80" s="6"/>
      <c r="Q80" s="6"/>
      <c r="R80" s="6"/>
      <c r="S80" s="305"/>
      <c r="T80" s="305"/>
      <c r="U80" s="10"/>
    </row>
    <row r="81" spans="1:21" ht="27.75" x14ac:dyDescent="0.25">
      <c r="A81" s="413" t="s">
        <v>10</v>
      </c>
      <c r="B81" s="734" t="s">
        <v>101</v>
      </c>
      <c r="C81" s="734"/>
      <c r="E81" s="770" t="s">
        <v>271</v>
      </c>
      <c r="F81" s="770"/>
      <c r="G81" s="736">
        <f>VLOOKUP(B81,'Urbano.Piano inv. forn'!$D$105:$H$124,3,FALSE())</f>
        <v>0</v>
      </c>
      <c r="H81" s="736"/>
      <c r="I81" s="1"/>
      <c r="J81" s="770" t="s">
        <v>272</v>
      </c>
      <c r="K81" s="770"/>
      <c r="L81" s="736">
        <f>VLOOKUP(B81,'Urbano.Piano inv. forn'!$D$105:$H$124,4,FALSE())</f>
        <v>0</v>
      </c>
      <c r="M81" s="736"/>
      <c r="O81" s="414" t="s">
        <v>273</v>
      </c>
      <c r="P81" s="308"/>
      <c r="R81" s="415" t="s">
        <v>274</v>
      </c>
      <c r="S81" s="727"/>
      <c r="T81" s="727"/>
      <c r="U81" s="13"/>
    </row>
    <row r="82" spans="1:21" x14ac:dyDescent="0.25">
      <c r="A82" s="310"/>
      <c r="B82" s="311"/>
      <c r="C82" s="311"/>
      <c r="E82" s="312"/>
      <c r="F82" s="312"/>
      <c r="G82" s="313"/>
      <c r="H82" s="313"/>
      <c r="I82" s="1"/>
      <c r="J82" s="312"/>
      <c r="K82" s="312"/>
      <c r="L82" s="313"/>
      <c r="M82" s="313"/>
      <c r="O82" s="314"/>
      <c r="R82" s="295"/>
      <c r="S82" s="315"/>
      <c r="U82" s="316"/>
    </row>
    <row r="83" spans="1:21" ht="29.25" customHeight="1" x14ac:dyDescent="0.25">
      <c r="A83" s="766" t="s">
        <v>15</v>
      </c>
      <c r="B83" s="766"/>
      <c r="C83" s="766"/>
      <c r="D83" s="766"/>
      <c r="E83" s="729">
        <f>VLOOKUP(B81,'Urbano.Piano inv. forn'!$D$105:$V$124,17,FALSE())</f>
        <v>0</v>
      </c>
      <c r="F83" s="729"/>
      <c r="G83" s="729"/>
      <c r="H83" s="729"/>
      <c r="I83" s="1"/>
      <c r="J83" s="767" t="s">
        <v>61</v>
      </c>
      <c r="K83" s="767"/>
      <c r="L83" s="729">
        <f>VLOOKUP(B81,'Urbano.Piano inv. forn'!$D$105:$V$124,19,FALSE())</f>
        <v>0</v>
      </c>
      <c r="M83" s="729"/>
      <c r="N83" s="317"/>
      <c r="O83" s="415" t="s">
        <v>17</v>
      </c>
      <c r="P83" s="319">
        <f>L83+E83</f>
        <v>0</v>
      </c>
      <c r="R83" s="415" t="s">
        <v>275</v>
      </c>
      <c r="S83" s="727"/>
      <c r="T83" s="727"/>
      <c r="U83" s="316"/>
    </row>
    <row r="84" spans="1:21" x14ac:dyDescent="0.25">
      <c r="A84" s="320"/>
      <c r="B84" s="321"/>
      <c r="C84" s="321"/>
      <c r="D84" s="321"/>
      <c r="E84" s="322"/>
      <c r="F84" s="322"/>
      <c r="G84" s="322"/>
      <c r="H84" s="322"/>
      <c r="I84" s="1"/>
      <c r="J84" s="312"/>
      <c r="K84" s="312"/>
      <c r="L84" s="322"/>
      <c r="M84" s="322"/>
      <c r="N84" s="317"/>
      <c r="O84" s="295"/>
      <c r="P84" s="317"/>
      <c r="R84" s="295"/>
      <c r="S84" s="323"/>
      <c r="T84" s="323"/>
      <c r="U84" s="13"/>
    </row>
    <row r="85" spans="1:21" ht="46.35" customHeight="1" x14ac:dyDescent="0.25">
      <c r="A85" s="768" t="s">
        <v>276</v>
      </c>
      <c r="B85" s="769" t="s">
        <v>277</v>
      </c>
      <c r="C85" s="769" t="s">
        <v>278</v>
      </c>
      <c r="D85" s="416" t="s">
        <v>279</v>
      </c>
      <c r="E85" s="417" t="s">
        <v>280</v>
      </c>
      <c r="F85" s="416" t="s">
        <v>281</v>
      </c>
      <c r="G85" s="416" t="s">
        <v>282</v>
      </c>
      <c r="H85" s="418" t="s">
        <v>235</v>
      </c>
      <c r="I85" s="418" t="s">
        <v>283</v>
      </c>
      <c r="J85" s="418" t="s">
        <v>284</v>
      </c>
      <c r="K85" s="418" t="s">
        <v>285</v>
      </c>
      <c r="L85" s="418" t="s">
        <v>286</v>
      </c>
      <c r="M85" s="418" t="s">
        <v>287</v>
      </c>
      <c r="N85" s="418" t="s">
        <v>288</v>
      </c>
      <c r="O85" s="418" t="s">
        <v>289</v>
      </c>
      <c r="P85" s="418" t="s">
        <v>290</v>
      </c>
      <c r="Q85" s="418" t="s">
        <v>291</v>
      </c>
      <c r="R85" s="418" t="s">
        <v>292</v>
      </c>
      <c r="S85" s="418" t="s">
        <v>293</v>
      </c>
      <c r="T85" s="771" t="s">
        <v>294</v>
      </c>
      <c r="U85" s="328"/>
    </row>
    <row r="86" spans="1:21" ht="24" x14ac:dyDescent="0.25">
      <c r="A86" s="768"/>
      <c r="B86" s="769"/>
      <c r="C86" s="769"/>
      <c r="D86" s="419" t="s">
        <v>295</v>
      </c>
      <c r="E86" s="419" t="s">
        <v>296</v>
      </c>
      <c r="F86" s="419" t="s">
        <v>297</v>
      </c>
      <c r="G86" s="419" t="s">
        <v>297</v>
      </c>
      <c r="H86" s="419" t="s">
        <v>96</v>
      </c>
      <c r="I86" s="419" t="s">
        <v>34</v>
      </c>
      <c r="J86" s="419" t="s">
        <v>299</v>
      </c>
      <c r="K86" s="419" t="s">
        <v>300</v>
      </c>
      <c r="L86" s="419" t="s">
        <v>301</v>
      </c>
      <c r="M86" s="419" t="s">
        <v>300</v>
      </c>
      <c r="N86" s="419" t="s">
        <v>302</v>
      </c>
      <c r="O86" s="419" t="s">
        <v>266</v>
      </c>
      <c r="P86" s="419" t="s">
        <v>303</v>
      </c>
      <c r="Q86" s="419" t="s">
        <v>304</v>
      </c>
      <c r="R86" s="419" t="s">
        <v>305</v>
      </c>
      <c r="S86" s="419" t="s">
        <v>305</v>
      </c>
      <c r="T86" s="771"/>
      <c r="U86" s="328"/>
    </row>
    <row r="87" spans="1:21" x14ac:dyDescent="0.25">
      <c r="A87" s="765" t="str">
        <f>B81</f>
        <v>urb.i.5</v>
      </c>
      <c r="B87" s="420">
        <v>1</v>
      </c>
      <c r="C87" s="333"/>
      <c r="D87" s="334"/>
      <c r="E87" s="334"/>
      <c r="F87" s="333"/>
      <c r="G87" s="335"/>
      <c r="H87" s="336" t="s">
        <v>96</v>
      </c>
      <c r="I87" s="337"/>
      <c r="J87" s="338"/>
      <c r="K87" s="339"/>
      <c r="L87" s="337"/>
      <c r="M87" s="339"/>
      <c r="N87" s="340"/>
      <c r="O87" s="340"/>
      <c r="P87" s="337"/>
      <c r="Q87" s="337"/>
      <c r="R87" s="337"/>
      <c r="S87" s="341"/>
      <c r="T87" s="342"/>
      <c r="U87" s="13"/>
    </row>
    <row r="88" spans="1:21" x14ac:dyDescent="0.25">
      <c r="A88" s="765"/>
      <c r="B88" s="421">
        <v>2</v>
      </c>
      <c r="C88" s="344"/>
      <c r="D88" s="345"/>
      <c r="E88" s="345"/>
      <c r="F88" s="344"/>
      <c r="G88" s="346"/>
      <c r="H88" s="336" t="s">
        <v>96</v>
      </c>
      <c r="I88" s="347"/>
      <c r="J88" s="348"/>
      <c r="K88" s="349"/>
      <c r="L88" s="347"/>
      <c r="M88" s="349"/>
      <c r="N88" s="350"/>
      <c r="O88" s="350"/>
      <c r="P88" s="347"/>
      <c r="Q88" s="347" t="s">
        <v>306</v>
      </c>
      <c r="R88" s="347"/>
      <c r="S88" s="351"/>
      <c r="T88" s="352"/>
      <c r="U88" s="13"/>
    </row>
    <row r="89" spans="1:21" x14ac:dyDescent="0.25">
      <c r="A89" s="765"/>
      <c r="B89" s="421">
        <v>3</v>
      </c>
      <c r="C89" s="344"/>
      <c r="D89" s="345"/>
      <c r="E89" s="345"/>
      <c r="F89" s="344"/>
      <c r="G89" s="346"/>
      <c r="H89" s="336"/>
      <c r="I89" s="347"/>
      <c r="J89" s="348"/>
      <c r="K89" s="349"/>
      <c r="L89" s="347"/>
      <c r="M89" s="349"/>
      <c r="N89" s="350"/>
      <c r="O89" s="350"/>
      <c r="P89" s="347"/>
      <c r="Q89" s="347"/>
      <c r="R89" s="347"/>
      <c r="S89" s="351"/>
      <c r="T89" s="352"/>
      <c r="U89" s="13"/>
    </row>
    <row r="90" spans="1:21" x14ac:dyDescent="0.25">
      <c r="A90" s="765"/>
      <c r="B90" s="421">
        <v>4</v>
      </c>
      <c r="C90" s="344"/>
      <c r="D90" s="345"/>
      <c r="E90" s="345"/>
      <c r="F90" s="344"/>
      <c r="G90" s="346"/>
      <c r="H90" s="336"/>
      <c r="I90" s="347"/>
      <c r="J90" s="348"/>
      <c r="K90" s="349"/>
      <c r="L90" s="347"/>
      <c r="M90" s="349"/>
      <c r="N90" s="350"/>
      <c r="O90" s="350"/>
      <c r="P90" s="347"/>
      <c r="Q90" s="347"/>
      <c r="R90" s="347"/>
      <c r="S90" s="351"/>
      <c r="T90" s="352"/>
      <c r="U90" s="13"/>
    </row>
    <row r="91" spans="1:21" x14ac:dyDescent="0.25">
      <c r="A91" s="765"/>
      <c r="B91" s="421">
        <v>5</v>
      </c>
      <c r="C91" s="344"/>
      <c r="D91" s="345"/>
      <c r="E91" s="345"/>
      <c r="F91" s="344"/>
      <c r="G91" s="346"/>
      <c r="H91" s="336"/>
      <c r="I91" s="347"/>
      <c r="J91" s="348"/>
      <c r="K91" s="349"/>
      <c r="L91" s="347"/>
      <c r="M91" s="349"/>
      <c r="N91" s="350"/>
      <c r="O91" s="350"/>
      <c r="P91" s="347"/>
      <c r="Q91" s="347"/>
      <c r="R91" s="347"/>
      <c r="S91" s="351"/>
      <c r="T91" s="352"/>
      <c r="U91" s="13"/>
    </row>
    <row r="92" spans="1:21" x14ac:dyDescent="0.25">
      <c r="A92" s="765"/>
      <c r="B92" s="421">
        <v>6</v>
      </c>
      <c r="C92" s="344"/>
      <c r="D92" s="345"/>
      <c r="E92" s="345"/>
      <c r="F92" s="344"/>
      <c r="G92" s="346"/>
      <c r="H92" s="336"/>
      <c r="I92" s="347"/>
      <c r="J92" s="348"/>
      <c r="K92" s="349"/>
      <c r="L92" s="347"/>
      <c r="M92" s="349"/>
      <c r="N92" s="350"/>
      <c r="O92" s="350"/>
      <c r="P92" s="347"/>
      <c r="Q92" s="347"/>
      <c r="R92" s="347"/>
      <c r="S92" s="351"/>
      <c r="T92" s="352"/>
      <c r="U92" s="13"/>
    </row>
    <row r="93" spans="1:21" x14ac:dyDescent="0.25">
      <c r="A93" s="765"/>
      <c r="B93" s="421">
        <v>7</v>
      </c>
      <c r="C93" s="344"/>
      <c r="D93" s="345"/>
      <c r="E93" s="345"/>
      <c r="F93" s="344"/>
      <c r="G93" s="346"/>
      <c r="H93" s="336"/>
      <c r="I93" s="347"/>
      <c r="J93" s="348"/>
      <c r="K93" s="349"/>
      <c r="L93" s="347"/>
      <c r="M93" s="349"/>
      <c r="N93" s="350"/>
      <c r="O93" s="350"/>
      <c r="P93" s="347"/>
      <c r="Q93" s="347"/>
      <c r="R93" s="347"/>
      <c r="S93" s="351"/>
      <c r="T93" s="352"/>
      <c r="U93" s="13"/>
    </row>
    <row r="94" spans="1:21" x14ac:dyDescent="0.25">
      <c r="A94" s="765"/>
      <c r="B94" s="421">
        <v>8</v>
      </c>
      <c r="C94" s="344"/>
      <c r="D94" s="345"/>
      <c r="E94" s="345"/>
      <c r="F94" s="344"/>
      <c r="G94" s="346"/>
      <c r="H94" s="336"/>
      <c r="I94" s="347"/>
      <c r="J94" s="348"/>
      <c r="K94" s="349"/>
      <c r="L94" s="347"/>
      <c r="M94" s="349"/>
      <c r="N94" s="350"/>
      <c r="O94" s="350"/>
      <c r="P94" s="347"/>
      <c r="Q94" s="347"/>
      <c r="R94" s="347"/>
      <c r="S94" s="351"/>
      <c r="T94" s="352"/>
      <c r="U94" s="13"/>
    </row>
    <row r="95" spans="1:21" x14ac:dyDescent="0.25">
      <c r="A95" s="765"/>
      <c r="B95" s="421">
        <v>9</v>
      </c>
      <c r="C95" s="344"/>
      <c r="D95" s="345"/>
      <c r="E95" s="345"/>
      <c r="F95" s="344"/>
      <c r="G95" s="346"/>
      <c r="H95" s="336"/>
      <c r="I95" s="347"/>
      <c r="J95" s="348"/>
      <c r="K95" s="349"/>
      <c r="L95" s="347"/>
      <c r="M95" s="349"/>
      <c r="N95" s="350"/>
      <c r="O95" s="350"/>
      <c r="P95" s="347"/>
      <c r="Q95" s="347"/>
      <c r="R95" s="347"/>
      <c r="S95" s="351"/>
      <c r="T95" s="352"/>
      <c r="U95" s="13"/>
    </row>
    <row r="96" spans="1:21" x14ac:dyDescent="0.25">
      <c r="A96" s="765"/>
      <c r="B96" s="422">
        <v>10</v>
      </c>
      <c r="C96" s="354"/>
      <c r="D96" s="355"/>
      <c r="E96" s="355"/>
      <c r="F96" s="354"/>
      <c r="G96" s="356"/>
      <c r="H96" s="423"/>
      <c r="I96" s="357"/>
      <c r="J96" s="358"/>
      <c r="K96" s="359"/>
      <c r="L96" s="357"/>
      <c r="M96" s="359"/>
      <c r="N96" s="390"/>
      <c r="O96" s="390"/>
      <c r="P96" s="357"/>
      <c r="Q96" s="357"/>
      <c r="R96" s="357"/>
      <c r="S96" s="363"/>
      <c r="T96" s="364"/>
      <c r="U96" s="13"/>
    </row>
    <row r="97" spans="1:21" ht="24.75" x14ac:dyDescent="0.25">
      <c r="A97" s="310"/>
      <c r="B97" s="295"/>
      <c r="C97" s="295"/>
      <c r="D97" s="295"/>
      <c r="E97" s="368" t="s">
        <v>307</v>
      </c>
      <c r="F97" s="369">
        <f>COUNTA(F87:F96)</f>
        <v>0</v>
      </c>
      <c r="G97" s="370">
        <f>COUNTA(G87:G96)</f>
        <v>0</v>
      </c>
      <c r="H97" s="375"/>
      <c r="I97" s="375"/>
      <c r="J97" s="376"/>
      <c r="K97" s="375"/>
      <c r="L97" s="724" t="s">
        <v>308</v>
      </c>
      <c r="M97" s="724"/>
      <c r="N97" s="373">
        <f>SUM(N87:N96)</f>
        <v>0</v>
      </c>
      <c r="O97" s="374">
        <f>SUM(O87:O96)</f>
        <v>0</v>
      </c>
      <c r="P97" s="295"/>
      <c r="R97" s="295"/>
      <c r="S97" s="314"/>
      <c r="T97" s="379"/>
      <c r="U97" s="380"/>
    </row>
    <row r="98" spans="1:21" ht="28.5" customHeight="1" x14ac:dyDescent="0.25">
      <c r="A98" s="310"/>
      <c r="B98" s="295"/>
      <c r="C98" s="295"/>
      <c r="D98" s="295"/>
      <c r="E98" s="391"/>
      <c r="F98" s="392"/>
      <c r="G98" s="392"/>
      <c r="H98" s="375"/>
      <c r="I98" s="375"/>
      <c r="J98" s="376"/>
      <c r="K98" s="375"/>
      <c r="L98" s="725" t="s">
        <v>309</v>
      </c>
      <c r="M98" s="725"/>
      <c r="N98" s="377">
        <f>SUMIF(M87:M96,"&lt;=31/12/2025",N87:N96)</f>
        <v>0</v>
      </c>
      <c r="O98" s="378">
        <f>SUMIF(M87:M96,"&lt;=31/12/2025",O87:O96)</f>
        <v>0</v>
      </c>
      <c r="P98" s="295"/>
      <c r="R98" s="295"/>
      <c r="S98" s="314"/>
      <c r="T98" s="379"/>
      <c r="U98" s="380"/>
    </row>
    <row r="99" spans="1:21" ht="28.5" customHeight="1" x14ac:dyDescent="0.25">
      <c r="A99" s="310"/>
      <c r="B99" s="295"/>
      <c r="C99" s="295"/>
      <c r="D99" s="295"/>
      <c r="E99" s="391"/>
      <c r="F99" s="392"/>
      <c r="G99" s="392"/>
      <c r="H99" s="375"/>
      <c r="I99" s="375"/>
      <c r="J99" s="376"/>
      <c r="K99" s="375"/>
      <c r="L99" s="726" t="s">
        <v>310</v>
      </c>
      <c r="M99" s="726"/>
      <c r="N99" s="382">
        <f>SUMIF(M87:M96,"&gt;31/12/2025",N87:N96)</f>
        <v>0</v>
      </c>
      <c r="O99" s="383">
        <f>SUMIF(M87:M96,"&gt;31/12/2025",O87:O96)</f>
        <v>0</v>
      </c>
      <c r="P99" s="295"/>
      <c r="R99" s="295"/>
      <c r="S99" s="314"/>
      <c r="T99" s="379"/>
      <c r="U99" s="380"/>
    </row>
    <row r="100" spans="1:21" x14ac:dyDescent="0.25">
      <c r="A100" s="385"/>
      <c r="B100" s="294"/>
      <c r="C100" s="131"/>
      <c r="D100" s="131"/>
      <c r="E100" s="131"/>
      <c r="F100" s="294"/>
      <c r="G100" s="131"/>
      <c r="H100" s="131"/>
      <c r="I100" s="294"/>
      <c r="J100" s="294"/>
      <c r="K100" s="131"/>
      <c r="L100" s="131"/>
      <c r="M100" s="131"/>
      <c r="N100" s="131"/>
      <c r="O100" s="131"/>
      <c r="P100" s="131"/>
      <c r="Q100" s="131"/>
      <c r="R100" s="131"/>
      <c r="S100" s="388"/>
      <c r="T100" s="389"/>
      <c r="U100" s="136"/>
    </row>
    <row r="101" spans="1:21" x14ac:dyDescent="0.25">
      <c r="A101" s="304"/>
      <c r="B101" s="9"/>
      <c r="C101" s="6"/>
      <c r="D101" s="6"/>
      <c r="E101" s="6"/>
      <c r="F101" s="9"/>
      <c r="G101" s="6"/>
      <c r="H101" s="6"/>
      <c r="I101" s="9"/>
      <c r="J101" s="9"/>
      <c r="K101" s="6"/>
      <c r="L101" s="6"/>
      <c r="M101" s="6"/>
      <c r="N101" s="6"/>
      <c r="O101" s="6"/>
      <c r="P101" s="6"/>
      <c r="Q101" s="6"/>
      <c r="R101" s="6"/>
      <c r="S101" s="305"/>
      <c r="T101" s="305"/>
      <c r="U101" s="10"/>
    </row>
    <row r="102" spans="1:21" ht="27.75" x14ac:dyDescent="0.25">
      <c r="A102" s="413" t="s">
        <v>10</v>
      </c>
      <c r="B102" s="734" t="s">
        <v>100</v>
      </c>
      <c r="C102" s="734"/>
      <c r="E102" s="770" t="s">
        <v>271</v>
      </c>
      <c r="F102" s="770"/>
      <c r="G102" s="736">
        <f>VLOOKUP(B102,'Urbano.Piano inv. forn'!$D$105:$H$124,3,FALSE())</f>
        <v>0</v>
      </c>
      <c r="H102" s="736"/>
      <c r="I102" s="1"/>
      <c r="J102" s="770" t="s">
        <v>272</v>
      </c>
      <c r="K102" s="770"/>
      <c r="L102" s="736">
        <f>VLOOKUP(B102,'Urbano.Piano inv. forn'!$D$105:$H$124,4,FALSE())</f>
        <v>0</v>
      </c>
      <c r="M102" s="736"/>
      <c r="O102" s="414" t="s">
        <v>273</v>
      </c>
      <c r="P102" s="308"/>
      <c r="R102" s="415" t="s">
        <v>274</v>
      </c>
      <c r="S102" s="727"/>
      <c r="T102" s="727"/>
      <c r="U102" s="13"/>
    </row>
    <row r="103" spans="1:21" x14ac:dyDescent="0.25">
      <c r="A103" s="310"/>
      <c r="B103" s="311"/>
      <c r="C103" s="311"/>
      <c r="E103" s="312"/>
      <c r="F103" s="312"/>
      <c r="G103" s="313"/>
      <c r="H103" s="313"/>
      <c r="I103" s="1"/>
      <c r="J103" s="312"/>
      <c r="K103" s="312"/>
      <c r="L103" s="313"/>
      <c r="M103" s="313"/>
      <c r="O103" s="314"/>
      <c r="R103" s="295"/>
      <c r="S103" s="315"/>
      <c r="U103" s="316"/>
    </row>
    <row r="104" spans="1:21" ht="38.25" customHeight="1" x14ac:dyDescent="0.25">
      <c r="A104" s="766" t="s">
        <v>15</v>
      </c>
      <c r="B104" s="766"/>
      <c r="C104" s="766"/>
      <c r="D104" s="766"/>
      <c r="E104" s="729">
        <f>VLOOKUP(B102,'Urbano.Piano inv. forn'!$D$105:$V$124,17,FALSE())</f>
        <v>0</v>
      </c>
      <c r="F104" s="729"/>
      <c r="G104" s="729"/>
      <c r="H104" s="729"/>
      <c r="I104" s="1"/>
      <c r="J104" s="767" t="s">
        <v>61</v>
      </c>
      <c r="K104" s="767"/>
      <c r="L104" s="729">
        <f>VLOOKUP(B102,'Urbano.Piano inv. forn'!$D$105:$V$124,19,FALSE())</f>
        <v>0</v>
      </c>
      <c r="M104" s="729"/>
      <c r="N104" s="317"/>
      <c r="O104" s="415" t="s">
        <v>17</v>
      </c>
      <c r="P104" s="319">
        <f>L104+E104</f>
        <v>0</v>
      </c>
      <c r="R104" s="415" t="s">
        <v>275</v>
      </c>
      <c r="S104" s="727"/>
      <c r="T104" s="727"/>
      <c r="U104" s="316"/>
    </row>
    <row r="105" spans="1:21" x14ac:dyDescent="0.25">
      <c r="A105" s="320"/>
      <c r="B105" s="321"/>
      <c r="C105" s="321"/>
      <c r="D105" s="321"/>
      <c r="E105" s="322"/>
      <c r="F105" s="322"/>
      <c r="G105" s="322"/>
      <c r="H105" s="322"/>
      <c r="I105" s="1"/>
      <c r="J105" s="312"/>
      <c r="K105" s="312"/>
      <c r="L105" s="322"/>
      <c r="M105" s="322"/>
      <c r="N105" s="317"/>
      <c r="O105" s="295"/>
      <c r="P105" s="317"/>
      <c r="R105" s="295"/>
      <c r="S105" s="323"/>
      <c r="T105" s="323"/>
      <c r="U105" s="13"/>
    </row>
    <row r="106" spans="1:21" ht="46.35" customHeight="1" x14ac:dyDescent="0.25">
      <c r="A106" s="768" t="s">
        <v>276</v>
      </c>
      <c r="B106" s="769" t="s">
        <v>277</v>
      </c>
      <c r="C106" s="769" t="s">
        <v>278</v>
      </c>
      <c r="D106" s="416" t="s">
        <v>279</v>
      </c>
      <c r="E106" s="417" t="s">
        <v>280</v>
      </c>
      <c r="F106" s="416" t="s">
        <v>281</v>
      </c>
      <c r="G106" s="416" t="s">
        <v>282</v>
      </c>
      <c r="H106" s="418" t="s">
        <v>235</v>
      </c>
      <c r="I106" s="418" t="s">
        <v>283</v>
      </c>
      <c r="J106" s="418" t="s">
        <v>284</v>
      </c>
      <c r="K106" s="418" t="s">
        <v>285</v>
      </c>
      <c r="L106" s="418" t="s">
        <v>286</v>
      </c>
      <c r="M106" s="418" t="s">
        <v>287</v>
      </c>
      <c r="N106" s="418" t="s">
        <v>288</v>
      </c>
      <c r="O106" s="418" t="s">
        <v>289</v>
      </c>
      <c r="P106" s="418" t="s">
        <v>290</v>
      </c>
      <c r="Q106" s="418" t="s">
        <v>291</v>
      </c>
      <c r="R106" s="418" t="s">
        <v>292</v>
      </c>
      <c r="S106" s="418" t="s">
        <v>293</v>
      </c>
      <c r="T106" s="424" t="s">
        <v>294</v>
      </c>
      <c r="U106" s="328"/>
    </row>
    <row r="107" spans="1:21" ht="24" x14ac:dyDescent="0.25">
      <c r="A107" s="768"/>
      <c r="B107" s="769"/>
      <c r="C107" s="769"/>
      <c r="D107" s="419" t="s">
        <v>295</v>
      </c>
      <c r="E107" s="419" t="s">
        <v>296</v>
      </c>
      <c r="F107" s="419" t="s">
        <v>297</v>
      </c>
      <c r="G107" s="419" t="s">
        <v>297</v>
      </c>
      <c r="H107" s="419" t="s">
        <v>96</v>
      </c>
      <c r="I107" s="419" t="s">
        <v>34</v>
      </c>
      <c r="J107" s="419" t="s">
        <v>299</v>
      </c>
      <c r="K107" s="419" t="s">
        <v>300</v>
      </c>
      <c r="L107" s="419" t="s">
        <v>301</v>
      </c>
      <c r="M107" s="419" t="s">
        <v>300</v>
      </c>
      <c r="N107" s="419" t="s">
        <v>302</v>
      </c>
      <c r="O107" s="419" t="s">
        <v>266</v>
      </c>
      <c r="P107" s="419" t="s">
        <v>303</v>
      </c>
      <c r="Q107" s="419" t="s">
        <v>304</v>
      </c>
      <c r="R107" s="419" t="s">
        <v>305</v>
      </c>
      <c r="S107" s="419" t="s">
        <v>305</v>
      </c>
      <c r="T107" s="425"/>
      <c r="U107" s="328"/>
    </row>
    <row r="108" spans="1:21" x14ac:dyDescent="0.25">
      <c r="A108" s="765" t="str">
        <f>B102</f>
        <v>urb.i.4</v>
      </c>
      <c r="B108" s="420">
        <v>1</v>
      </c>
      <c r="C108" s="333"/>
      <c r="D108" s="334"/>
      <c r="E108" s="334"/>
      <c r="F108" s="333"/>
      <c r="G108" s="335"/>
      <c r="H108" s="336" t="s">
        <v>96</v>
      </c>
      <c r="I108" s="337"/>
      <c r="J108" s="338"/>
      <c r="K108" s="339"/>
      <c r="L108" s="337"/>
      <c r="M108" s="339"/>
      <c r="N108" s="340"/>
      <c r="O108" s="340"/>
      <c r="P108" s="337"/>
      <c r="Q108" s="337"/>
      <c r="R108" s="337"/>
      <c r="S108" s="341"/>
      <c r="T108" s="342"/>
      <c r="U108" s="13"/>
    </row>
    <row r="109" spans="1:21" x14ac:dyDescent="0.25">
      <c r="A109" s="765"/>
      <c r="B109" s="421">
        <v>2</v>
      </c>
      <c r="C109" s="344"/>
      <c r="D109" s="345"/>
      <c r="E109" s="345"/>
      <c r="F109" s="344"/>
      <c r="G109" s="346"/>
      <c r="H109" s="336" t="s">
        <v>96</v>
      </c>
      <c r="I109" s="347"/>
      <c r="J109" s="348"/>
      <c r="K109" s="349"/>
      <c r="L109" s="347"/>
      <c r="M109" s="349"/>
      <c r="N109" s="350"/>
      <c r="O109" s="350"/>
      <c r="P109" s="347"/>
      <c r="Q109" s="347" t="s">
        <v>306</v>
      </c>
      <c r="R109" s="347"/>
      <c r="S109" s="351"/>
      <c r="T109" s="352"/>
      <c r="U109" s="13"/>
    </row>
    <row r="110" spans="1:21" x14ac:dyDescent="0.25">
      <c r="A110" s="765"/>
      <c r="B110" s="421">
        <v>3</v>
      </c>
      <c r="C110" s="344"/>
      <c r="D110" s="345"/>
      <c r="E110" s="345"/>
      <c r="F110" s="344"/>
      <c r="G110" s="346"/>
      <c r="H110" s="336"/>
      <c r="I110" s="347"/>
      <c r="J110" s="348"/>
      <c r="K110" s="349"/>
      <c r="L110" s="347"/>
      <c r="M110" s="349"/>
      <c r="N110" s="350"/>
      <c r="O110" s="350"/>
      <c r="P110" s="347"/>
      <c r="Q110" s="347"/>
      <c r="R110" s="347"/>
      <c r="S110" s="351"/>
      <c r="T110" s="352"/>
      <c r="U110" s="13"/>
    </row>
    <row r="111" spans="1:21" x14ac:dyDescent="0.25">
      <c r="A111" s="765"/>
      <c r="B111" s="421">
        <v>4</v>
      </c>
      <c r="C111" s="344"/>
      <c r="D111" s="345"/>
      <c r="E111" s="345"/>
      <c r="F111" s="344"/>
      <c r="G111" s="346"/>
      <c r="H111" s="336"/>
      <c r="I111" s="347"/>
      <c r="J111" s="348"/>
      <c r="K111" s="349"/>
      <c r="L111" s="347"/>
      <c r="M111" s="349"/>
      <c r="N111" s="350"/>
      <c r="O111" s="350"/>
      <c r="P111" s="347"/>
      <c r="Q111" s="347"/>
      <c r="R111" s="347"/>
      <c r="S111" s="351"/>
      <c r="T111" s="352"/>
      <c r="U111" s="13"/>
    </row>
    <row r="112" spans="1:21" x14ac:dyDescent="0.25">
      <c r="A112" s="765"/>
      <c r="B112" s="421">
        <v>5</v>
      </c>
      <c r="C112" s="344"/>
      <c r="D112" s="345"/>
      <c r="E112" s="345"/>
      <c r="F112" s="344"/>
      <c r="G112" s="346"/>
      <c r="H112" s="336"/>
      <c r="I112" s="347"/>
      <c r="J112" s="348"/>
      <c r="K112" s="349"/>
      <c r="L112" s="347"/>
      <c r="M112" s="349"/>
      <c r="N112" s="350"/>
      <c r="O112" s="350"/>
      <c r="P112" s="347"/>
      <c r="Q112" s="347"/>
      <c r="R112" s="347"/>
      <c r="S112" s="351"/>
      <c r="T112" s="352"/>
      <c r="U112" s="13"/>
    </row>
    <row r="113" spans="1:21" x14ac:dyDescent="0.25">
      <c r="A113" s="765"/>
      <c r="B113" s="421">
        <v>6</v>
      </c>
      <c r="C113" s="344"/>
      <c r="D113" s="345"/>
      <c r="E113" s="345"/>
      <c r="F113" s="344"/>
      <c r="G113" s="346"/>
      <c r="H113" s="336"/>
      <c r="I113" s="347"/>
      <c r="J113" s="348"/>
      <c r="K113" s="349"/>
      <c r="L113" s="347"/>
      <c r="M113" s="349"/>
      <c r="N113" s="350"/>
      <c r="O113" s="350"/>
      <c r="P113" s="347"/>
      <c r="Q113" s="347"/>
      <c r="R113" s="347"/>
      <c r="S113" s="351"/>
      <c r="T113" s="352"/>
      <c r="U113" s="13"/>
    </row>
    <row r="114" spans="1:21" x14ac:dyDescent="0.25">
      <c r="A114" s="765"/>
      <c r="B114" s="421">
        <v>7</v>
      </c>
      <c r="C114" s="344"/>
      <c r="D114" s="345"/>
      <c r="E114" s="345"/>
      <c r="F114" s="344"/>
      <c r="G114" s="346"/>
      <c r="H114" s="336"/>
      <c r="I114" s="347"/>
      <c r="J114" s="348"/>
      <c r="K114" s="349"/>
      <c r="L114" s="347"/>
      <c r="M114" s="349"/>
      <c r="N114" s="350"/>
      <c r="O114" s="350"/>
      <c r="P114" s="347"/>
      <c r="Q114" s="347"/>
      <c r="R114" s="347"/>
      <c r="S114" s="351"/>
      <c r="T114" s="352"/>
      <c r="U114" s="13"/>
    </row>
    <row r="115" spans="1:21" x14ac:dyDescent="0.25">
      <c r="A115" s="765"/>
      <c r="B115" s="421">
        <v>8</v>
      </c>
      <c r="C115" s="344"/>
      <c r="D115" s="345"/>
      <c r="E115" s="345"/>
      <c r="F115" s="344"/>
      <c r="G115" s="346"/>
      <c r="H115" s="336"/>
      <c r="I115" s="347"/>
      <c r="J115" s="348"/>
      <c r="K115" s="349"/>
      <c r="L115" s="347"/>
      <c r="M115" s="349"/>
      <c r="N115" s="350"/>
      <c r="O115" s="350"/>
      <c r="P115" s="347"/>
      <c r="Q115" s="347"/>
      <c r="R115" s="347"/>
      <c r="S115" s="351"/>
      <c r="T115" s="352"/>
      <c r="U115" s="13"/>
    </row>
    <row r="116" spans="1:21" x14ac:dyDescent="0.25">
      <c r="A116" s="765"/>
      <c r="B116" s="421">
        <v>9</v>
      </c>
      <c r="C116" s="344"/>
      <c r="D116" s="345"/>
      <c r="E116" s="345"/>
      <c r="F116" s="344"/>
      <c r="G116" s="346"/>
      <c r="H116" s="336"/>
      <c r="I116" s="347"/>
      <c r="J116" s="348"/>
      <c r="K116" s="349"/>
      <c r="L116" s="347"/>
      <c r="M116" s="349"/>
      <c r="N116" s="350"/>
      <c r="O116" s="350"/>
      <c r="P116" s="347"/>
      <c r="Q116" s="347"/>
      <c r="R116" s="347"/>
      <c r="S116" s="351"/>
      <c r="T116" s="352"/>
      <c r="U116" s="13"/>
    </row>
    <row r="117" spans="1:21" x14ac:dyDescent="0.25">
      <c r="A117" s="765"/>
      <c r="B117" s="422">
        <v>10</v>
      </c>
      <c r="C117" s="354"/>
      <c r="D117" s="355"/>
      <c r="E117" s="355"/>
      <c r="F117" s="354"/>
      <c r="G117" s="356"/>
      <c r="H117" s="423"/>
      <c r="I117" s="357"/>
      <c r="J117" s="358"/>
      <c r="K117" s="359"/>
      <c r="L117" s="357"/>
      <c r="M117" s="359"/>
      <c r="N117" s="390"/>
      <c r="O117" s="390"/>
      <c r="P117" s="357"/>
      <c r="Q117" s="357"/>
      <c r="R117" s="357"/>
      <c r="S117" s="363"/>
      <c r="T117" s="364"/>
      <c r="U117" s="13"/>
    </row>
    <row r="118" spans="1:21" ht="24.75" x14ac:dyDescent="0.25">
      <c r="A118" s="310"/>
      <c r="B118" s="295"/>
      <c r="C118" s="295"/>
      <c r="D118" s="295"/>
      <c r="E118" s="368" t="s">
        <v>307</v>
      </c>
      <c r="F118" s="369">
        <f>COUNTA(F108:F117)</f>
        <v>0</v>
      </c>
      <c r="G118" s="370">
        <f>COUNTA(G108:G117)</f>
        <v>0</v>
      </c>
      <c r="H118" s="375"/>
      <c r="I118" s="375"/>
      <c r="J118" s="376"/>
      <c r="K118" s="375"/>
      <c r="L118" s="724" t="s">
        <v>308</v>
      </c>
      <c r="M118" s="724"/>
      <c r="N118" s="373">
        <f>SUM(N108:N117)</f>
        <v>0</v>
      </c>
      <c r="O118" s="374">
        <f>SUM(O108:O117)</f>
        <v>0</v>
      </c>
      <c r="P118" s="295"/>
      <c r="R118" s="295"/>
      <c r="S118" s="314"/>
      <c r="T118" s="379"/>
      <c r="U118" s="380"/>
    </row>
    <row r="119" spans="1:21" ht="21" customHeight="1" x14ac:dyDescent="0.25">
      <c r="A119" s="310"/>
      <c r="B119" s="295"/>
      <c r="C119" s="295"/>
      <c r="D119" s="295"/>
      <c r="E119" s="391"/>
      <c r="F119" s="392"/>
      <c r="G119" s="392"/>
      <c r="H119" s="375"/>
      <c r="I119" s="375"/>
      <c r="J119" s="376"/>
      <c r="K119" s="375"/>
      <c r="L119" s="725" t="s">
        <v>309</v>
      </c>
      <c r="M119" s="725"/>
      <c r="N119" s="377">
        <f>SUMIF(M108:M117,"&lt;=31/12/2025",N108:N117)</f>
        <v>0</v>
      </c>
      <c r="O119" s="378">
        <f>SUMIF(M108:M117,"&lt;=31/12/2025",O108:O117)</f>
        <v>0</v>
      </c>
      <c r="P119" s="295"/>
      <c r="R119" s="295"/>
      <c r="S119" s="314"/>
      <c r="T119" s="379"/>
      <c r="U119" s="380"/>
    </row>
    <row r="120" spans="1:21" ht="21" customHeight="1" x14ac:dyDescent="0.25">
      <c r="A120" s="310"/>
      <c r="B120" s="295"/>
      <c r="C120" s="295"/>
      <c r="D120" s="295"/>
      <c r="E120" s="391"/>
      <c r="F120" s="392"/>
      <c r="G120" s="392"/>
      <c r="H120" s="375"/>
      <c r="I120" s="375"/>
      <c r="J120" s="376"/>
      <c r="K120" s="375"/>
      <c r="L120" s="726" t="s">
        <v>310</v>
      </c>
      <c r="M120" s="726"/>
      <c r="N120" s="382">
        <f>SUMIF(M108:M117,"&gt;31/12/2025",N108:N117)</f>
        <v>0</v>
      </c>
      <c r="O120" s="383">
        <f>SUMIF(M108:M117,"&gt;31/12/2025",O108:O117)</f>
        <v>0</v>
      </c>
      <c r="P120" s="295"/>
      <c r="R120" s="295"/>
      <c r="S120" s="314"/>
      <c r="T120" s="379"/>
      <c r="U120" s="380"/>
    </row>
    <row r="121" spans="1:21" x14ac:dyDescent="0.25">
      <c r="A121" s="385"/>
      <c r="B121" s="294"/>
      <c r="C121" s="131"/>
      <c r="D121" s="131"/>
      <c r="E121" s="131"/>
      <c r="F121" s="294"/>
      <c r="G121" s="131"/>
      <c r="H121" s="131"/>
      <c r="I121" s="294"/>
      <c r="J121" s="294"/>
      <c r="K121" s="131"/>
      <c r="L121" s="131"/>
      <c r="M121" s="131"/>
      <c r="N121" s="131"/>
      <c r="O121" s="131"/>
      <c r="P121" s="131"/>
      <c r="Q121" s="131"/>
      <c r="R121" s="131"/>
      <c r="S121" s="388"/>
      <c r="T121" s="389"/>
      <c r="U121" s="136"/>
    </row>
    <row r="122" spans="1:21" x14ac:dyDescent="0.25">
      <c r="A122" s="304"/>
      <c r="B122" s="9"/>
      <c r="C122" s="6"/>
      <c r="D122" s="6"/>
      <c r="E122" s="6"/>
      <c r="F122" s="9"/>
      <c r="G122" s="6"/>
      <c r="H122" s="6"/>
      <c r="I122" s="9"/>
      <c r="J122" s="9"/>
      <c r="K122" s="6"/>
      <c r="L122" s="6"/>
      <c r="M122" s="6"/>
      <c r="N122" s="6"/>
      <c r="O122" s="6"/>
      <c r="P122" s="6"/>
      <c r="Q122" s="6"/>
      <c r="R122" s="6"/>
      <c r="S122" s="305"/>
      <c r="T122" s="305"/>
      <c r="U122" s="10"/>
    </row>
    <row r="123" spans="1:21" ht="27.75" x14ac:dyDescent="0.25">
      <c r="A123" s="413" t="s">
        <v>10</v>
      </c>
      <c r="B123" s="734" t="s">
        <v>99</v>
      </c>
      <c r="C123" s="734"/>
      <c r="E123" s="770" t="s">
        <v>271</v>
      </c>
      <c r="F123" s="770"/>
      <c r="G123" s="736">
        <f>VLOOKUP(B123,'Urbano.Piano inv. forn'!$D$105:$H$124,3,FALSE())</f>
        <v>0</v>
      </c>
      <c r="H123" s="736"/>
      <c r="I123" s="1"/>
      <c r="J123" s="770" t="s">
        <v>272</v>
      </c>
      <c r="K123" s="770"/>
      <c r="L123" s="736">
        <f>VLOOKUP(B123,'Urbano.Piano inv. forn'!$D$105:$H$124,4,FALSE())</f>
        <v>0</v>
      </c>
      <c r="M123" s="736"/>
      <c r="O123" s="414" t="s">
        <v>273</v>
      </c>
      <c r="P123" s="308"/>
      <c r="R123" s="415" t="s">
        <v>274</v>
      </c>
      <c r="S123" s="727"/>
      <c r="T123" s="727"/>
      <c r="U123" s="13"/>
    </row>
    <row r="124" spans="1:21" x14ac:dyDescent="0.25">
      <c r="A124" s="310"/>
      <c r="B124" s="311"/>
      <c r="C124" s="311"/>
      <c r="E124" s="312"/>
      <c r="F124" s="312"/>
      <c r="G124" s="313"/>
      <c r="H124" s="313"/>
      <c r="I124" s="1"/>
      <c r="J124" s="312"/>
      <c r="K124" s="312"/>
      <c r="L124" s="313"/>
      <c r="M124" s="313"/>
      <c r="O124" s="314"/>
      <c r="R124" s="295"/>
      <c r="S124" s="315"/>
      <c r="U124" s="316"/>
    </row>
    <row r="125" spans="1:21" ht="30.75" customHeight="1" x14ac:dyDescent="0.25">
      <c r="A125" s="766" t="s">
        <v>15</v>
      </c>
      <c r="B125" s="766"/>
      <c r="C125" s="766"/>
      <c r="D125" s="766"/>
      <c r="E125" s="729">
        <f>VLOOKUP(B123,'Urbano.Piano inv. forn'!$D$105:$V$124,17,FALSE())</f>
        <v>0</v>
      </c>
      <c r="F125" s="729"/>
      <c r="G125" s="729"/>
      <c r="H125" s="729"/>
      <c r="I125" s="1"/>
      <c r="J125" s="767" t="s">
        <v>61</v>
      </c>
      <c r="K125" s="767"/>
      <c r="L125" s="729">
        <f>VLOOKUP(B123,'Urbano.Piano inv. forn'!$D$105:$V$124,19,FALSE())</f>
        <v>0</v>
      </c>
      <c r="M125" s="729"/>
      <c r="N125" s="317"/>
      <c r="O125" s="415" t="s">
        <v>17</v>
      </c>
      <c r="P125" s="319">
        <f>L125+E125</f>
        <v>0</v>
      </c>
      <c r="R125" s="415" t="s">
        <v>275</v>
      </c>
      <c r="S125" s="727"/>
      <c r="T125" s="727"/>
      <c r="U125" s="316"/>
    </row>
    <row r="126" spans="1:21" x14ac:dyDescent="0.25">
      <c r="A126" s="320"/>
      <c r="B126" s="321"/>
      <c r="C126" s="321"/>
      <c r="D126" s="321"/>
      <c r="E126" s="322"/>
      <c r="F126" s="322"/>
      <c r="G126" s="322"/>
      <c r="H126" s="322"/>
      <c r="I126" s="1"/>
      <c r="J126" s="312"/>
      <c r="K126" s="312"/>
      <c r="L126" s="322"/>
      <c r="M126" s="322"/>
      <c r="N126" s="317"/>
      <c r="O126" s="295"/>
      <c r="P126" s="317"/>
      <c r="R126" s="295"/>
      <c r="S126" s="323"/>
      <c r="T126" s="323"/>
      <c r="U126" s="13"/>
    </row>
    <row r="127" spans="1:21" ht="46.35" customHeight="1" x14ac:dyDescent="0.25">
      <c r="A127" s="768" t="s">
        <v>276</v>
      </c>
      <c r="B127" s="769" t="s">
        <v>277</v>
      </c>
      <c r="C127" s="769" t="s">
        <v>278</v>
      </c>
      <c r="D127" s="416" t="s">
        <v>279</v>
      </c>
      <c r="E127" s="417" t="s">
        <v>280</v>
      </c>
      <c r="F127" s="416" t="s">
        <v>281</v>
      </c>
      <c r="G127" s="416" t="s">
        <v>282</v>
      </c>
      <c r="H127" s="418" t="s">
        <v>235</v>
      </c>
      <c r="I127" s="418" t="s">
        <v>283</v>
      </c>
      <c r="J127" s="418" t="s">
        <v>284</v>
      </c>
      <c r="K127" s="418" t="s">
        <v>285</v>
      </c>
      <c r="L127" s="418" t="s">
        <v>286</v>
      </c>
      <c r="M127" s="418" t="s">
        <v>287</v>
      </c>
      <c r="N127" s="418" t="s">
        <v>288</v>
      </c>
      <c r="O127" s="418" t="s">
        <v>289</v>
      </c>
      <c r="P127" s="418" t="s">
        <v>290</v>
      </c>
      <c r="Q127" s="418" t="s">
        <v>291</v>
      </c>
      <c r="R127" s="418" t="s">
        <v>292</v>
      </c>
      <c r="S127" s="418" t="s">
        <v>293</v>
      </c>
      <c r="T127" s="424" t="s">
        <v>294</v>
      </c>
      <c r="U127" s="328"/>
    </row>
    <row r="128" spans="1:21" ht="24" x14ac:dyDescent="0.25">
      <c r="A128" s="768"/>
      <c r="B128" s="769"/>
      <c r="C128" s="769"/>
      <c r="D128" s="419" t="s">
        <v>295</v>
      </c>
      <c r="E128" s="419" t="s">
        <v>296</v>
      </c>
      <c r="F128" s="419" t="s">
        <v>297</v>
      </c>
      <c r="G128" s="419" t="s">
        <v>297</v>
      </c>
      <c r="H128" s="419" t="s">
        <v>96</v>
      </c>
      <c r="I128" s="419" t="s">
        <v>34</v>
      </c>
      <c r="J128" s="419" t="s">
        <v>299</v>
      </c>
      <c r="K128" s="419" t="s">
        <v>300</v>
      </c>
      <c r="L128" s="419" t="s">
        <v>301</v>
      </c>
      <c r="M128" s="419" t="s">
        <v>300</v>
      </c>
      <c r="N128" s="419" t="s">
        <v>302</v>
      </c>
      <c r="O128" s="419" t="s">
        <v>266</v>
      </c>
      <c r="P128" s="419" t="s">
        <v>303</v>
      </c>
      <c r="Q128" s="419" t="s">
        <v>304</v>
      </c>
      <c r="R128" s="419" t="s">
        <v>305</v>
      </c>
      <c r="S128" s="419" t="s">
        <v>305</v>
      </c>
      <c r="T128" s="425"/>
      <c r="U128" s="328"/>
    </row>
    <row r="129" spans="1:21" x14ac:dyDescent="0.25">
      <c r="A129" s="765" t="str">
        <f>B123</f>
        <v>urb.i.3</v>
      </c>
      <c r="B129" s="420">
        <v>1</v>
      </c>
      <c r="C129" s="333"/>
      <c r="D129" s="334"/>
      <c r="E129" s="334"/>
      <c r="F129" s="333"/>
      <c r="G129" s="335"/>
      <c r="H129" s="336"/>
      <c r="I129" s="337"/>
      <c r="J129" s="338"/>
      <c r="K129" s="339"/>
      <c r="L129" s="337"/>
      <c r="M129" s="339"/>
      <c r="N129" s="340"/>
      <c r="O129" s="340"/>
      <c r="P129" s="337"/>
      <c r="Q129" s="337"/>
      <c r="R129" s="337"/>
      <c r="S129" s="341"/>
      <c r="T129" s="342"/>
      <c r="U129" s="13"/>
    </row>
    <row r="130" spans="1:21" x14ac:dyDescent="0.25">
      <c r="A130" s="765"/>
      <c r="B130" s="421">
        <v>2</v>
      </c>
      <c r="C130" s="344"/>
      <c r="D130" s="345"/>
      <c r="E130" s="345"/>
      <c r="F130" s="344"/>
      <c r="G130" s="346"/>
      <c r="H130" s="336"/>
      <c r="I130" s="347"/>
      <c r="J130" s="348"/>
      <c r="K130" s="349"/>
      <c r="L130" s="347"/>
      <c r="M130" s="349"/>
      <c r="N130" s="350"/>
      <c r="O130" s="350"/>
      <c r="P130" s="347"/>
      <c r="Q130" s="347" t="s">
        <v>306</v>
      </c>
      <c r="R130" s="347"/>
      <c r="S130" s="351"/>
      <c r="T130" s="352"/>
      <c r="U130" s="13"/>
    </row>
    <row r="131" spans="1:21" x14ac:dyDescent="0.25">
      <c r="A131" s="765"/>
      <c r="B131" s="421">
        <v>3</v>
      </c>
      <c r="C131" s="344"/>
      <c r="D131" s="345"/>
      <c r="E131" s="345"/>
      <c r="F131" s="344"/>
      <c r="G131" s="346"/>
      <c r="H131" s="336"/>
      <c r="I131" s="347"/>
      <c r="J131" s="348"/>
      <c r="K131" s="349"/>
      <c r="L131" s="347"/>
      <c r="M131" s="349"/>
      <c r="N131" s="350"/>
      <c r="O131" s="350"/>
      <c r="P131" s="347"/>
      <c r="Q131" s="347"/>
      <c r="R131" s="347"/>
      <c r="S131" s="351"/>
      <c r="T131" s="352"/>
      <c r="U131" s="13"/>
    </row>
    <row r="132" spans="1:21" x14ac:dyDescent="0.25">
      <c r="A132" s="765"/>
      <c r="B132" s="421">
        <v>4</v>
      </c>
      <c r="C132" s="344"/>
      <c r="D132" s="345"/>
      <c r="E132" s="345"/>
      <c r="F132" s="344"/>
      <c r="G132" s="346"/>
      <c r="H132" s="336"/>
      <c r="I132" s="347"/>
      <c r="J132" s="348"/>
      <c r="K132" s="349"/>
      <c r="L132" s="347"/>
      <c r="M132" s="349"/>
      <c r="N132" s="350"/>
      <c r="O132" s="350"/>
      <c r="P132" s="347"/>
      <c r="Q132" s="347"/>
      <c r="R132" s="347"/>
      <c r="S132" s="351"/>
      <c r="T132" s="352"/>
      <c r="U132" s="13"/>
    </row>
    <row r="133" spans="1:21" x14ac:dyDescent="0.25">
      <c r="A133" s="765"/>
      <c r="B133" s="421">
        <v>5</v>
      </c>
      <c r="C133" s="344"/>
      <c r="D133" s="345"/>
      <c r="E133" s="345"/>
      <c r="F133" s="344"/>
      <c r="G133" s="346"/>
      <c r="H133" s="336"/>
      <c r="I133" s="347"/>
      <c r="J133" s="348"/>
      <c r="K133" s="349"/>
      <c r="L133" s="347"/>
      <c r="M133" s="349"/>
      <c r="N133" s="350"/>
      <c r="O133" s="350"/>
      <c r="P133" s="347"/>
      <c r="Q133" s="347"/>
      <c r="R133" s="347"/>
      <c r="S133" s="351"/>
      <c r="T133" s="352"/>
      <c r="U133" s="13"/>
    </row>
    <row r="134" spans="1:21" x14ac:dyDescent="0.25">
      <c r="A134" s="765"/>
      <c r="B134" s="421">
        <v>6</v>
      </c>
      <c r="C134" s="344"/>
      <c r="D134" s="345"/>
      <c r="E134" s="345"/>
      <c r="F134" s="344"/>
      <c r="G134" s="346"/>
      <c r="H134" s="336"/>
      <c r="I134" s="347"/>
      <c r="J134" s="348"/>
      <c r="K134" s="349"/>
      <c r="L134" s="347"/>
      <c r="M134" s="349"/>
      <c r="N134" s="350"/>
      <c r="O134" s="350"/>
      <c r="P134" s="347"/>
      <c r="Q134" s="347"/>
      <c r="R134" s="347"/>
      <c r="S134" s="351"/>
      <c r="T134" s="352"/>
      <c r="U134" s="13"/>
    </row>
    <row r="135" spans="1:21" x14ac:dyDescent="0.25">
      <c r="A135" s="765"/>
      <c r="B135" s="421">
        <v>7</v>
      </c>
      <c r="C135" s="344"/>
      <c r="D135" s="345"/>
      <c r="E135" s="345"/>
      <c r="F135" s="344"/>
      <c r="G135" s="346"/>
      <c r="H135" s="336"/>
      <c r="I135" s="347"/>
      <c r="J135" s="348"/>
      <c r="K135" s="349"/>
      <c r="L135" s="347"/>
      <c r="M135" s="349"/>
      <c r="N135" s="350"/>
      <c r="O135" s="350"/>
      <c r="P135" s="347"/>
      <c r="Q135" s="347"/>
      <c r="R135" s="347"/>
      <c r="S135" s="351"/>
      <c r="T135" s="352"/>
      <c r="U135" s="13"/>
    </row>
    <row r="136" spans="1:21" x14ac:dyDescent="0.25">
      <c r="A136" s="765"/>
      <c r="B136" s="421">
        <v>8</v>
      </c>
      <c r="C136" s="344"/>
      <c r="D136" s="345"/>
      <c r="E136" s="345"/>
      <c r="F136" s="344"/>
      <c r="G136" s="346"/>
      <c r="H136" s="336"/>
      <c r="I136" s="347"/>
      <c r="J136" s="348"/>
      <c r="K136" s="349"/>
      <c r="L136" s="347"/>
      <c r="M136" s="349"/>
      <c r="N136" s="350"/>
      <c r="O136" s="350"/>
      <c r="P136" s="347"/>
      <c r="Q136" s="347"/>
      <c r="R136" s="347"/>
      <c r="S136" s="351"/>
      <c r="T136" s="352"/>
      <c r="U136" s="13"/>
    </row>
    <row r="137" spans="1:21" x14ac:dyDescent="0.25">
      <c r="A137" s="765"/>
      <c r="B137" s="421">
        <v>9</v>
      </c>
      <c r="C137" s="344"/>
      <c r="D137" s="345"/>
      <c r="E137" s="345"/>
      <c r="F137" s="344"/>
      <c r="G137" s="346"/>
      <c r="H137" s="336"/>
      <c r="I137" s="347"/>
      <c r="J137" s="348"/>
      <c r="K137" s="349"/>
      <c r="L137" s="347"/>
      <c r="M137" s="349"/>
      <c r="N137" s="350"/>
      <c r="O137" s="350"/>
      <c r="P137" s="347"/>
      <c r="Q137" s="347"/>
      <c r="R137" s="347"/>
      <c r="S137" s="351"/>
      <c r="T137" s="352"/>
      <c r="U137" s="13"/>
    </row>
    <row r="138" spans="1:21" x14ac:dyDescent="0.25">
      <c r="A138" s="765"/>
      <c r="B138" s="422">
        <v>10</v>
      </c>
      <c r="C138" s="354"/>
      <c r="D138" s="355"/>
      <c r="E138" s="355"/>
      <c r="F138" s="354"/>
      <c r="G138" s="356"/>
      <c r="H138" s="423"/>
      <c r="I138" s="357"/>
      <c r="J138" s="358"/>
      <c r="K138" s="359"/>
      <c r="L138" s="357"/>
      <c r="M138" s="359"/>
      <c r="N138" s="390"/>
      <c r="O138" s="390"/>
      <c r="P138" s="357"/>
      <c r="Q138" s="357"/>
      <c r="R138" s="357"/>
      <c r="S138" s="363"/>
      <c r="T138" s="364"/>
      <c r="U138" s="13"/>
    </row>
    <row r="139" spans="1:21" ht="24.75" x14ac:dyDescent="0.25">
      <c r="A139" s="310"/>
      <c r="B139" s="295"/>
      <c r="C139" s="295"/>
      <c r="D139" s="295"/>
      <c r="E139" s="368" t="s">
        <v>307</v>
      </c>
      <c r="F139" s="369">
        <f>COUNTA(F129:F138)</f>
        <v>0</v>
      </c>
      <c r="G139" s="370">
        <f>COUNTA(G129:G138)</f>
        <v>0</v>
      </c>
      <c r="H139" s="375"/>
      <c r="I139" s="375"/>
      <c r="J139" s="376"/>
      <c r="K139" s="375"/>
      <c r="L139" s="724" t="s">
        <v>308</v>
      </c>
      <c r="M139" s="724"/>
      <c r="N139" s="373">
        <f>SUM(N129:N138)</f>
        <v>0</v>
      </c>
      <c r="O139" s="374">
        <f>SUM(O129:O138)</f>
        <v>0</v>
      </c>
      <c r="P139" s="295"/>
      <c r="R139" s="295"/>
      <c r="S139" s="314"/>
      <c r="T139" s="379"/>
      <c r="U139" s="380"/>
    </row>
    <row r="140" spans="1:21" ht="21" customHeight="1" x14ac:dyDescent="0.25">
      <c r="A140" s="310"/>
      <c r="B140" s="295"/>
      <c r="C140" s="295"/>
      <c r="D140" s="295"/>
      <c r="E140" s="391"/>
      <c r="F140" s="392"/>
      <c r="G140" s="392"/>
      <c r="H140" s="375"/>
      <c r="I140" s="375"/>
      <c r="J140" s="376"/>
      <c r="K140" s="375"/>
      <c r="L140" s="725" t="s">
        <v>309</v>
      </c>
      <c r="M140" s="725"/>
      <c r="N140" s="377">
        <f>SUMIF(M129:M138,"&lt;=31/12/2025",N129:N138)</f>
        <v>0</v>
      </c>
      <c r="O140" s="378">
        <f>SUMIF(M129:M138,"&lt;=31/12/2025",O129:O138)</f>
        <v>0</v>
      </c>
      <c r="P140" s="295"/>
      <c r="R140" s="295"/>
      <c r="S140" s="314"/>
      <c r="T140" s="379"/>
      <c r="U140" s="380"/>
    </row>
    <row r="141" spans="1:21" ht="21" customHeight="1" x14ac:dyDescent="0.25">
      <c r="A141" s="310"/>
      <c r="B141" s="295"/>
      <c r="C141" s="295"/>
      <c r="D141" s="295"/>
      <c r="E141" s="391"/>
      <c r="F141" s="392"/>
      <c r="G141" s="392"/>
      <c r="H141" s="375"/>
      <c r="I141" s="375"/>
      <c r="J141" s="376"/>
      <c r="K141" s="375"/>
      <c r="L141" s="726" t="s">
        <v>310</v>
      </c>
      <c r="M141" s="726"/>
      <c r="N141" s="382">
        <f>SUMIF(M129:M138,"&gt;31/12/2025",N129:N138)</f>
        <v>0</v>
      </c>
      <c r="O141" s="383">
        <f>SUMIF(M129:M138,"&gt;31/12/2025",O129:O138)</f>
        <v>0</v>
      </c>
      <c r="P141" s="295"/>
      <c r="R141" s="295"/>
      <c r="S141" s="314"/>
      <c r="T141" s="379"/>
      <c r="U141" s="380"/>
    </row>
    <row r="142" spans="1:21" x14ac:dyDescent="0.25">
      <c r="A142" s="385"/>
      <c r="B142" s="294"/>
      <c r="C142" s="131"/>
      <c r="D142" s="131"/>
      <c r="E142" s="131"/>
      <c r="F142" s="294"/>
      <c r="G142" s="131"/>
      <c r="H142" s="131"/>
      <c r="I142" s="294"/>
      <c r="J142" s="294"/>
      <c r="K142" s="131"/>
      <c r="L142" s="131"/>
      <c r="M142" s="131"/>
      <c r="N142" s="131"/>
      <c r="O142" s="131"/>
      <c r="P142" s="131"/>
      <c r="Q142" s="131"/>
      <c r="R142" s="131"/>
      <c r="S142" s="388"/>
      <c r="T142" s="389"/>
      <c r="U142" s="136"/>
    </row>
    <row r="143" spans="1:21" x14ac:dyDescent="0.25">
      <c r="A143" s="304"/>
      <c r="B143" s="9"/>
      <c r="C143" s="6"/>
      <c r="D143" s="6"/>
      <c r="E143" s="6"/>
      <c r="F143" s="9"/>
      <c r="G143" s="6"/>
      <c r="H143" s="6"/>
      <c r="I143" s="9"/>
      <c r="J143" s="9"/>
      <c r="K143" s="6"/>
      <c r="L143" s="6"/>
      <c r="M143" s="6"/>
      <c r="N143" s="6"/>
      <c r="O143" s="6"/>
      <c r="P143" s="6"/>
      <c r="Q143" s="6"/>
      <c r="R143" s="6"/>
      <c r="S143" s="305"/>
      <c r="T143" s="305"/>
      <c r="U143" s="10"/>
    </row>
    <row r="144" spans="1:21" ht="27.75" x14ac:dyDescent="0.25">
      <c r="A144" s="413" t="s">
        <v>10</v>
      </c>
      <c r="B144" s="734" t="s">
        <v>101</v>
      </c>
      <c r="C144" s="734"/>
      <c r="E144" s="770" t="s">
        <v>271</v>
      </c>
      <c r="F144" s="770"/>
      <c r="G144" s="736">
        <f>VLOOKUP(B144,'Urbano.Piano inv. forn'!$D$105:$H$124,3,FALSE())</f>
        <v>0</v>
      </c>
      <c r="H144" s="736"/>
      <c r="I144" s="1"/>
      <c r="J144" s="770" t="s">
        <v>272</v>
      </c>
      <c r="K144" s="770"/>
      <c r="L144" s="736">
        <f>VLOOKUP(B144,'Urbano.Piano inv. forn'!$D$105:$H$124,4,FALSE())</f>
        <v>0</v>
      </c>
      <c r="M144" s="736"/>
      <c r="O144" s="414" t="s">
        <v>273</v>
      </c>
      <c r="P144" s="308"/>
      <c r="R144" s="415" t="s">
        <v>274</v>
      </c>
      <c r="S144" s="727"/>
      <c r="T144" s="727"/>
      <c r="U144" s="13"/>
    </row>
    <row r="145" spans="1:21" x14ac:dyDescent="0.25">
      <c r="A145" s="310"/>
      <c r="B145" s="311"/>
      <c r="C145" s="311"/>
      <c r="E145" s="312"/>
      <c r="F145" s="312"/>
      <c r="G145" s="313"/>
      <c r="H145" s="313"/>
      <c r="I145" s="1"/>
      <c r="J145" s="312"/>
      <c r="K145" s="312"/>
      <c r="L145" s="313"/>
      <c r="M145" s="313"/>
      <c r="O145" s="314"/>
      <c r="R145" s="295"/>
      <c r="S145" s="315"/>
      <c r="U145" s="316"/>
    </row>
    <row r="146" spans="1:21" ht="30.75" customHeight="1" x14ac:dyDescent="0.25">
      <c r="A146" s="766" t="s">
        <v>15</v>
      </c>
      <c r="B146" s="766"/>
      <c r="C146" s="766"/>
      <c r="D146" s="766"/>
      <c r="E146" s="729">
        <f>VLOOKUP(B144,'Urbano.Piano inv. forn'!$D$105:$V$124,17,FALSE())</f>
        <v>0</v>
      </c>
      <c r="F146" s="729"/>
      <c r="G146" s="729"/>
      <c r="H146" s="729"/>
      <c r="I146" s="1"/>
      <c r="J146" s="767" t="s">
        <v>61</v>
      </c>
      <c r="K146" s="767"/>
      <c r="L146" s="729">
        <f>VLOOKUP(B144,'Urbano.Piano inv. forn'!$D$105:$V$124,19,FALSE())</f>
        <v>0</v>
      </c>
      <c r="M146" s="729"/>
      <c r="N146" s="317"/>
      <c r="O146" s="415" t="s">
        <v>17</v>
      </c>
      <c r="P146" s="319">
        <f>L146+E146</f>
        <v>0</v>
      </c>
      <c r="R146" s="415" t="s">
        <v>275</v>
      </c>
      <c r="S146" s="727"/>
      <c r="T146" s="727"/>
      <c r="U146" s="316"/>
    </row>
    <row r="147" spans="1:21" x14ac:dyDescent="0.25">
      <c r="A147" s="320"/>
      <c r="B147" s="321"/>
      <c r="C147" s="321"/>
      <c r="D147" s="321"/>
      <c r="E147" s="322"/>
      <c r="F147" s="322"/>
      <c r="G147" s="322"/>
      <c r="H147" s="322"/>
      <c r="I147" s="1"/>
      <c r="J147" s="312"/>
      <c r="K147" s="312"/>
      <c r="L147" s="322"/>
      <c r="M147" s="322"/>
      <c r="N147" s="317"/>
      <c r="O147" s="295"/>
      <c r="P147" s="317"/>
      <c r="R147" s="295"/>
      <c r="S147" s="323"/>
      <c r="T147" s="323"/>
      <c r="U147" s="13"/>
    </row>
    <row r="148" spans="1:21" ht="46.35" customHeight="1" x14ac:dyDescent="0.25">
      <c r="A148" s="768" t="s">
        <v>276</v>
      </c>
      <c r="B148" s="769" t="s">
        <v>277</v>
      </c>
      <c r="C148" s="769" t="s">
        <v>278</v>
      </c>
      <c r="D148" s="416" t="s">
        <v>279</v>
      </c>
      <c r="E148" s="417" t="s">
        <v>280</v>
      </c>
      <c r="F148" s="416" t="s">
        <v>281</v>
      </c>
      <c r="G148" s="416" t="s">
        <v>282</v>
      </c>
      <c r="H148" s="418" t="s">
        <v>235</v>
      </c>
      <c r="I148" s="418" t="s">
        <v>283</v>
      </c>
      <c r="J148" s="418" t="s">
        <v>284</v>
      </c>
      <c r="K148" s="418" t="s">
        <v>285</v>
      </c>
      <c r="L148" s="418" t="s">
        <v>286</v>
      </c>
      <c r="M148" s="418" t="s">
        <v>287</v>
      </c>
      <c r="N148" s="418" t="s">
        <v>288</v>
      </c>
      <c r="O148" s="418" t="s">
        <v>289</v>
      </c>
      <c r="P148" s="418" t="s">
        <v>290</v>
      </c>
      <c r="Q148" s="418" t="s">
        <v>291</v>
      </c>
      <c r="R148" s="418" t="s">
        <v>292</v>
      </c>
      <c r="S148" s="418" t="s">
        <v>293</v>
      </c>
      <c r="T148" s="424" t="s">
        <v>294</v>
      </c>
      <c r="U148" s="328"/>
    </row>
    <row r="149" spans="1:21" ht="24" x14ac:dyDescent="0.25">
      <c r="A149" s="768"/>
      <c r="B149" s="769"/>
      <c r="C149" s="769"/>
      <c r="D149" s="419" t="s">
        <v>295</v>
      </c>
      <c r="E149" s="419" t="s">
        <v>296</v>
      </c>
      <c r="F149" s="419" t="s">
        <v>297</v>
      </c>
      <c r="G149" s="419" t="s">
        <v>297</v>
      </c>
      <c r="H149" s="419" t="s">
        <v>96</v>
      </c>
      <c r="I149" s="419" t="s">
        <v>34</v>
      </c>
      <c r="J149" s="419" t="s">
        <v>299</v>
      </c>
      <c r="K149" s="419" t="s">
        <v>300</v>
      </c>
      <c r="L149" s="419" t="s">
        <v>301</v>
      </c>
      <c r="M149" s="419" t="s">
        <v>300</v>
      </c>
      <c r="N149" s="419" t="s">
        <v>302</v>
      </c>
      <c r="O149" s="419" t="s">
        <v>266</v>
      </c>
      <c r="P149" s="419" t="s">
        <v>303</v>
      </c>
      <c r="Q149" s="419" t="s">
        <v>304</v>
      </c>
      <c r="R149" s="419" t="s">
        <v>305</v>
      </c>
      <c r="S149" s="419" t="s">
        <v>305</v>
      </c>
      <c r="T149" s="425"/>
      <c r="U149" s="328"/>
    </row>
    <row r="150" spans="1:21" x14ac:dyDescent="0.25">
      <c r="A150" s="765" t="str">
        <f>B144</f>
        <v>urb.i.5</v>
      </c>
      <c r="B150" s="420">
        <v>1</v>
      </c>
      <c r="C150" s="333"/>
      <c r="D150" s="334"/>
      <c r="E150" s="334"/>
      <c r="F150" s="333"/>
      <c r="G150" s="335"/>
      <c r="H150" s="336"/>
      <c r="I150" s="337"/>
      <c r="J150" s="338"/>
      <c r="K150" s="339"/>
      <c r="L150" s="337"/>
      <c r="M150" s="339"/>
      <c r="N150" s="340"/>
      <c r="O150" s="340"/>
      <c r="P150" s="337"/>
      <c r="Q150" s="337"/>
      <c r="R150" s="337"/>
      <c r="S150" s="341"/>
      <c r="T150" s="342"/>
      <c r="U150" s="13"/>
    </row>
    <row r="151" spans="1:21" x14ac:dyDescent="0.25">
      <c r="A151" s="765"/>
      <c r="B151" s="421">
        <v>2</v>
      </c>
      <c r="C151" s="344"/>
      <c r="D151" s="345"/>
      <c r="E151" s="345"/>
      <c r="F151" s="344"/>
      <c r="G151" s="346"/>
      <c r="H151" s="336"/>
      <c r="I151" s="347"/>
      <c r="J151" s="348"/>
      <c r="K151" s="349"/>
      <c r="L151" s="347"/>
      <c r="M151" s="349"/>
      <c r="N151" s="350"/>
      <c r="O151" s="350"/>
      <c r="P151" s="347"/>
      <c r="Q151" s="347" t="s">
        <v>306</v>
      </c>
      <c r="R151" s="347"/>
      <c r="S151" s="351"/>
      <c r="T151" s="352"/>
      <c r="U151" s="13"/>
    </row>
    <row r="152" spans="1:21" x14ac:dyDescent="0.25">
      <c r="A152" s="765"/>
      <c r="B152" s="421">
        <v>3</v>
      </c>
      <c r="C152" s="344"/>
      <c r="D152" s="345"/>
      <c r="E152" s="345"/>
      <c r="F152" s="344"/>
      <c r="G152" s="346"/>
      <c r="H152" s="336"/>
      <c r="I152" s="347"/>
      <c r="J152" s="348"/>
      <c r="K152" s="349"/>
      <c r="L152" s="347"/>
      <c r="M152" s="349"/>
      <c r="N152" s="350"/>
      <c r="O152" s="350"/>
      <c r="P152" s="347"/>
      <c r="Q152" s="347"/>
      <c r="R152" s="347"/>
      <c r="S152" s="351"/>
      <c r="T152" s="352"/>
      <c r="U152" s="13"/>
    </row>
    <row r="153" spans="1:21" x14ac:dyDescent="0.25">
      <c r="A153" s="765"/>
      <c r="B153" s="421">
        <v>4</v>
      </c>
      <c r="C153" s="344"/>
      <c r="D153" s="345"/>
      <c r="E153" s="345"/>
      <c r="F153" s="344"/>
      <c r="G153" s="346"/>
      <c r="H153" s="336"/>
      <c r="I153" s="347"/>
      <c r="J153" s="348"/>
      <c r="K153" s="349"/>
      <c r="L153" s="347"/>
      <c r="M153" s="349"/>
      <c r="N153" s="350"/>
      <c r="O153" s="350"/>
      <c r="P153" s="347"/>
      <c r="Q153" s="347"/>
      <c r="R153" s="347"/>
      <c r="S153" s="351"/>
      <c r="T153" s="352"/>
      <c r="U153" s="13"/>
    </row>
    <row r="154" spans="1:21" x14ac:dyDescent="0.25">
      <c r="A154" s="765"/>
      <c r="B154" s="421">
        <v>5</v>
      </c>
      <c r="C154" s="344"/>
      <c r="D154" s="345"/>
      <c r="E154" s="345"/>
      <c r="F154" s="344"/>
      <c r="G154" s="346"/>
      <c r="H154" s="336"/>
      <c r="I154" s="347"/>
      <c r="J154" s="348"/>
      <c r="K154" s="349"/>
      <c r="L154" s="347"/>
      <c r="M154" s="349"/>
      <c r="N154" s="350"/>
      <c r="O154" s="350"/>
      <c r="P154" s="347"/>
      <c r="Q154" s="347"/>
      <c r="R154" s="347"/>
      <c r="S154" s="351"/>
      <c r="T154" s="352"/>
      <c r="U154" s="13"/>
    </row>
    <row r="155" spans="1:21" x14ac:dyDescent="0.25">
      <c r="A155" s="765"/>
      <c r="B155" s="421">
        <v>6</v>
      </c>
      <c r="C155" s="344"/>
      <c r="D155" s="345"/>
      <c r="E155" s="345"/>
      <c r="F155" s="344"/>
      <c r="G155" s="346"/>
      <c r="H155" s="336"/>
      <c r="I155" s="347"/>
      <c r="J155" s="348"/>
      <c r="K155" s="349"/>
      <c r="L155" s="347"/>
      <c r="M155" s="349"/>
      <c r="N155" s="350"/>
      <c r="O155" s="350"/>
      <c r="P155" s="347"/>
      <c r="Q155" s="347"/>
      <c r="R155" s="347"/>
      <c r="S155" s="351"/>
      <c r="T155" s="352"/>
      <c r="U155" s="13"/>
    </row>
    <row r="156" spans="1:21" x14ac:dyDescent="0.25">
      <c r="A156" s="765"/>
      <c r="B156" s="421">
        <v>7</v>
      </c>
      <c r="C156" s="344"/>
      <c r="D156" s="345"/>
      <c r="E156" s="345"/>
      <c r="F156" s="344"/>
      <c r="G156" s="346"/>
      <c r="H156" s="336"/>
      <c r="I156" s="347"/>
      <c r="J156" s="348"/>
      <c r="K156" s="349"/>
      <c r="L156" s="347"/>
      <c r="M156" s="349"/>
      <c r="N156" s="350"/>
      <c r="O156" s="350"/>
      <c r="P156" s="347"/>
      <c r="Q156" s="347"/>
      <c r="R156" s="347"/>
      <c r="S156" s="351"/>
      <c r="T156" s="352"/>
      <c r="U156" s="13"/>
    </row>
    <row r="157" spans="1:21" x14ac:dyDescent="0.25">
      <c r="A157" s="765"/>
      <c r="B157" s="421">
        <v>8</v>
      </c>
      <c r="C157" s="344"/>
      <c r="D157" s="345"/>
      <c r="E157" s="345"/>
      <c r="F157" s="344"/>
      <c r="G157" s="346"/>
      <c r="H157" s="336"/>
      <c r="I157" s="347"/>
      <c r="J157" s="348"/>
      <c r="K157" s="349"/>
      <c r="L157" s="347"/>
      <c r="M157" s="349"/>
      <c r="N157" s="350"/>
      <c r="O157" s="350"/>
      <c r="P157" s="347"/>
      <c r="Q157" s="347"/>
      <c r="R157" s="347"/>
      <c r="S157" s="351"/>
      <c r="T157" s="352"/>
      <c r="U157" s="13"/>
    </row>
    <row r="158" spans="1:21" x14ac:dyDescent="0.25">
      <c r="A158" s="765"/>
      <c r="B158" s="421">
        <v>9</v>
      </c>
      <c r="C158" s="344"/>
      <c r="D158" s="345"/>
      <c r="E158" s="345"/>
      <c r="F158" s="344"/>
      <c r="G158" s="346"/>
      <c r="H158" s="336"/>
      <c r="I158" s="347"/>
      <c r="J158" s="348"/>
      <c r="K158" s="349"/>
      <c r="L158" s="347"/>
      <c r="M158" s="349"/>
      <c r="N158" s="350"/>
      <c r="O158" s="350"/>
      <c r="P158" s="347"/>
      <c r="Q158" s="347"/>
      <c r="R158" s="347"/>
      <c r="S158" s="351"/>
      <c r="T158" s="352"/>
      <c r="U158" s="13"/>
    </row>
    <row r="159" spans="1:21" x14ac:dyDescent="0.25">
      <c r="A159" s="765"/>
      <c r="B159" s="422">
        <v>10</v>
      </c>
      <c r="C159" s="354"/>
      <c r="D159" s="355"/>
      <c r="E159" s="355"/>
      <c r="F159" s="354"/>
      <c r="G159" s="356"/>
      <c r="H159" s="423"/>
      <c r="I159" s="357"/>
      <c r="J159" s="358"/>
      <c r="K159" s="359"/>
      <c r="L159" s="357"/>
      <c r="M159" s="359"/>
      <c r="N159" s="390"/>
      <c r="O159" s="390"/>
      <c r="P159" s="357"/>
      <c r="Q159" s="357"/>
      <c r="R159" s="357"/>
      <c r="S159" s="363"/>
      <c r="T159" s="364"/>
      <c r="U159" s="13"/>
    </row>
    <row r="160" spans="1:21" ht="24.75" x14ac:dyDescent="0.25">
      <c r="A160" s="310"/>
      <c r="B160" s="295"/>
      <c r="C160" s="295"/>
      <c r="D160" s="295"/>
      <c r="E160" s="368" t="s">
        <v>307</v>
      </c>
      <c r="F160" s="369">
        <f>COUNTA(F150:F159)</f>
        <v>0</v>
      </c>
      <c r="G160" s="370">
        <f>COUNTA(G150:G159)</f>
        <v>0</v>
      </c>
      <c r="H160" s="375"/>
      <c r="I160" s="375"/>
      <c r="J160" s="376"/>
      <c r="K160" s="375"/>
      <c r="L160" s="724" t="s">
        <v>308</v>
      </c>
      <c r="M160" s="724"/>
      <c r="N160" s="373">
        <f>SUM(N150:N159)</f>
        <v>0</v>
      </c>
      <c r="O160" s="374">
        <f>SUM(O150:O159)</f>
        <v>0</v>
      </c>
      <c r="P160" s="295"/>
      <c r="R160" s="295"/>
      <c r="S160" s="314"/>
      <c r="T160" s="379"/>
      <c r="U160" s="380"/>
    </row>
    <row r="161" spans="1:21" ht="24" customHeight="1" x14ac:dyDescent="0.25">
      <c r="A161" s="310"/>
      <c r="B161" s="295"/>
      <c r="C161" s="295"/>
      <c r="D161" s="295"/>
      <c r="E161" s="391"/>
      <c r="F161" s="392"/>
      <c r="G161" s="392"/>
      <c r="H161" s="375"/>
      <c r="I161" s="375"/>
      <c r="J161" s="376"/>
      <c r="K161" s="375"/>
      <c r="L161" s="725" t="s">
        <v>309</v>
      </c>
      <c r="M161" s="725"/>
      <c r="N161" s="377">
        <f>SUMIF(M150:M159,"&lt;=31/12/2025",N150:N159)</f>
        <v>0</v>
      </c>
      <c r="O161" s="378">
        <f>SUMIF(M150:M159,"&lt;=31/12/2025",O150:O159)</f>
        <v>0</v>
      </c>
      <c r="P161" s="295"/>
      <c r="R161" s="295"/>
      <c r="S161" s="314"/>
      <c r="T161" s="379"/>
      <c r="U161" s="380"/>
    </row>
    <row r="162" spans="1:21" ht="24" customHeight="1" x14ac:dyDescent="0.25">
      <c r="A162" s="310"/>
      <c r="B162" s="295"/>
      <c r="C162" s="295"/>
      <c r="D162" s="295"/>
      <c r="E162" s="391"/>
      <c r="F162" s="392"/>
      <c r="G162" s="392"/>
      <c r="H162" s="375"/>
      <c r="I162" s="375"/>
      <c r="J162" s="376"/>
      <c r="K162" s="375"/>
      <c r="L162" s="726" t="s">
        <v>310</v>
      </c>
      <c r="M162" s="726"/>
      <c r="N162" s="382">
        <f>SUMIF(M150:M159,"&gt;31/12/2025",N150:N159)</f>
        <v>0</v>
      </c>
      <c r="O162" s="383">
        <f>SUMIF(M150:M159,"&gt;31/12/2025",O150:O159)</f>
        <v>0</v>
      </c>
      <c r="P162" s="295"/>
      <c r="R162" s="295"/>
      <c r="S162" s="314"/>
      <c r="T162" s="379"/>
      <c r="U162" s="380"/>
    </row>
    <row r="163" spans="1:21" x14ac:dyDescent="0.25">
      <c r="A163" s="385"/>
      <c r="B163" s="294"/>
      <c r="C163" s="131"/>
      <c r="D163" s="131"/>
      <c r="E163" s="131"/>
      <c r="F163" s="294"/>
      <c r="G163" s="131"/>
      <c r="H163" s="131"/>
      <c r="I163" s="294"/>
      <c r="J163" s="294"/>
      <c r="K163" s="131"/>
      <c r="L163" s="131"/>
      <c r="M163" s="131"/>
      <c r="N163" s="131"/>
      <c r="O163" s="131"/>
      <c r="P163" s="131"/>
      <c r="Q163" s="131"/>
      <c r="R163" s="131"/>
      <c r="S163" s="388"/>
      <c r="T163" s="389"/>
      <c r="U163" s="136"/>
    </row>
    <row r="164" spans="1:21" x14ac:dyDescent="0.25">
      <c r="A164" s="304"/>
      <c r="B164" s="9"/>
      <c r="C164" s="6"/>
      <c r="D164" s="6"/>
      <c r="E164" s="6"/>
      <c r="F164" s="9"/>
      <c r="G164" s="6"/>
      <c r="H164" s="6"/>
      <c r="I164" s="9"/>
      <c r="J164" s="9"/>
      <c r="K164" s="6"/>
      <c r="L164" s="6"/>
      <c r="M164" s="6"/>
      <c r="N164" s="6"/>
      <c r="O164" s="6"/>
      <c r="P164" s="6"/>
      <c r="Q164" s="6"/>
      <c r="R164" s="6"/>
      <c r="S164" s="305"/>
      <c r="T164" s="305"/>
      <c r="U164" s="10"/>
    </row>
    <row r="165" spans="1:21" ht="27.75" x14ac:dyDescent="0.25">
      <c r="A165" s="413" t="s">
        <v>10</v>
      </c>
      <c r="B165" s="734" t="s">
        <v>102</v>
      </c>
      <c r="C165" s="734"/>
      <c r="E165" s="770" t="s">
        <v>271</v>
      </c>
      <c r="F165" s="770"/>
      <c r="G165" s="736">
        <f>VLOOKUP(B165,'Urbano.Piano inv. forn'!$D$105:$H$124,3,FALSE())</f>
        <v>0</v>
      </c>
      <c r="H165" s="736"/>
      <c r="I165" s="1"/>
      <c r="J165" s="770" t="s">
        <v>272</v>
      </c>
      <c r="K165" s="770"/>
      <c r="L165" s="736">
        <f>VLOOKUP(B165,'Urbano.Piano inv. forn'!$D$105:$H$124,4,FALSE())</f>
        <v>0</v>
      </c>
      <c r="M165" s="736"/>
      <c r="O165" s="414" t="s">
        <v>273</v>
      </c>
      <c r="P165" s="308"/>
      <c r="R165" s="415" t="s">
        <v>274</v>
      </c>
      <c r="S165" s="727"/>
      <c r="T165" s="727"/>
      <c r="U165" s="13"/>
    </row>
    <row r="166" spans="1:21" x14ac:dyDescent="0.25">
      <c r="A166" s="310"/>
      <c r="B166" s="311"/>
      <c r="C166" s="311"/>
      <c r="E166" s="312"/>
      <c r="F166" s="312"/>
      <c r="G166" s="313"/>
      <c r="H166" s="313"/>
      <c r="I166" s="1"/>
      <c r="J166" s="312"/>
      <c r="K166" s="312"/>
      <c r="L166" s="313"/>
      <c r="M166" s="313"/>
      <c r="O166" s="314"/>
      <c r="R166" s="295"/>
      <c r="S166" s="315"/>
      <c r="U166" s="316"/>
    </row>
    <row r="167" spans="1:21" ht="36" customHeight="1" x14ac:dyDescent="0.25">
      <c r="A167" s="766" t="s">
        <v>15</v>
      </c>
      <c r="B167" s="766"/>
      <c r="C167" s="766"/>
      <c r="D167" s="766"/>
      <c r="E167" s="729">
        <f>VLOOKUP(B165,'Urbano.Piano inv. forn'!$D$105:$V$124,17,FALSE())</f>
        <v>0</v>
      </c>
      <c r="F167" s="729"/>
      <c r="G167" s="729"/>
      <c r="H167" s="729"/>
      <c r="I167" s="1"/>
      <c r="J167" s="767" t="s">
        <v>61</v>
      </c>
      <c r="K167" s="767"/>
      <c r="L167" s="729">
        <f>VLOOKUP(B165,'Urbano.Piano inv. forn'!$D$105:$V$124,19,FALSE())</f>
        <v>0</v>
      </c>
      <c r="M167" s="729"/>
      <c r="N167" s="317"/>
      <c r="O167" s="415" t="s">
        <v>17</v>
      </c>
      <c r="P167" s="319">
        <f>L167+E167</f>
        <v>0</v>
      </c>
      <c r="R167" s="415" t="s">
        <v>275</v>
      </c>
      <c r="S167" s="727"/>
      <c r="T167" s="727"/>
      <c r="U167" s="316"/>
    </row>
    <row r="168" spans="1:21" x14ac:dyDescent="0.25">
      <c r="A168" s="320"/>
      <c r="B168" s="321"/>
      <c r="C168" s="321"/>
      <c r="D168" s="321"/>
      <c r="E168" s="322"/>
      <c r="F168" s="322"/>
      <c r="G168" s="322"/>
      <c r="H168" s="322"/>
      <c r="I168" s="1"/>
      <c r="J168" s="312"/>
      <c r="K168" s="312"/>
      <c r="L168" s="322"/>
      <c r="M168" s="322"/>
      <c r="N168" s="317"/>
      <c r="O168" s="295"/>
      <c r="P168" s="317"/>
      <c r="R168" s="295"/>
      <c r="S168" s="323"/>
      <c r="T168" s="323"/>
      <c r="U168" s="13"/>
    </row>
    <row r="169" spans="1:21" ht="46.35" customHeight="1" x14ac:dyDescent="0.25">
      <c r="A169" s="768" t="s">
        <v>276</v>
      </c>
      <c r="B169" s="769" t="s">
        <v>277</v>
      </c>
      <c r="C169" s="769" t="s">
        <v>278</v>
      </c>
      <c r="D169" s="416" t="s">
        <v>279</v>
      </c>
      <c r="E169" s="417" t="s">
        <v>280</v>
      </c>
      <c r="F169" s="416" t="s">
        <v>281</v>
      </c>
      <c r="G169" s="416" t="s">
        <v>282</v>
      </c>
      <c r="H169" s="418" t="s">
        <v>235</v>
      </c>
      <c r="I169" s="418" t="s">
        <v>283</v>
      </c>
      <c r="J169" s="418" t="s">
        <v>284</v>
      </c>
      <c r="K169" s="418" t="s">
        <v>285</v>
      </c>
      <c r="L169" s="418" t="s">
        <v>286</v>
      </c>
      <c r="M169" s="418" t="s">
        <v>287</v>
      </c>
      <c r="N169" s="418" t="s">
        <v>288</v>
      </c>
      <c r="O169" s="418" t="s">
        <v>289</v>
      </c>
      <c r="P169" s="418" t="s">
        <v>290</v>
      </c>
      <c r="Q169" s="418" t="s">
        <v>291</v>
      </c>
      <c r="R169" s="418" t="s">
        <v>292</v>
      </c>
      <c r="S169" s="418" t="s">
        <v>293</v>
      </c>
      <c r="T169" s="424" t="s">
        <v>294</v>
      </c>
      <c r="U169" s="328"/>
    </row>
    <row r="170" spans="1:21" ht="24" x14ac:dyDescent="0.25">
      <c r="A170" s="768"/>
      <c r="B170" s="769"/>
      <c r="C170" s="769"/>
      <c r="D170" s="419" t="s">
        <v>295</v>
      </c>
      <c r="E170" s="419" t="s">
        <v>296</v>
      </c>
      <c r="F170" s="419" t="s">
        <v>297</v>
      </c>
      <c r="G170" s="419" t="s">
        <v>297</v>
      </c>
      <c r="H170" s="419" t="s">
        <v>96</v>
      </c>
      <c r="I170" s="419" t="s">
        <v>34</v>
      </c>
      <c r="J170" s="419" t="s">
        <v>299</v>
      </c>
      <c r="K170" s="419" t="s">
        <v>300</v>
      </c>
      <c r="L170" s="419" t="s">
        <v>301</v>
      </c>
      <c r="M170" s="419" t="s">
        <v>300</v>
      </c>
      <c r="N170" s="419" t="s">
        <v>302</v>
      </c>
      <c r="O170" s="419" t="s">
        <v>266</v>
      </c>
      <c r="P170" s="419" t="s">
        <v>303</v>
      </c>
      <c r="Q170" s="419" t="s">
        <v>304</v>
      </c>
      <c r="R170" s="419" t="s">
        <v>305</v>
      </c>
      <c r="S170" s="419" t="s">
        <v>305</v>
      </c>
      <c r="T170" s="425"/>
      <c r="U170" s="328"/>
    </row>
    <row r="171" spans="1:21" x14ac:dyDescent="0.25">
      <c r="A171" s="765" t="str">
        <f>B165</f>
        <v>urb.i.6</v>
      </c>
      <c r="B171" s="420">
        <v>1</v>
      </c>
      <c r="C171" s="333"/>
      <c r="D171" s="334"/>
      <c r="E171" s="334"/>
      <c r="F171" s="333"/>
      <c r="G171" s="335"/>
      <c r="H171" s="336"/>
      <c r="I171" s="337"/>
      <c r="J171" s="338"/>
      <c r="K171" s="339"/>
      <c r="L171" s="337"/>
      <c r="M171" s="339"/>
      <c r="N171" s="340"/>
      <c r="O171" s="340"/>
      <c r="P171" s="337"/>
      <c r="Q171" s="337"/>
      <c r="R171" s="337"/>
      <c r="S171" s="341"/>
      <c r="T171" s="342"/>
      <c r="U171" s="13"/>
    </row>
    <row r="172" spans="1:21" x14ac:dyDescent="0.25">
      <c r="A172" s="765"/>
      <c r="B172" s="421">
        <v>2</v>
      </c>
      <c r="C172" s="344"/>
      <c r="D172" s="345"/>
      <c r="E172" s="345"/>
      <c r="F172" s="344"/>
      <c r="G172" s="346"/>
      <c r="H172" s="336"/>
      <c r="I172" s="347"/>
      <c r="J172" s="348"/>
      <c r="K172" s="349"/>
      <c r="L172" s="347"/>
      <c r="M172" s="349"/>
      <c r="N172" s="350"/>
      <c r="O172" s="350"/>
      <c r="P172" s="347"/>
      <c r="Q172" s="347" t="s">
        <v>306</v>
      </c>
      <c r="R172" s="347"/>
      <c r="S172" s="351"/>
      <c r="T172" s="352"/>
      <c r="U172" s="13"/>
    </row>
    <row r="173" spans="1:21" x14ac:dyDescent="0.25">
      <c r="A173" s="765"/>
      <c r="B173" s="421">
        <v>3</v>
      </c>
      <c r="C173" s="344"/>
      <c r="D173" s="345"/>
      <c r="E173" s="345"/>
      <c r="F173" s="344"/>
      <c r="G173" s="346"/>
      <c r="H173" s="336"/>
      <c r="I173" s="347"/>
      <c r="J173" s="348"/>
      <c r="K173" s="349"/>
      <c r="L173" s="347"/>
      <c r="M173" s="349"/>
      <c r="N173" s="350"/>
      <c r="O173" s="350"/>
      <c r="P173" s="347"/>
      <c r="Q173" s="347"/>
      <c r="R173" s="347"/>
      <c r="S173" s="351"/>
      <c r="T173" s="352"/>
      <c r="U173" s="13"/>
    </row>
    <row r="174" spans="1:21" x14ac:dyDescent="0.25">
      <c r="A174" s="765"/>
      <c r="B174" s="421">
        <v>4</v>
      </c>
      <c r="C174" s="344"/>
      <c r="D174" s="345"/>
      <c r="E174" s="345"/>
      <c r="F174" s="344"/>
      <c r="G174" s="346"/>
      <c r="H174" s="336"/>
      <c r="I174" s="347"/>
      <c r="J174" s="348"/>
      <c r="K174" s="349"/>
      <c r="L174" s="347"/>
      <c r="M174" s="349"/>
      <c r="N174" s="350"/>
      <c r="O174" s="350"/>
      <c r="P174" s="347"/>
      <c r="Q174" s="347"/>
      <c r="R174" s="347"/>
      <c r="S174" s="351"/>
      <c r="T174" s="352"/>
      <c r="U174" s="13"/>
    </row>
    <row r="175" spans="1:21" x14ac:dyDescent="0.25">
      <c r="A175" s="765"/>
      <c r="B175" s="421">
        <v>5</v>
      </c>
      <c r="C175" s="344"/>
      <c r="D175" s="345"/>
      <c r="E175" s="345"/>
      <c r="F175" s="344"/>
      <c r="G175" s="346"/>
      <c r="H175" s="336"/>
      <c r="I175" s="347"/>
      <c r="J175" s="348"/>
      <c r="K175" s="349"/>
      <c r="L175" s="347"/>
      <c r="M175" s="349"/>
      <c r="N175" s="350"/>
      <c r="O175" s="350"/>
      <c r="P175" s="347"/>
      <c r="Q175" s="347"/>
      <c r="R175" s="347"/>
      <c r="S175" s="351"/>
      <c r="T175" s="352"/>
      <c r="U175" s="13"/>
    </row>
    <row r="176" spans="1:21" x14ac:dyDescent="0.25">
      <c r="A176" s="765"/>
      <c r="B176" s="421">
        <v>6</v>
      </c>
      <c r="C176" s="344"/>
      <c r="D176" s="345"/>
      <c r="E176" s="345"/>
      <c r="F176" s="344"/>
      <c r="G176" s="346"/>
      <c r="H176" s="336"/>
      <c r="I176" s="347"/>
      <c r="J176" s="348"/>
      <c r="K176" s="349"/>
      <c r="L176" s="347"/>
      <c r="M176" s="349"/>
      <c r="N176" s="350"/>
      <c r="O176" s="350"/>
      <c r="P176" s="347"/>
      <c r="Q176" s="347"/>
      <c r="R176" s="347"/>
      <c r="S176" s="351"/>
      <c r="T176" s="352"/>
      <c r="U176" s="13"/>
    </row>
    <row r="177" spans="1:21" x14ac:dyDescent="0.25">
      <c r="A177" s="765"/>
      <c r="B177" s="421">
        <v>7</v>
      </c>
      <c r="C177" s="344"/>
      <c r="D177" s="345"/>
      <c r="E177" s="345"/>
      <c r="F177" s="344"/>
      <c r="G177" s="346"/>
      <c r="H177" s="336"/>
      <c r="I177" s="347"/>
      <c r="J177" s="348"/>
      <c r="K177" s="349"/>
      <c r="L177" s="347"/>
      <c r="M177" s="349"/>
      <c r="N177" s="350"/>
      <c r="O177" s="350"/>
      <c r="P177" s="347"/>
      <c r="Q177" s="347"/>
      <c r="R177" s="347"/>
      <c r="S177" s="351"/>
      <c r="T177" s="352"/>
      <c r="U177" s="13"/>
    </row>
    <row r="178" spans="1:21" x14ac:dyDescent="0.25">
      <c r="A178" s="765"/>
      <c r="B178" s="421">
        <v>8</v>
      </c>
      <c r="C178" s="344"/>
      <c r="D178" s="345"/>
      <c r="E178" s="345"/>
      <c r="F178" s="344"/>
      <c r="G178" s="346"/>
      <c r="H178" s="336"/>
      <c r="I178" s="347"/>
      <c r="J178" s="348"/>
      <c r="K178" s="349"/>
      <c r="L178" s="347"/>
      <c r="M178" s="349"/>
      <c r="N178" s="350"/>
      <c r="O178" s="350"/>
      <c r="P178" s="347"/>
      <c r="Q178" s="347"/>
      <c r="R178" s="347"/>
      <c r="S178" s="351"/>
      <c r="T178" s="352"/>
      <c r="U178" s="13"/>
    </row>
    <row r="179" spans="1:21" x14ac:dyDescent="0.25">
      <c r="A179" s="765"/>
      <c r="B179" s="421">
        <v>9</v>
      </c>
      <c r="C179" s="344"/>
      <c r="D179" s="345"/>
      <c r="E179" s="345"/>
      <c r="F179" s="344"/>
      <c r="G179" s="346"/>
      <c r="H179" s="336"/>
      <c r="I179" s="347"/>
      <c r="J179" s="348"/>
      <c r="K179" s="349"/>
      <c r="L179" s="347"/>
      <c r="M179" s="349"/>
      <c r="N179" s="350"/>
      <c r="O179" s="350"/>
      <c r="P179" s="347"/>
      <c r="Q179" s="347"/>
      <c r="R179" s="347"/>
      <c r="S179" s="351"/>
      <c r="T179" s="352"/>
      <c r="U179" s="13"/>
    </row>
    <row r="180" spans="1:21" x14ac:dyDescent="0.25">
      <c r="A180" s="765"/>
      <c r="B180" s="422">
        <v>10</v>
      </c>
      <c r="C180" s="354"/>
      <c r="D180" s="355"/>
      <c r="E180" s="355"/>
      <c r="F180" s="354"/>
      <c r="G180" s="356"/>
      <c r="H180" s="423"/>
      <c r="I180" s="357"/>
      <c r="J180" s="358"/>
      <c r="K180" s="359"/>
      <c r="L180" s="357"/>
      <c r="M180" s="359"/>
      <c r="N180" s="390"/>
      <c r="O180" s="390"/>
      <c r="P180" s="357"/>
      <c r="Q180" s="357"/>
      <c r="R180" s="357"/>
      <c r="S180" s="363"/>
      <c r="T180" s="364"/>
      <c r="U180" s="13"/>
    </row>
    <row r="181" spans="1:21" ht="24.75" x14ac:dyDescent="0.25">
      <c r="A181" s="310"/>
      <c r="B181" s="295"/>
      <c r="C181" s="295"/>
      <c r="D181" s="295"/>
      <c r="E181" s="368" t="s">
        <v>307</v>
      </c>
      <c r="F181" s="369">
        <f>COUNTA(F171:F180)</f>
        <v>0</v>
      </c>
      <c r="G181" s="370">
        <f>COUNTA(G171:G180)</f>
        <v>0</v>
      </c>
      <c r="H181" s="375"/>
      <c r="I181" s="375"/>
      <c r="J181" s="376"/>
      <c r="K181" s="375"/>
      <c r="L181" s="724" t="s">
        <v>308</v>
      </c>
      <c r="M181" s="724"/>
      <c r="N181" s="373">
        <f>SUM(N171:N180)</f>
        <v>0</v>
      </c>
      <c r="O181" s="374">
        <f>SUM(O171:O180)</f>
        <v>0</v>
      </c>
      <c r="P181" s="295"/>
      <c r="R181" s="295"/>
      <c r="S181" s="314"/>
      <c r="T181" s="379"/>
      <c r="U181" s="380"/>
    </row>
    <row r="182" spans="1:21" ht="30.75" customHeight="1" x14ac:dyDescent="0.25">
      <c r="A182" s="310"/>
      <c r="B182" s="295"/>
      <c r="C182" s="295"/>
      <c r="D182" s="295"/>
      <c r="E182" s="391"/>
      <c r="F182" s="392"/>
      <c r="G182" s="392"/>
      <c r="H182" s="375"/>
      <c r="I182" s="375"/>
      <c r="J182" s="376"/>
      <c r="K182" s="375"/>
      <c r="L182" s="725" t="s">
        <v>309</v>
      </c>
      <c r="M182" s="725"/>
      <c r="N182" s="377">
        <f>SUMIF(M171:M180,"&lt;=31/12/2025",N171:N180)</f>
        <v>0</v>
      </c>
      <c r="O182" s="378">
        <f>SUMIF(M171:M180,"&lt;=31/12/2025",O171:O180)</f>
        <v>0</v>
      </c>
      <c r="P182" s="295"/>
      <c r="R182" s="295"/>
      <c r="S182" s="314"/>
      <c r="T182" s="379"/>
      <c r="U182" s="380"/>
    </row>
    <row r="183" spans="1:21" ht="30.75" customHeight="1" x14ac:dyDescent="0.25">
      <c r="A183" s="310"/>
      <c r="B183" s="295"/>
      <c r="C183" s="295"/>
      <c r="D183" s="295"/>
      <c r="E183" s="391"/>
      <c r="F183" s="392"/>
      <c r="G183" s="392"/>
      <c r="H183" s="375"/>
      <c r="I183" s="375"/>
      <c r="J183" s="376"/>
      <c r="K183" s="375"/>
      <c r="L183" s="726" t="s">
        <v>310</v>
      </c>
      <c r="M183" s="726"/>
      <c r="N183" s="382">
        <f>SUMIF(M171:M180,"&gt;31/12/2025",N171:N180)</f>
        <v>0</v>
      </c>
      <c r="O183" s="383">
        <f>SUMIF(M171:M180,"&gt;31/12/2025",O171:O180)</f>
        <v>0</v>
      </c>
      <c r="P183" s="295"/>
      <c r="R183" s="295"/>
      <c r="S183" s="314"/>
      <c r="T183" s="379"/>
      <c r="U183" s="380"/>
    </row>
    <row r="184" spans="1:21" x14ac:dyDescent="0.25">
      <c r="A184" s="385"/>
      <c r="B184" s="294"/>
      <c r="C184" s="131"/>
      <c r="D184" s="131"/>
      <c r="E184" s="131"/>
      <c r="F184" s="294"/>
      <c r="G184" s="131"/>
      <c r="H184" s="131"/>
      <c r="I184" s="294"/>
      <c r="J184" s="294"/>
      <c r="K184" s="131"/>
      <c r="L184" s="131"/>
      <c r="M184" s="131"/>
      <c r="N184" s="131"/>
      <c r="O184" s="131"/>
      <c r="P184" s="131"/>
      <c r="Q184" s="131"/>
      <c r="R184" s="131"/>
      <c r="S184" s="388"/>
      <c r="T184" s="389"/>
      <c r="U184" s="136"/>
    </row>
    <row r="185" spans="1:21" x14ac:dyDescent="0.25">
      <c r="A185" s="304"/>
      <c r="B185" s="9"/>
      <c r="C185" s="6"/>
      <c r="D185" s="6"/>
      <c r="E185" s="6"/>
      <c r="F185" s="9"/>
      <c r="G185" s="6"/>
      <c r="H185" s="6"/>
      <c r="I185" s="9"/>
      <c r="J185" s="9"/>
      <c r="K185" s="6"/>
      <c r="L185" s="6"/>
      <c r="M185" s="6"/>
      <c r="N185" s="6"/>
      <c r="O185" s="6"/>
      <c r="P185" s="6"/>
      <c r="Q185" s="6"/>
      <c r="R185" s="6"/>
      <c r="S185" s="305"/>
      <c r="T185" s="305"/>
      <c r="U185" s="10"/>
    </row>
    <row r="186" spans="1:21" ht="27.75" x14ac:dyDescent="0.25">
      <c r="A186" s="413" t="s">
        <v>10</v>
      </c>
      <c r="B186" s="734" t="s">
        <v>101</v>
      </c>
      <c r="C186" s="734"/>
      <c r="E186" s="770" t="s">
        <v>271</v>
      </c>
      <c r="F186" s="770"/>
      <c r="G186" s="736">
        <f>VLOOKUP(B186,'Urbano.Piano inv. forn'!$D$105:$H$124,3,FALSE())</f>
        <v>0</v>
      </c>
      <c r="H186" s="736"/>
      <c r="I186" s="1"/>
      <c r="J186" s="770" t="s">
        <v>272</v>
      </c>
      <c r="K186" s="770"/>
      <c r="L186" s="736">
        <f>VLOOKUP(B186,'Urbano.Piano inv. forn'!$D$105:$H$124,4,FALSE())</f>
        <v>0</v>
      </c>
      <c r="M186" s="736"/>
      <c r="O186" s="414" t="s">
        <v>273</v>
      </c>
      <c r="P186" s="308"/>
      <c r="R186" s="415" t="s">
        <v>274</v>
      </c>
      <c r="S186" s="727"/>
      <c r="T186" s="727"/>
      <c r="U186" s="13"/>
    </row>
    <row r="187" spans="1:21" x14ac:dyDescent="0.25">
      <c r="A187" s="310"/>
      <c r="B187" s="311"/>
      <c r="C187" s="311"/>
      <c r="E187" s="312"/>
      <c r="F187" s="312"/>
      <c r="G187" s="313"/>
      <c r="H187" s="313"/>
      <c r="I187" s="1"/>
      <c r="J187" s="312"/>
      <c r="K187" s="312"/>
      <c r="L187" s="313"/>
      <c r="M187" s="313"/>
      <c r="O187" s="314"/>
      <c r="R187" s="295"/>
      <c r="S187" s="315"/>
      <c r="U187" s="316"/>
    </row>
    <row r="188" spans="1:21" ht="29.25" customHeight="1" x14ac:dyDescent="0.25">
      <c r="A188" s="766" t="s">
        <v>15</v>
      </c>
      <c r="B188" s="766"/>
      <c r="C188" s="766"/>
      <c r="D188" s="766"/>
      <c r="E188" s="729">
        <f>VLOOKUP(B186,'Urbano.Piano inv. forn'!$D$105:$V$124,17,FALSE())</f>
        <v>0</v>
      </c>
      <c r="F188" s="729"/>
      <c r="G188" s="729"/>
      <c r="H188" s="729"/>
      <c r="I188" s="1"/>
      <c r="J188" s="767" t="s">
        <v>61</v>
      </c>
      <c r="K188" s="767"/>
      <c r="L188" s="729">
        <f>VLOOKUP(B186,'Urbano.Piano inv. forn'!$D$105:$V$124,19,FALSE())</f>
        <v>0</v>
      </c>
      <c r="M188" s="729"/>
      <c r="N188" s="317"/>
      <c r="O188" s="415" t="s">
        <v>17</v>
      </c>
      <c r="P188" s="319">
        <f>L188+E188</f>
        <v>0</v>
      </c>
      <c r="R188" s="415" t="s">
        <v>275</v>
      </c>
      <c r="S188" s="727"/>
      <c r="T188" s="727"/>
      <c r="U188" s="316"/>
    </row>
    <row r="189" spans="1:21" x14ac:dyDescent="0.25">
      <c r="A189" s="320"/>
      <c r="B189" s="321"/>
      <c r="C189" s="321"/>
      <c r="D189" s="321"/>
      <c r="E189" s="322"/>
      <c r="F189" s="322"/>
      <c r="G189" s="322"/>
      <c r="H189" s="322"/>
      <c r="I189" s="1"/>
      <c r="J189" s="312"/>
      <c r="K189" s="312"/>
      <c r="L189" s="322"/>
      <c r="M189" s="322"/>
      <c r="N189" s="317"/>
      <c r="O189" s="295"/>
      <c r="P189" s="317"/>
      <c r="R189" s="295"/>
      <c r="S189" s="323"/>
      <c r="T189" s="323"/>
      <c r="U189" s="13"/>
    </row>
    <row r="190" spans="1:21" ht="46.35" customHeight="1" x14ac:dyDescent="0.25">
      <c r="A190" s="768" t="s">
        <v>276</v>
      </c>
      <c r="B190" s="769" t="s">
        <v>277</v>
      </c>
      <c r="C190" s="769" t="s">
        <v>278</v>
      </c>
      <c r="D190" s="416" t="s">
        <v>279</v>
      </c>
      <c r="E190" s="417" t="s">
        <v>280</v>
      </c>
      <c r="F190" s="416" t="s">
        <v>281</v>
      </c>
      <c r="G190" s="416" t="s">
        <v>282</v>
      </c>
      <c r="H190" s="418" t="s">
        <v>235</v>
      </c>
      <c r="I190" s="418" t="s">
        <v>283</v>
      </c>
      <c r="J190" s="418" t="s">
        <v>284</v>
      </c>
      <c r="K190" s="418" t="s">
        <v>285</v>
      </c>
      <c r="L190" s="418" t="s">
        <v>286</v>
      </c>
      <c r="M190" s="418" t="s">
        <v>287</v>
      </c>
      <c r="N190" s="418" t="s">
        <v>288</v>
      </c>
      <c r="O190" s="418" t="s">
        <v>289</v>
      </c>
      <c r="P190" s="418" t="s">
        <v>290</v>
      </c>
      <c r="Q190" s="418" t="s">
        <v>291</v>
      </c>
      <c r="R190" s="418" t="s">
        <v>292</v>
      </c>
      <c r="S190" s="418" t="s">
        <v>293</v>
      </c>
      <c r="T190" s="424" t="s">
        <v>294</v>
      </c>
      <c r="U190" s="328"/>
    </row>
    <row r="191" spans="1:21" ht="24" x14ac:dyDescent="0.25">
      <c r="A191" s="768"/>
      <c r="B191" s="769"/>
      <c r="C191" s="769"/>
      <c r="D191" s="419" t="s">
        <v>295</v>
      </c>
      <c r="E191" s="419" t="s">
        <v>296</v>
      </c>
      <c r="F191" s="419" t="s">
        <v>297</v>
      </c>
      <c r="G191" s="419" t="s">
        <v>297</v>
      </c>
      <c r="H191" s="419" t="s">
        <v>96</v>
      </c>
      <c r="I191" s="419" t="s">
        <v>34</v>
      </c>
      <c r="J191" s="419" t="s">
        <v>299</v>
      </c>
      <c r="K191" s="419" t="s">
        <v>300</v>
      </c>
      <c r="L191" s="419" t="s">
        <v>301</v>
      </c>
      <c r="M191" s="419" t="s">
        <v>300</v>
      </c>
      <c r="N191" s="419" t="s">
        <v>302</v>
      </c>
      <c r="O191" s="419" t="s">
        <v>266</v>
      </c>
      <c r="P191" s="419" t="s">
        <v>303</v>
      </c>
      <c r="Q191" s="419" t="s">
        <v>304</v>
      </c>
      <c r="R191" s="419" t="s">
        <v>305</v>
      </c>
      <c r="S191" s="419" t="s">
        <v>305</v>
      </c>
      <c r="T191" s="425"/>
      <c r="U191" s="328"/>
    </row>
    <row r="192" spans="1:21" x14ac:dyDescent="0.25">
      <c r="A192" s="765" t="str">
        <f>B186</f>
        <v>urb.i.5</v>
      </c>
      <c r="B192" s="420">
        <v>1</v>
      </c>
      <c r="C192" s="333"/>
      <c r="D192" s="334"/>
      <c r="E192" s="334"/>
      <c r="F192" s="333"/>
      <c r="G192" s="335"/>
      <c r="H192" s="336"/>
      <c r="I192" s="337"/>
      <c r="J192" s="338"/>
      <c r="K192" s="339"/>
      <c r="L192" s="337"/>
      <c r="M192" s="339"/>
      <c r="N192" s="340"/>
      <c r="O192" s="340"/>
      <c r="P192" s="337"/>
      <c r="Q192" s="337"/>
      <c r="R192" s="337"/>
      <c r="S192" s="341"/>
      <c r="T192" s="342"/>
      <c r="U192" s="13"/>
    </row>
    <row r="193" spans="1:21" x14ac:dyDescent="0.25">
      <c r="A193" s="765"/>
      <c r="B193" s="421">
        <v>2</v>
      </c>
      <c r="C193" s="344"/>
      <c r="D193" s="345"/>
      <c r="E193" s="345"/>
      <c r="F193" s="344"/>
      <c r="G193" s="346"/>
      <c r="H193" s="336"/>
      <c r="I193" s="347"/>
      <c r="J193" s="348"/>
      <c r="K193" s="349"/>
      <c r="L193" s="347"/>
      <c r="M193" s="349"/>
      <c r="N193" s="350"/>
      <c r="O193" s="350"/>
      <c r="P193" s="347"/>
      <c r="Q193" s="347" t="s">
        <v>306</v>
      </c>
      <c r="R193" s="347"/>
      <c r="S193" s="351"/>
      <c r="T193" s="352"/>
      <c r="U193" s="13"/>
    </row>
    <row r="194" spans="1:21" x14ac:dyDescent="0.25">
      <c r="A194" s="765"/>
      <c r="B194" s="421">
        <v>3</v>
      </c>
      <c r="C194" s="344"/>
      <c r="D194" s="345"/>
      <c r="E194" s="345"/>
      <c r="F194" s="344"/>
      <c r="G194" s="346"/>
      <c r="H194" s="336"/>
      <c r="I194" s="347"/>
      <c r="J194" s="348"/>
      <c r="K194" s="349"/>
      <c r="L194" s="347"/>
      <c r="M194" s="349"/>
      <c r="N194" s="350"/>
      <c r="O194" s="350"/>
      <c r="P194" s="347"/>
      <c r="Q194" s="347"/>
      <c r="R194" s="347"/>
      <c r="S194" s="351"/>
      <c r="T194" s="352"/>
      <c r="U194" s="13"/>
    </row>
    <row r="195" spans="1:21" x14ac:dyDescent="0.25">
      <c r="A195" s="765"/>
      <c r="B195" s="421">
        <v>4</v>
      </c>
      <c r="C195" s="344"/>
      <c r="D195" s="345"/>
      <c r="E195" s="345"/>
      <c r="F195" s="344"/>
      <c r="G195" s="346"/>
      <c r="H195" s="336"/>
      <c r="I195" s="347"/>
      <c r="J195" s="348"/>
      <c r="K195" s="349"/>
      <c r="L195" s="347"/>
      <c r="M195" s="349"/>
      <c r="N195" s="350"/>
      <c r="O195" s="350"/>
      <c r="P195" s="347"/>
      <c r="Q195" s="347"/>
      <c r="R195" s="347"/>
      <c r="S195" s="351"/>
      <c r="T195" s="352"/>
      <c r="U195" s="13"/>
    </row>
    <row r="196" spans="1:21" x14ac:dyDescent="0.25">
      <c r="A196" s="765"/>
      <c r="B196" s="421">
        <v>5</v>
      </c>
      <c r="C196" s="344"/>
      <c r="D196" s="345"/>
      <c r="E196" s="345"/>
      <c r="F196" s="344"/>
      <c r="G196" s="346"/>
      <c r="H196" s="336"/>
      <c r="I196" s="347"/>
      <c r="J196" s="348"/>
      <c r="K196" s="349"/>
      <c r="L196" s="347"/>
      <c r="M196" s="349"/>
      <c r="N196" s="350"/>
      <c r="O196" s="350"/>
      <c r="P196" s="347"/>
      <c r="Q196" s="347"/>
      <c r="R196" s="347"/>
      <c r="S196" s="351"/>
      <c r="T196" s="352"/>
      <c r="U196" s="13"/>
    </row>
    <row r="197" spans="1:21" x14ac:dyDescent="0.25">
      <c r="A197" s="765"/>
      <c r="B197" s="421">
        <v>6</v>
      </c>
      <c r="C197" s="344"/>
      <c r="D197" s="345"/>
      <c r="E197" s="345"/>
      <c r="F197" s="344"/>
      <c r="G197" s="346"/>
      <c r="H197" s="336"/>
      <c r="I197" s="347"/>
      <c r="J197" s="348"/>
      <c r="K197" s="349"/>
      <c r="L197" s="347"/>
      <c r="M197" s="349"/>
      <c r="N197" s="350"/>
      <c r="O197" s="350"/>
      <c r="P197" s="347"/>
      <c r="Q197" s="347"/>
      <c r="R197" s="347"/>
      <c r="S197" s="351"/>
      <c r="T197" s="352"/>
      <c r="U197" s="13"/>
    </row>
    <row r="198" spans="1:21" x14ac:dyDescent="0.25">
      <c r="A198" s="765"/>
      <c r="B198" s="421">
        <v>7</v>
      </c>
      <c r="C198" s="344"/>
      <c r="D198" s="345"/>
      <c r="E198" s="345"/>
      <c r="F198" s="344"/>
      <c r="G198" s="346"/>
      <c r="H198" s="336"/>
      <c r="I198" s="347"/>
      <c r="J198" s="348"/>
      <c r="K198" s="349"/>
      <c r="L198" s="347"/>
      <c r="M198" s="349"/>
      <c r="N198" s="350"/>
      <c r="O198" s="350"/>
      <c r="P198" s="347"/>
      <c r="Q198" s="347"/>
      <c r="R198" s="347"/>
      <c r="S198" s="351"/>
      <c r="T198" s="352"/>
      <c r="U198" s="13"/>
    </row>
    <row r="199" spans="1:21" x14ac:dyDescent="0.25">
      <c r="A199" s="765"/>
      <c r="B199" s="421">
        <v>8</v>
      </c>
      <c r="C199" s="344"/>
      <c r="D199" s="345"/>
      <c r="E199" s="345"/>
      <c r="F199" s="344"/>
      <c r="G199" s="346"/>
      <c r="H199" s="336"/>
      <c r="I199" s="347"/>
      <c r="J199" s="348"/>
      <c r="K199" s="349"/>
      <c r="L199" s="347"/>
      <c r="M199" s="349"/>
      <c r="N199" s="350"/>
      <c r="O199" s="350"/>
      <c r="P199" s="347"/>
      <c r="Q199" s="347"/>
      <c r="R199" s="347"/>
      <c r="S199" s="351"/>
      <c r="T199" s="352"/>
      <c r="U199" s="13"/>
    </row>
    <row r="200" spans="1:21" x14ac:dyDescent="0.25">
      <c r="A200" s="765"/>
      <c r="B200" s="421">
        <v>9</v>
      </c>
      <c r="C200" s="344"/>
      <c r="D200" s="345"/>
      <c r="E200" s="345"/>
      <c r="F200" s="344"/>
      <c r="G200" s="346"/>
      <c r="H200" s="336"/>
      <c r="I200" s="347"/>
      <c r="J200" s="348"/>
      <c r="K200" s="349"/>
      <c r="L200" s="347"/>
      <c r="M200" s="349"/>
      <c r="N200" s="350"/>
      <c r="O200" s="350"/>
      <c r="P200" s="347"/>
      <c r="Q200" s="347"/>
      <c r="R200" s="347"/>
      <c r="S200" s="351"/>
      <c r="T200" s="352"/>
      <c r="U200" s="13"/>
    </row>
    <row r="201" spans="1:21" x14ac:dyDescent="0.25">
      <c r="A201" s="765"/>
      <c r="B201" s="422">
        <v>10</v>
      </c>
      <c r="C201" s="354"/>
      <c r="D201" s="355"/>
      <c r="E201" s="355"/>
      <c r="F201" s="354"/>
      <c r="G201" s="356"/>
      <c r="H201" s="423"/>
      <c r="I201" s="357"/>
      <c r="J201" s="358"/>
      <c r="K201" s="359"/>
      <c r="L201" s="357"/>
      <c r="M201" s="359"/>
      <c r="N201" s="390"/>
      <c r="O201" s="390"/>
      <c r="P201" s="357"/>
      <c r="Q201" s="357"/>
      <c r="R201" s="357"/>
      <c r="S201" s="363"/>
      <c r="T201" s="364"/>
      <c r="U201" s="13"/>
    </row>
    <row r="202" spans="1:21" ht="24.75" x14ac:dyDescent="0.25">
      <c r="A202" s="310"/>
      <c r="B202" s="295"/>
      <c r="C202" s="295"/>
      <c r="D202" s="295"/>
      <c r="E202" s="368" t="s">
        <v>307</v>
      </c>
      <c r="F202" s="369">
        <f>COUNTA(F192:F201)</f>
        <v>0</v>
      </c>
      <c r="G202" s="370">
        <f>COUNTA(G192:G201)</f>
        <v>0</v>
      </c>
      <c r="H202" s="375"/>
      <c r="I202" s="375"/>
      <c r="J202" s="376"/>
      <c r="K202" s="375"/>
      <c r="L202" s="724" t="s">
        <v>308</v>
      </c>
      <c r="M202" s="724"/>
      <c r="N202" s="373">
        <f>SUM(N192:N201)</f>
        <v>0</v>
      </c>
      <c r="O202" s="374">
        <f>SUM(O192:O201)</f>
        <v>0</v>
      </c>
      <c r="P202" s="295"/>
      <c r="R202" s="295"/>
      <c r="S202" s="314"/>
      <c r="T202" s="379"/>
      <c r="U202" s="380"/>
    </row>
    <row r="203" spans="1:21" ht="21.75" customHeight="1" x14ac:dyDescent="0.25">
      <c r="A203" s="310"/>
      <c r="B203" s="295"/>
      <c r="C203" s="295"/>
      <c r="D203" s="295"/>
      <c r="E203" s="391"/>
      <c r="F203" s="392"/>
      <c r="G203" s="392"/>
      <c r="H203" s="375"/>
      <c r="I203" s="375"/>
      <c r="J203" s="376"/>
      <c r="K203" s="375"/>
      <c r="L203" s="725" t="s">
        <v>309</v>
      </c>
      <c r="M203" s="725"/>
      <c r="N203" s="377">
        <f>SUMIF(M192:M201,"&lt;=31/12/2025",N192:N201)</f>
        <v>0</v>
      </c>
      <c r="O203" s="378">
        <f>SUMIF(M192:M201,"&lt;=31/12/2025",O192:O201)</f>
        <v>0</v>
      </c>
      <c r="P203" s="295"/>
      <c r="R203" s="295"/>
      <c r="S203" s="314"/>
      <c r="T203" s="379"/>
      <c r="U203" s="380"/>
    </row>
    <row r="204" spans="1:21" ht="21.75" customHeight="1" x14ac:dyDescent="0.25">
      <c r="A204" s="310"/>
      <c r="B204" s="295"/>
      <c r="C204" s="295"/>
      <c r="D204" s="295"/>
      <c r="E204" s="391"/>
      <c r="F204" s="392"/>
      <c r="G204" s="392"/>
      <c r="H204" s="375"/>
      <c r="I204" s="375"/>
      <c r="J204" s="376"/>
      <c r="K204" s="375"/>
      <c r="L204" s="726" t="s">
        <v>310</v>
      </c>
      <c r="M204" s="726"/>
      <c r="N204" s="382">
        <f>SUMIF(M192:M201,"&gt;31/12/2025",N192:N201)</f>
        <v>0</v>
      </c>
      <c r="O204" s="383">
        <f>SUMIF(M192:M201,"&gt;31/12/2025",O192:O201)</f>
        <v>0</v>
      </c>
      <c r="P204" s="295"/>
      <c r="R204" s="295"/>
      <c r="S204" s="314"/>
      <c r="T204" s="379"/>
      <c r="U204" s="380"/>
    </row>
    <row r="205" spans="1:21" x14ac:dyDescent="0.25">
      <c r="A205" s="385"/>
      <c r="B205" s="294"/>
      <c r="C205" s="131"/>
      <c r="D205" s="131"/>
      <c r="E205" s="131"/>
      <c r="F205" s="294"/>
      <c r="G205" s="131"/>
      <c r="H205" s="131"/>
      <c r="I205" s="294"/>
      <c r="J205" s="294"/>
      <c r="K205" s="131"/>
      <c r="L205" s="131"/>
      <c r="M205" s="131"/>
      <c r="N205" s="131"/>
      <c r="O205" s="131"/>
      <c r="P205" s="131"/>
      <c r="Q205" s="131"/>
      <c r="R205" s="131"/>
      <c r="S205" s="388"/>
      <c r="T205" s="389"/>
      <c r="U205" s="136"/>
    </row>
    <row r="206" spans="1:21" x14ac:dyDescent="0.25">
      <c r="A206" s="304"/>
      <c r="B206" s="9"/>
      <c r="C206" s="6"/>
      <c r="D206" s="6"/>
      <c r="E206" s="6"/>
      <c r="F206" s="9"/>
      <c r="G206" s="6"/>
      <c r="H206" s="6"/>
      <c r="I206" s="9"/>
      <c r="J206" s="9"/>
      <c r="K206" s="6"/>
      <c r="L206" s="6"/>
      <c r="M206" s="6"/>
      <c r="N206" s="6"/>
      <c r="O206" s="6"/>
      <c r="P206" s="6"/>
      <c r="Q206" s="6"/>
      <c r="R206" s="6"/>
      <c r="S206" s="305"/>
      <c r="T206" s="305"/>
      <c r="U206" s="10"/>
    </row>
    <row r="207" spans="1:21" ht="27.75" x14ac:dyDescent="0.25">
      <c r="A207" s="413" t="s">
        <v>10</v>
      </c>
      <c r="B207" s="734" t="s">
        <v>100</v>
      </c>
      <c r="C207" s="734"/>
      <c r="E207" s="770" t="s">
        <v>271</v>
      </c>
      <c r="F207" s="770"/>
      <c r="G207" s="736">
        <f>VLOOKUP(B207,'Urbano.Piano inv. forn'!$D$105:$H$124,3,FALSE())</f>
        <v>0</v>
      </c>
      <c r="H207" s="736"/>
      <c r="I207" s="1"/>
      <c r="J207" s="770" t="s">
        <v>272</v>
      </c>
      <c r="K207" s="770"/>
      <c r="L207" s="736">
        <f>VLOOKUP(B207,'Urbano.Piano inv. forn'!$D$105:$H$124,4,FALSE())</f>
        <v>0</v>
      </c>
      <c r="M207" s="736"/>
      <c r="O207" s="414" t="s">
        <v>273</v>
      </c>
      <c r="P207" s="308"/>
      <c r="R207" s="415" t="s">
        <v>274</v>
      </c>
      <c r="S207" s="727"/>
      <c r="T207" s="727"/>
      <c r="U207" s="13"/>
    </row>
    <row r="208" spans="1:21" x14ac:dyDescent="0.25">
      <c r="A208" s="310"/>
      <c r="B208" s="311"/>
      <c r="C208" s="311"/>
      <c r="E208" s="312"/>
      <c r="F208" s="312"/>
      <c r="G208" s="313"/>
      <c r="H208" s="313"/>
      <c r="I208" s="1"/>
      <c r="J208" s="312"/>
      <c r="K208" s="312"/>
      <c r="L208" s="313"/>
      <c r="M208" s="313"/>
      <c r="O208" s="314"/>
      <c r="R208" s="295"/>
      <c r="S208" s="315"/>
      <c r="U208" s="316"/>
    </row>
    <row r="209" spans="1:21" ht="27" customHeight="1" x14ac:dyDescent="0.25">
      <c r="A209" s="766" t="s">
        <v>15</v>
      </c>
      <c r="B209" s="766"/>
      <c r="C209" s="766"/>
      <c r="D209" s="766"/>
      <c r="E209" s="729">
        <f>VLOOKUP(B207,'Urbano.Piano inv. forn'!$D$105:$V$124,17,FALSE())</f>
        <v>0</v>
      </c>
      <c r="F209" s="729"/>
      <c r="G209" s="729"/>
      <c r="H209" s="729"/>
      <c r="I209" s="1"/>
      <c r="J209" s="767" t="s">
        <v>61</v>
      </c>
      <c r="K209" s="767"/>
      <c r="L209" s="729">
        <f>VLOOKUP(B207,'Urbano.Piano inv. forn'!$D$105:$V$124,19,FALSE())</f>
        <v>0</v>
      </c>
      <c r="M209" s="729"/>
      <c r="N209" s="317"/>
      <c r="O209" s="415" t="s">
        <v>17</v>
      </c>
      <c r="P209" s="319">
        <f>L209+E209</f>
        <v>0</v>
      </c>
      <c r="R209" s="415" t="s">
        <v>275</v>
      </c>
      <c r="S209" s="727"/>
      <c r="T209" s="727"/>
      <c r="U209" s="316"/>
    </row>
    <row r="210" spans="1:21" x14ac:dyDescent="0.25">
      <c r="A210" s="320"/>
      <c r="B210" s="321"/>
      <c r="C210" s="321"/>
      <c r="D210" s="321"/>
      <c r="E210" s="322"/>
      <c r="F210" s="322"/>
      <c r="G210" s="322"/>
      <c r="H210" s="322"/>
      <c r="I210" s="1"/>
      <c r="J210" s="312"/>
      <c r="K210" s="312"/>
      <c r="L210" s="322"/>
      <c r="M210" s="322"/>
      <c r="N210" s="317"/>
      <c r="O210" s="295"/>
      <c r="P210" s="317"/>
      <c r="R210" s="295"/>
      <c r="S210" s="323"/>
      <c r="T210" s="323"/>
      <c r="U210" s="13"/>
    </row>
    <row r="211" spans="1:21" ht="46.35" customHeight="1" x14ac:dyDescent="0.25">
      <c r="A211" s="768" t="s">
        <v>276</v>
      </c>
      <c r="B211" s="769" t="s">
        <v>277</v>
      </c>
      <c r="C211" s="769" t="s">
        <v>278</v>
      </c>
      <c r="D211" s="416" t="s">
        <v>279</v>
      </c>
      <c r="E211" s="417" t="s">
        <v>280</v>
      </c>
      <c r="F211" s="416" t="s">
        <v>281</v>
      </c>
      <c r="G211" s="416" t="s">
        <v>282</v>
      </c>
      <c r="H211" s="418" t="s">
        <v>235</v>
      </c>
      <c r="I211" s="418" t="s">
        <v>283</v>
      </c>
      <c r="J211" s="418" t="s">
        <v>284</v>
      </c>
      <c r="K211" s="418" t="s">
        <v>285</v>
      </c>
      <c r="L211" s="418" t="s">
        <v>286</v>
      </c>
      <c r="M211" s="418" t="s">
        <v>287</v>
      </c>
      <c r="N211" s="418" t="s">
        <v>288</v>
      </c>
      <c r="O211" s="418" t="s">
        <v>289</v>
      </c>
      <c r="P211" s="418" t="s">
        <v>290</v>
      </c>
      <c r="Q211" s="418" t="s">
        <v>291</v>
      </c>
      <c r="R211" s="418" t="s">
        <v>292</v>
      </c>
      <c r="S211" s="418" t="s">
        <v>293</v>
      </c>
      <c r="T211" s="424" t="s">
        <v>294</v>
      </c>
      <c r="U211" s="328"/>
    </row>
    <row r="212" spans="1:21" ht="24" x14ac:dyDescent="0.25">
      <c r="A212" s="768"/>
      <c r="B212" s="769"/>
      <c r="C212" s="769"/>
      <c r="D212" s="419" t="s">
        <v>295</v>
      </c>
      <c r="E212" s="419" t="s">
        <v>296</v>
      </c>
      <c r="F212" s="419" t="s">
        <v>297</v>
      </c>
      <c r="G212" s="419" t="s">
        <v>297</v>
      </c>
      <c r="H212" s="419" t="s">
        <v>96</v>
      </c>
      <c r="I212" s="419" t="s">
        <v>34</v>
      </c>
      <c r="J212" s="419" t="s">
        <v>299</v>
      </c>
      <c r="K212" s="419" t="s">
        <v>300</v>
      </c>
      <c r="L212" s="419" t="s">
        <v>301</v>
      </c>
      <c r="M212" s="419" t="s">
        <v>300</v>
      </c>
      <c r="N212" s="419" t="s">
        <v>302</v>
      </c>
      <c r="O212" s="419" t="s">
        <v>266</v>
      </c>
      <c r="P212" s="419" t="s">
        <v>303</v>
      </c>
      <c r="Q212" s="419" t="s">
        <v>304</v>
      </c>
      <c r="R212" s="419" t="s">
        <v>305</v>
      </c>
      <c r="S212" s="419" t="s">
        <v>305</v>
      </c>
      <c r="T212" s="425"/>
      <c r="U212" s="328"/>
    </row>
    <row r="213" spans="1:21" x14ac:dyDescent="0.25">
      <c r="A213" s="765" t="str">
        <f>B207</f>
        <v>urb.i.4</v>
      </c>
      <c r="B213" s="420">
        <v>1</v>
      </c>
      <c r="C213" s="333"/>
      <c r="D213" s="334"/>
      <c r="E213" s="334"/>
      <c r="F213" s="333"/>
      <c r="G213" s="335"/>
      <c r="H213" s="336"/>
      <c r="I213" s="337"/>
      <c r="J213" s="338"/>
      <c r="K213" s="339"/>
      <c r="L213" s="337"/>
      <c r="M213" s="339"/>
      <c r="N213" s="340"/>
      <c r="O213" s="340"/>
      <c r="P213" s="337"/>
      <c r="Q213" s="337"/>
      <c r="R213" s="337"/>
      <c r="S213" s="341"/>
      <c r="T213" s="342"/>
      <c r="U213" s="13"/>
    </row>
    <row r="214" spans="1:21" x14ac:dyDescent="0.25">
      <c r="A214" s="765"/>
      <c r="B214" s="421">
        <v>2</v>
      </c>
      <c r="C214" s="344"/>
      <c r="D214" s="345"/>
      <c r="E214" s="345"/>
      <c r="F214" s="344"/>
      <c r="G214" s="346"/>
      <c r="H214" s="344"/>
      <c r="I214" s="347"/>
      <c r="J214" s="348"/>
      <c r="K214" s="349"/>
      <c r="L214" s="347"/>
      <c r="M214" s="349"/>
      <c r="N214" s="350"/>
      <c r="O214" s="350"/>
      <c r="P214" s="347"/>
      <c r="Q214" s="347" t="s">
        <v>306</v>
      </c>
      <c r="R214" s="347"/>
      <c r="S214" s="351"/>
      <c r="T214" s="352"/>
      <c r="U214" s="13"/>
    </row>
    <row r="215" spans="1:21" x14ac:dyDescent="0.25">
      <c r="A215" s="765"/>
      <c r="B215" s="421">
        <v>3</v>
      </c>
      <c r="C215" s="344"/>
      <c r="D215" s="345"/>
      <c r="E215" s="345"/>
      <c r="F215" s="344"/>
      <c r="G215" s="346"/>
      <c r="H215" s="344"/>
      <c r="I215" s="347"/>
      <c r="J215" s="348"/>
      <c r="K215" s="349"/>
      <c r="L215" s="347"/>
      <c r="M215" s="349"/>
      <c r="N215" s="350"/>
      <c r="O215" s="350"/>
      <c r="P215" s="347"/>
      <c r="Q215" s="347"/>
      <c r="R215" s="347"/>
      <c r="S215" s="351"/>
      <c r="T215" s="352"/>
      <c r="U215" s="13"/>
    </row>
    <row r="216" spans="1:21" x14ac:dyDescent="0.25">
      <c r="A216" s="765"/>
      <c r="B216" s="421">
        <v>4</v>
      </c>
      <c r="C216" s="344"/>
      <c r="D216" s="345"/>
      <c r="E216" s="345"/>
      <c r="F216" s="344"/>
      <c r="G216" s="346"/>
      <c r="H216" s="344"/>
      <c r="I216" s="347"/>
      <c r="J216" s="348"/>
      <c r="K216" s="349"/>
      <c r="L216" s="347"/>
      <c r="M216" s="349"/>
      <c r="N216" s="350"/>
      <c r="O216" s="350"/>
      <c r="P216" s="347"/>
      <c r="Q216" s="347"/>
      <c r="R216" s="347"/>
      <c r="S216" s="351"/>
      <c r="T216" s="352"/>
      <c r="U216" s="13"/>
    </row>
    <row r="217" spans="1:21" x14ac:dyDescent="0.25">
      <c r="A217" s="765"/>
      <c r="B217" s="421">
        <v>5</v>
      </c>
      <c r="C217" s="344"/>
      <c r="D217" s="345"/>
      <c r="E217" s="345"/>
      <c r="F217" s="344"/>
      <c r="G217" s="346"/>
      <c r="H217" s="344"/>
      <c r="I217" s="347"/>
      <c r="J217" s="348"/>
      <c r="K217" s="349"/>
      <c r="L217" s="347"/>
      <c r="M217" s="349"/>
      <c r="N217" s="350"/>
      <c r="O217" s="350"/>
      <c r="P217" s="347"/>
      <c r="Q217" s="347"/>
      <c r="R217" s="347"/>
      <c r="S217" s="351"/>
      <c r="T217" s="352"/>
      <c r="U217" s="13"/>
    </row>
    <row r="218" spans="1:21" x14ac:dyDescent="0.25">
      <c r="A218" s="765"/>
      <c r="B218" s="421">
        <v>6</v>
      </c>
      <c r="C218" s="344"/>
      <c r="D218" s="345"/>
      <c r="E218" s="345"/>
      <c r="F218" s="344"/>
      <c r="G218" s="346"/>
      <c r="H218" s="344"/>
      <c r="I218" s="347"/>
      <c r="J218" s="348"/>
      <c r="K218" s="349"/>
      <c r="L218" s="347"/>
      <c r="M218" s="349"/>
      <c r="N218" s="350"/>
      <c r="O218" s="350"/>
      <c r="P218" s="347"/>
      <c r="Q218" s="347"/>
      <c r="R218" s="347"/>
      <c r="S218" s="351"/>
      <c r="T218" s="352"/>
      <c r="U218" s="13"/>
    </row>
    <row r="219" spans="1:21" x14ac:dyDescent="0.25">
      <c r="A219" s="765"/>
      <c r="B219" s="421">
        <v>7</v>
      </c>
      <c r="C219" s="344"/>
      <c r="D219" s="345"/>
      <c r="E219" s="345"/>
      <c r="F219" s="344"/>
      <c r="G219" s="346"/>
      <c r="H219" s="344"/>
      <c r="I219" s="347"/>
      <c r="J219" s="348"/>
      <c r="K219" s="349"/>
      <c r="L219" s="347"/>
      <c r="M219" s="349"/>
      <c r="N219" s="350"/>
      <c r="O219" s="350"/>
      <c r="P219" s="347"/>
      <c r="Q219" s="347"/>
      <c r="R219" s="347"/>
      <c r="S219" s="351"/>
      <c r="T219" s="352"/>
      <c r="U219" s="13"/>
    </row>
    <row r="220" spans="1:21" x14ac:dyDescent="0.25">
      <c r="A220" s="765"/>
      <c r="B220" s="421">
        <v>8</v>
      </c>
      <c r="C220" s="344"/>
      <c r="D220" s="345"/>
      <c r="E220" s="345"/>
      <c r="F220" s="344"/>
      <c r="G220" s="346"/>
      <c r="H220" s="344"/>
      <c r="I220" s="347"/>
      <c r="J220" s="348"/>
      <c r="K220" s="349"/>
      <c r="L220" s="347"/>
      <c r="M220" s="349"/>
      <c r="N220" s="350"/>
      <c r="O220" s="350"/>
      <c r="P220" s="347"/>
      <c r="Q220" s="347"/>
      <c r="R220" s="347"/>
      <c r="S220" s="351"/>
      <c r="T220" s="352"/>
      <c r="U220" s="13"/>
    </row>
    <row r="221" spans="1:21" x14ac:dyDescent="0.25">
      <c r="A221" s="765"/>
      <c r="B221" s="421">
        <v>9</v>
      </c>
      <c r="C221" s="344"/>
      <c r="D221" s="345"/>
      <c r="E221" s="345"/>
      <c r="F221" s="344"/>
      <c r="G221" s="346"/>
      <c r="H221" s="344"/>
      <c r="I221" s="347"/>
      <c r="J221" s="348"/>
      <c r="K221" s="349"/>
      <c r="L221" s="347"/>
      <c r="M221" s="349"/>
      <c r="N221" s="350"/>
      <c r="O221" s="350"/>
      <c r="P221" s="347"/>
      <c r="Q221" s="347"/>
      <c r="R221" s="347"/>
      <c r="S221" s="351"/>
      <c r="T221" s="352"/>
      <c r="U221" s="13"/>
    </row>
    <row r="222" spans="1:21" x14ac:dyDescent="0.25">
      <c r="A222" s="765"/>
      <c r="B222" s="422">
        <v>10</v>
      </c>
      <c r="C222" s="354"/>
      <c r="D222" s="355"/>
      <c r="E222" s="355"/>
      <c r="F222" s="354"/>
      <c r="G222" s="356"/>
      <c r="H222" s="354"/>
      <c r="I222" s="357"/>
      <c r="J222" s="358"/>
      <c r="K222" s="359"/>
      <c r="L222" s="357"/>
      <c r="M222" s="359"/>
      <c r="N222" s="390"/>
      <c r="O222" s="390"/>
      <c r="P222" s="357"/>
      <c r="Q222" s="357"/>
      <c r="R222" s="357"/>
      <c r="S222" s="363"/>
      <c r="T222" s="364"/>
      <c r="U222" s="13"/>
    </row>
    <row r="223" spans="1:21" ht="24.75" x14ac:dyDescent="0.25">
      <c r="A223" s="310"/>
      <c r="B223" s="295"/>
      <c r="C223" s="295"/>
      <c r="D223" s="295"/>
      <c r="E223" s="368" t="s">
        <v>307</v>
      </c>
      <c r="F223" s="369">
        <f>COUNTA(F213:F222)</f>
        <v>0</v>
      </c>
      <c r="G223" s="370">
        <f>COUNTA(G213:G222)</f>
        <v>0</v>
      </c>
      <c r="H223" s="375"/>
      <c r="I223" s="375"/>
      <c r="J223" s="376"/>
      <c r="K223" s="375"/>
      <c r="L223" s="724" t="s">
        <v>308</v>
      </c>
      <c r="M223" s="724"/>
      <c r="N223" s="373">
        <f>SUM(N213:N222)</f>
        <v>0</v>
      </c>
      <c r="O223" s="374">
        <f>SUM(O213:O222)</f>
        <v>0</v>
      </c>
      <c r="P223" s="295"/>
      <c r="R223" s="295"/>
      <c r="S223" s="314"/>
      <c r="T223" s="379"/>
      <c r="U223" s="380"/>
    </row>
    <row r="224" spans="1:21" ht="27.75" customHeight="1" x14ac:dyDescent="0.25">
      <c r="A224" s="310"/>
      <c r="B224" s="295"/>
      <c r="C224" s="295"/>
      <c r="D224" s="295"/>
      <c r="E224" s="391"/>
      <c r="F224" s="392"/>
      <c r="G224" s="392"/>
      <c r="H224" s="375"/>
      <c r="I224" s="375"/>
      <c r="J224" s="376"/>
      <c r="K224" s="375"/>
      <c r="L224" s="725" t="s">
        <v>309</v>
      </c>
      <c r="M224" s="725"/>
      <c r="N224" s="377">
        <f>SUMIF(M213:M222,"&lt;=31/12/2025",N213:N222)</f>
        <v>0</v>
      </c>
      <c r="O224" s="378">
        <f>SUMIF(M213:M222,"&lt;=31/12/2025",O213:O222)</f>
        <v>0</v>
      </c>
      <c r="P224" s="295"/>
      <c r="R224" s="295"/>
      <c r="S224" s="314"/>
      <c r="T224" s="379"/>
      <c r="U224" s="380"/>
    </row>
    <row r="225" spans="1:21" ht="27.75" customHeight="1" x14ac:dyDescent="0.25">
      <c r="A225" s="310"/>
      <c r="B225" s="295"/>
      <c r="C225" s="295"/>
      <c r="D225" s="295"/>
      <c r="E225" s="391"/>
      <c r="F225" s="392"/>
      <c r="G225" s="392"/>
      <c r="H225" s="375"/>
      <c r="I225" s="375"/>
      <c r="J225" s="376"/>
      <c r="K225" s="375"/>
      <c r="L225" s="726" t="s">
        <v>310</v>
      </c>
      <c r="M225" s="726"/>
      <c r="N225" s="382">
        <f>SUMIF(M213:M222,"&gt;31/12/2025",N213:N222)</f>
        <v>0</v>
      </c>
      <c r="O225" s="383">
        <f>SUMIF(M213:M222,"&gt;31/12/2025",O213:O222)</f>
        <v>0</v>
      </c>
      <c r="P225" s="295"/>
      <c r="R225" s="295"/>
      <c r="S225" s="314"/>
      <c r="T225" s="379"/>
      <c r="U225" s="380"/>
    </row>
    <row r="226" spans="1:21" x14ac:dyDescent="0.25">
      <c r="A226" s="385"/>
      <c r="B226" s="294"/>
      <c r="C226" s="131"/>
      <c r="D226" s="131"/>
      <c r="E226" s="131"/>
      <c r="F226" s="294"/>
      <c r="G226" s="131"/>
      <c r="H226" s="131"/>
      <c r="I226" s="294"/>
      <c r="J226" s="294"/>
      <c r="K226" s="131"/>
      <c r="L226" s="131"/>
      <c r="M226" s="131"/>
      <c r="N226" s="131"/>
      <c r="O226" s="131"/>
      <c r="P226" s="131"/>
      <c r="Q226" s="131"/>
      <c r="R226" s="131"/>
      <c r="S226" s="388"/>
      <c r="T226" s="389"/>
      <c r="U226" s="136"/>
    </row>
    <row r="227" spans="1:21" x14ac:dyDescent="0.25">
      <c r="A227" s="304"/>
      <c r="B227" s="9"/>
      <c r="C227" s="6"/>
      <c r="D227" s="6"/>
      <c r="E227" s="6"/>
      <c r="F227" s="9"/>
      <c r="G227" s="6"/>
      <c r="H227" s="6"/>
      <c r="I227" s="9"/>
      <c r="J227" s="9"/>
      <c r="K227" s="6"/>
      <c r="L227" s="6"/>
      <c r="M227" s="6"/>
      <c r="N227" s="6"/>
      <c r="O227" s="6"/>
      <c r="P227" s="6"/>
      <c r="Q227" s="6"/>
      <c r="R227" s="6"/>
      <c r="S227" s="305"/>
      <c r="T227" s="305"/>
      <c r="U227" s="10"/>
    </row>
    <row r="228" spans="1:21" ht="27.75" x14ac:dyDescent="0.25">
      <c r="A228" s="413" t="s">
        <v>10</v>
      </c>
      <c r="B228" s="734" t="s">
        <v>99</v>
      </c>
      <c r="C228" s="734"/>
      <c r="E228" s="770" t="s">
        <v>271</v>
      </c>
      <c r="F228" s="770"/>
      <c r="G228" s="736">
        <f>VLOOKUP(B228,'Urbano.Piano inv. forn'!$D$105:$H$124,3,FALSE())</f>
        <v>0</v>
      </c>
      <c r="H228" s="736"/>
      <c r="I228" s="1"/>
      <c r="J228" s="770" t="s">
        <v>272</v>
      </c>
      <c r="K228" s="770"/>
      <c r="L228" s="736">
        <f>VLOOKUP(B228,'Urbano.Piano inv. forn'!$D$105:$H$124,4,FALSE())</f>
        <v>0</v>
      </c>
      <c r="M228" s="736"/>
      <c r="O228" s="414" t="s">
        <v>273</v>
      </c>
      <c r="P228" s="308"/>
      <c r="R228" s="415" t="s">
        <v>274</v>
      </c>
      <c r="S228" s="727"/>
      <c r="T228" s="727"/>
      <c r="U228" s="13"/>
    </row>
    <row r="229" spans="1:21" x14ac:dyDescent="0.25">
      <c r="A229" s="310"/>
      <c r="B229" s="311"/>
      <c r="C229" s="311"/>
      <c r="E229" s="312"/>
      <c r="F229" s="312"/>
      <c r="G229" s="313"/>
      <c r="H229" s="313"/>
      <c r="I229" s="1"/>
      <c r="J229" s="312"/>
      <c r="K229" s="312"/>
      <c r="L229" s="313"/>
      <c r="M229" s="313"/>
      <c r="O229" s="314"/>
      <c r="R229" s="295"/>
      <c r="S229" s="315"/>
      <c r="U229" s="316"/>
    </row>
    <row r="230" spans="1:21" ht="35.25" customHeight="1" x14ac:dyDescent="0.25">
      <c r="A230" s="766" t="s">
        <v>15</v>
      </c>
      <c r="B230" s="766"/>
      <c r="C230" s="766"/>
      <c r="D230" s="766"/>
      <c r="E230" s="729">
        <f>VLOOKUP(B228,'Urbano.Piano inv. forn'!$D$105:$V$124,17,FALSE())</f>
        <v>0</v>
      </c>
      <c r="F230" s="729"/>
      <c r="G230" s="729"/>
      <c r="H230" s="729"/>
      <c r="I230" s="1"/>
      <c r="J230" s="767" t="s">
        <v>61</v>
      </c>
      <c r="K230" s="767"/>
      <c r="L230" s="729">
        <f>VLOOKUP(B228,'Urbano.Piano inv. forn'!$D$105:$V$124,19,FALSE())</f>
        <v>0</v>
      </c>
      <c r="M230" s="729"/>
      <c r="N230" s="317"/>
      <c r="O230" s="415" t="s">
        <v>17</v>
      </c>
      <c r="P230" s="319">
        <f>L230+E230</f>
        <v>0</v>
      </c>
      <c r="R230" s="415" t="s">
        <v>275</v>
      </c>
      <c r="S230" s="727"/>
      <c r="T230" s="727"/>
      <c r="U230" s="316"/>
    </row>
    <row r="231" spans="1:21" x14ac:dyDescent="0.25">
      <c r="A231" s="320"/>
      <c r="B231" s="321"/>
      <c r="C231" s="321"/>
      <c r="D231" s="321"/>
      <c r="E231" s="322"/>
      <c r="F231" s="322"/>
      <c r="G231" s="322"/>
      <c r="H231" s="322"/>
      <c r="I231" s="1"/>
      <c r="J231" s="312"/>
      <c r="K231" s="312"/>
      <c r="L231" s="322"/>
      <c r="M231" s="322"/>
      <c r="N231" s="317"/>
      <c r="O231" s="295"/>
      <c r="P231" s="317"/>
      <c r="R231" s="295"/>
      <c r="S231" s="323"/>
      <c r="T231" s="323"/>
      <c r="U231" s="13"/>
    </row>
    <row r="232" spans="1:21" ht="46.35" customHeight="1" x14ac:dyDescent="0.25">
      <c r="A232" s="768" t="s">
        <v>276</v>
      </c>
      <c r="B232" s="769" t="s">
        <v>277</v>
      </c>
      <c r="C232" s="769" t="s">
        <v>278</v>
      </c>
      <c r="D232" s="416" t="s">
        <v>279</v>
      </c>
      <c r="E232" s="417" t="s">
        <v>280</v>
      </c>
      <c r="F232" s="416" t="s">
        <v>281</v>
      </c>
      <c r="G232" s="416" t="s">
        <v>282</v>
      </c>
      <c r="H232" s="418" t="s">
        <v>235</v>
      </c>
      <c r="I232" s="418" t="s">
        <v>283</v>
      </c>
      <c r="J232" s="418" t="s">
        <v>284</v>
      </c>
      <c r="K232" s="418" t="s">
        <v>285</v>
      </c>
      <c r="L232" s="418" t="s">
        <v>286</v>
      </c>
      <c r="M232" s="418" t="s">
        <v>287</v>
      </c>
      <c r="N232" s="418" t="s">
        <v>288</v>
      </c>
      <c r="O232" s="418" t="s">
        <v>289</v>
      </c>
      <c r="P232" s="418" t="s">
        <v>290</v>
      </c>
      <c r="Q232" s="418" t="s">
        <v>291</v>
      </c>
      <c r="R232" s="418" t="s">
        <v>292</v>
      </c>
      <c r="S232" s="418" t="s">
        <v>293</v>
      </c>
      <c r="T232" s="424" t="s">
        <v>294</v>
      </c>
      <c r="U232" s="328"/>
    </row>
    <row r="233" spans="1:21" ht="24" x14ac:dyDescent="0.25">
      <c r="A233" s="768"/>
      <c r="B233" s="769"/>
      <c r="C233" s="769"/>
      <c r="D233" s="419" t="s">
        <v>295</v>
      </c>
      <c r="E233" s="419" t="s">
        <v>296</v>
      </c>
      <c r="F233" s="419" t="s">
        <v>297</v>
      </c>
      <c r="G233" s="419" t="s">
        <v>297</v>
      </c>
      <c r="H233" s="419" t="s">
        <v>96</v>
      </c>
      <c r="I233" s="419" t="s">
        <v>34</v>
      </c>
      <c r="J233" s="419" t="s">
        <v>299</v>
      </c>
      <c r="K233" s="419" t="s">
        <v>300</v>
      </c>
      <c r="L233" s="419" t="s">
        <v>301</v>
      </c>
      <c r="M233" s="419" t="s">
        <v>300</v>
      </c>
      <c r="N233" s="419" t="s">
        <v>302</v>
      </c>
      <c r="O233" s="419" t="s">
        <v>266</v>
      </c>
      <c r="P233" s="419" t="s">
        <v>303</v>
      </c>
      <c r="Q233" s="419" t="s">
        <v>304</v>
      </c>
      <c r="R233" s="419" t="s">
        <v>305</v>
      </c>
      <c r="S233" s="419" t="s">
        <v>305</v>
      </c>
      <c r="T233" s="425"/>
      <c r="U233" s="328"/>
    </row>
    <row r="234" spans="1:21" x14ac:dyDescent="0.25">
      <c r="A234" s="765" t="str">
        <f>B228</f>
        <v>urb.i.3</v>
      </c>
      <c r="B234" s="420">
        <v>1</v>
      </c>
      <c r="C234" s="333"/>
      <c r="D234" s="334"/>
      <c r="E234" s="334"/>
      <c r="F234" s="333"/>
      <c r="G234" s="335"/>
      <c r="H234" s="336"/>
      <c r="I234" s="337"/>
      <c r="J234" s="338"/>
      <c r="K234" s="339"/>
      <c r="L234" s="337"/>
      <c r="M234" s="339"/>
      <c r="N234" s="340"/>
      <c r="O234" s="340"/>
      <c r="P234" s="337"/>
      <c r="Q234" s="337"/>
      <c r="R234" s="337"/>
      <c r="S234" s="341"/>
      <c r="T234" s="342"/>
      <c r="U234" s="13"/>
    </row>
    <row r="235" spans="1:21" x14ac:dyDescent="0.25">
      <c r="A235" s="765"/>
      <c r="B235" s="421">
        <v>2</v>
      </c>
      <c r="C235" s="344"/>
      <c r="D235" s="345"/>
      <c r="E235" s="345"/>
      <c r="F235" s="344"/>
      <c r="G235" s="346"/>
      <c r="H235" s="344"/>
      <c r="I235" s="347"/>
      <c r="J235" s="348"/>
      <c r="K235" s="349"/>
      <c r="L235" s="347"/>
      <c r="M235" s="349"/>
      <c r="N235" s="350"/>
      <c r="O235" s="350"/>
      <c r="P235" s="347"/>
      <c r="Q235" s="347" t="s">
        <v>306</v>
      </c>
      <c r="R235" s="347"/>
      <c r="S235" s="351"/>
      <c r="T235" s="352"/>
      <c r="U235" s="13"/>
    </row>
    <row r="236" spans="1:21" x14ac:dyDescent="0.25">
      <c r="A236" s="765"/>
      <c r="B236" s="421">
        <v>3</v>
      </c>
      <c r="C236" s="344"/>
      <c r="D236" s="345"/>
      <c r="E236" s="345"/>
      <c r="F236" s="344"/>
      <c r="G236" s="346"/>
      <c r="H236" s="344"/>
      <c r="I236" s="347"/>
      <c r="J236" s="348"/>
      <c r="K236" s="349"/>
      <c r="L236" s="347"/>
      <c r="M236" s="349"/>
      <c r="N236" s="350"/>
      <c r="O236" s="350"/>
      <c r="P236" s="347"/>
      <c r="Q236" s="347"/>
      <c r="R236" s="347"/>
      <c r="S236" s="351"/>
      <c r="T236" s="352"/>
      <c r="U236" s="13"/>
    </row>
    <row r="237" spans="1:21" x14ac:dyDescent="0.25">
      <c r="A237" s="765"/>
      <c r="B237" s="421">
        <v>4</v>
      </c>
      <c r="C237" s="344"/>
      <c r="D237" s="345"/>
      <c r="E237" s="345"/>
      <c r="F237" s="344"/>
      <c r="G237" s="346"/>
      <c r="H237" s="344"/>
      <c r="I237" s="347"/>
      <c r="J237" s="348"/>
      <c r="K237" s="349"/>
      <c r="L237" s="347"/>
      <c r="M237" s="349"/>
      <c r="N237" s="350"/>
      <c r="O237" s="350"/>
      <c r="P237" s="347"/>
      <c r="Q237" s="347"/>
      <c r="R237" s="347"/>
      <c r="S237" s="351"/>
      <c r="T237" s="352"/>
      <c r="U237" s="13"/>
    </row>
    <row r="238" spans="1:21" x14ac:dyDescent="0.25">
      <c r="A238" s="765"/>
      <c r="B238" s="421">
        <v>5</v>
      </c>
      <c r="C238" s="344"/>
      <c r="D238" s="345"/>
      <c r="E238" s="345"/>
      <c r="F238" s="344"/>
      <c r="G238" s="346"/>
      <c r="H238" s="344"/>
      <c r="I238" s="347"/>
      <c r="J238" s="348"/>
      <c r="K238" s="349"/>
      <c r="L238" s="347"/>
      <c r="M238" s="349"/>
      <c r="N238" s="350"/>
      <c r="O238" s="350"/>
      <c r="P238" s="347"/>
      <c r="Q238" s="347"/>
      <c r="R238" s="347"/>
      <c r="S238" s="351"/>
      <c r="T238" s="352"/>
      <c r="U238" s="13"/>
    </row>
    <row r="239" spans="1:21" x14ac:dyDescent="0.25">
      <c r="A239" s="765"/>
      <c r="B239" s="421">
        <v>6</v>
      </c>
      <c r="C239" s="344"/>
      <c r="D239" s="345"/>
      <c r="E239" s="345"/>
      <c r="F239" s="344"/>
      <c r="G239" s="346"/>
      <c r="H239" s="344"/>
      <c r="I239" s="347"/>
      <c r="J239" s="348"/>
      <c r="K239" s="349"/>
      <c r="L239" s="347"/>
      <c r="M239" s="349"/>
      <c r="N239" s="350"/>
      <c r="O239" s="350"/>
      <c r="P239" s="347"/>
      <c r="Q239" s="347"/>
      <c r="R239" s="347"/>
      <c r="S239" s="351"/>
      <c r="T239" s="352"/>
      <c r="U239" s="13"/>
    </row>
    <row r="240" spans="1:21" x14ac:dyDescent="0.25">
      <c r="A240" s="765"/>
      <c r="B240" s="421">
        <v>7</v>
      </c>
      <c r="C240" s="344"/>
      <c r="D240" s="345"/>
      <c r="E240" s="345"/>
      <c r="F240" s="344"/>
      <c r="G240" s="346"/>
      <c r="H240" s="344"/>
      <c r="I240" s="347"/>
      <c r="J240" s="348"/>
      <c r="K240" s="349"/>
      <c r="L240" s="347"/>
      <c r="M240" s="349"/>
      <c r="N240" s="350"/>
      <c r="O240" s="350"/>
      <c r="P240" s="347"/>
      <c r="Q240" s="347"/>
      <c r="R240" s="347"/>
      <c r="S240" s="351"/>
      <c r="T240" s="352"/>
      <c r="U240" s="13"/>
    </row>
    <row r="241" spans="1:21" x14ac:dyDescent="0.25">
      <c r="A241" s="765"/>
      <c r="B241" s="421">
        <v>8</v>
      </c>
      <c r="C241" s="344"/>
      <c r="D241" s="345"/>
      <c r="E241" s="345"/>
      <c r="F241" s="344"/>
      <c r="G241" s="346"/>
      <c r="H241" s="344"/>
      <c r="I241" s="347"/>
      <c r="J241" s="348"/>
      <c r="K241" s="349"/>
      <c r="L241" s="347"/>
      <c r="M241" s="349"/>
      <c r="N241" s="350"/>
      <c r="O241" s="350"/>
      <c r="P241" s="347"/>
      <c r="Q241" s="347"/>
      <c r="R241" s="347"/>
      <c r="S241" s="351"/>
      <c r="T241" s="352"/>
      <c r="U241" s="13"/>
    </row>
    <row r="242" spans="1:21" x14ac:dyDescent="0.25">
      <c r="A242" s="765"/>
      <c r="B242" s="421">
        <v>9</v>
      </c>
      <c r="C242" s="344"/>
      <c r="D242" s="345"/>
      <c r="E242" s="345"/>
      <c r="F242" s="344"/>
      <c r="G242" s="346"/>
      <c r="H242" s="344"/>
      <c r="I242" s="347"/>
      <c r="J242" s="348"/>
      <c r="K242" s="349"/>
      <c r="L242" s="347"/>
      <c r="M242" s="349"/>
      <c r="N242" s="350"/>
      <c r="O242" s="350"/>
      <c r="P242" s="347"/>
      <c r="Q242" s="347"/>
      <c r="R242" s="347"/>
      <c r="S242" s="351"/>
      <c r="T242" s="352"/>
      <c r="U242" s="13"/>
    </row>
    <row r="243" spans="1:21" x14ac:dyDescent="0.25">
      <c r="A243" s="765"/>
      <c r="B243" s="422">
        <v>10</v>
      </c>
      <c r="C243" s="354"/>
      <c r="D243" s="355"/>
      <c r="E243" s="355"/>
      <c r="F243" s="354"/>
      <c r="G243" s="356"/>
      <c r="H243" s="354"/>
      <c r="I243" s="357"/>
      <c r="J243" s="358"/>
      <c r="K243" s="359"/>
      <c r="L243" s="357"/>
      <c r="M243" s="359"/>
      <c r="N243" s="390"/>
      <c r="O243" s="390"/>
      <c r="P243" s="357"/>
      <c r="Q243" s="357"/>
      <c r="R243" s="357"/>
      <c r="S243" s="363"/>
      <c r="T243" s="364"/>
      <c r="U243" s="13"/>
    </row>
    <row r="244" spans="1:21" ht="24.75" x14ac:dyDescent="0.25">
      <c r="A244" s="310"/>
      <c r="B244" s="295"/>
      <c r="C244" s="295"/>
      <c r="D244" s="295"/>
      <c r="E244" s="368" t="s">
        <v>307</v>
      </c>
      <c r="F244" s="369">
        <f>COUNTA(F234:F243)</f>
        <v>0</v>
      </c>
      <c r="G244" s="370">
        <f>COUNTA(G234:G243)</f>
        <v>0</v>
      </c>
      <c r="H244" s="375"/>
      <c r="I244" s="375"/>
      <c r="J244" s="376"/>
      <c r="K244" s="375"/>
      <c r="L244" s="724" t="s">
        <v>308</v>
      </c>
      <c r="M244" s="724"/>
      <c r="N244" s="373">
        <f>SUM(N234:N243)</f>
        <v>0</v>
      </c>
      <c r="O244" s="374">
        <f>SUM(O234:O243)</f>
        <v>0</v>
      </c>
      <c r="P244" s="295"/>
      <c r="R244" s="295"/>
      <c r="S244" s="314"/>
      <c r="T244" s="379"/>
      <c r="U244" s="380"/>
    </row>
    <row r="245" spans="1:21" ht="23.25" customHeight="1" x14ac:dyDescent="0.25">
      <c r="A245" s="310"/>
      <c r="B245" s="295"/>
      <c r="C245" s="295"/>
      <c r="D245" s="295"/>
      <c r="E245" s="391"/>
      <c r="F245" s="392"/>
      <c r="G245" s="392"/>
      <c r="H245" s="375"/>
      <c r="I245" s="375"/>
      <c r="J245" s="376"/>
      <c r="K245" s="375"/>
      <c r="L245" s="725" t="s">
        <v>309</v>
      </c>
      <c r="M245" s="725"/>
      <c r="N245" s="377">
        <f>SUMIF(M234:M243,"&lt;=31/12/2025",N234:N243)</f>
        <v>0</v>
      </c>
      <c r="O245" s="378">
        <f>SUMIF(M234:M243,"&lt;=31/12/2025",O234:O243)</f>
        <v>0</v>
      </c>
      <c r="P245" s="295"/>
      <c r="R245" s="295"/>
      <c r="S245" s="314"/>
      <c r="T245" s="379"/>
      <c r="U245" s="380"/>
    </row>
    <row r="246" spans="1:21" ht="23.25" customHeight="1" x14ac:dyDescent="0.25">
      <c r="A246" s="310"/>
      <c r="B246" s="295"/>
      <c r="C246" s="295"/>
      <c r="D246" s="295"/>
      <c r="E246" s="391"/>
      <c r="F246" s="392"/>
      <c r="G246" s="392"/>
      <c r="H246" s="375"/>
      <c r="I246" s="375"/>
      <c r="J246" s="376"/>
      <c r="K246" s="375"/>
      <c r="L246" s="726" t="s">
        <v>310</v>
      </c>
      <c r="M246" s="726"/>
      <c r="N246" s="382">
        <f>SUMIF(M234:M243,"&gt;31/12/2025",N234:N243)</f>
        <v>0</v>
      </c>
      <c r="O246" s="383">
        <f>SUMIF(M234:M243,"&gt;31/12/2025",O234:O243)</f>
        <v>0</v>
      </c>
      <c r="P246" s="295"/>
      <c r="R246" s="295"/>
      <c r="S246" s="314"/>
      <c r="T246" s="379"/>
      <c r="U246" s="380"/>
    </row>
    <row r="247" spans="1:21" x14ac:dyDescent="0.25">
      <c r="A247" s="385"/>
      <c r="B247" s="294"/>
      <c r="C247" s="131"/>
      <c r="D247" s="131"/>
      <c r="E247" s="131"/>
      <c r="F247" s="294"/>
      <c r="G247" s="131"/>
      <c r="H247" s="131"/>
      <c r="I247" s="294"/>
      <c r="J247" s="294"/>
      <c r="K247" s="131"/>
      <c r="L247" s="131"/>
      <c r="M247" s="131"/>
      <c r="N247" s="131"/>
      <c r="O247" s="131"/>
      <c r="P247" s="131"/>
      <c r="Q247" s="131"/>
      <c r="R247" s="131"/>
      <c r="S247" s="388"/>
      <c r="T247" s="389"/>
      <c r="U247" s="136"/>
    </row>
  </sheetData>
  <sheetProtection algorithmName="SHA-512" hashValue="sxlEhoIrLYZOkJ9p6nLJzQylWlvAC6J/4ecwShy4sZsjAcHxIy0mJcVhepYpb+N3y9XM1/E56cbOsakbjq7iKQ==" saltValue="HiYGj+b+R20PRhwOAPw8Dg==" spinCount="100000" sheet="1" objects="1" scenarios="1"/>
  <mergeCells count="226">
    <mergeCell ref="A1:T1"/>
    <mergeCell ref="A3:T3"/>
    <mergeCell ref="A6:D6"/>
    <mergeCell ref="E6:J6"/>
    <mergeCell ref="L6:N6"/>
    <mergeCell ref="O6:T6"/>
    <mergeCell ref="A8:T8"/>
    <mergeCell ref="A10:D11"/>
    <mergeCell ref="E10:H11"/>
    <mergeCell ref="J10:N10"/>
    <mergeCell ref="O10:P11"/>
    <mergeCell ref="R10:S11"/>
    <mergeCell ref="T10:T11"/>
    <mergeCell ref="J11:N11"/>
    <mergeCell ref="A12:D13"/>
    <mergeCell ref="E12:H13"/>
    <mergeCell ref="J12:N12"/>
    <mergeCell ref="O12:P13"/>
    <mergeCell ref="J13:N13"/>
    <mergeCell ref="A14:D15"/>
    <mergeCell ref="E14:H15"/>
    <mergeCell ref="J14:N14"/>
    <mergeCell ref="O14:P15"/>
    <mergeCell ref="J15:N15"/>
    <mergeCell ref="B18:C18"/>
    <mergeCell ref="E18:F18"/>
    <mergeCell ref="G18:H18"/>
    <mergeCell ref="J18:K18"/>
    <mergeCell ref="L18:M18"/>
    <mergeCell ref="S18:T18"/>
    <mergeCell ref="A20:D20"/>
    <mergeCell ref="E20:H20"/>
    <mergeCell ref="J20:K20"/>
    <mergeCell ref="L20:M20"/>
    <mergeCell ref="S20:T20"/>
    <mergeCell ref="A22:A23"/>
    <mergeCell ref="B22:B23"/>
    <mergeCell ref="C22:C23"/>
    <mergeCell ref="T22:T23"/>
    <mergeCell ref="A24:A33"/>
    <mergeCell ref="L34:M34"/>
    <mergeCell ref="L35:M35"/>
    <mergeCell ref="L36:M36"/>
    <mergeCell ref="B39:C39"/>
    <mergeCell ref="E39:F39"/>
    <mergeCell ref="G39:H39"/>
    <mergeCell ref="J39:K39"/>
    <mergeCell ref="L39:M39"/>
    <mergeCell ref="S39:T39"/>
    <mergeCell ref="A41:D41"/>
    <mergeCell ref="E41:H41"/>
    <mergeCell ref="J41:K41"/>
    <mergeCell ref="L41:M41"/>
    <mergeCell ref="S41:T41"/>
    <mergeCell ref="A43:A44"/>
    <mergeCell ref="B43:B44"/>
    <mergeCell ref="C43:C44"/>
    <mergeCell ref="T43:T44"/>
    <mergeCell ref="A45:A54"/>
    <mergeCell ref="L55:M55"/>
    <mergeCell ref="L56:M56"/>
    <mergeCell ref="L57:M57"/>
    <mergeCell ref="B60:C60"/>
    <mergeCell ref="E60:F60"/>
    <mergeCell ref="G60:H60"/>
    <mergeCell ref="J60:K60"/>
    <mergeCell ref="L60:M60"/>
    <mergeCell ref="S60:T60"/>
    <mergeCell ref="A62:D62"/>
    <mergeCell ref="E62:H62"/>
    <mergeCell ref="J62:K62"/>
    <mergeCell ref="L62:M62"/>
    <mergeCell ref="S62:T62"/>
    <mergeCell ref="A64:A65"/>
    <mergeCell ref="B64:B65"/>
    <mergeCell ref="C64:C65"/>
    <mergeCell ref="T64:T65"/>
    <mergeCell ref="A66:A75"/>
    <mergeCell ref="L76:M76"/>
    <mergeCell ref="L77:M77"/>
    <mergeCell ref="L78:M78"/>
    <mergeCell ref="B81:C81"/>
    <mergeCell ref="E81:F81"/>
    <mergeCell ref="G81:H81"/>
    <mergeCell ref="J81:K81"/>
    <mergeCell ref="L81:M81"/>
    <mergeCell ref="S81:T81"/>
    <mergeCell ref="A83:D83"/>
    <mergeCell ref="E83:H83"/>
    <mergeCell ref="J83:K83"/>
    <mergeCell ref="L83:M83"/>
    <mergeCell ref="S83:T83"/>
    <mergeCell ref="A85:A86"/>
    <mergeCell ref="B85:B86"/>
    <mergeCell ref="C85:C86"/>
    <mergeCell ref="T85:T86"/>
    <mergeCell ref="A87:A96"/>
    <mergeCell ref="L97:M97"/>
    <mergeCell ref="L98:M98"/>
    <mergeCell ref="L99:M99"/>
    <mergeCell ref="B102:C102"/>
    <mergeCell ref="E102:F102"/>
    <mergeCell ref="G102:H102"/>
    <mergeCell ref="J102:K102"/>
    <mergeCell ref="L102:M102"/>
    <mergeCell ref="S102:T102"/>
    <mergeCell ref="A104:D104"/>
    <mergeCell ref="E104:H104"/>
    <mergeCell ref="J104:K104"/>
    <mergeCell ref="L104:M104"/>
    <mergeCell ref="S104:T104"/>
    <mergeCell ref="A106:A107"/>
    <mergeCell ref="B106:B107"/>
    <mergeCell ref="C106:C107"/>
    <mergeCell ref="A108:A117"/>
    <mergeCell ref="L118:M118"/>
    <mergeCell ref="L119:M119"/>
    <mergeCell ref="L120:M120"/>
    <mergeCell ref="B123:C123"/>
    <mergeCell ref="E123:F123"/>
    <mergeCell ref="G123:H123"/>
    <mergeCell ref="J123:K123"/>
    <mergeCell ref="L123:M123"/>
    <mergeCell ref="S123:T123"/>
    <mergeCell ref="A125:D125"/>
    <mergeCell ref="E125:H125"/>
    <mergeCell ref="J125:K125"/>
    <mergeCell ref="L125:M125"/>
    <mergeCell ref="S125:T125"/>
    <mergeCell ref="A127:A128"/>
    <mergeCell ref="B127:B128"/>
    <mergeCell ref="C127:C128"/>
    <mergeCell ref="A129:A138"/>
    <mergeCell ref="L139:M139"/>
    <mergeCell ref="L140:M140"/>
    <mergeCell ref="L141:M141"/>
    <mergeCell ref="B144:C144"/>
    <mergeCell ref="E144:F144"/>
    <mergeCell ref="G144:H144"/>
    <mergeCell ref="J144:K144"/>
    <mergeCell ref="L144:M144"/>
    <mergeCell ref="S144:T144"/>
    <mergeCell ref="A146:D146"/>
    <mergeCell ref="E146:H146"/>
    <mergeCell ref="J146:K146"/>
    <mergeCell ref="L146:M146"/>
    <mergeCell ref="S146:T146"/>
    <mergeCell ref="A148:A149"/>
    <mergeCell ref="B148:B149"/>
    <mergeCell ref="C148:C149"/>
    <mergeCell ref="A150:A159"/>
    <mergeCell ref="L160:M160"/>
    <mergeCell ref="L161:M161"/>
    <mergeCell ref="L162:M162"/>
    <mergeCell ref="B165:C165"/>
    <mergeCell ref="E165:F165"/>
    <mergeCell ref="G165:H165"/>
    <mergeCell ref="J165:K165"/>
    <mergeCell ref="L165:M165"/>
    <mergeCell ref="S165:T165"/>
    <mergeCell ref="A167:D167"/>
    <mergeCell ref="E167:H167"/>
    <mergeCell ref="J167:K167"/>
    <mergeCell ref="L167:M167"/>
    <mergeCell ref="S167:T167"/>
    <mergeCell ref="A169:A170"/>
    <mergeCell ref="B169:B170"/>
    <mergeCell ref="C169:C170"/>
    <mergeCell ref="A171:A180"/>
    <mergeCell ref="L181:M181"/>
    <mergeCell ref="L182:M182"/>
    <mergeCell ref="L183:M183"/>
    <mergeCell ref="B186:C186"/>
    <mergeCell ref="E186:F186"/>
    <mergeCell ref="G186:H186"/>
    <mergeCell ref="J186:K186"/>
    <mergeCell ref="L186:M186"/>
    <mergeCell ref="S186:T186"/>
    <mergeCell ref="A188:D188"/>
    <mergeCell ref="E188:H188"/>
    <mergeCell ref="J188:K188"/>
    <mergeCell ref="L188:M188"/>
    <mergeCell ref="S188:T188"/>
    <mergeCell ref="A190:A191"/>
    <mergeCell ref="B190:B191"/>
    <mergeCell ref="C190:C191"/>
    <mergeCell ref="A192:A201"/>
    <mergeCell ref="L202:M202"/>
    <mergeCell ref="L203:M203"/>
    <mergeCell ref="L204:M204"/>
    <mergeCell ref="B207:C207"/>
    <mergeCell ref="E207:F207"/>
    <mergeCell ref="G207:H207"/>
    <mergeCell ref="J207:K207"/>
    <mergeCell ref="L207:M207"/>
    <mergeCell ref="S207:T207"/>
    <mergeCell ref="A209:D209"/>
    <mergeCell ref="E209:H209"/>
    <mergeCell ref="J209:K209"/>
    <mergeCell ref="L209:M209"/>
    <mergeCell ref="S209:T209"/>
    <mergeCell ref="A211:A212"/>
    <mergeCell ref="B211:B212"/>
    <mergeCell ref="C211:C212"/>
    <mergeCell ref="A213:A222"/>
    <mergeCell ref="L223:M223"/>
    <mergeCell ref="L224:M224"/>
    <mergeCell ref="L225:M225"/>
    <mergeCell ref="B228:C228"/>
    <mergeCell ref="E228:F228"/>
    <mergeCell ref="G228:H228"/>
    <mergeCell ref="J228:K228"/>
    <mergeCell ref="L228:M228"/>
    <mergeCell ref="A234:A243"/>
    <mergeCell ref="L244:M244"/>
    <mergeCell ref="L245:M245"/>
    <mergeCell ref="L246:M246"/>
    <mergeCell ref="S228:T228"/>
    <mergeCell ref="A230:D230"/>
    <mergeCell ref="E230:H230"/>
    <mergeCell ref="J230:K230"/>
    <mergeCell ref="L230:M230"/>
    <mergeCell ref="S230:T230"/>
    <mergeCell ref="A232:A233"/>
    <mergeCell ref="B232:B233"/>
    <mergeCell ref="C232:C233"/>
  </mergeCells>
  <dataValidations count="7">
    <dataValidation type="list" allowBlank="1" showInputMessage="1" showErrorMessage="1" sqref="H24:H33 H45:H54 H66:H75 H87:H96 H108:H117 H129:H138 H150:H159 H171:H180 H192:H201 H213:H222 H234:H243" xr:uid="{00000000-0002-0000-0500-000000000000}">
      <formula1>"idrogeno"</formula1>
      <formula2>0</formula2>
    </dataValidation>
    <dataValidation type="list" allowBlank="1" showInputMessage="1" showErrorMessage="1" sqref="B19:C19 B40:C40 B61:C61 B82:C82 B103:C103 B124:C124 B145:C145 B166:C166 B187:C187 B208:C208 B229:C229" xr:uid="{00000000-0002-0000-0500-000001000000}">
      <formula1>$D$22:$D$43</formula1>
      <formula2>0</formula2>
    </dataValidation>
    <dataValidation type="list" allowBlank="1" showInputMessage="1" showErrorMessage="1" sqref="R24:S33 R45:S54 R66:S75 R87:S96 R108:S117 R129:S138 R150:S159 R171:S180 R192:S201 R213:S222 R234:S243" xr:uid="{00000000-0002-0000-0500-000002000000}">
      <formula1>"si,"</formula1>
      <formula2>0</formula2>
    </dataValidation>
    <dataValidation type="list" allowBlank="1" showInputMessage="1" showErrorMessage="1" sqref="E24:E33 E45:E54 E66:E75 E87:E96 E108:E117 E129:E138 E150:E159 E171:E180 E192:E201 E213:E222 E234:E243" xr:uid="{00000000-0002-0000-0500-000003000000}">
      <formula1>"urbano,suburbano"</formula1>
      <formula2>0</formula2>
    </dataValidation>
    <dataValidation allowBlank="1" showInputMessage="1" showErrorMessage="1" prompt="Inserire il riferimento corretto da piano di investimento (es.m1,e.1. ecc.)_x000a_" sqref="A22:A23 A43:A44 A64:A65 A85:A86 A106:A107 A127:A128 A148:A149 A169:A170 A190:A191 A211:A212 A232:A233" xr:uid="{00000000-0002-0000-0500-000004000000}">
      <formula1>0</formula1>
      <formula2>0</formula2>
    </dataValidation>
    <dataValidation type="list" allowBlank="1" showInputMessage="1" showErrorMessage="1" sqref="I24:I33 I45:I54 I66:I75 I87:I96 I108:I117 I129:I138 I150:I159 I171:I180 I192:I201 I213:I222 I234:I243" xr:uid="{00000000-0002-0000-0500-000005000000}">
      <formula1>"classe I,classe A"</formula1>
      <formula2>0</formula2>
    </dataValidation>
    <dataValidation type="date" operator="lessThanOrEqual" allowBlank="1" showInputMessage="1" showErrorMessage="1" promptTitle="ATTENZIONE:" prompt="OGV entro il 31/12/2025" sqref="P18 P39 P60 P81 P102 P123 P144 P165 P186 P207 P228" xr:uid="{00000000-0002-0000-0500-000006000000}">
      <formula1>46022</formula1>
      <formula2>0</formula2>
    </dataValidation>
  </dataValidations>
  <pageMargins left="0.7" right="0.7" top="0.75" bottom="0.75" header="0.511811023622047" footer="0.511811023622047"/>
  <pageSetup paperSize="8"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Inserire OGV corrispondente al Piano di investimento esecutivo" xr:uid="{00000000-0002-0000-0500-000007000000}">
          <x14:formula1>
            <xm:f>'Urbano.Piano inv. forn'!$D$105:$D$124</xm:f>
          </x14:formula1>
          <x14:formula2>
            <xm:f>0</xm:f>
          </x14:formula2>
          <xm:sqref>B18:C18 B39:C39 B60:C60 B81:C81 B102:C102 B123:C123 B144:C144 B165:C165 B186:C186 B207:C207 B228:C228</xm:sqref>
        </x14:dataValidation>
        <x14:dataValidation type="list" allowBlank="1" showInputMessage="1" showErrorMessage="1" prompt="Scegliere il comune beneficiario dal menù a tendina_x000a_" xr:uid="{00000000-0002-0000-0500-000008000000}">
          <x14:formula1>
            <xm:f>'DATI EROGAZIONI'!$A$2:$A$13</xm:f>
          </x14:formula1>
          <x14:formula2>
            <xm:f>0</xm:f>
          </x14:formula2>
          <xm:sqref>E6:J6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247"/>
  <sheetViews>
    <sheetView zoomScale="80" zoomScaleNormal="80" workbookViewId="0"/>
  </sheetViews>
  <sheetFormatPr defaultColWidth="8.7109375" defaultRowHeight="15" x14ac:dyDescent="0.25"/>
  <cols>
    <col min="1" max="1" width="10" style="295" customWidth="1"/>
    <col min="2" max="2" width="7.140625" style="4" customWidth="1"/>
    <col min="3" max="3" width="10.28515625" style="1" customWidth="1"/>
    <col min="4" max="4" width="11.42578125" style="1" customWidth="1"/>
    <col min="5" max="5" width="17.5703125" style="1" customWidth="1"/>
    <col min="6" max="6" width="9" style="4" customWidth="1"/>
    <col min="7" max="7" width="21.140625" style="1" customWidth="1"/>
    <col min="8" max="8" width="11.85546875" style="1" customWidth="1"/>
    <col min="9" max="9" width="11.7109375" style="4" customWidth="1"/>
    <col min="10" max="10" width="20" style="4" customWidth="1"/>
    <col min="11" max="11" width="12.28515625" style="1" customWidth="1"/>
    <col min="12" max="12" width="15.85546875" style="1" customWidth="1"/>
    <col min="13" max="13" width="16.28515625" style="1" customWidth="1"/>
    <col min="14" max="14" width="20.140625" style="1" customWidth="1"/>
    <col min="15" max="15" width="24.5703125" style="1" customWidth="1"/>
    <col min="16" max="16" width="17.85546875" style="1" customWidth="1"/>
    <col min="17" max="17" width="21.140625" style="1" customWidth="1"/>
    <col min="18" max="18" width="22.140625" style="1" customWidth="1"/>
    <col min="19" max="19" width="13.42578125" style="296" customWidth="1"/>
    <col min="20" max="20" width="18.7109375" style="296" customWidth="1"/>
    <col min="21" max="21" width="9.5703125" style="1" customWidth="1"/>
    <col min="22" max="22" width="18.7109375" style="1" customWidth="1"/>
    <col min="23" max="23" width="12.85546875" style="1" customWidth="1"/>
    <col min="24" max="25" width="15.140625" style="1" customWidth="1"/>
    <col min="26" max="26" width="15.7109375" style="1" customWidth="1"/>
    <col min="27" max="16384" width="8.7109375" style="1"/>
  </cols>
  <sheetData>
    <row r="1" spans="1:24" ht="35.25" customHeight="1" x14ac:dyDescent="0.25">
      <c r="A1" s="664" t="s">
        <v>0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/>
      <c r="R1" s="664"/>
      <c r="S1" s="664"/>
      <c r="T1" s="664"/>
      <c r="U1" s="32"/>
      <c r="V1" s="32"/>
      <c r="W1" s="32"/>
      <c r="X1" s="32"/>
    </row>
    <row r="2" spans="1:24" ht="22.5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297"/>
      <c r="T2" s="297"/>
      <c r="U2" s="14"/>
      <c r="V2" s="14"/>
      <c r="W2" s="14"/>
      <c r="X2" s="14"/>
    </row>
    <row r="3" spans="1:24" ht="21.75" customHeight="1" x14ac:dyDescent="0.25">
      <c r="A3" s="689" t="s">
        <v>341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  <c r="L3" s="689"/>
      <c r="M3" s="689"/>
      <c r="N3" s="689"/>
      <c r="O3" s="689"/>
      <c r="P3" s="689"/>
      <c r="Q3" s="689"/>
      <c r="R3" s="689"/>
      <c r="S3" s="689"/>
      <c r="T3" s="689"/>
      <c r="U3" s="159"/>
      <c r="V3" s="159"/>
      <c r="W3" s="159"/>
      <c r="X3" s="159"/>
    </row>
    <row r="4" spans="1:24" ht="18" x14ac:dyDescent="0.25">
      <c r="A4" s="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168"/>
      <c r="T4" s="168"/>
      <c r="U4" s="31"/>
      <c r="V4" s="31"/>
      <c r="W4" s="31"/>
      <c r="X4" s="31"/>
    </row>
    <row r="5" spans="1:24" ht="27" x14ac:dyDescent="0.25">
      <c r="A5" s="1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298"/>
      <c r="T5" s="298"/>
      <c r="U5" s="16"/>
      <c r="V5" s="16"/>
      <c r="W5" s="16"/>
      <c r="X5" s="16"/>
    </row>
    <row r="6" spans="1:24" ht="26.25" customHeight="1" x14ac:dyDescent="0.25">
      <c r="A6" s="665" t="s">
        <v>261</v>
      </c>
      <c r="B6" s="665"/>
      <c r="C6" s="665"/>
      <c r="D6" s="665"/>
      <c r="E6" s="666" t="s">
        <v>3</v>
      </c>
      <c r="F6" s="666"/>
      <c r="G6" s="666"/>
      <c r="H6" s="666"/>
      <c r="I6" s="666"/>
      <c r="J6" s="666"/>
      <c r="L6" s="741" t="s">
        <v>4</v>
      </c>
      <c r="M6" s="741"/>
      <c r="N6" s="741"/>
      <c r="O6" s="742"/>
      <c r="P6" s="742"/>
      <c r="Q6" s="742"/>
      <c r="R6" s="742"/>
      <c r="S6" s="742"/>
      <c r="T6" s="742"/>
      <c r="U6" s="299"/>
      <c r="V6" s="299"/>
      <c r="W6" s="299"/>
      <c r="X6" s="299"/>
    </row>
    <row r="8" spans="1:24" ht="28.5" customHeight="1" x14ac:dyDescent="0.25">
      <c r="A8" s="791" t="s">
        <v>118</v>
      </c>
      <c r="B8" s="791"/>
      <c r="C8" s="791"/>
      <c r="D8" s="791"/>
      <c r="E8" s="791"/>
      <c r="F8" s="791"/>
      <c r="G8" s="791"/>
      <c r="H8" s="791"/>
      <c r="I8" s="791"/>
      <c r="J8" s="791"/>
      <c r="K8" s="791"/>
      <c r="L8" s="791"/>
      <c r="M8" s="791"/>
      <c r="N8" s="791"/>
      <c r="O8" s="791"/>
      <c r="P8" s="791"/>
      <c r="Q8" s="791"/>
      <c r="R8" s="791"/>
      <c r="S8" s="791"/>
      <c r="T8" s="791"/>
    </row>
    <row r="9" spans="1:24" ht="12.75" customHeight="1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95"/>
      <c r="T9" s="395"/>
    </row>
    <row r="10" spans="1:24" ht="17.45" customHeight="1" x14ac:dyDescent="0.25">
      <c r="A10" s="792" t="s">
        <v>342</v>
      </c>
      <c r="B10" s="792"/>
      <c r="C10" s="792"/>
      <c r="D10" s="792"/>
      <c r="E10" s="760">
        <f>N34+N55+N76+N97+N118+N139+N160+N181+N202+N223+N244</f>
        <v>0</v>
      </c>
      <c r="F10" s="760"/>
      <c r="G10" s="760"/>
      <c r="H10" s="760"/>
      <c r="I10" s="1"/>
      <c r="J10" s="793" t="s">
        <v>313</v>
      </c>
      <c r="K10" s="793"/>
      <c r="L10" s="793"/>
      <c r="M10" s="793"/>
      <c r="N10" s="793"/>
      <c r="O10" s="739">
        <f>O34+O55+O76+O97+O118+O139+O160+O181+O202+O223+O244</f>
        <v>0</v>
      </c>
      <c r="P10" s="739"/>
      <c r="Q10" s="30"/>
      <c r="R10" s="794" t="s">
        <v>265</v>
      </c>
      <c r="S10" s="794"/>
      <c r="T10" s="779">
        <f>F34+F55+F76+F97+F118+F139+F160+F181+F202+F223+F244</f>
        <v>0</v>
      </c>
    </row>
    <row r="11" spans="1:24" ht="15" customHeight="1" x14ac:dyDescent="0.25">
      <c r="A11" s="792"/>
      <c r="B11" s="792"/>
      <c r="C11" s="792"/>
      <c r="D11" s="792"/>
      <c r="E11" s="760"/>
      <c r="F11" s="760"/>
      <c r="G11" s="760"/>
      <c r="H11" s="760"/>
      <c r="I11" s="1"/>
      <c r="J11" s="795" t="s">
        <v>266</v>
      </c>
      <c r="K11" s="795"/>
      <c r="L11" s="795"/>
      <c r="M11" s="795"/>
      <c r="N11" s="795"/>
      <c r="O11" s="739"/>
      <c r="P11" s="739"/>
      <c r="R11" s="794"/>
      <c r="S11" s="794"/>
      <c r="T11" s="779"/>
    </row>
    <row r="12" spans="1:24" ht="15" customHeight="1" x14ac:dyDescent="0.25">
      <c r="A12" s="788" t="s">
        <v>343</v>
      </c>
      <c r="B12" s="788"/>
      <c r="C12" s="788"/>
      <c r="D12" s="788"/>
      <c r="E12" s="729">
        <f>N35+N56+N77+N98+N119+N140+N161+N182+N203+N224+N245</f>
        <v>0</v>
      </c>
      <c r="F12" s="729"/>
      <c r="G12" s="729"/>
      <c r="H12" s="729"/>
      <c r="I12" s="1"/>
      <c r="J12" s="789" t="s">
        <v>268</v>
      </c>
      <c r="K12" s="789"/>
      <c r="L12" s="789"/>
      <c r="M12" s="789"/>
      <c r="N12" s="789"/>
      <c r="O12" s="739">
        <f>O35+O56+O77+O98+O119+O140+O161+O182+O203+O224+O245</f>
        <v>0</v>
      </c>
      <c r="P12" s="739"/>
      <c r="R12" s="376"/>
      <c r="S12" s="329"/>
      <c r="T12" s="396"/>
    </row>
    <row r="13" spans="1:24" ht="15" customHeight="1" x14ac:dyDescent="0.25">
      <c r="A13" s="788"/>
      <c r="B13" s="788"/>
      <c r="C13" s="788"/>
      <c r="D13" s="788"/>
      <c r="E13" s="729"/>
      <c r="F13" s="729"/>
      <c r="G13" s="729"/>
      <c r="H13" s="729"/>
      <c r="I13" s="1"/>
      <c r="J13" s="790" t="s">
        <v>266</v>
      </c>
      <c r="K13" s="790"/>
      <c r="L13" s="790"/>
      <c r="M13" s="790"/>
      <c r="N13" s="790"/>
      <c r="O13" s="739"/>
      <c r="P13" s="739"/>
      <c r="R13" s="376"/>
      <c r="S13" s="329"/>
      <c r="T13" s="396"/>
    </row>
    <row r="14" spans="1:24" ht="15" customHeight="1" x14ac:dyDescent="0.25">
      <c r="A14" s="788" t="s">
        <v>344</v>
      </c>
      <c r="B14" s="788"/>
      <c r="C14" s="788"/>
      <c r="D14" s="788"/>
      <c r="E14" s="729">
        <f>N36+N57+N78+N99+N120+N141+N162+N183+N204+N225+N246</f>
        <v>0</v>
      </c>
      <c r="F14" s="729"/>
      <c r="G14" s="729"/>
      <c r="H14" s="729"/>
      <c r="I14" s="1"/>
      <c r="J14" s="789" t="s">
        <v>316</v>
      </c>
      <c r="K14" s="789"/>
      <c r="L14" s="789"/>
      <c r="M14" s="789"/>
      <c r="N14" s="789"/>
      <c r="O14" s="739">
        <f>O36+O57+O78+O99+O120+O141+O162+O183+O204+O225+O246</f>
        <v>0</v>
      </c>
      <c r="P14" s="739"/>
      <c r="R14" s="376"/>
      <c r="S14" s="329"/>
      <c r="T14" s="396"/>
    </row>
    <row r="15" spans="1:24" ht="15" customHeight="1" x14ac:dyDescent="0.25">
      <c r="A15" s="788"/>
      <c r="B15" s="788"/>
      <c r="C15" s="788"/>
      <c r="D15" s="788"/>
      <c r="E15" s="729"/>
      <c r="F15" s="729"/>
      <c r="G15" s="729"/>
      <c r="H15" s="729"/>
      <c r="I15" s="1"/>
      <c r="J15" s="790" t="s">
        <v>266</v>
      </c>
      <c r="K15" s="790"/>
      <c r="L15" s="790"/>
      <c r="M15" s="790"/>
      <c r="N15" s="790"/>
      <c r="O15" s="739"/>
      <c r="P15" s="739"/>
      <c r="R15" s="376"/>
      <c r="S15" s="329"/>
      <c r="T15" s="396"/>
    </row>
    <row r="16" spans="1:24" x14ac:dyDescent="0.25">
      <c r="A16" s="397"/>
      <c r="B16" s="329"/>
      <c r="C16" s="329"/>
      <c r="D16" s="329"/>
      <c r="E16" s="398"/>
      <c r="F16" s="398"/>
      <c r="G16" s="398"/>
      <c r="H16" s="398"/>
      <c r="I16" s="1"/>
      <c r="J16" s="399"/>
      <c r="K16" s="399"/>
      <c r="L16" s="399"/>
      <c r="M16" s="399"/>
      <c r="N16" s="399"/>
      <c r="O16" s="322"/>
      <c r="P16" s="322"/>
    </row>
    <row r="17" spans="1:22" ht="31.5" customHeight="1" x14ac:dyDescent="0.25">
      <c r="A17" s="304"/>
      <c r="B17" s="9"/>
      <c r="C17" s="6"/>
      <c r="D17" s="6"/>
      <c r="E17" s="6"/>
      <c r="F17" s="9"/>
      <c r="G17" s="6"/>
      <c r="H17" s="6"/>
      <c r="I17" s="9"/>
      <c r="J17" s="9"/>
      <c r="K17" s="6"/>
      <c r="L17" s="6"/>
      <c r="M17" s="6"/>
      <c r="N17" s="6"/>
      <c r="O17" s="6"/>
      <c r="P17" s="6"/>
      <c r="Q17" s="6"/>
      <c r="R17" s="6"/>
      <c r="S17" s="305"/>
      <c r="T17" s="305"/>
      <c r="U17" s="10"/>
    </row>
    <row r="18" spans="1:22" ht="33.75" customHeight="1" x14ac:dyDescent="0.25">
      <c r="A18" s="426" t="s">
        <v>10</v>
      </c>
      <c r="B18" s="734" t="s">
        <v>121</v>
      </c>
      <c r="C18" s="734"/>
      <c r="E18" s="786" t="s">
        <v>271</v>
      </c>
      <c r="F18" s="786"/>
      <c r="G18" s="736">
        <f>VLOOKUP(B18,'Urbano.Piano inv. forn'!D148:AB167,3,FALSE())</f>
        <v>0</v>
      </c>
      <c r="H18" s="736"/>
      <c r="I18" s="1"/>
      <c r="J18" s="786" t="s">
        <v>272</v>
      </c>
      <c r="K18" s="786"/>
      <c r="L18" s="736">
        <f>VLOOKUP(B18,'Urbano.Piano inv. forn'!$D$148:$H$167,4,FALSE())</f>
        <v>0</v>
      </c>
      <c r="M18" s="736"/>
      <c r="O18" s="427" t="s">
        <v>273</v>
      </c>
      <c r="P18" s="308"/>
      <c r="R18" s="428" t="s">
        <v>274</v>
      </c>
      <c r="S18" s="727"/>
      <c r="T18" s="727"/>
      <c r="U18" s="13"/>
    </row>
    <row r="19" spans="1:22" ht="13.5" customHeight="1" x14ac:dyDescent="0.25">
      <c r="A19" s="310"/>
      <c r="B19" s="311"/>
      <c r="C19" s="311"/>
      <c r="E19" s="312"/>
      <c r="F19" s="312"/>
      <c r="G19" s="313"/>
      <c r="H19" s="313"/>
      <c r="I19" s="1"/>
      <c r="J19" s="312"/>
      <c r="K19" s="312"/>
      <c r="L19" s="313"/>
      <c r="M19" s="313"/>
      <c r="O19" s="314"/>
      <c r="R19" s="295"/>
      <c r="S19" s="315"/>
      <c r="U19" s="316"/>
      <c r="V19" s="301"/>
    </row>
    <row r="20" spans="1:22" ht="33.75" customHeight="1" x14ac:dyDescent="0.25">
      <c r="A20" s="782" t="s">
        <v>15</v>
      </c>
      <c r="B20" s="782"/>
      <c r="C20" s="782"/>
      <c r="D20" s="782"/>
      <c r="E20" s="729">
        <f>VLOOKUP(B18,'Urbano.Piano inv. forn'!$D$148:$V$167,17,FALSE())</f>
        <v>0</v>
      </c>
      <c r="F20" s="729"/>
      <c r="G20" s="729"/>
      <c r="H20" s="729"/>
      <c r="I20" s="1"/>
      <c r="J20" s="783" t="s">
        <v>61</v>
      </c>
      <c r="K20" s="783"/>
      <c r="L20" s="729">
        <f>VLOOKUP(B18,'Urbano.Piano inv. forn'!$D$148:$V$167,19,FALSE())</f>
        <v>0</v>
      </c>
      <c r="M20" s="729"/>
      <c r="N20" s="317"/>
      <c r="O20" s="428" t="s">
        <v>17</v>
      </c>
      <c r="P20" s="319">
        <f>L20+E20</f>
        <v>0</v>
      </c>
      <c r="R20" s="428" t="s">
        <v>275</v>
      </c>
      <c r="S20" s="727"/>
      <c r="T20" s="727"/>
      <c r="U20" s="316"/>
      <c r="V20" s="301"/>
    </row>
    <row r="21" spans="1:22" ht="21.75" customHeight="1" x14ac:dyDescent="0.25">
      <c r="A21" s="320"/>
      <c r="B21" s="321"/>
      <c r="C21" s="321"/>
      <c r="D21" s="321"/>
      <c r="E21" s="322"/>
      <c r="F21" s="322"/>
      <c r="G21" s="322"/>
      <c r="H21" s="322"/>
      <c r="I21" s="1"/>
      <c r="J21" s="312"/>
      <c r="K21" s="312"/>
      <c r="L21" s="322"/>
      <c r="M21" s="322"/>
      <c r="N21" s="317"/>
      <c r="O21" s="295"/>
      <c r="P21" s="317"/>
      <c r="R21" s="295"/>
      <c r="S21" s="323"/>
      <c r="T21" s="323"/>
      <c r="U21" s="316"/>
      <c r="V21" s="301"/>
    </row>
    <row r="22" spans="1:22" s="329" customFormat="1" ht="72" customHeight="1" x14ac:dyDescent="0.25">
      <c r="A22" s="784" t="s">
        <v>276</v>
      </c>
      <c r="B22" s="785" t="s">
        <v>277</v>
      </c>
      <c r="C22" s="785" t="s">
        <v>278</v>
      </c>
      <c r="D22" s="429" t="s">
        <v>279</v>
      </c>
      <c r="E22" s="430" t="s">
        <v>280</v>
      </c>
      <c r="F22" s="429" t="s">
        <v>281</v>
      </c>
      <c r="G22" s="429" t="s">
        <v>282</v>
      </c>
      <c r="H22" s="431" t="s">
        <v>235</v>
      </c>
      <c r="I22" s="431" t="s">
        <v>283</v>
      </c>
      <c r="J22" s="431" t="s">
        <v>284</v>
      </c>
      <c r="K22" s="431" t="s">
        <v>285</v>
      </c>
      <c r="L22" s="431" t="s">
        <v>286</v>
      </c>
      <c r="M22" s="431" t="s">
        <v>287</v>
      </c>
      <c r="N22" s="431" t="s">
        <v>288</v>
      </c>
      <c r="O22" s="431" t="s">
        <v>289</v>
      </c>
      <c r="P22" s="431" t="s">
        <v>290</v>
      </c>
      <c r="Q22" s="431" t="s">
        <v>291</v>
      </c>
      <c r="R22" s="431" t="s">
        <v>292</v>
      </c>
      <c r="S22" s="431" t="s">
        <v>293</v>
      </c>
      <c r="T22" s="787" t="s">
        <v>294</v>
      </c>
      <c r="U22" s="328"/>
    </row>
    <row r="23" spans="1:22" s="329" customFormat="1" ht="28.5" customHeight="1" x14ac:dyDescent="0.25">
      <c r="A23" s="784"/>
      <c r="B23" s="785"/>
      <c r="C23" s="785"/>
      <c r="D23" s="432" t="s">
        <v>295</v>
      </c>
      <c r="E23" s="432" t="s">
        <v>296</v>
      </c>
      <c r="F23" s="432" t="s">
        <v>297</v>
      </c>
      <c r="G23" s="432" t="s">
        <v>297</v>
      </c>
      <c r="H23" s="432" t="s">
        <v>118</v>
      </c>
      <c r="I23" s="432" t="s">
        <v>34</v>
      </c>
      <c r="J23" s="432" t="s">
        <v>299</v>
      </c>
      <c r="K23" s="432" t="s">
        <v>300</v>
      </c>
      <c r="L23" s="432" t="s">
        <v>301</v>
      </c>
      <c r="M23" s="432" t="s">
        <v>300</v>
      </c>
      <c r="N23" s="432" t="s">
        <v>302</v>
      </c>
      <c r="O23" s="432" t="s">
        <v>266</v>
      </c>
      <c r="P23" s="432" t="s">
        <v>303</v>
      </c>
      <c r="Q23" s="432" t="s">
        <v>304</v>
      </c>
      <c r="R23" s="432" t="s">
        <v>305</v>
      </c>
      <c r="S23" s="432" t="s">
        <v>305</v>
      </c>
      <c r="T23" s="787"/>
      <c r="U23" s="328"/>
    </row>
    <row r="24" spans="1:22" ht="15" customHeight="1" x14ac:dyDescent="0.25">
      <c r="A24" s="781" t="str">
        <f>B18</f>
        <v>urb.d.3</v>
      </c>
      <c r="B24" s="433">
        <v>1</v>
      </c>
      <c r="C24" s="333"/>
      <c r="D24" s="334"/>
      <c r="E24" s="334"/>
      <c r="F24" s="333"/>
      <c r="G24" s="335"/>
      <c r="H24" s="336"/>
      <c r="I24" s="337"/>
      <c r="J24" s="338"/>
      <c r="K24" s="339"/>
      <c r="L24" s="337"/>
      <c r="M24" s="339"/>
      <c r="N24" s="340"/>
      <c r="O24" s="340"/>
      <c r="P24" s="337"/>
      <c r="Q24" s="337"/>
      <c r="R24" s="337"/>
      <c r="S24" s="341"/>
      <c r="T24" s="342"/>
      <c r="U24" s="13"/>
    </row>
    <row r="25" spans="1:22" x14ac:dyDescent="0.25">
      <c r="A25" s="781"/>
      <c r="B25" s="434">
        <v>2</v>
      </c>
      <c r="C25" s="344"/>
      <c r="D25" s="345"/>
      <c r="E25" s="345"/>
      <c r="F25" s="344"/>
      <c r="G25" s="346"/>
      <c r="H25" s="344"/>
      <c r="I25" s="347"/>
      <c r="J25" s="348"/>
      <c r="K25" s="349"/>
      <c r="L25" s="347"/>
      <c r="M25" s="349"/>
      <c r="N25" s="350"/>
      <c r="O25" s="350"/>
      <c r="P25" s="347"/>
      <c r="Q25" s="347" t="s">
        <v>306</v>
      </c>
      <c r="R25" s="347"/>
      <c r="S25" s="351"/>
      <c r="T25" s="352"/>
      <c r="U25" s="13"/>
    </row>
    <row r="26" spans="1:22" x14ac:dyDescent="0.25">
      <c r="A26" s="781"/>
      <c r="B26" s="434">
        <v>3</v>
      </c>
      <c r="C26" s="344"/>
      <c r="D26" s="345"/>
      <c r="E26" s="345"/>
      <c r="F26" s="344"/>
      <c r="G26" s="346"/>
      <c r="H26" s="344"/>
      <c r="I26" s="347"/>
      <c r="J26" s="348"/>
      <c r="K26" s="349"/>
      <c r="L26" s="347"/>
      <c r="M26" s="349"/>
      <c r="N26" s="350"/>
      <c r="O26" s="350"/>
      <c r="P26" s="347"/>
      <c r="Q26" s="347"/>
      <c r="R26" s="347"/>
      <c r="S26" s="351"/>
      <c r="T26" s="352"/>
      <c r="U26" s="13"/>
    </row>
    <row r="27" spans="1:22" x14ac:dyDescent="0.25">
      <c r="A27" s="781"/>
      <c r="B27" s="434">
        <v>4</v>
      </c>
      <c r="C27" s="344"/>
      <c r="D27" s="345"/>
      <c r="E27" s="345"/>
      <c r="F27" s="344"/>
      <c r="G27" s="346"/>
      <c r="H27" s="344"/>
      <c r="I27" s="347"/>
      <c r="J27" s="348"/>
      <c r="K27" s="349"/>
      <c r="L27" s="347"/>
      <c r="M27" s="349"/>
      <c r="N27" s="350"/>
      <c r="O27" s="350"/>
      <c r="P27" s="347"/>
      <c r="Q27" s="347"/>
      <c r="R27" s="347"/>
      <c r="S27" s="351"/>
      <c r="T27" s="352"/>
      <c r="U27" s="13"/>
    </row>
    <row r="28" spans="1:22" x14ac:dyDescent="0.25">
      <c r="A28" s="781"/>
      <c r="B28" s="434">
        <v>5</v>
      </c>
      <c r="C28" s="344"/>
      <c r="D28" s="345"/>
      <c r="E28" s="345"/>
      <c r="F28" s="344"/>
      <c r="G28" s="346"/>
      <c r="H28" s="344"/>
      <c r="I28" s="347"/>
      <c r="J28" s="348"/>
      <c r="K28" s="349"/>
      <c r="L28" s="347"/>
      <c r="M28" s="349"/>
      <c r="N28" s="350"/>
      <c r="O28" s="350"/>
      <c r="P28" s="347"/>
      <c r="Q28" s="347"/>
      <c r="R28" s="347"/>
      <c r="S28" s="351"/>
      <c r="T28" s="352"/>
      <c r="U28" s="13"/>
    </row>
    <row r="29" spans="1:22" x14ac:dyDescent="0.25">
      <c r="A29" s="781"/>
      <c r="B29" s="434">
        <v>6</v>
      </c>
      <c r="C29" s="344"/>
      <c r="D29" s="345"/>
      <c r="E29" s="345"/>
      <c r="F29" s="344"/>
      <c r="G29" s="346"/>
      <c r="H29" s="344"/>
      <c r="I29" s="347"/>
      <c r="J29" s="348"/>
      <c r="K29" s="349"/>
      <c r="L29" s="347"/>
      <c r="M29" s="349"/>
      <c r="N29" s="350"/>
      <c r="O29" s="350"/>
      <c r="P29" s="347"/>
      <c r="Q29" s="347"/>
      <c r="R29" s="347"/>
      <c r="S29" s="351"/>
      <c r="T29" s="352"/>
      <c r="U29" s="13"/>
    </row>
    <row r="30" spans="1:22" x14ac:dyDescent="0.25">
      <c r="A30" s="781"/>
      <c r="B30" s="434">
        <v>7</v>
      </c>
      <c r="C30" s="344"/>
      <c r="D30" s="345"/>
      <c r="E30" s="345"/>
      <c r="F30" s="344"/>
      <c r="G30" s="346"/>
      <c r="H30" s="344"/>
      <c r="I30" s="347"/>
      <c r="J30" s="348"/>
      <c r="K30" s="349"/>
      <c r="L30" s="347"/>
      <c r="M30" s="349"/>
      <c r="N30" s="350"/>
      <c r="O30" s="350"/>
      <c r="P30" s="347"/>
      <c r="Q30" s="347"/>
      <c r="R30" s="347"/>
      <c r="S30" s="351"/>
      <c r="T30" s="352"/>
      <c r="U30" s="13"/>
    </row>
    <row r="31" spans="1:22" x14ac:dyDescent="0.25">
      <c r="A31" s="781"/>
      <c r="B31" s="434">
        <v>8</v>
      </c>
      <c r="C31" s="344"/>
      <c r="D31" s="345"/>
      <c r="E31" s="345"/>
      <c r="F31" s="344"/>
      <c r="G31" s="346"/>
      <c r="H31" s="344"/>
      <c r="I31" s="347"/>
      <c r="J31" s="348"/>
      <c r="K31" s="349"/>
      <c r="L31" s="347"/>
      <c r="M31" s="349"/>
      <c r="N31" s="350"/>
      <c r="O31" s="350"/>
      <c r="P31" s="347"/>
      <c r="Q31" s="347"/>
      <c r="R31" s="347"/>
      <c r="S31" s="351"/>
      <c r="T31" s="352"/>
      <c r="U31" s="13"/>
    </row>
    <row r="32" spans="1:22" x14ac:dyDescent="0.25">
      <c r="A32" s="781"/>
      <c r="B32" s="434">
        <v>9</v>
      </c>
      <c r="C32" s="344"/>
      <c r="D32" s="345"/>
      <c r="E32" s="345"/>
      <c r="F32" s="344"/>
      <c r="G32" s="346"/>
      <c r="H32" s="344"/>
      <c r="I32" s="347"/>
      <c r="J32" s="348"/>
      <c r="K32" s="349"/>
      <c r="L32" s="347"/>
      <c r="M32" s="349"/>
      <c r="N32" s="350"/>
      <c r="O32" s="350"/>
      <c r="P32" s="347"/>
      <c r="Q32" s="347"/>
      <c r="R32" s="347"/>
      <c r="S32" s="351"/>
      <c r="T32" s="352"/>
      <c r="U32" s="13"/>
    </row>
    <row r="33" spans="1:22" x14ac:dyDescent="0.25">
      <c r="A33" s="781"/>
      <c r="B33" s="435">
        <v>10</v>
      </c>
      <c r="C33" s="354"/>
      <c r="D33" s="355"/>
      <c r="E33" s="355"/>
      <c r="F33" s="354"/>
      <c r="G33" s="356"/>
      <c r="H33" s="354"/>
      <c r="I33" s="357"/>
      <c r="J33" s="358"/>
      <c r="K33" s="359"/>
      <c r="L33" s="357"/>
      <c r="M33" s="359"/>
      <c r="N33" s="390"/>
      <c r="O33" s="390"/>
      <c r="P33" s="357"/>
      <c r="Q33" s="357"/>
      <c r="R33" s="357"/>
      <c r="S33" s="363"/>
      <c r="T33" s="364"/>
      <c r="U33" s="13"/>
    </row>
    <row r="34" spans="1:22" ht="24.75" x14ac:dyDescent="0.25">
      <c r="A34" s="310"/>
      <c r="B34" s="295"/>
      <c r="C34" s="295"/>
      <c r="D34" s="295"/>
      <c r="E34" s="368" t="s">
        <v>307</v>
      </c>
      <c r="F34" s="369">
        <f>COUNTA(F24:F33)</f>
        <v>0</v>
      </c>
      <c r="G34" s="370">
        <f>COUNTA(G24:G33)</f>
        <v>0</v>
      </c>
      <c r="H34" s="375"/>
      <c r="I34" s="375"/>
      <c r="J34" s="376"/>
      <c r="K34" s="375"/>
      <c r="L34" s="724" t="s">
        <v>308</v>
      </c>
      <c r="M34" s="724"/>
      <c r="N34" s="373">
        <f>SUM(N24:N33)</f>
        <v>0</v>
      </c>
      <c r="O34" s="374">
        <f>SUM(O24:O33)</f>
        <v>0</v>
      </c>
      <c r="P34" s="295"/>
      <c r="R34" s="295"/>
      <c r="S34" s="314"/>
      <c r="T34" s="379"/>
      <c r="U34" s="380"/>
      <c r="V34" s="381"/>
    </row>
    <row r="35" spans="1:22" ht="27" customHeight="1" x14ac:dyDescent="0.25">
      <c r="A35" s="310"/>
      <c r="B35" s="295"/>
      <c r="C35" s="295"/>
      <c r="D35" s="295"/>
      <c r="E35" s="391"/>
      <c r="F35" s="392"/>
      <c r="G35" s="392"/>
      <c r="H35" s="375"/>
      <c r="I35" s="375"/>
      <c r="J35" s="376"/>
      <c r="K35" s="375"/>
      <c r="L35" s="725" t="s">
        <v>309</v>
      </c>
      <c r="M35" s="725"/>
      <c r="N35" s="377">
        <f>SUMIF(M24:M33,"&lt;=31/12/2025",N24:N33)</f>
        <v>0</v>
      </c>
      <c r="O35" s="378">
        <f>SUMIF(M24:M33,"&lt;=31/12/2025",O24:O33)</f>
        <v>0</v>
      </c>
      <c r="P35" s="295"/>
      <c r="R35" s="295"/>
      <c r="S35" s="314"/>
      <c r="T35" s="379"/>
      <c r="U35" s="380"/>
      <c r="V35" s="381"/>
    </row>
    <row r="36" spans="1:22" ht="27" customHeight="1" x14ac:dyDescent="0.25">
      <c r="A36" s="310"/>
      <c r="B36" s="295"/>
      <c r="C36" s="295"/>
      <c r="D36" s="295"/>
      <c r="E36" s="391"/>
      <c r="F36" s="392"/>
      <c r="G36" s="392"/>
      <c r="H36" s="375"/>
      <c r="I36" s="375"/>
      <c r="J36" s="376"/>
      <c r="K36" s="375"/>
      <c r="L36" s="726" t="s">
        <v>310</v>
      </c>
      <c r="M36" s="726"/>
      <c r="N36" s="382">
        <f>SUMIF(M24:M33,"&gt;31/12/2025",N24:N33)</f>
        <v>0</v>
      </c>
      <c r="O36" s="383">
        <f>SUMIF(M24:M33,"&gt;31/12/2025",O24:O33)</f>
        <v>0</v>
      </c>
      <c r="P36" s="295"/>
      <c r="R36" s="295"/>
      <c r="S36" s="314"/>
      <c r="T36" s="379"/>
      <c r="U36" s="380"/>
      <c r="V36" s="381"/>
    </row>
    <row r="37" spans="1:22" x14ac:dyDescent="0.25">
      <c r="A37" s="385"/>
      <c r="B37" s="294"/>
      <c r="C37" s="131"/>
      <c r="D37" s="131"/>
      <c r="E37" s="131"/>
      <c r="F37" s="294"/>
      <c r="G37" s="131"/>
      <c r="H37" s="131"/>
      <c r="I37" s="294"/>
      <c r="J37" s="294"/>
      <c r="K37" s="131"/>
      <c r="L37" s="131"/>
      <c r="M37" s="131"/>
      <c r="N37" s="131"/>
      <c r="O37" s="131"/>
      <c r="P37" s="131"/>
      <c r="Q37" s="131"/>
      <c r="R37" s="131"/>
      <c r="S37" s="388"/>
      <c r="T37" s="389"/>
      <c r="U37" s="136"/>
    </row>
    <row r="38" spans="1:22" x14ac:dyDescent="0.25">
      <c r="A38" s="304"/>
      <c r="B38" s="9"/>
      <c r="C38" s="6"/>
      <c r="D38" s="6"/>
      <c r="E38" s="6"/>
      <c r="F38" s="9"/>
      <c r="G38" s="6"/>
      <c r="H38" s="6"/>
      <c r="I38" s="9"/>
      <c r="J38" s="9"/>
      <c r="K38" s="6"/>
      <c r="L38" s="6"/>
      <c r="M38" s="6"/>
      <c r="N38" s="6"/>
      <c r="O38" s="6"/>
      <c r="P38" s="6"/>
      <c r="Q38" s="6"/>
      <c r="R38" s="6"/>
      <c r="S38" s="305"/>
      <c r="T38" s="305"/>
      <c r="U38" s="10"/>
    </row>
    <row r="39" spans="1:22" ht="27.75" x14ac:dyDescent="0.25">
      <c r="A39" s="426" t="s">
        <v>10</v>
      </c>
      <c r="B39" s="734" t="s">
        <v>121</v>
      </c>
      <c r="C39" s="734"/>
      <c r="E39" s="786" t="s">
        <v>271</v>
      </c>
      <c r="F39" s="786"/>
      <c r="G39" s="736">
        <f>VLOOKUP(B39,'Urbano.Piano inv. forn'!D148:AB167,3,FALSE())</f>
        <v>0</v>
      </c>
      <c r="H39" s="736"/>
      <c r="I39" s="1"/>
      <c r="J39" s="786" t="s">
        <v>272</v>
      </c>
      <c r="K39" s="786"/>
      <c r="L39" s="736">
        <f>VLOOKUP(B39,'Urbano.Piano inv. forn'!$D$148:$H$167,4,FALSE())</f>
        <v>0</v>
      </c>
      <c r="M39" s="736"/>
      <c r="O39" s="427" t="s">
        <v>273</v>
      </c>
      <c r="P39" s="308"/>
      <c r="R39" s="428" t="s">
        <v>274</v>
      </c>
      <c r="S39" s="727"/>
      <c r="T39" s="727"/>
      <c r="U39" s="13"/>
    </row>
    <row r="40" spans="1:22" x14ac:dyDescent="0.25">
      <c r="A40" s="310"/>
      <c r="B40" s="311"/>
      <c r="C40" s="311"/>
      <c r="E40" s="312"/>
      <c r="F40" s="312"/>
      <c r="G40" s="313"/>
      <c r="H40" s="313"/>
      <c r="I40" s="1"/>
      <c r="J40" s="312"/>
      <c r="K40" s="312"/>
      <c r="L40" s="313"/>
      <c r="M40" s="313"/>
      <c r="O40" s="314"/>
      <c r="R40" s="295"/>
      <c r="S40" s="315"/>
      <c r="U40" s="316"/>
    </row>
    <row r="41" spans="1:22" ht="31.5" customHeight="1" x14ac:dyDescent="0.25">
      <c r="A41" s="782" t="s">
        <v>15</v>
      </c>
      <c r="B41" s="782"/>
      <c r="C41" s="782"/>
      <c r="D41" s="782"/>
      <c r="E41" s="729">
        <f>VLOOKUP(B39,'Urbano.Piano inv. forn'!$D$148:$V$167,17,FALSE())</f>
        <v>0</v>
      </c>
      <c r="F41" s="729"/>
      <c r="G41" s="729"/>
      <c r="H41" s="729"/>
      <c r="I41" s="1"/>
      <c r="J41" s="783" t="s">
        <v>61</v>
      </c>
      <c r="K41" s="783"/>
      <c r="L41" s="729">
        <f>VLOOKUP(B39,'Urbano.Piano inv. forn'!$D$148:$V$167,19,FALSE())</f>
        <v>0</v>
      </c>
      <c r="M41" s="729"/>
      <c r="N41" s="317"/>
      <c r="O41" s="428" t="s">
        <v>17</v>
      </c>
      <c r="P41" s="319">
        <f>L41+E41</f>
        <v>0</v>
      </c>
      <c r="R41" s="428" t="s">
        <v>275</v>
      </c>
      <c r="S41" s="727"/>
      <c r="T41" s="727"/>
      <c r="U41" s="316"/>
    </row>
    <row r="42" spans="1:22" x14ac:dyDescent="0.25">
      <c r="A42" s="320"/>
      <c r="B42" s="321"/>
      <c r="C42" s="321"/>
      <c r="D42" s="321"/>
      <c r="E42" s="322"/>
      <c r="F42" s="322"/>
      <c r="G42" s="322"/>
      <c r="H42" s="322"/>
      <c r="I42" s="1"/>
      <c r="J42" s="312"/>
      <c r="K42" s="312"/>
      <c r="L42" s="322"/>
      <c r="M42" s="322"/>
      <c r="N42" s="317"/>
      <c r="O42" s="295"/>
      <c r="P42" s="317"/>
      <c r="R42" s="295"/>
      <c r="S42" s="323"/>
      <c r="T42" s="323"/>
      <c r="U42" s="13"/>
    </row>
    <row r="43" spans="1:22" ht="57" customHeight="1" x14ac:dyDescent="0.25">
      <c r="A43" s="784" t="s">
        <v>276</v>
      </c>
      <c r="B43" s="785" t="s">
        <v>277</v>
      </c>
      <c r="C43" s="785" t="s">
        <v>278</v>
      </c>
      <c r="D43" s="429" t="s">
        <v>279</v>
      </c>
      <c r="E43" s="430" t="s">
        <v>280</v>
      </c>
      <c r="F43" s="429" t="s">
        <v>281</v>
      </c>
      <c r="G43" s="429" t="s">
        <v>282</v>
      </c>
      <c r="H43" s="431" t="s">
        <v>235</v>
      </c>
      <c r="I43" s="431" t="s">
        <v>283</v>
      </c>
      <c r="J43" s="431" t="s">
        <v>284</v>
      </c>
      <c r="K43" s="431" t="s">
        <v>285</v>
      </c>
      <c r="L43" s="431" t="s">
        <v>286</v>
      </c>
      <c r="M43" s="431" t="s">
        <v>287</v>
      </c>
      <c r="N43" s="431" t="s">
        <v>288</v>
      </c>
      <c r="O43" s="431" t="s">
        <v>289</v>
      </c>
      <c r="P43" s="431" t="s">
        <v>290</v>
      </c>
      <c r="Q43" s="431" t="s">
        <v>291</v>
      </c>
      <c r="R43" s="431" t="s">
        <v>292</v>
      </c>
      <c r="S43" s="431" t="s">
        <v>293</v>
      </c>
      <c r="T43" s="787" t="s">
        <v>294</v>
      </c>
      <c r="U43" s="328"/>
    </row>
    <row r="44" spans="1:22" ht="30.75" customHeight="1" x14ac:dyDescent="0.25">
      <c r="A44" s="784"/>
      <c r="B44" s="785"/>
      <c r="C44" s="785"/>
      <c r="D44" s="432" t="s">
        <v>295</v>
      </c>
      <c r="E44" s="432" t="s">
        <v>296</v>
      </c>
      <c r="F44" s="432" t="s">
        <v>297</v>
      </c>
      <c r="G44" s="432" t="s">
        <v>297</v>
      </c>
      <c r="H44" s="432" t="s">
        <v>118</v>
      </c>
      <c r="I44" s="432" t="s">
        <v>34</v>
      </c>
      <c r="J44" s="432" t="s">
        <v>299</v>
      </c>
      <c r="K44" s="432" t="s">
        <v>300</v>
      </c>
      <c r="L44" s="432" t="s">
        <v>301</v>
      </c>
      <c r="M44" s="432" t="s">
        <v>300</v>
      </c>
      <c r="N44" s="432" t="s">
        <v>302</v>
      </c>
      <c r="O44" s="432" t="s">
        <v>266</v>
      </c>
      <c r="P44" s="432" t="s">
        <v>303</v>
      </c>
      <c r="Q44" s="432" t="s">
        <v>304</v>
      </c>
      <c r="R44" s="432" t="s">
        <v>305</v>
      </c>
      <c r="S44" s="432" t="s">
        <v>305</v>
      </c>
      <c r="T44" s="787"/>
      <c r="U44" s="328"/>
    </row>
    <row r="45" spans="1:22" x14ac:dyDescent="0.25">
      <c r="A45" s="781" t="str">
        <f>B39</f>
        <v>urb.d.3</v>
      </c>
      <c r="B45" s="433">
        <v>1</v>
      </c>
      <c r="C45" s="333"/>
      <c r="D45" s="334"/>
      <c r="E45" s="334"/>
      <c r="F45" s="333"/>
      <c r="G45" s="335"/>
      <c r="H45" s="336"/>
      <c r="I45" s="337"/>
      <c r="J45" s="338"/>
      <c r="K45" s="339"/>
      <c r="L45" s="337"/>
      <c r="M45" s="339"/>
      <c r="N45" s="340"/>
      <c r="O45" s="340"/>
      <c r="P45" s="337"/>
      <c r="Q45" s="337"/>
      <c r="R45" s="337"/>
      <c r="S45" s="341"/>
      <c r="T45" s="342"/>
      <c r="U45" s="13"/>
    </row>
    <row r="46" spans="1:22" x14ac:dyDescent="0.25">
      <c r="A46" s="781"/>
      <c r="B46" s="434">
        <v>2</v>
      </c>
      <c r="C46" s="344"/>
      <c r="D46" s="345"/>
      <c r="E46" s="345"/>
      <c r="F46" s="344"/>
      <c r="G46" s="346"/>
      <c r="H46" s="344"/>
      <c r="I46" s="347"/>
      <c r="J46" s="348"/>
      <c r="K46" s="349"/>
      <c r="L46" s="347"/>
      <c r="M46" s="349"/>
      <c r="N46" s="350"/>
      <c r="O46" s="350"/>
      <c r="P46" s="347"/>
      <c r="Q46" s="347" t="s">
        <v>306</v>
      </c>
      <c r="R46" s="347"/>
      <c r="S46" s="351"/>
      <c r="T46" s="352"/>
      <c r="U46" s="13"/>
    </row>
    <row r="47" spans="1:22" x14ac:dyDescent="0.25">
      <c r="A47" s="781"/>
      <c r="B47" s="434">
        <v>3</v>
      </c>
      <c r="C47" s="344"/>
      <c r="D47" s="345"/>
      <c r="E47" s="345"/>
      <c r="F47" s="344"/>
      <c r="G47" s="346"/>
      <c r="H47" s="344"/>
      <c r="I47" s="347"/>
      <c r="J47" s="348"/>
      <c r="K47" s="349"/>
      <c r="L47" s="347"/>
      <c r="M47" s="349"/>
      <c r="N47" s="350"/>
      <c r="O47" s="350"/>
      <c r="P47" s="347"/>
      <c r="Q47" s="347"/>
      <c r="R47" s="347"/>
      <c r="S47" s="351"/>
      <c r="T47" s="352"/>
      <c r="U47" s="13"/>
    </row>
    <row r="48" spans="1:22" x14ac:dyDescent="0.25">
      <c r="A48" s="781"/>
      <c r="B48" s="434">
        <v>4</v>
      </c>
      <c r="C48" s="344"/>
      <c r="D48" s="345"/>
      <c r="E48" s="345"/>
      <c r="F48" s="344"/>
      <c r="G48" s="346"/>
      <c r="H48" s="344"/>
      <c r="I48" s="347"/>
      <c r="J48" s="348"/>
      <c r="K48" s="349"/>
      <c r="L48" s="347"/>
      <c r="M48" s="349"/>
      <c r="N48" s="350"/>
      <c r="O48" s="350"/>
      <c r="P48" s="347"/>
      <c r="Q48" s="347"/>
      <c r="R48" s="347"/>
      <c r="S48" s="351"/>
      <c r="T48" s="352"/>
      <c r="U48" s="13"/>
    </row>
    <row r="49" spans="1:21" x14ac:dyDescent="0.25">
      <c r="A49" s="781"/>
      <c r="B49" s="434">
        <v>5</v>
      </c>
      <c r="C49" s="344"/>
      <c r="D49" s="345"/>
      <c r="E49" s="345"/>
      <c r="F49" s="344"/>
      <c r="G49" s="346"/>
      <c r="H49" s="344"/>
      <c r="I49" s="347"/>
      <c r="J49" s="348"/>
      <c r="K49" s="349"/>
      <c r="L49" s="347"/>
      <c r="M49" s="349"/>
      <c r="N49" s="350"/>
      <c r="O49" s="350"/>
      <c r="P49" s="347"/>
      <c r="Q49" s="347"/>
      <c r="R49" s="347"/>
      <c r="S49" s="351"/>
      <c r="T49" s="352"/>
      <c r="U49" s="13"/>
    </row>
    <row r="50" spans="1:21" x14ac:dyDescent="0.25">
      <c r="A50" s="781"/>
      <c r="B50" s="434">
        <v>6</v>
      </c>
      <c r="C50" s="344"/>
      <c r="D50" s="345"/>
      <c r="E50" s="345"/>
      <c r="F50" s="344"/>
      <c r="G50" s="346"/>
      <c r="H50" s="344"/>
      <c r="I50" s="347"/>
      <c r="J50" s="348"/>
      <c r="K50" s="349"/>
      <c r="L50" s="347"/>
      <c r="M50" s="349"/>
      <c r="N50" s="350"/>
      <c r="O50" s="350"/>
      <c r="P50" s="347"/>
      <c r="Q50" s="347"/>
      <c r="R50" s="347"/>
      <c r="S50" s="351"/>
      <c r="T50" s="352"/>
      <c r="U50" s="13"/>
    </row>
    <row r="51" spans="1:21" x14ac:dyDescent="0.25">
      <c r="A51" s="781"/>
      <c r="B51" s="434">
        <v>7</v>
      </c>
      <c r="C51" s="344"/>
      <c r="D51" s="345"/>
      <c r="E51" s="345"/>
      <c r="F51" s="344"/>
      <c r="G51" s="346"/>
      <c r="H51" s="344"/>
      <c r="I51" s="347"/>
      <c r="J51" s="348"/>
      <c r="K51" s="349"/>
      <c r="L51" s="347"/>
      <c r="M51" s="349"/>
      <c r="N51" s="350"/>
      <c r="O51" s="350"/>
      <c r="P51" s="347"/>
      <c r="Q51" s="347"/>
      <c r="R51" s="347"/>
      <c r="S51" s="351"/>
      <c r="T51" s="352"/>
      <c r="U51" s="13"/>
    </row>
    <row r="52" spans="1:21" x14ac:dyDescent="0.25">
      <c r="A52" s="781"/>
      <c r="B52" s="434">
        <v>8</v>
      </c>
      <c r="C52" s="344"/>
      <c r="D52" s="345"/>
      <c r="E52" s="345"/>
      <c r="F52" s="344"/>
      <c r="G52" s="346"/>
      <c r="H52" s="344"/>
      <c r="I52" s="347"/>
      <c r="J52" s="348"/>
      <c r="K52" s="349"/>
      <c r="L52" s="347"/>
      <c r="M52" s="349"/>
      <c r="N52" s="350"/>
      <c r="O52" s="350"/>
      <c r="P52" s="347"/>
      <c r="Q52" s="347"/>
      <c r="R52" s="347"/>
      <c r="S52" s="351"/>
      <c r="T52" s="352"/>
      <c r="U52" s="13"/>
    </row>
    <row r="53" spans="1:21" x14ac:dyDescent="0.25">
      <c r="A53" s="781"/>
      <c r="B53" s="434">
        <v>9</v>
      </c>
      <c r="C53" s="344"/>
      <c r="D53" s="345"/>
      <c r="E53" s="345"/>
      <c r="F53" s="344"/>
      <c r="G53" s="346"/>
      <c r="H53" s="344"/>
      <c r="I53" s="347"/>
      <c r="J53" s="348"/>
      <c r="K53" s="349"/>
      <c r="L53" s="347"/>
      <c r="M53" s="349"/>
      <c r="N53" s="350"/>
      <c r="O53" s="350"/>
      <c r="P53" s="347"/>
      <c r="Q53" s="347"/>
      <c r="R53" s="347"/>
      <c r="S53" s="351"/>
      <c r="T53" s="352"/>
      <c r="U53" s="13"/>
    </row>
    <row r="54" spans="1:21" x14ac:dyDescent="0.25">
      <c r="A54" s="781"/>
      <c r="B54" s="435">
        <v>10</v>
      </c>
      <c r="C54" s="354"/>
      <c r="D54" s="355"/>
      <c r="E54" s="355"/>
      <c r="F54" s="354"/>
      <c r="G54" s="356"/>
      <c r="H54" s="354"/>
      <c r="I54" s="357"/>
      <c r="J54" s="358"/>
      <c r="K54" s="359"/>
      <c r="L54" s="357"/>
      <c r="M54" s="359"/>
      <c r="N54" s="390"/>
      <c r="O54" s="390"/>
      <c r="P54" s="357"/>
      <c r="Q54" s="357"/>
      <c r="R54" s="357"/>
      <c r="S54" s="363"/>
      <c r="T54" s="364"/>
      <c r="U54" s="13"/>
    </row>
    <row r="55" spans="1:21" ht="24.75" x14ac:dyDescent="0.25">
      <c r="A55" s="310"/>
      <c r="B55" s="295"/>
      <c r="C55" s="295"/>
      <c r="D55" s="295"/>
      <c r="E55" s="368" t="s">
        <v>307</v>
      </c>
      <c r="F55" s="369">
        <f>COUNTA(F45:F54)</f>
        <v>0</v>
      </c>
      <c r="G55" s="370">
        <f>COUNTA(G45:G54)</f>
        <v>0</v>
      </c>
      <c r="H55" s="375"/>
      <c r="I55" s="375"/>
      <c r="J55" s="376"/>
      <c r="K55" s="375"/>
      <c r="L55" s="724" t="s">
        <v>308</v>
      </c>
      <c r="M55" s="724"/>
      <c r="N55" s="373">
        <f>SUM(N45:N54)</f>
        <v>0</v>
      </c>
      <c r="O55" s="374">
        <f>SUM(O45:O54)</f>
        <v>0</v>
      </c>
      <c r="P55" s="295"/>
      <c r="R55" s="295"/>
      <c r="S55" s="314"/>
      <c r="T55" s="379"/>
      <c r="U55" s="380"/>
    </row>
    <row r="56" spans="1:21" ht="31.5" customHeight="1" x14ac:dyDescent="0.25">
      <c r="A56" s="310"/>
      <c r="B56" s="295"/>
      <c r="C56" s="295"/>
      <c r="D56" s="295"/>
      <c r="E56" s="391"/>
      <c r="F56" s="392"/>
      <c r="G56" s="392"/>
      <c r="H56" s="375"/>
      <c r="I56" s="375"/>
      <c r="J56" s="376"/>
      <c r="K56" s="375"/>
      <c r="L56" s="725" t="s">
        <v>309</v>
      </c>
      <c r="M56" s="725"/>
      <c r="N56" s="377">
        <f>SUMIF(M45:M54,"&lt;=31/12/2025",N45:N54)</f>
        <v>0</v>
      </c>
      <c r="O56" s="378">
        <f>SUMIF(M45:M54,"&lt;=31/12/2025",O45:O54)</f>
        <v>0</v>
      </c>
      <c r="P56" s="295"/>
      <c r="R56" s="295"/>
      <c r="S56" s="314"/>
      <c r="T56" s="379"/>
      <c r="U56" s="380"/>
    </row>
    <row r="57" spans="1:21" ht="31.5" customHeight="1" x14ac:dyDescent="0.25">
      <c r="A57" s="310"/>
      <c r="B57" s="295"/>
      <c r="C57" s="295"/>
      <c r="D57" s="295"/>
      <c r="E57" s="391"/>
      <c r="F57" s="392"/>
      <c r="G57" s="392"/>
      <c r="H57" s="375"/>
      <c r="I57" s="375"/>
      <c r="J57" s="376"/>
      <c r="K57" s="375"/>
      <c r="L57" s="726" t="s">
        <v>310</v>
      </c>
      <c r="M57" s="726"/>
      <c r="N57" s="382">
        <f>SUMIF(M45:M54,"&gt;31/12/2025",N45:N54)</f>
        <v>0</v>
      </c>
      <c r="O57" s="383">
        <f>SUMIF(M45:M54,"&gt;31/12/2025",O45:O54)</f>
        <v>0</v>
      </c>
      <c r="P57" s="295"/>
      <c r="R57" s="295"/>
      <c r="S57" s="314"/>
      <c r="T57" s="379"/>
      <c r="U57" s="380"/>
    </row>
    <row r="58" spans="1:21" ht="31.5" customHeight="1" x14ac:dyDescent="0.25">
      <c r="A58" s="385"/>
      <c r="B58" s="294"/>
      <c r="C58" s="131"/>
      <c r="D58" s="131"/>
      <c r="E58" s="131"/>
      <c r="F58" s="294"/>
      <c r="G58" s="131"/>
      <c r="H58" s="131"/>
      <c r="I58" s="294"/>
      <c r="J58" s="294"/>
      <c r="K58" s="131"/>
      <c r="L58" s="131"/>
      <c r="M58" s="131"/>
      <c r="N58" s="131"/>
      <c r="O58" s="131"/>
      <c r="P58" s="131"/>
      <c r="Q58" s="131"/>
      <c r="R58" s="131"/>
      <c r="S58" s="388"/>
      <c r="T58" s="389"/>
      <c r="U58" s="136"/>
    </row>
    <row r="59" spans="1:21" x14ac:dyDescent="0.25">
      <c r="A59" s="304"/>
      <c r="B59" s="9"/>
      <c r="C59" s="6"/>
      <c r="D59" s="6"/>
      <c r="E59" s="6"/>
      <c r="F59" s="9"/>
      <c r="G59" s="6"/>
      <c r="H59" s="6"/>
      <c r="I59" s="9"/>
      <c r="J59" s="9"/>
      <c r="K59" s="6"/>
      <c r="L59" s="6"/>
      <c r="M59" s="6"/>
      <c r="N59" s="6"/>
      <c r="O59" s="6"/>
      <c r="P59" s="6"/>
      <c r="Q59" s="6"/>
      <c r="R59" s="6"/>
      <c r="S59" s="305"/>
      <c r="T59" s="305"/>
      <c r="U59" s="10"/>
    </row>
    <row r="60" spans="1:21" ht="27.75" x14ac:dyDescent="0.25">
      <c r="A60" s="426" t="s">
        <v>10</v>
      </c>
      <c r="B60" s="734" t="s">
        <v>121</v>
      </c>
      <c r="C60" s="734"/>
      <c r="E60" s="786" t="s">
        <v>271</v>
      </c>
      <c r="F60" s="786"/>
      <c r="G60" s="736">
        <f>VLOOKUP(B60,'Urbano.Piano inv. forn'!D148:AB167,3,FALSE())</f>
        <v>0</v>
      </c>
      <c r="H60" s="736"/>
      <c r="I60" s="1"/>
      <c r="J60" s="786" t="s">
        <v>272</v>
      </c>
      <c r="K60" s="786"/>
      <c r="L60" s="736">
        <f>VLOOKUP(B60,'Urbano.Piano inv. forn'!$D$148:$H$167,4,FALSE())</f>
        <v>0</v>
      </c>
      <c r="M60" s="736"/>
      <c r="O60" s="427" t="s">
        <v>273</v>
      </c>
      <c r="P60" s="308"/>
      <c r="R60" s="428" t="s">
        <v>274</v>
      </c>
      <c r="S60" s="727"/>
      <c r="T60" s="727"/>
      <c r="U60" s="13"/>
    </row>
    <row r="61" spans="1:21" x14ac:dyDescent="0.25">
      <c r="A61" s="310"/>
      <c r="B61" s="311"/>
      <c r="C61" s="311"/>
      <c r="E61" s="312"/>
      <c r="F61" s="312"/>
      <c r="G61" s="313"/>
      <c r="H61" s="313"/>
      <c r="I61" s="1"/>
      <c r="J61" s="312"/>
      <c r="K61" s="312"/>
      <c r="L61" s="313"/>
      <c r="M61" s="313"/>
      <c r="O61" s="314"/>
      <c r="R61" s="295"/>
      <c r="S61" s="315"/>
      <c r="U61" s="316"/>
    </row>
    <row r="62" spans="1:21" ht="30.75" customHeight="1" x14ac:dyDescent="0.25">
      <c r="A62" s="782" t="s">
        <v>15</v>
      </c>
      <c r="B62" s="782"/>
      <c r="C62" s="782"/>
      <c r="D62" s="782"/>
      <c r="E62" s="729">
        <f>VLOOKUP(B60,'Urbano.Piano inv. forn'!$D$148:$V$167,17,FALSE())</f>
        <v>0</v>
      </c>
      <c r="F62" s="729"/>
      <c r="G62" s="729"/>
      <c r="H62" s="729"/>
      <c r="I62" s="1"/>
      <c r="J62" s="783" t="s">
        <v>61</v>
      </c>
      <c r="K62" s="783"/>
      <c r="L62" s="729">
        <f>VLOOKUP(B60,'Urbano.Piano inv. forn'!$D$148:$V$167,19,FALSE())</f>
        <v>0</v>
      </c>
      <c r="M62" s="729"/>
      <c r="N62" s="317"/>
      <c r="O62" s="428" t="s">
        <v>17</v>
      </c>
      <c r="P62" s="319">
        <f>L62+E62</f>
        <v>0</v>
      </c>
      <c r="R62" s="428" t="s">
        <v>275</v>
      </c>
      <c r="S62" s="727"/>
      <c r="T62" s="727"/>
      <c r="U62" s="316"/>
    </row>
    <row r="63" spans="1:21" x14ac:dyDescent="0.25">
      <c r="A63" s="320"/>
      <c r="B63" s="321"/>
      <c r="C63" s="321"/>
      <c r="D63" s="321"/>
      <c r="E63" s="322"/>
      <c r="F63" s="322"/>
      <c r="G63" s="322"/>
      <c r="H63" s="322"/>
      <c r="I63" s="1"/>
      <c r="J63" s="312"/>
      <c r="K63" s="312"/>
      <c r="L63" s="322"/>
      <c r="M63" s="322"/>
      <c r="N63" s="317"/>
      <c r="O63" s="295"/>
      <c r="P63" s="317"/>
      <c r="R63" s="295"/>
      <c r="S63" s="323"/>
      <c r="T63" s="323"/>
      <c r="U63" s="13"/>
    </row>
    <row r="64" spans="1:21" ht="46.35" customHeight="1" x14ac:dyDescent="0.25">
      <c r="A64" s="784" t="s">
        <v>276</v>
      </c>
      <c r="B64" s="785" t="s">
        <v>277</v>
      </c>
      <c r="C64" s="785" t="s">
        <v>278</v>
      </c>
      <c r="D64" s="429" t="s">
        <v>279</v>
      </c>
      <c r="E64" s="430" t="s">
        <v>280</v>
      </c>
      <c r="F64" s="429" t="s">
        <v>281</v>
      </c>
      <c r="G64" s="429" t="s">
        <v>282</v>
      </c>
      <c r="H64" s="431" t="s">
        <v>235</v>
      </c>
      <c r="I64" s="431" t="s">
        <v>283</v>
      </c>
      <c r="J64" s="431" t="s">
        <v>284</v>
      </c>
      <c r="K64" s="431" t="s">
        <v>285</v>
      </c>
      <c r="L64" s="431" t="s">
        <v>286</v>
      </c>
      <c r="M64" s="431" t="s">
        <v>287</v>
      </c>
      <c r="N64" s="431" t="s">
        <v>288</v>
      </c>
      <c r="O64" s="431" t="s">
        <v>289</v>
      </c>
      <c r="P64" s="431" t="s">
        <v>290</v>
      </c>
      <c r="Q64" s="431" t="s">
        <v>291</v>
      </c>
      <c r="R64" s="431" t="s">
        <v>292</v>
      </c>
      <c r="S64" s="431" t="s">
        <v>293</v>
      </c>
      <c r="T64" s="787" t="s">
        <v>294</v>
      </c>
      <c r="U64" s="328"/>
    </row>
    <row r="65" spans="1:21" ht="24" x14ac:dyDescent="0.25">
      <c r="A65" s="784"/>
      <c r="B65" s="785"/>
      <c r="C65" s="785"/>
      <c r="D65" s="432" t="s">
        <v>295</v>
      </c>
      <c r="E65" s="432" t="s">
        <v>296</v>
      </c>
      <c r="F65" s="432" t="s">
        <v>297</v>
      </c>
      <c r="G65" s="432" t="s">
        <v>297</v>
      </c>
      <c r="H65" s="432" t="s">
        <v>118</v>
      </c>
      <c r="I65" s="432" t="s">
        <v>34</v>
      </c>
      <c r="J65" s="432" t="s">
        <v>299</v>
      </c>
      <c r="K65" s="432" t="s">
        <v>300</v>
      </c>
      <c r="L65" s="432" t="s">
        <v>301</v>
      </c>
      <c r="M65" s="432" t="s">
        <v>300</v>
      </c>
      <c r="N65" s="432" t="s">
        <v>302</v>
      </c>
      <c r="O65" s="432" t="s">
        <v>266</v>
      </c>
      <c r="P65" s="432" t="s">
        <v>303</v>
      </c>
      <c r="Q65" s="432" t="s">
        <v>304</v>
      </c>
      <c r="R65" s="432" t="s">
        <v>305</v>
      </c>
      <c r="S65" s="432" t="s">
        <v>305</v>
      </c>
      <c r="T65" s="787"/>
      <c r="U65" s="328"/>
    </row>
    <row r="66" spans="1:21" x14ac:dyDescent="0.25">
      <c r="A66" s="781" t="str">
        <f>B60</f>
        <v>urb.d.3</v>
      </c>
      <c r="B66" s="433">
        <v>1</v>
      </c>
      <c r="C66" s="333"/>
      <c r="D66" s="334"/>
      <c r="E66" s="334"/>
      <c r="F66" s="333"/>
      <c r="G66" s="335"/>
      <c r="H66" s="336"/>
      <c r="I66" s="337"/>
      <c r="J66" s="338"/>
      <c r="K66" s="339"/>
      <c r="L66" s="337"/>
      <c r="M66" s="339"/>
      <c r="N66" s="340"/>
      <c r="O66" s="340"/>
      <c r="P66" s="337"/>
      <c r="Q66" s="337"/>
      <c r="R66" s="337"/>
      <c r="S66" s="341"/>
      <c r="T66" s="342"/>
      <c r="U66" s="13"/>
    </row>
    <row r="67" spans="1:21" x14ac:dyDescent="0.25">
      <c r="A67" s="781"/>
      <c r="B67" s="434">
        <v>2</v>
      </c>
      <c r="C67" s="344"/>
      <c r="D67" s="345"/>
      <c r="E67" s="345"/>
      <c r="F67" s="344"/>
      <c r="G67" s="346"/>
      <c r="H67" s="344"/>
      <c r="I67" s="347"/>
      <c r="J67" s="348"/>
      <c r="K67" s="349"/>
      <c r="L67" s="347"/>
      <c r="M67" s="349"/>
      <c r="N67" s="350"/>
      <c r="O67" s="350"/>
      <c r="P67" s="347"/>
      <c r="Q67" s="347" t="s">
        <v>306</v>
      </c>
      <c r="R67" s="347"/>
      <c r="S67" s="351"/>
      <c r="T67" s="352"/>
      <c r="U67" s="13"/>
    </row>
    <row r="68" spans="1:21" x14ac:dyDescent="0.25">
      <c r="A68" s="781"/>
      <c r="B68" s="434">
        <v>3</v>
      </c>
      <c r="C68" s="344"/>
      <c r="D68" s="345"/>
      <c r="E68" s="345"/>
      <c r="F68" s="344"/>
      <c r="G68" s="346"/>
      <c r="H68" s="344"/>
      <c r="I68" s="347"/>
      <c r="J68" s="348"/>
      <c r="K68" s="349"/>
      <c r="L68" s="347"/>
      <c r="M68" s="349"/>
      <c r="N68" s="350"/>
      <c r="O68" s="350"/>
      <c r="P68" s="347"/>
      <c r="Q68" s="347"/>
      <c r="R68" s="347"/>
      <c r="S68" s="351"/>
      <c r="T68" s="352"/>
      <c r="U68" s="13"/>
    </row>
    <row r="69" spans="1:21" x14ac:dyDescent="0.25">
      <c r="A69" s="781"/>
      <c r="B69" s="434">
        <v>4</v>
      </c>
      <c r="C69" s="344"/>
      <c r="D69" s="345"/>
      <c r="E69" s="345"/>
      <c r="F69" s="344"/>
      <c r="G69" s="346"/>
      <c r="H69" s="344"/>
      <c r="I69" s="347"/>
      <c r="J69" s="348"/>
      <c r="K69" s="349"/>
      <c r="L69" s="347"/>
      <c r="M69" s="349"/>
      <c r="N69" s="350"/>
      <c r="O69" s="350"/>
      <c r="P69" s="347"/>
      <c r="Q69" s="347"/>
      <c r="R69" s="347"/>
      <c r="S69" s="351"/>
      <c r="T69" s="352"/>
      <c r="U69" s="13"/>
    </row>
    <row r="70" spans="1:21" x14ac:dyDescent="0.25">
      <c r="A70" s="781"/>
      <c r="B70" s="434">
        <v>5</v>
      </c>
      <c r="C70" s="344"/>
      <c r="D70" s="345"/>
      <c r="E70" s="345"/>
      <c r="F70" s="344"/>
      <c r="G70" s="346"/>
      <c r="H70" s="344"/>
      <c r="I70" s="347"/>
      <c r="J70" s="348"/>
      <c r="K70" s="349"/>
      <c r="L70" s="347"/>
      <c r="M70" s="349"/>
      <c r="N70" s="350"/>
      <c r="O70" s="350"/>
      <c r="P70" s="347"/>
      <c r="Q70" s="347"/>
      <c r="R70" s="347"/>
      <c r="S70" s="351"/>
      <c r="T70" s="352"/>
      <c r="U70" s="13"/>
    </row>
    <row r="71" spans="1:21" x14ac:dyDescent="0.25">
      <c r="A71" s="781"/>
      <c r="B71" s="434">
        <v>6</v>
      </c>
      <c r="C71" s="344"/>
      <c r="D71" s="345"/>
      <c r="E71" s="345"/>
      <c r="F71" s="344"/>
      <c r="G71" s="346"/>
      <c r="H71" s="344"/>
      <c r="I71" s="347"/>
      <c r="J71" s="348"/>
      <c r="K71" s="349"/>
      <c r="L71" s="347"/>
      <c r="M71" s="349"/>
      <c r="N71" s="350"/>
      <c r="O71" s="350"/>
      <c r="P71" s="347"/>
      <c r="Q71" s="347"/>
      <c r="R71" s="347"/>
      <c r="S71" s="351"/>
      <c r="T71" s="352"/>
      <c r="U71" s="13"/>
    </row>
    <row r="72" spans="1:21" x14ac:dyDescent="0.25">
      <c r="A72" s="781"/>
      <c r="B72" s="434">
        <v>7</v>
      </c>
      <c r="C72" s="344"/>
      <c r="D72" s="345"/>
      <c r="E72" s="345"/>
      <c r="F72" s="344"/>
      <c r="G72" s="346"/>
      <c r="H72" s="344"/>
      <c r="I72" s="347"/>
      <c r="J72" s="348"/>
      <c r="K72" s="349"/>
      <c r="L72" s="347"/>
      <c r="M72" s="349"/>
      <c r="N72" s="350"/>
      <c r="O72" s="350"/>
      <c r="P72" s="347"/>
      <c r="Q72" s="347"/>
      <c r="R72" s="347"/>
      <c r="S72" s="351"/>
      <c r="T72" s="352"/>
      <c r="U72" s="13"/>
    </row>
    <row r="73" spans="1:21" x14ac:dyDescent="0.25">
      <c r="A73" s="781"/>
      <c r="B73" s="434">
        <v>8</v>
      </c>
      <c r="C73" s="344"/>
      <c r="D73" s="345"/>
      <c r="E73" s="345"/>
      <c r="F73" s="344"/>
      <c r="G73" s="346"/>
      <c r="H73" s="344"/>
      <c r="I73" s="347"/>
      <c r="J73" s="348"/>
      <c r="K73" s="349"/>
      <c r="L73" s="347"/>
      <c r="M73" s="349"/>
      <c r="N73" s="350"/>
      <c r="O73" s="350"/>
      <c r="P73" s="347"/>
      <c r="Q73" s="347"/>
      <c r="R73" s="347"/>
      <c r="S73" s="351"/>
      <c r="T73" s="352"/>
      <c r="U73" s="13"/>
    </row>
    <row r="74" spans="1:21" x14ac:dyDescent="0.25">
      <c r="A74" s="781"/>
      <c r="B74" s="434">
        <v>9</v>
      </c>
      <c r="C74" s="344"/>
      <c r="D74" s="345"/>
      <c r="E74" s="345"/>
      <c r="F74" s="344"/>
      <c r="G74" s="346"/>
      <c r="H74" s="344"/>
      <c r="I74" s="347"/>
      <c r="J74" s="348"/>
      <c r="K74" s="349"/>
      <c r="L74" s="347"/>
      <c r="M74" s="349"/>
      <c r="N74" s="350"/>
      <c r="O74" s="350"/>
      <c r="P74" s="347"/>
      <c r="Q74" s="347"/>
      <c r="R74" s="347"/>
      <c r="S74" s="351"/>
      <c r="T74" s="352"/>
      <c r="U74" s="13"/>
    </row>
    <row r="75" spans="1:21" x14ac:dyDescent="0.25">
      <c r="A75" s="781"/>
      <c r="B75" s="435">
        <v>10</v>
      </c>
      <c r="C75" s="354"/>
      <c r="D75" s="355"/>
      <c r="E75" s="355"/>
      <c r="F75" s="354"/>
      <c r="G75" s="356"/>
      <c r="H75" s="354"/>
      <c r="I75" s="357"/>
      <c r="J75" s="358"/>
      <c r="K75" s="359"/>
      <c r="L75" s="357"/>
      <c r="M75" s="359"/>
      <c r="N75" s="390"/>
      <c r="O75" s="390"/>
      <c r="P75" s="357"/>
      <c r="Q75" s="357"/>
      <c r="R75" s="357"/>
      <c r="S75" s="363"/>
      <c r="T75" s="364"/>
      <c r="U75" s="13"/>
    </row>
    <row r="76" spans="1:21" ht="24.75" x14ac:dyDescent="0.25">
      <c r="A76" s="310"/>
      <c r="B76" s="295"/>
      <c r="C76" s="295"/>
      <c r="D76" s="295"/>
      <c r="E76" s="368" t="s">
        <v>307</v>
      </c>
      <c r="F76" s="369">
        <f>COUNTA(F66:F75)</f>
        <v>0</v>
      </c>
      <c r="G76" s="370">
        <f>COUNTA(G66:G75)</f>
        <v>0</v>
      </c>
      <c r="H76" s="375"/>
      <c r="I76" s="375"/>
      <c r="J76" s="376"/>
      <c r="K76" s="375"/>
      <c r="L76" s="724" t="s">
        <v>308</v>
      </c>
      <c r="M76" s="724"/>
      <c r="N76" s="373">
        <f>SUM(N66:N75)</f>
        <v>0</v>
      </c>
      <c r="O76" s="374">
        <f>SUM(O66:O75)</f>
        <v>0</v>
      </c>
      <c r="P76" s="295"/>
      <c r="R76" s="295"/>
      <c r="S76" s="314"/>
      <c r="T76" s="379"/>
      <c r="U76" s="380"/>
    </row>
    <row r="77" spans="1:21" ht="26.25" customHeight="1" x14ac:dyDescent="0.25">
      <c r="A77" s="310"/>
      <c r="B77" s="295"/>
      <c r="C77" s="295"/>
      <c r="D77" s="295"/>
      <c r="E77" s="391"/>
      <c r="F77" s="392"/>
      <c r="G77" s="392"/>
      <c r="H77" s="375"/>
      <c r="I77" s="375"/>
      <c r="J77" s="376"/>
      <c r="K77" s="375"/>
      <c r="L77" s="725" t="s">
        <v>309</v>
      </c>
      <c r="M77" s="725"/>
      <c r="N77" s="377">
        <f>SUMIF(M66:M75,"&lt;=31/12/2025",N66:N75)</f>
        <v>0</v>
      </c>
      <c r="O77" s="378">
        <f>SUMIF(M66:M75,"&lt;=31/12/2025",O66:O75)</f>
        <v>0</v>
      </c>
      <c r="P77" s="295"/>
      <c r="R77" s="295"/>
      <c r="S77" s="314"/>
      <c r="T77" s="379"/>
      <c r="U77" s="380"/>
    </row>
    <row r="78" spans="1:21" ht="26.25" customHeight="1" x14ac:dyDescent="0.25">
      <c r="A78" s="310"/>
      <c r="B78" s="295"/>
      <c r="C78" s="295"/>
      <c r="D78" s="295"/>
      <c r="E78" s="391"/>
      <c r="F78" s="392"/>
      <c r="G78" s="392"/>
      <c r="H78" s="375"/>
      <c r="I78" s="375"/>
      <c r="J78" s="376"/>
      <c r="K78" s="375"/>
      <c r="L78" s="726" t="s">
        <v>310</v>
      </c>
      <c r="M78" s="726"/>
      <c r="N78" s="382">
        <f>SUMIF(M66:M75,"&gt;31/12/2025",N66:N75)</f>
        <v>0</v>
      </c>
      <c r="O78" s="383">
        <f>SUMIF(M66:M75,"&gt;31/12/2025",O66:O75)</f>
        <v>0</v>
      </c>
      <c r="P78" s="295"/>
      <c r="R78" s="295"/>
      <c r="S78" s="314"/>
      <c r="T78" s="379"/>
      <c r="U78" s="380"/>
    </row>
    <row r="79" spans="1:21" x14ac:dyDescent="0.25">
      <c r="A79" s="385"/>
      <c r="B79" s="294"/>
      <c r="C79" s="131"/>
      <c r="D79" s="131"/>
      <c r="E79" s="131"/>
      <c r="F79" s="294"/>
      <c r="G79" s="131"/>
      <c r="H79" s="131"/>
      <c r="I79" s="294"/>
      <c r="J79" s="294"/>
      <c r="K79" s="131"/>
      <c r="L79" s="131"/>
      <c r="M79" s="131"/>
      <c r="N79" s="131"/>
      <c r="O79" s="131"/>
      <c r="P79" s="131"/>
      <c r="Q79" s="131"/>
      <c r="R79" s="131"/>
      <c r="S79" s="388"/>
      <c r="T79" s="389"/>
      <c r="U79" s="136"/>
    </row>
    <row r="80" spans="1:21" x14ac:dyDescent="0.25">
      <c r="A80" s="304"/>
      <c r="B80" s="9"/>
      <c r="C80" s="6"/>
      <c r="D80" s="6"/>
      <c r="E80" s="6"/>
      <c r="F80" s="9"/>
      <c r="G80" s="6"/>
      <c r="H80" s="6"/>
      <c r="I80" s="9"/>
      <c r="J80" s="9"/>
      <c r="K80" s="6"/>
      <c r="L80" s="6"/>
      <c r="M80" s="6"/>
      <c r="N80" s="6"/>
      <c r="O80" s="6"/>
      <c r="P80" s="6"/>
      <c r="Q80" s="6"/>
      <c r="R80" s="6"/>
      <c r="S80" s="305"/>
      <c r="T80" s="305"/>
      <c r="U80" s="10"/>
    </row>
    <row r="81" spans="1:21" ht="27.75" x14ac:dyDescent="0.25">
      <c r="A81" s="426" t="s">
        <v>10</v>
      </c>
      <c r="B81" s="734" t="s">
        <v>121</v>
      </c>
      <c r="C81" s="734"/>
      <c r="E81" s="786" t="s">
        <v>271</v>
      </c>
      <c r="F81" s="786"/>
      <c r="G81" s="736">
        <f>VLOOKUP(B81,'Urbano.Piano inv. forn'!D148:AB167,3,FALSE())</f>
        <v>0</v>
      </c>
      <c r="H81" s="736"/>
      <c r="I81" s="1"/>
      <c r="J81" s="786" t="s">
        <v>272</v>
      </c>
      <c r="K81" s="786"/>
      <c r="L81" s="736">
        <f>VLOOKUP(B81,'Urbano.Piano inv. forn'!$D$148:$H$167,4,FALSE())</f>
        <v>0</v>
      </c>
      <c r="M81" s="736"/>
      <c r="O81" s="427" t="s">
        <v>273</v>
      </c>
      <c r="P81" s="308"/>
      <c r="R81" s="428" t="s">
        <v>274</v>
      </c>
      <c r="S81" s="727"/>
      <c r="T81" s="727"/>
      <c r="U81" s="13"/>
    </row>
    <row r="82" spans="1:21" x14ac:dyDescent="0.25">
      <c r="A82" s="310"/>
      <c r="B82" s="311"/>
      <c r="C82" s="311"/>
      <c r="E82" s="312"/>
      <c r="F82" s="312"/>
      <c r="G82" s="313"/>
      <c r="H82" s="313"/>
      <c r="I82" s="1"/>
      <c r="J82" s="312"/>
      <c r="K82" s="312"/>
      <c r="L82" s="313"/>
      <c r="M82" s="313"/>
      <c r="O82" s="314"/>
      <c r="R82" s="295"/>
      <c r="S82" s="315"/>
      <c r="U82" s="316"/>
    </row>
    <row r="83" spans="1:21" ht="29.25" customHeight="1" x14ac:dyDescent="0.25">
      <c r="A83" s="782" t="s">
        <v>15</v>
      </c>
      <c r="B83" s="782"/>
      <c r="C83" s="782"/>
      <c r="D83" s="782"/>
      <c r="E83" s="729">
        <f>VLOOKUP(B81,'Urbano.Piano inv. forn'!$D$148:$V$167,17,FALSE())</f>
        <v>0</v>
      </c>
      <c r="F83" s="729"/>
      <c r="G83" s="729"/>
      <c r="H83" s="729"/>
      <c r="I83" s="1"/>
      <c r="J83" s="783" t="s">
        <v>61</v>
      </c>
      <c r="K83" s="783"/>
      <c r="L83" s="729">
        <f>VLOOKUP(B81,'Urbano.Piano inv. forn'!$D$148:$V$167,19,FALSE())</f>
        <v>0</v>
      </c>
      <c r="M83" s="729"/>
      <c r="N83" s="317"/>
      <c r="O83" s="428" t="s">
        <v>17</v>
      </c>
      <c r="P83" s="319">
        <f>L83+E83</f>
        <v>0</v>
      </c>
      <c r="R83" s="428" t="s">
        <v>275</v>
      </c>
      <c r="S83" s="727"/>
      <c r="T83" s="727"/>
      <c r="U83" s="316"/>
    </row>
    <row r="84" spans="1:21" x14ac:dyDescent="0.25">
      <c r="A84" s="320"/>
      <c r="B84" s="321"/>
      <c r="C84" s="321"/>
      <c r="D84" s="321"/>
      <c r="E84" s="322"/>
      <c r="F84" s="322"/>
      <c r="G84" s="322"/>
      <c r="H84" s="322"/>
      <c r="I84" s="1"/>
      <c r="J84" s="312"/>
      <c r="K84" s="312"/>
      <c r="L84" s="322"/>
      <c r="M84" s="322"/>
      <c r="N84" s="317"/>
      <c r="O84" s="295"/>
      <c r="P84" s="317"/>
      <c r="R84" s="295"/>
      <c r="S84" s="323"/>
      <c r="T84" s="323"/>
      <c r="U84" s="13"/>
    </row>
    <row r="85" spans="1:21" ht="46.35" customHeight="1" x14ac:dyDescent="0.25">
      <c r="A85" s="784" t="s">
        <v>276</v>
      </c>
      <c r="B85" s="785" t="s">
        <v>277</v>
      </c>
      <c r="C85" s="785" t="s">
        <v>278</v>
      </c>
      <c r="D85" s="429" t="s">
        <v>279</v>
      </c>
      <c r="E85" s="430" t="s">
        <v>280</v>
      </c>
      <c r="F85" s="429" t="s">
        <v>281</v>
      </c>
      <c r="G85" s="429" t="s">
        <v>282</v>
      </c>
      <c r="H85" s="431" t="s">
        <v>235</v>
      </c>
      <c r="I85" s="431" t="s">
        <v>283</v>
      </c>
      <c r="J85" s="431" t="s">
        <v>284</v>
      </c>
      <c r="K85" s="431" t="s">
        <v>285</v>
      </c>
      <c r="L85" s="431" t="s">
        <v>286</v>
      </c>
      <c r="M85" s="431" t="s">
        <v>287</v>
      </c>
      <c r="N85" s="431" t="s">
        <v>288</v>
      </c>
      <c r="O85" s="431" t="s">
        <v>289</v>
      </c>
      <c r="P85" s="431" t="s">
        <v>290</v>
      </c>
      <c r="Q85" s="431" t="s">
        <v>291</v>
      </c>
      <c r="R85" s="431" t="s">
        <v>292</v>
      </c>
      <c r="S85" s="431" t="s">
        <v>293</v>
      </c>
      <c r="T85" s="787" t="s">
        <v>294</v>
      </c>
      <c r="U85" s="328"/>
    </row>
    <row r="86" spans="1:21" ht="24" x14ac:dyDescent="0.25">
      <c r="A86" s="784"/>
      <c r="B86" s="785"/>
      <c r="C86" s="785"/>
      <c r="D86" s="432" t="s">
        <v>295</v>
      </c>
      <c r="E86" s="432" t="s">
        <v>296</v>
      </c>
      <c r="F86" s="432" t="s">
        <v>297</v>
      </c>
      <c r="G86" s="432" t="s">
        <v>297</v>
      </c>
      <c r="H86" s="432" t="s">
        <v>118</v>
      </c>
      <c r="I86" s="432" t="s">
        <v>34</v>
      </c>
      <c r="J86" s="432" t="s">
        <v>299</v>
      </c>
      <c r="K86" s="432" t="s">
        <v>300</v>
      </c>
      <c r="L86" s="432" t="s">
        <v>301</v>
      </c>
      <c r="M86" s="432" t="s">
        <v>300</v>
      </c>
      <c r="N86" s="432" t="s">
        <v>302</v>
      </c>
      <c r="O86" s="432" t="s">
        <v>266</v>
      </c>
      <c r="P86" s="432" t="s">
        <v>303</v>
      </c>
      <c r="Q86" s="432" t="s">
        <v>304</v>
      </c>
      <c r="R86" s="432" t="s">
        <v>305</v>
      </c>
      <c r="S86" s="432" t="s">
        <v>305</v>
      </c>
      <c r="T86" s="787"/>
      <c r="U86" s="328"/>
    </row>
    <row r="87" spans="1:21" x14ac:dyDescent="0.25">
      <c r="A87" s="781" t="str">
        <f>B81</f>
        <v>urb.d.3</v>
      </c>
      <c r="B87" s="433">
        <v>1</v>
      </c>
      <c r="C87" s="333"/>
      <c r="D87" s="334"/>
      <c r="E87" s="334"/>
      <c r="F87" s="333"/>
      <c r="G87" s="335"/>
      <c r="H87" s="336"/>
      <c r="I87" s="337"/>
      <c r="J87" s="338"/>
      <c r="K87" s="339"/>
      <c r="L87" s="337"/>
      <c r="M87" s="339"/>
      <c r="N87" s="340"/>
      <c r="O87" s="340"/>
      <c r="P87" s="337"/>
      <c r="Q87" s="337"/>
      <c r="R87" s="337"/>
      <c r="S87" s="341"/>
      <c r="T87" s="342"/>
      <c r="U87" s="13"/>
    </row>
    <row r="88" spans="1:21" x14ac:dyDescent="0.25">
      <c r="A88" s="781"/>
      <c r="B88" s="434">
        <v>2</v>
      </c>
      <c r="C88" s="344"/>
      <c r="D88" s="345"/>
      <c r="E88" s="345"/>
      <c r="F88" s="344"/>
      <c r="G88" s="346"/>
      <c r="H88" s="344"/>
      <c r="I88" s="347"/>
      <c r="J88" s="348"/>
      <c r="K88" s="349"/>
      <c r="L88" s="347"/>
      <c r="M88" s="349"/>
      <c r="N88" s="350"/>
      <c r="O88" s="350"/>
      <c r="P88" s="347"/>
      <c r="Q88" s="347" t="s">
        <v>306</v>
      </c>
      <c r="R88" s="347"/>
      <c r="S88" s="351"/>
      <c r="T88" s="352"/>
      <c r="U88" s="13"/>
    </row>
    <row r="89" spans="1:21" x14ac:dyDescent="0.25">
      <c r="A89" s="781"/>
      <c r="B89" s="434">
        <v>3</v>
      </c>
      <c r="C89" s="344"/>
      <c r="D89" s="345"/>
      <c r="E89" s="345"/>
      <c r="F89" s="344"/>
      <c r="G89" s="346"/>
      <c r="H89" s="344"/>
      <c r="I89" s="347"/>
      <c r="J89" s="348"/>
      <c r="K89" s="349"/>
      <c r="L89" s="347"/>
      <c r="M89" s="349"/>
      <c r="N89" s="350"/>
      <c r="O89" s="350"/>
      <c r="P89" s="347"/>
      <c r="Q89" s="347"/>
      <c r="R89" s="347"/>
      <c r="S89" s="351"/>
      <c r="T89" s="352"/>
      <c r="U89" s="13"/>
    </row>
    <row r="90" spans="1:21" x14ac:dyDescent="0.25">
      <c r="A90" s="781"/>
      <c r="B90" s="434">
        <v>4</v>
      </c>
      <c r="C90" s="344"/>
      <c r="D90" s="345"/>
      <c r="E90" s="345"/>
      <c r="F90" s="344"/>
      <c r="G90" s="346"/>
      <c r="H90" s="344"/>
      <c r="I90" s="347"/>
      <c r="J90" s="348"/>
      <c r="K90" s="349"/>
      <c r="L90" s="347"/>
      <c r="M90" s="349"/>
      <c r="N90" s="350"/>
      <c r="O90" s="350"/>
      <c r="P90" s="347"/>
      <c r="Q90" s="347"/>
      <c r="R90" s="347"/>
      <c r="S90" s="351"/>
      <c r="T90" s="352"/>
      <c r="U90" s="13"/>
    </row>
    <row r="91" spans="1:21" x14ac:dyDescent="0.25">
      <c r="A91" s="781"/>
      <c r="B91" s="434">
        <v>5</v>
      </c>
      <c r="C91" s="344"/>
      <c r="D91" s="345"/>
      <c r="E91" s="345"/>
      <c r="F91" s="344"/>
      <c r="G91" s="346"/>
      <c r="H91" s="344"/>
      <c r="I91" s="347"/>
      <c r="J91" s="348"/>
      <c r="K91" s="349"/>
      <c r="L91" s="347"/>
      <c r="M91" s="349"/>
      <c r="N91" s="350"/>
      <c r="O91" s="350"/>
      <c r="P91" s="347"/>
      <c r="Q91" s="347"/>
      <c r="R91" s="347"/>
      <c r="S91" s="351"/>
      <c r="T91" s="352"/>
      <c r="U91" s="13"/>
    </row>
    <row r="92" spans="1:21" x14ac:dyDescent="0.25">
      <c r="A92" s="781"/>
      <c r="B92" s="434">
        <v>6</v>
      </c>
      <c r="C92" s="344"/>
      <c r="D92" s="345"/>
      <c r="E92" s="345"/>
      <c r="F92" s="344"/>
      <c r="G92" s="346"/>
      <c r="H92" s="344"/>
      <c r="I92" s="347"/>
      <c r="J92" s="348"/>
      <c r="K92" s="349"/>
      <c r="L92" s="347"/>
      <c r="M92" s="349"/>
      <c r="N92" s="350"/>
      <c r="O92" s="350"/>
      <c r="P92" s="347"/>
      <c r="Q92" s="347"/>
      <c r="R92" s="347"/>
      <c r="S92" s="351"/>
      <c r="T92" s="352"/>
      <c r="U92" s="13"/>
    </row>
    <row r="93" spans="1:21" x14ac:dyDescent="0.25">
      <c r="A93" s="781"/>
      <c r="B93" s="434">
        <v>7</v>
      </c>
      <c r="C93" s="344"/>
      <c r="D93" s="345"/>
      <c r="E93" s="345"/>
      <c r="F93" s="344"/>
      <c r="G93" s="346"/>
      <c r="H93" s="344"/>
      <c r="I93" s="347"/>
      <c r="J93" s="348"/>
      <c r="K93" s="349"/>
      <c r="L93" s="347"/>
      <c r="M93" s="349"/>
      <c r="N93" s="350"/>
      <c r="O93" s="350"/>
      <c r="P93" s="347"/>
      <c r="Q93" s="347"/>
      <c r="R93" s="347"/>
      <c r="S93" s="351"/>
      <c r="T93" s="352"/>
      <c r="U93" s="13"/>
    </row>
    <row r="94" spans="1:21" x14ac:dyDescent="0.25">
      <c r="A94" s="781"/>
      <c r="B94" s="434">
        <v>8</v>
      </c>
      <c r="C94" s="344"/>
      <c r="D94" s="345"/>
      <c r="E94" s="345"/>
      <c r="F94" s="344"/>
      <c r="G94" s="346"/>
      <c r="H94" s="344"/>
      <c r="I94" s="347"/>
      <c r="J94" s="348"/>
      <c r="K94" s="349"/>
      <c r="L94" s="347"/>
      <c r="M94" s="349"/>
      <c r="N94" s="350"/>
      <c r="O94" s="350"/>
      <c r="P94" s="347"/>
      <c r="Q94" s="347"/>
      <c r="R94" s="347"/>
      <c r="S94" s="351"/>
      <c r="T94" s="352"/>
      <c r="U94" s="13"/>
    </row>
    <row r="95" spans="1:21" x14ac:dyDescent="0.25">
      <c r="A95" s="781"/>
      <c r="B95" s="434">
        <v>9</v>
      </c>
      <c r="C95" s="344"/>
      <c r="D95" s="345"/>
      <c r="E95" s="345"/>
      <c r="F95" s="344"/>
      <c r="G95" s="346"/>
      <c r="H95" s="344"/>
      <c r="I95" s="347"/>
      <c r="J95" s="348"/>
      <c r="K95" s="349"/>
      <c r="L95" s="347"/>
      <c r="M95" s="349"/>
      <c r="N95" s="350"/>
      <c r="O95" s="350"/>
      <c r="P95" s="347"/>
      <c r="Q95" s="347"/>
      <c r="R95" s="347"/>
      <c r="S95" s="351"/>
      <c r="T95" s="352"/>
      <c r="U95" s="13"/>
    </row>
    <row r="96" spans="1:21" x14ac:dyDescent="0.25">
      <c r="A96" s="781"/>
      <c r="B96" s="435">
        <v>10</v>
      </c>
      <c r="C96" s="354"/>
      <c r="D96" s="355"/>
      <c r="E96" s="355"/>
      <c r="F96" s="354"/>
      <c r="G96" s="356"/>
      <c r="H96" s="354"/>
      <c r="I96" s="357"/>
      <c r="J96" s="358"/>
      <c r="K96" s="359"/>
      <c r="L96" s="357"/>
      <c r="M96" s="359"/>
      <c r="N96" s="390"/>
      <c r="O96" s="390"/>
      <c r="P96" s="357"/>
      <c r="Q96" s="357"/>
      <c r="R96" s="357"/>
      <c r="S96" s="363"/>
      <c r="T96" s="364"/>
      <c r="U96" s="13"/>
    </row>
    <row r="97" spans="1:21" ht="24.75" x14ac:dyDescent="0.25">
      <c r="A97" s="310"/>
      <c r="B97" s="295"/>
      <c r="C97" s="295"/>
      <c r="D97" s="295"/>
      <c r="E97" s="368" t="s">
        <v>307</v>
      </c>
      <c r="F97" s="369">
        <f>COUNTA(F87:F96)</f>
        <v>0</v>
      </c>
      <c r="G97" s="370">
        <f>COUNTA(G87:G96)</f>
        <v>0</v>
      </c>
      <c r="H97" s="375"/>
      <c r="I97" s="375"/>
      <c r="J97" s="376"/>
      <c r="K97" s="375"/>
      <c r="L97" s="724" t="s">
        <v>308</v>
      </c>
      <c r="M97" s="724"/>
      <c r="N97" s="373">
        <f>SUM(N87:N96)</f>
        <v>0</v>
      </c>
      <c r="O97" s="374">
        <f>SUM(O87:O96)</f>
        <v>0</v>
      </c>
      <c r="P97" s="295"/>
      <c r="R97" s="295"/>
      <c r="S97" s="314"/>
      <c r="T97" s="379"/>
      <c r="U97" s="380"/>
    </row>
    <row r="98" spans="1:21" ht="23.25" customHeight="1" x14ac:dyDescent="0.25">
      <c r="A98" s="310"/>
      <c r="B98" s="295"/>
      <c r="C98" s="295"/>
      <c r="D98" s="295"/>
      <c r="E98" s="391"/>
      <c r="F98" s="392"/>
      <c r="G98" s="392"/>
      <c r="H98" s="375"/>
      <c r="I98" s="375"/>
      <c r="J98" s="376"/>
      <c r="K98" s="375"/>
      <c r="L98" s="725" t="s">
        <v>309</v>
      </c>
      <c r="M98" s="725"/>
      <c r="N98" s="377">
        <f>SUMIF(M87:M96,"&lt;=31/12/2025",N87:N96)</f>
        <v>0</v>
      </c>
      <c r="O98" s="378">
        <f>SUMIF(M87:M96,"&lt;=31/12/2025",O87:O96)</f>
        <v>0</v>
      </c>
      <c r="P98" s="295"/>
      <c r="R98" s="295"/>
      <c r="S98" s="314"/>
      <c r="T98" s="379"/>
      <c r="U98" s="380"/>
    </row>
    <row r="99" spans="1:21" ht="23.25" customHeight="1" x14ac:dyDescent="0.25">
      <c r="A99" s="310"/>
      <c r="B99" s="295"/>
      <c r="C99" s="295"/>
      <c r="D99" s="295"/>
      <c r="E99" s="391"/>
      <c r="F99" s="392"/>
      <c r="G99" s="392"/>
      <c r="H99" s="375"/>
      <c r="I99" s="375"/>
      <c r="J99" s="376"/>
      <c r="K99" s="375"/>
      <c r="L99" s="726" t="s">
        <v>310</v>
      </c>
      <c r="M99" s="726"/>
      <c r="N99" s="382">
        <f>SUMIF(M87:M96,"&gt;31/12/2025",N87:N96)</f>
        <v>0</v>
      </c>
      <c r="O99" s="383">
        <f>SUMIF(M87:M96,"&gt;31/12/2025",O87:O96)</f>
        <v>0</v>
      </c>
      <c r="P99" s="295"/>
      <c r="R99" s="295"/>
      <c r="S99" s="314"/>
      <c r="T99" s="379"/>
      <c r="U99" s="380"/>
    </row>
    <row r="100" spans="1:21" x14ac:dyDescent="0.25">
      <c r="A100" s="385"/>
      <c r="B100" s="294"/>
      <c r="C100" s="131"/>
      <c r="D100" s="131"/>
      <c r="E100" s="131"/>
      <c r="F100" s="294"/>
      <c r="G100" s="131"/>
      <c r="H100" s="131"/>
      <c r="I100" s="294"/>
      <c r="J100" s="294"/>
      <c r="K100" s="131"/>
      <c r="L100" s="131"/>
      <c r="M100" s="131"/>
      <c r="N100" s="131"/>
      <c r="O100" s="131"/>
      <c r="P100" s="131"/>
      <c r="Q100" s="131"/>
      <c r="R100" s="131"/>
      <c r="S100" s="388"/>
      <c r="T100" s="389"/>
      <c r="U100" s="136"/>
    </row>
    <row r="101" spans="1:21" x14ac:dyDescent="0.25">
      <c r="A101" s="304"/>
      <c r="B101" s="9"/>
      <c r="C101" s="6"/>
      <c r="D101" s="6"/>
      <c r="E101" s="6"/>
      <c r="F101" s="9"/>
      <c r="G101" s="6"/>
      <c r="H101" s="6"/>
      <c r="I101" s="9"/>
      <c r="J101" s="9"/>
      <c r="K101" s="6"/>
      <c r="L101" s="6"/>
      <c r="M101" s="6"/>
      <c r="N101" s="6"/>
      <c r="O101" s="6"/>
      <c r="P101" s="6"/>
      <c r="Q101" s="6"/>
      <c r="R101" s="6"/>
      <c r="S101" s="305"/>
      <c r="T101" s="305"/>
      <c r="U101" s="10"/>
    </row>
    <row r="102" spans="1:21" ht="27.75" x14ac:dyDescent="0.25">
      <c r="A102" s="426" t="s">
        <v>10</v>
      </c>
      <c r="B102" s="734" t="s">
        <v>121</v>
      </c>
      <c r="C102" s="734"/>
      <c r="E102" s="786" t="s">
        <v>271</v>
      </c>
      <c r="F102" s="786"/>
      <c r="G102" s="736">
        <f>VLOOKUP(B102,'Urbano.Piano inv. forn'!D148:AB167,3,FALSE())</f>
        <v>0</v>
      </c>
      <c r="H102" s="736"/>
      <c r="I102" s="1"/>
      <c r="J102" s="786" t="s">
        <v>272</v>
      </c>
      <c r="K102" s="786"/>
      <c r="L102" s="736">
        <f>VLOOKUP(B102,'Urbano.Piano inv. forn'!$D$148:$H$167,4,FALSE())</f>
        <v>0</v>
      </c>
      <c r="M102" s="736"/>
      <c r="O102" s="427" t="s">
        <v>273</v>
      </c>
      <c r="P102" s="308"/>
      <c r="R102" s="428" t="s">
        <v>274</v>
      </c>
      <c r="S102" s="727"/>
      <c r="T102" s="727"/>
      <c r="U102" s="13"/>
    </row>
    <row r="103" spans="1:21" x14ac:dyDescent="0.25">
      <c r="A103" s="310"/>
      <c r="B103" s="311"/>
      <c r="C103" s="311"/>
      <c r="E103" s="312"/>
      <c r="F103" s="312"/>
      <c r="G103" s="313"/>
      <c r="H103" s="313"/>
      <c r="I103" s="1"/>
      <c r="J103" s="312"/>
      <c r="K103" s="312"/>
      <c r="L103" s="313"/>
      <c r="M103" s="313"/>
      <c r="O103" s="314"/>
      <c r="R103" s="295"/>
      <c r="S103" s="315"/>
      <c r="U103" s="316"/>
    </row>
    <row r="104" spans="1:21" ht="38.25" customHeight="1" x14ac:dyDescent="0.25">
      <c r="A104" s="782" t="s">
        <v>15</v>
      </c>
      <c r="B104" s="782"/>
      <c r="C104" s="782"/>
      <c r="D104" s="782"/>
      <c r="E104" s="729">
        <f>VLOOKUP(B102,'Urbano.Piano inv. forn'!$D$148:$V$167,17,FALSE())</f>
        <v>0</v>
      </c>
      <c r="F104" s="729"/>
      <c r="G104" s="729"/>
      <c r="H104" s="729"/>
      <c r="I104" s="1"/>
      <c r="J104" s="783" t="s">
        <v>61</v>
      </c>
      <c r="K104" s="783"/>
      <c r="L104" s="729">
        <f>VLOOKUP(B102,'Urbano.Piano inv. forn'!$D$148:$V$167,19,FALSE())</f>
        <v>0</v>
      </c>
      <c r="M104" s="729"/>
      <c r="N104" s="317"/>
      <c r="O104" s="428" t="s">
        <v>17</v>
      </c>
      <c r="P104" s="319">
        <f>L104+E104</f>
        <v>0</v>
      </c>
      <c r="R104" s="428" t="s">
        <v>275</v>
      </c>
      <c r="S104" s="727"/>
      <c r="T104" s="727"/>
      <c r="U104" s="316"/>
    </row>
    <row r="105" spans="1:21" x14ac:dyDescent="0.25">
      <c r="A105" s="320"/>
      <c r="B105" s="321"/>
      <c r="C105" s="321"/>
      <c r="D105" s="321"/>
      <c r="E105" s="322"/>
      <c r="F105" s="322"/>
      <c r="G105" s="322"/>
      <c r="H105" s="322"/>
      <c r="I105" s="1"/>
      <c r="J105" s="312"/>
      <c r="K105" s="312"/>
      <c r="L105" s="322"/>
      <c r="M105" s="322"/>
      <c r="N105" s="317"/>
      <c r="O105" s="295"/>
      <c r="P105" s="317"/>
      <c r="R105" s="295"/>
      <c r="S105" s="323"/>
      <c r="T105" s="323"/>
      <c r="U105" s="13"/>
    </row>
    <row r="106" spans="1:21" ht="46.35" customHeight="1" x14ac:dyDescent="0.25">
      <c r="A106" s="784" t="s">
        <v>276</v>
      </c>
      <c r="B106" s="785" t="s">
        <v>277</v>
      </c>
      <c r="C106" s="785" t="s">
        <v>278</v>
      </c>
      <c r="D106" s="429" t="s">
        <v>279</v>
      </c>
      <c r="E106" s="430" t="s">
        <v>280</v>
      </c>
      <c r="F106" s="429" t="s">
        <v>281</v>
      </c>
      <c r="G106" s="429" t="s">
        <v>282</v>
      </c>
      <c r="H106" s="431" t="s">
        <v>235</v>
      </c>
      <c r="I106" s="431" t="s">
        <v>283</v>
      </c>
      <c r="J106" s="431" t="s">
        <v>284</v>
      </c>
      <c r="K106" s="431" t="s">
        <v>285</v>
      </c>
      <c r="L106" s="431" t="s">
        <v>286</v>
      </c>
      <c r="M106" s="431" t="s">
        <v>287</v>
      </c>
      <c r="N106" s="431" t="s">
        <v>288</v>
      </c>
      <c r="O106" s="431" t="s">
        <v>289</v>
      </c>
      <c r="P106" s="431" t="s">
        <v>290</v>
      </c>
      <c r="Q106" s="431" t="s">
        <v>291</v>
      </c>
      <c r="R106" s="431" t="s">
        <v>292</v>
      </c>
      <c r="S106" s="431" t="s">
        <v>293</v>
      </c>
      <c r="T106" s="436" t="s">
        <v>294</v>
      </c>
      <c r="U106" s="328"/>
    </row>
    <row r="107" spans="1:21" ht="24" x14ac:dyDescent="0.25">
      <c r="A107" s="784"/>
      <c r="B107" s="785"/>
      <c r="C107" s="785"/>
      <c r="D107" s="432" t="s">
        <v>295</v>
      </c>
      <c r="E107" s="432" t="s">
        <v>296</v>
      </c>
      <c r="F107" s="432" t="s">
        <v>297</v>
      </c>
      <c r="G107" s="432" t="s">
        <v>297</v>
      </c>
      <c r="H107" s="432" t="s">
        <v>118</v>
      </c>
      <c r="I107" s="432" t="s">
        <v>34</v>
      </c>
      <c r="J107" s="432" t="s">
        <v>299</v>
      </c>
      <c r="K107" s="432" t="s">
        <v>300</v>
      </c>
      <c r="L107" s="432" t="s">
        <v>301</v>
      </c>
      <c r="M107" s="432" t="s">
        <v>300</v>
      </c>
      <c r="N107" s="432" t="s">
        <v>302</v>
      </c>
      <c r="O107" s="432" t="s">
        <v>266</v>
      </c>
      <c r="P107" s="432" t="s">
        <v>303</v>
      </c>
      <c r="Q107" s="432" t="s">
        <v>304</v>
      </c>
      <c r="R107" s="432" t="s">
        <v>305</v>
      </c>
      <c r="S107" s="432" t="s">
        <v>305</v>
      </c>
      <c r="T107" s="437"/>
      <c r="U107" s="328"/>
    </row>
    <row r="108" spans="1:21" x14ac:dyDescent="0.25">
      <c r="A108" s="781" t="str">
        <f>B102</f>
        <v>urb.d.3</v>
      </c>
      <c r="B108" s="433">
        <v>1</v>
      </c>
      <c r="C108" s="333"/>
      <c r="D108" s="334"/>
      <c r="E108" s="334"/>
      <c r="F108" s="333"/>
      <c r="G108" s="335"/>
      <c r="H108" s="336"/>
      <c r="I108" s="337"/>
      <c r="J108" s="338"/>
      <c r="K108" s="339"/>
      <c r="L108" s="337"/>
      <c r="M108" s="339"/>
      <c r="N108" s="340"/>
      <c r="O108" s="340"/>
      <c r="P108" s="337"/>
      <c r="Q108" s="337"/>
      <c r="R108" s="337"/>
      <c r="S108" s="341"/>
      <c r="T108" s="342"/>
      <c r="U108" s="13"/>
    </row>
    <row r="109" spans="1:21" x14ac:dyDescent="0.25">
      <c r="A109" s="781"/>
      <c r="B109" s="434">
        <v>2</v>
      </c>
      <c r="C109" s="344"/>
      <c r="D109" s="345"/>
      <c r="E109" s="345"/>
      <c r="F109" s="344"/>
      <c r="G109" s="346"/>
      <c r="H109" s="344"/>
      <c r="I109" s="347"/>
      <c r="J109" s="348"/>
      <c r="K109" s="349"/>
      <c r="L109" s="347"/>
      <c r="M109" s="349"/>
      <c r="N109" s="350"/>
      <c r="O109" s="350"/>
      <c r="P109" s="347"/>
      <c r="Q109" s="347" t="s">
        <v>306</v>
      </c>
      <c r="R109" s="347"/>
      <c r="S109" s="351"/>
      <c r="T109" s="352"/>
      <c r="U109" s="13"/>
    </row>
    <row r="110" spans="1:21" x14ac:dyDescent="0.25">
      <c r="A110" s="781"/>
      <c r="B110" s="434">
        <v>3</v>
      </c>
      <c r="C110" s="344"/>
      <c r="D110" s="345"/>
      <c r="E110" s="345"/>
      <c r="F110" s="344"/>
      <c r="G110" s="346"/>
      <c r="H110" s="344"/>
      <c r="I110" s="347"/>
      <c r="J110" s="348"/>
      <c r="K110" s="349"/>
      <c r="L110" s="347"/>
      <c r="M110" s="349"/>
      <c r="N110" s="350"/>
      <c r="O110" s="350"/>
      <c r="P110" s="347"/>
      <c r="Q110" s="347"/>
      <c r="R110" s="347"/>
      <c r="S110" s="351"/>
      <c r="T110" s="352"/>
      <c r="U110" s="13"/>
    </row>
    <row r="111" spans="1:21" x14ac:dyDescent="0.25">
      <c r="A111" s="781"/>
      <c r="B111" s="434">
        <v>4</v>
      </c>
      <c r="C111" s="344"/>
      <c r="D111" s="345"/>
      <c r="E111" s="345"/>
      <c r="F111" s="344"/>
      <c r="G111" s="346"/>
      <c r="H111" s="344"/>
      <c r="I111" s="347"/>
      <c r="J111" s="348"/>
      <c r="K111" s="349"/>
      <c r="L111" s="347"/>
      <c r="M111" s="349"/>
      <c r="N111" s="350"/>
      <c r="O111" s="350"/>
      <c r="P111" s="347"/>
      <c r="Q111" s="347"/>
      <c r="R111" s="347"/>
      <c r="S111" s="351"/>
      <c r="T111" s="352"/>
      <c r="U111" s="13"/>
    </row>
    <row r="112" spans="1:21" x14ac:dyDescent="0.25">
      <c r="A112" s="781"/>
      <c r="B112" s="434">
        <v>5</v>
      </c>
      <c r="C112" s="344"/>
      <c r="D112" s="345"/>
      <c r="E112" s="345"/>
      <c r="F112" s="344"/>
      <c r="G112" s="346"/>
      <c r="H112" s="344"/>
      <c r="I112" s="347"/>
      <c r="J112" s="348"/>
      <c r="K112" s="349"/>
      <c r="L112" s="347"/>
      <c r="M112" s="349"/>
      <c r="N112" s="350"/>
      <c r="O112" s="350"/>
      <c r="P112" s="347"/>
      <c r="Q112" s="347"/>
      <c r="R112" s="347"/>
      <c r="S112" s="351"/>
      <c r="T112" s="352"/>
      <c r="U112" s="13"/>
    </row>
    <row r="113" spans="1:21" x14ac:dyDescent="0.25">
      <c r="A113" s="781"/>
      <c r="B113" s="434">
        <v>6</v>
      </c>
      <c r="C113" s="344"/>
      <c r="D113" s="345"/>
      <c r="E113" s="345"/>
      <c r="F113" s="344"/>
      <c r="G113" s="346"/>
      <c r="H113" s="344"/>
      <c r="I113" s="347"/>
      <c r="J113" s="348"/>
      <c r="K113" s="349"/>
      <c r="L113" s="347"/>
      <c r="M113" s="349"/>
      <c r="N113" s="350"/>
      <c r="O113" s="350"/>
      <c r="P113" s="347"/>
      <c r="Q113" s="347"/>
      <c r="R113" s="347"/>
      <c r="S113" s="351"/>
      <c r="T113" s="352"/>
      <c r="U113" s="13"/>
    </row>
    <row r="114" spans="1:21" x14ac:dyDescent="0.25">
      <c r="A114" s="781"/>
      <c r="B114" s="434">
        <v>7</v>
      </c>
      <c r="C114" s="344"/>
      <c r="D114" s="345"/>
      <c r="E114" s="345"/>
      <c r="F114" s="344"/>
      <c r="G114" s="346"/>
      <c r="H114" s="344"/>
      <c r="I114" s="347"/>
      <c r="J114" s="348"/>
      <c r="K114" s="349"/>
      <c r="L114" s="347"/>
      <c r="M114" s="349"/>
      <c r="N114" s="350"/>
      <c r="O114" s="350"/>
      <c r="P114" s="347"/>
      <c r="Q114" s="347"/>
      <c r="R114" s="347"/>
      <c r="S114" s="351"/>
      <c r="T114" s="352"/>
      <c r="U114" s="13"/>
    </row>
    <row r="115" spans="1:21" x14ac:dyDescent="0.25">
      <c r="A115" s="781"/>
      <c r="B115" s="434">
        <v>8</v>
      </c>
      <c r="C115" s="344"/>
      <c r="D115" s="345"/>
      <c r="E115" s="345"/>
      <c r="F115" s="344"/>
      <c r="G115" s="346"/>
      <c r="H115" s="344"/>
      <c r="I115" s="347"/>
      <c r="J115" s="348"/>
      <c r="K115" s="349"/>
      <c r="L115" s="347"/>
      <c r="M115" s="349"/>
      <c r="N115" s="350"/>
      <c r="O115" s="350"/>
      <c r="P115" s="347"/>
      <c r="Q115" s="347"/>
      <c r="R115" s="347"/>
      <c r="S115" s="351"/>
      <c r="T115" s="352"/>
      <c r="U115" s="13"/>
    </row>
    <row r="116" spans="1:21" x14ac:dyDescent="0.25">
      <c r="A116" s="781"/>
      <c r="B116" s="434">
        <v>9</v>
      </c>
      <c r="C116" s="344"/>
      <c r="D116" s="345"/>
      <c r="E116" s="345"/>
      <c r="F116" s="344"/>
      <c r="G116" s="346"/>
      <c r="H116" s="344"/>
      <c r="I116" s="347"/>
      <c r="J116" s="348"/>
      <c r="K116" s="349"/>
      <c r="L116" s="347"/>
      <c r="M116" s="349"/>
      <c r="N116" s="350"/>
      <c r="O116" s="350"/>
      <c r="P116" s="347"/>
      <c r="Q116" s="347"/>
      <c r="R116" s="347"/>
      <c r="S116" s="351"/>
      <c r="T116" s="352"/>
      <c r="U116" s="13"/>
    </row>
    <row r="117" spans="1:21" x14ac:dyDescent="0.25">
      <c r="A117" s="781"/>
      <c r="B117" s="435">
        <v>10</v>
      </c>
      <c r="C117" s="354"/>
      <c r="D117" s="355"/>
      <c r="E117" s="355"/>
      <c r="F117" s="354"/>
      <c r="G117" s="356"/>
      <c r="H117" s="354"/>
      <c r="I117" s="357"/>
      <c r="J117" s="358"/>
      <c r="K117" s="359"/>
      <c r="L117" s="357"/>
      <c r="M117" s="359"/>
      <c r="N117" s="390"/>
      <c r="O117" s="390"/>
      <c r="P117" s="357"/>
      <c r="Q117" s="357"/>
      <c r="R117" s="357"/>
      <c r="S117" s="363"/>
      <c r="T117" s="364"/>
      <c r="U117" s="13"/>
    </row>
    <row r="118" spans="1:21" ht="24.75" x14ac:dyDescent="0.25">
      <c r="A118" s="310"/>
      <c r="B118" s="295"/>
      <c r="C118" s="295"/>
      <c r="D118" s="295"/>
      <c r="E118" s="368" t="s">
        <v>307</v>
      </c>
      <c r="F118" s="369">
        <f>COUNTA(F108:F117)</f>
        <v>0</v>
      </c>
      <c r="G118" s="370">
        <f>COUNTA(G108:G117)</f>
        <v>0</v>
      </c>
      <c r="H118" s="375"/>
      <c r="I118" s="375"/>
      <c r="J118" s="376"/>
      <c r="K118" s="375"/>
      <c r="L118" s="724" t="s">
        <v>308</v>
      </c>
      <c r="M118" s="724"/>
      <c r="N118" s="373">
        <f>SUM(N108:N117)</f>
        <v>0</v>
      </c>
      <c r="O118" s="374">
        <f>SUM(O108:O117)</f>
        <v>0</v>
      </c>
      <c r="P118" s="295"/>
      <c r="R118" s="295"/>
      <c r="S118" s="314"/>
      <c r="T118" s="379"/>
      <c r="U118" s="380"/>
    </row>
    <row r="119" spans="1:21" ht="21.75" customHeight="1" x14ac:dyDescent="0.25">
      <c r="A119" s="310"/>
      <c r="B119" s="295"/>
      <c r="C119" s="295"/>
      <c r="D119" s="295"/>
      <c r="E119" s="391"/>
      <c r="F119" s="392"/>
      <c r="G119" s="392"/>
      <c r="H119" s="375"/>
      <c r="I119" s="375"/>
      <c r="J119" s="376"/>
      <c r="K119" s="375"/>
      <c r="L119" s="725" t="s">
        <v>309</v>
      </c>
      <c r="M119" s="725"/>
      <c r="N119" s="377">
        <f>SUMIF(M108:M117,"&lt;=31/12/2025",N108:N117)</f>
        <v>0</v>
      </c>
      <c r="O119" s="378">
        <f>SUMIF(M108:M117,"&lt;=31/12/2025",O108:O117)</f>
        <v>0</v>
      </c>
      <c r="P119" s="295"/>
      <c r="R119" s="295"/>
      <c r="S119" s="314"/>
      <c r="T119" s="379"/>
      <c r="U119" s="380"/>
    </row>
    <row r="120" spans="1:21" ht="21.75" customHeight="1" x14ac:dyDescent="0.25">
      <c r="A120" s="310"/>
      <c r="B120" s="295"/>
      <c r="C120" s="295"/>
      <c r="D120" s="295"/>
      <c r="E120" s="391"/>
      <c r="F120" s="392"/>
      <c r="G120" s="392"/>
      <c r="H120" s="375"/>
      <c r="I120" s="375"/>
      <c r="J120" s="376"/>
      <c r="K120" s="375"/>
      <c r="L120" s="726" t="s">
        <v>310</v>
      </c>
      <c r="M120" s="726"/>
      <c r="N120" s="382">
        <f>SUMIF(M108:M117,"&gt;31/12/2025",N108:N117)</f>
        <v>0</v>
      </c>
      <c r="O120" s="383">
        <f>SUMIF(M108:M117,"&gt;31/12/2025",O108:O117)</f>
        <v>0</v>
      </c>
      <c r="P120" s="295"/>
      <c r="R120" s="295"/>
      <c r="S120" s="314"/>
      <c r="T120" s="379"/>
      <c r="U120" s="380"/>
    </row>
    <row r="121" spans="1:21" x14ac:dyDescent="0.25">
      <c r="A121" s="385"/>
      <c r="B121" s="294"/>
      <c r="C121" s="131"/>
      <c r="D121" s="131"/>
      <c r="E121" s="131"/>
      <c r="F121" s="294"/>
      <c r="G121" s="131"/>
      <c r="H121" s="131"/>
      <c r="I121" s="294"/>
      <c r="J121" s="294"/>
      <c r="K121" s="131"/>
      <c r="L121" s="131"/>
      <c r="M121" s="131"/>
      <c r="N121" s="131"/>
      <c r="O121" s="131"/>
      <c r="P121" s="131"/>
      <c r="Q121" s="131"/>
      <c r="R121" s="131"/>
      <c r="S121" s="388"/>
      <c r="T121" s="389"/>
      <c r="U121" s="136"/>
    </row>
    <row r="122" spans="1:21" x14ac:dyDescent="0.25">
      <c r="A122" s="304"/>
      <c r="B122" s="9"/>
      <c r="C122" s="6"/>
      <c r="D122" s="6"/>
      <c r="E122" s="6"/>
      <c r="F122" s="9"/>
      <c r="G122" s="6"/>
      <c r="H122" s="6"/>
      <c r="I122" s="9"/>
      <c r="J122" s="9"/>
      <c r="K122" s="6"/>
      <c r="L122" s="6"/>
      <c r="M122" s="6"/>
      <c r="N122" s="6"/>
      <c r="O122" s="6"/>
      <c r="P122" s="6"/>
      <c r="Q122" s="6"/>
      <c r="R122" s="6"/>
      <c r="S122" s="305"/>
      <c r="T122" s="305"/>
      <c r="U122" s="10"/>
    </row>
    <row r="123" spans="1:21" ht="27.75" x14ac:dyDescent="0.25">
      <c r="A123" s="426" t="s">
        <v>10</v>
      </c>
      <c r="B123" s="734" t="s">
        <v>121</v>
      </c>
      <c r="C123" s="734"/>
      <c r="E123" s="786" t="s">
        <v>271</v>
      </c>
      <c r="F123" s="786"/>
      <c r="G123" s="736">
        <f>VLOOKUP(B123,'Urbano.Piano inv. forn'!D148:AB167,3,FALSE())</f>
        <v>0</v>
      </c>
      <c r="H123" s="736"/>
      <c r="I123" s="1"/>
      <c r="J123" s="786" t="s">
        <v>272</v>
      </c>
      <c r="K123" s="786"/>
      <c r="L123" s="736">
        <f>VLOOKUP(B123,'Urbano.Piano inv. forn'!$D$148:$H$167,4,FALSE())</f>
        <v>0</v>
      </c>
      <c r="M123" s="736"/>
      <c r="O123" s="427" t="s">
        <v>273</v>
      </c>
      <c r="P123" s="308"/>
      <c r="R123" s="428" t="s">
        <v>274</v>
      </c>
      <c r="S123" s="727"/>
      <c r="T123" s="727"/>
      <c r="U123" s="13"/>
    </row>
    <row r="124" spans="1:21" x14ac:dyDescent="0.25">
      <c r="A124" s="310"/>
      <c r="B124" s="311"/>
      <c r="C124" s="311"/>
      <c r="E124" s="312"/>
      <c r="F124" s="312"/>
      <c r="G124" s="313"/>
      <c r="H124" s="313"/>
      <c r="I124" s="1"/>
      <c r="J124" s="312"/>
      <c r="K124" s="312"/>
      <c r="L124" s="313"/>
      <c r="M124" s="313"/>
      <c r="O124" s="314"/>
      <c r="R124" s="295"/>
      <c r="S124" s="315"/>
      <c r="U124" s="316"/>
    </row>
    <row r="125" spans="1:21" ht="30.75" customHeight="1" x14ac:dyDescent="0.25">
      <c r="A125" s="782" t="s">
        <v>15</v>
      </c>
      <c r="B125" s="782"/>
      <c r="C125" s="782"/>
      <c r="D125" s="782"/>
      <c r="E125" s="729">
        <f>VLOOKUP(B123,'Urbano.Piano inv. forn'!$D$148:$V$167,17,FALSE())</f>
        <v>0</v>
      </c>
      <c r="F125" s="729"/>
      <c r="G125" s="729"/>
      <c r="H125" s="729"/>
      <c r="I125" s="1"/>
      <c r="J125" s="783" t="s">
        <v>61</v>
      </c>
      <c r="K125" s="783"/>
      <c r="L125" s="729">
        <f>VLOOKUP(B123,'Urbano.Piano inv. forn'!$D$148:$V$167,19,FALSE())</f>
        <v>0</v>
      </c>
      <c r="M125" s="729"/>
      <c r="N125" s="317"/>
      <c r="O125" s="428" t="s">
        <v>17</v>
      </c>
      <c r="P125" s="319">
        <f>L125+E125</f>
        <v>0</v>
      </c>
      <c r="R125" s="428" t="s">
        <v>275</v>
      </c>
      <c r="S125" s="727"/>
      <c r="T125" s="727"/>
      <c r="U125" s="316"/>
    </row>
    <row r="126" spans="1:21" x14ac:dyDescent="0.25">
      <c r="A126" s="320"/>
      <c r="B126" s="321"/>
      <c r="C126" s="321"/>
      <c r="D126" s="321"/>
      <c r="E126" s="322"/>
      <c r="F126" s="322"/>
      <c r="G126" s="322"/>
      <c r="H126" s="322"/>
      <c r="I126" s="1"/>
      <c r="J126" s="312"/>
      <c r="K126" s="312"/>
      <c r="L126" s="322"/>
      <c r="M126" s="322"/>
      <c r="N126" s="317"/>
      <c r="O126" s="295"/>
      <c r="P126" s="317"/>
      <c r="R126" s="295"/>
      <c r="S126" s="323"/>
      <c r="T126" s="323"/>
      <c r="U126" s="13"/>
    </row>
    <row r="127" spans="1:21" ht="46.35" customHeight="1" x14ac:dyDescent="0.25">
      <c r="A127" s="784" t="s">
        <v>276</v>
      </c>
      <c r="B127" s="785" t="s">
        <v>277</v>
      </c>
      <c r="C127" s="785" t="s">
        <v>278</v>
      </c>
      <c r="D127" s="429" t="s">
        <v>279</v>
      </c>
      <c r="E127" s="430" t="s">
        <v>280</v>
      </c>
      <c r="F127" s="429" t="s">
        <v>281</v>
      </c>
      <c r="G127" s="429" t="s">
        <v>282</v>
      </c>
      <c r="H127" s="431" t="s">
        <v>235</v>
      </c>
      <c r="I127" s="431" t="s">
        <v>283</v>
      </c>
      <c r="J127" s="431" t="s">
        <v>284</v>
      </c>
      <c r="K127" s="431" t="s">
        <v>285</v>
      </c>
      <c r="L127" s="431" t="s">
        <v>286</v>
      </c>
      <c r="M127" s="431" t="s">
        <v>287</v>
      </c>
      <c r="N127" s="431" t="s">
        <v>288</v>
      </c>
      <c r="O127" s="431" t="s">
        <v>289</v>
      </c>
      <c r="P127" s="431" t="s">
        <v>290</v>
      </c>
      <c r="Q127" s="431" t="s">
        <v>291</v>
      </c>
      <c r="R127" s="431" t="s">
        <v>292</v>
      </c>
      <c r="S127" s="431" t="s">
        <v>293</v>
      </c>
      <c r="T127" s="436" t="s">
        <v>294</v>
      </c>
      <c r="U127" s="328"/>
    </row>
    <row r="128" spans="1:21" ht="24" x14ac:dyDescent="0.25">
      <c r="A128" s="784"/>
      <c r="B128" s="785"/>
      <c r="C128" s="785"/>
      <c r="D128" s="432" t="s">
        <v>295</v>
      </c>
      <c r="E128" s="432" t="s">
        <v>296</v>
      </c>
      <c r="F128" s="432" t="s">
        <v>297</v>
      </c>
      <c r="G128" s="432" t="s">
        <v>297</v>
      </c>
      <c r="H128" s="432" t="s">
        <v>118</v>
      </c>
      <c r="I128" s="432" t="s">
        <v>34</v>
      </c>
      <c r="J128" s="432" t="s">
        <v>299</v>
      </c>
      <c r="K128" s="432" t="s">
        <v>300</v>
      </c>
      <c r="L128" s="432" t="s">
        <v>301</v>
      </c>
      <c r="M128" s="432" t="s">
        <v>300</v>
      </c>
      <c r="N128" s="432" t="s">
        <v>302</v>
      </c>
      <c r="O128" s="432" t="s">
        <v>266</v>
      </c>
      <c r="P128" s="432" t="s">
        <v>303</v>
      </c>
      <c r="Q128" s="432" t="s">
        <v>304</v>
      </c>
      <c r="R128" s="432" t="s">
        <v>305</v>
      </c>
      <c r="S128" s="432" t="s">
        <v>305</v>
      </c>
      <c r="T128" s="437"/>
      <c r="U128" s="328"/>
    </row>
    <row r="129" spans="1:21" ht="24" x14ac:dyDescent="0.25">
      <c r="A129" s="781" t="str">
        <f>B123</f>
        <v>urb.d.3</v>
      </c>
      <c r="B129" s="433">
        <v>1</v>
      </c>
      <c r="C129" s="333"/>
      <c r="D129" s="334"/>
      <c r="E129" s="334"/>
      <c r="F129" s="333"/>
      <c r="G129" s="335"/>
      <c r="H129" s="336" t="s">
        <v>345</v>
      </c>
      <c r="I129" s="337"/>
      <c r="J129" s="338"/>
      <c r="K129" s="339"/>
      <c r="L129" s="337"/>
      <c r="M129" s="339"/>
      <c r="N129" s="340"/>
      <c r="O129" s="340"/>
      <c r="P129" s="337"/>
      <c r="Q129" s="337"/>
      <c r="R129" s="337"/>
      <c r="S129" s="341"/>
      <c r="T129" s="342"/>
      <c r="U129" s="13"/>
    </row>
    <row r="130" spans="1:21" x14ac:dyDescent="0.25">
      <c r="A130" s="781"/>
      <c r="B130" s="434">
        <v>2</v>
      </c>
      <c r="C130" s="344"/>
      <c r="D130" s="345"/>
      <c r="E130" s="345"/>
      <c r="F130" s="344"/>
      <c r="G130" s="346"/>
      <c r="H130" s="344" t="s">
        <v>346</v>
      </c>
      <c r="I130" s="347"/>
      <c r="J130" s="348"/>
      <c r="K130" s="349"/>
      <c r="L130" s="347"/>
      <c r="M130" s="349"/>
      <c r="N130" s="350"/>
      <c r="O130" s="350"/>
      <c r="P130" s="347"/>
      <c r="Q130" s="347" t="s">
        <v>306</v>
      </c>
      <c r="R130" s="347"/>
      <c r="S130" s="351"/>
      <c r="T130" s="352"/>
      <c r="U130" s="13"/>
    </row>
    <row r="131" spans="1:21" x14ac:dyDescent="0.25">
      <c r="A131" s="781"/>
      <c r="B131" s="434">
        <v>3</v>
      </c>
      <c r="C131" s="344"/>
      <c r="D131" s="345"/>
      <c r="E131" s="345"/>
      <c r="F131" s="344"/>
      <c r="G131" s="346"/>
      <c r="H131" s="344"/>
      <c r="I131" s="347"/>
      <c r="J131" s="348"/>
      <c r="K131" s="349"/>
      <c r="L131" s="347"/>
      <c r="M131" s="349"/>
      <c r="N131" s="350"/>
      <c r="O131" s="350"/>
      <c r="P131" s="347"/>
      <c r="Q131" s="347"/>
      <c r="R131" s="347"/>
      <c r="S131" s="351"/>
      <c r="T131" s="352"/>
      <c r="U131" s="13"/>
    </row>
    <row r="132" spans="1:21" x14ac:dyDescent="0.25">
      <c r="A132" s="781"/>
      <c r="B132" s="434">
        <v>4</v>
      </c>
      <c r="C132" s="344"/>
      <c r="D132" s="345"/>
      <c r="E132" s="345"/>
      <c r="F132" s="344"/>
      <c r="G132" s="346"/>
      <c r="H132" s="344"/>
      <c r="I132" s="347"/>
      <c r="J132" s="348"/>
      <c r="K132" s="349"/>
      <c r="L132" s="347"/>
      <c r="M132" s="349"/>
      <c r="N132" s="350"/>
      <c r="O132" s="350"/>
      <c r="P132" s="347"/>
      <c r="Q132" s="347"/>
      <c r="R132" s="347"/>
      <c r="S132" s="351"/>
      <c r="T132" s="352"/>
      <c r="U132" s="13"/>
    </row>
    <row r="133" spans="1:21" x14ac:dyDescent="0.25">
      <c r="A133" s="781"/>
      <c r="B133" s="434">
        <v>5</v>
      </c>
      <c r="C133" s="344"/>
      <c r="D133" s="345"/>
      <c r="E133" s="345"/>
      <c r="F133" s="344"/>
      <c r="G133" s="346"/>
      <c r="H133" s="344"/>
      <c r="I133" s="347"/>
      <c r="J133" s="348"/>
      <c r="K133" s="349"/>
      <c r="L133" s="347"/>
      <c r="M133" s="349"/>
      <c r="N133" s="350"/>
      <c r="O133" s="350"/>
      <c r="P133" s="347"/>
      <c r="Q133" s="347"/>
      <c r="R133" s="347"/>
      <c r="S133" s="351"/>
      <c r="T133" s="352"/>
      <c r="U133" s="13"/>
    </row>
    <row r="134" spans="1:21" x14ac:dyDescent="0.25">
      <c r="A134" s="781"/>
      <c r="B134" s="434">
        <v>6</v>
      </c>
      <c r="C134" s="344"/>
      <c r="D134" s="345"/>
      <c r="E134" s="345"/>
      <c r="F134" s="344"/>
      <c r="G134" s="346"/>
      <c r="H134" s="344"/>
      <c r="I134" s="347"/>
      <c r="J134" s="348"/>
      <c r="K134" s="349"/>
      <c r="L134" s="347"/>
      <c r="M134" s="349"/>
      <c r="N134" s="350"/>
      <c r="O134" s="350"/>
      <c r="P134" s="347"/>
      <c r="Q134" s="347"/>
      <c r="R134" s="347"/>
      <c r="S134" s="351"/>
      <c r="T134" s="352"/>
      <c r="U134" s="13"/>
    </row>
    <row r="135" spans="1:21" x14ac:dyDescent="0.25">
      <c r="A135" s="781"/>
      <c r="B135" s="434">
        <v>7</v>
      </c>
      <c r="C135" s="344"/>
      <c r="D135" s="345"/>
      <c r="E135" s="345"/>
      <c r="F135" s="344"/>
      <c r="G135" s="346"/>
      <c r="H135" s="344"/>
      <c r="I135" s="347"/>
      <c r="J135" s="348"/>
      <c r="K135" s="349"/>
      <c r="L135" s="347"/>
      <c r="M135" s="349"/>
      <c r="N135" s="350"/>
      <c r="O135" s="350"/>
      <c r="P135" s="347"/>
      <c r="Q135" s="347"/>
      <c r="R135" s="347"/>
      <c r="S135" s="351"/>
      <c r="T135" s="352"/>
      <c r="U135" s="13"/>
    </row>
    <row r="136" spans="1:21" x14ac:dyDescent="0.25">
      <c r="A136" s="781"/>
      <c r="B136" s="434">
        <v>8</v>
      </c>
      <c r="C136" s="344"/>
      <c r="D136" s="345"/>
      <c r="E136" s="345"/>
      <c r="F136" s="344"/>
      <c r="G136" s="346"/>
      <c r="H136" s="344"/>
      <c r="I136" s="347"/>
      <c r="J136" s="348"/>
      <c r="K136" s="349"/>
      <c r="L136" s="347"/>
      <c r="M136" s="349"/>
      <c r="N136" s="350"/>
      <c r="O136" s="350"/>
      <c r="P136" s="347"/>
      <c r="Q136" s="347"/>
      <c r="R136" s="347"/>
      <c r="S136" s="351"/>
      <c r="T136" s="352"/>
      <c r="U136" s="13"/>
    </row>
    <row r="137" spans="1:21" x14ac:dyDescent="0.25">
      <c r="A137" s="781"/>
      <c r="B137" s="434">
        <v>9</v>
      </c>
      <c r="C137" s="344"/>
      <c r="D137" s="345"/>
      <c r="E137" s="345"/>
      <c r="F137" s="344"/>
      <c r="G137" s="346"/>
      <c r="H137" s="344"/>
      <c r="I137" s="347"/>
      <c r="J137" s="348"/>
      <c r="K137" s="349"/>
      <c r="L137" s="347"/>
      <c r="M137" s="349"/>
      <c r="N137" s="350"/>
      <c r="O137" s="350"/>
      <c r="P137" s="347"/>
      <c r="Q137" s="347"/>
      <c r="R137" s="347"/>
      <c r="S137" s="351"/>
      <c r="T137" s="352"/>
      <c r="U137" s="13"/>
    </row>
    <row r="138" spans="1:21" x14ac:dyDescent="0.25">
      <c r="A138" s="781"/>
      <c r="B138" s="435">
        <v>10</v>
      </c>
      <c r="C138" s="354"/>
      <c r="D138" s="355"/>
      <c r="E138" s="355"/>
      <c r="F138" s="354"/>
      <c r="G138" s="356"/>
      <c r="H138" s="354"/>
      <c r="I138" s="357"/>
      <c r="J138" s="358"/>
      <c r="K138" s="359"/>
      <c r="L138" s="357"/>
      <c r="M138" s="359"/>
      <c r="N138" s="390"/>
      <c r="O138" s="390"/>
      <c r="P138" s="357"/>
      <c r="Q138" s="357"/>
      <c r="R138" s="357"/>
      <c r="S138" s="363"/>
      <c r="T138" s="364"/>
      <c r="U138" s="13"/>
    </row>
    <row r="139" spans="1:21" ht="24.75" x14ac:dyDescent="0.25">
      <c r="A139" s="310"/>
      <c r="B139" s="295"/>
      <c r="C139" s="295"/>
      <c r="D139" s="295"/>
      <c r="E139" s="368" t="s">
        <v>307</v>
      </c>
      <c r="F139" s="369">
        <f>COUNTA(F129:F138)</f>
        <v>0</v>
      </c>
      <c r="G139" s="370">
        <f>COUNTA(G129:G138)</f>
        <v>0</v>
      </c>
      <c r="H139" s="375"/>
      <c r="I139" s="375"/>
      <c r="J139" s="376"/>
      <c r="K139" s="375"/>
      <c r="L139" s="724" t="s">
        <v>308</v>
      </c>
      <c r="M139" s="724"/>
      <c r="N139" s="373">
        <f>SUM(N129:N138)</f>
        <v>0</v>
      </c>
      <c r="O139" s="374">
        <f>SUM(O129:O138)</f>
        <v>0</v>
      </c>
      <c r="P139" s="295"/>
      <c r="R139" s="295"/>
      <c r="S139" s="314"/>
      <c r="T139" s="379"/>
      <c r="U139" s="380"/>
    </row>
    <row r="140" spans="1:21" ht="26.25" customHeight="1" x14ac:dyDescent="0.25">
      <c r="A140" s="310"/>
      <c r="B140" s="295"/>
      <c r="C140" s="295"/>
      <c r="D140" s="295"/>
      <c r="E140" s="391"/>
      <c r="F140" s="392"/>
      <c r="G140" s="392"/>
      <c r="H140" s="375"/>
      <c r="I140" s="375"/>
      <c r="J140" s="376"/>
      <c r="K140" s="375"/>
      <c r="L140" s="725" t="s">
        <v>309</v>
      </c>
      <c r="M140" s="725"/>
      <c r="N140" s="377">
        <f>SUMIF(M129:M138,"&lt;=31/12/2025",N129:N138)</f>
        <v>0</v>
      </c>
      <c r="O140" s="378">
        <f>SUMIF(M129:M138,"&lt;=31/12/2025",O129:O138)</f>
        <v>0</v>
      </c>
      <c r="P140" s="295"/>
      <c r="R140" s="295"/>
      <c r="S140" s="314"/>
      <c r="T140" s="379"/>
      <c r="U140" s="380"/>
    </row>
    <row r="141" spans="1:21" ht="26.25" customHeight="1" x14ac:dyDescent="0.25">
      <c r="A141" s="310"/>
      <c r="B141" s="295"/>
      <c r="C141" s="295"/>
      <c r="D141" s="295"/>
      <c r="E141" s="391"/>
      <c r="F141" s="392"/>
      <c r="G141" s="392"/>
      <c r="H141" s="375"/>
      <c r="I141" s="375"/>
      <c r="J141" s="376"/>
      <c r="K141" s="375"/>
      <c r="L141" s="726" t="s">
        <v>310</v>
      </c>
      <c r="M141" s="726"/>
      <c r="N141" s="382">
        <f>SUMIF(M129:M138,"&gt;31/12/2025",N129:N138)</f>
        <v>0</v>
      </c>
      <c r="O141" s="383">
        <f>SUMIF(M129:M138,"&gt;31/12/2025",O129:O138)</f>
        <v>0</v>
      </c>
      <c r="P141" s="295"/>
      <c r="R141" s="295"/>
      <c r="S141" s="314"/>
      <c r="T141" s="379"/>
      <c r="U141" s="380"/>
    </row>
    <row r="142" spans="1:21" x14ac:dyDescent="0.25">
      <c r="A142" s="385"/>
      <c r="B142" s="294"/>
      <c r="C142" s="131"/>
      <c r="D142" s="131"/>
      <c r="E142" s="131"/>
      <c r="F142" s="294"/>
      <c r="G142" s="131"/>
      <c r="H142" s="131"/>
      <c r="I142" s="294"/>
      <c r="J142" s="294"/>
      <c r="K142" s="131"/>
      <c r="L142" s="131"/>
      <c r="M142" s="131"/>
      <c r="N142" s="131"/>
      <c r="O142" s="131"/>
      <c r="P142" s="131"/>
      <c r="Q142" s="131"/>
      <c r="R142" s="131"/>
      <c r="S142" s="388"/>
      <c r="T142" s="389"/>
      <c r="U142" s="136"/>
    </row>
    <row r="143" spans="1:21" x14ac:dyDescent="0.25">
      <c r="A143" s="304"/>
      <c r="B143" s="9"/>
      <c r="C143" s="6"/>
      <c r="D143" s="6"/>
      <c r="E143" s="6"/>
      <c r="F143" s="9"/>
      <c r="G143" s="6"/>
      <c r="H143" s="6"/>
      <c r="I143" s="9"/>
      <c r="J143" s="9"/>
      <c r="K143" s="6"/>
      <c r="L143" s="6"/>
      <c r="M143" s="6"/>
      <c r="N143" s="6"/>
      <c r="O143" s="6"/>
      <c r="P143" s="6"/>
      <c r="Q143" s="6"/>
      <c r="R143" s="6"/>
      <c r="S143" s="305"/>
      <c r="T143" s="305"/>
      <c r="U143" s="10"/>
    </row>
    <row r="144" spans="1:21" ht="27.75" x14ac:dyDescent="0.25">
      <c r="A144" s="426" t="s">
        <v>10</v>
      </c>
      <c r="B144" s="734" t="s">
        <v>121</v>
      </c>
      <c r="C144" s="734"/>
      <c r="E144" s="786" t="s">
        <v>271</v>
      </c>
      <c r="F144" s="786"/>
      <c r="G144" s="736">
        <f>VLOOKUP(B144,'Urbano.Piano inv. forn'!D148:AB167,3,FALSE())</f>
        <v>0</v>
      </c>
      <c r="H144" s="736"/>
      <c r="I144" s="1"/>
      <c r="J144" s="786" t="s">
        <v>272</v>
      </c>
      <c r="K144" s="786"/>
      <c r="L144" s="736">
        <f>VLOOKUP(B144,'Urbano.Piano inv. forn'!$D$148:$H$167,4,FALSE())</f>
        <v>0</v>
      </c>
      <c r="M144" s="736"/>
      <c r="O144" s="427" t="s">
        <v>273</v>
      </c>
      <c r="P144" s="308"/>
      <c r="R144" s="428" t="s">
        <v>274</v>
      </c>
      <c r="S144" s="727"/>
      <c r="T144" s="727"/>
      <c r="U144" s="13"/>
    </row>
    <row r="145" spans="1:21" x14ac:dyDescent="0.25">
      <c r="A145" s="310"/>
      <c r="B145" s="311"/>
      <c r="C145" s="311"/>
      <c r="E145" s="312"/>
      <c r="F145" s="312"/>
      <c r="G145" s="313"/>
      <c r="H145" s="313"/>
      <c r="I145" s="1"/>
      <c r="J145" s="312"/>
      <c r="K145" s="312"/>
      <c r="L145" s="313"/>
      <c r="M145" s="313"/>
      <c r="O145" s="314"/>
      <c r="R145" s="295"/>
      <c r="S145" s="315"/>
      <c r="U145" s="316"/>
    </row>
    <row r="146" spans="1:21" ht="30.75" customHeight="1" x14ac:dyDescent="0.25">
      <c r="A146" s="782" t="s">
        <v>15</v>
      </c>
      <c r="B146" s="782"/>
      <c r="C146" s="782"/>
      <c r="D146" s="782"/>
      <c r="E146" s="729">
        <f>VLOOKUP(B144,'Urbano.Piano inv. forn'!$D$148:$V$167,17,FALSE())</f>
        <v>0</v>
      </c>
      <c r="F146" s="729"/>
      <c r="G146" s="729"/>
      <c r="H146" s="729"/>
      <c r="I146" s="1"/>
      <c r="J146" s="783" t="s">
        <v>61</v>
      </c>
      <c r="K146" s="783"/>
      <c r="L146" s="729">
        <f>VLOOKUP(B144,'Urbano.Piano inv. forn'!$D$148:$V$167,19,FALSE())</f>
        <v>0</v>
      </c>
      <c r="M146" s="729"/>
      <c r="N146" s="317"/>
      <c r="O146" s="428" t="s">
        <v>17</v>
      </c>
      <c r="P146" s="319">
        <f>L146+E146</f>
        <v>0</v>
      </c>
      <c r="R146" s="428" t="s">
        <v>275</v>
      </c>
      <c r="S146" s="727"/>
      <c r="T146" s="727"/>
      <c r="U146" s="316"/>
    </row>
    <row r="147" spans="1:21" x14ac:dyDescent="0.25">
      <c r="A147" s="320"/>
      <c r="B147" s="321"/>
      <c r="C147" s="321"/>
      <c r="D147" s="321"/>
      <c r="E147" s="322"/>
      <c r="F147" s="322"/>
      <c r="G147" s="322"/>
      <c r="H147" s="322"/>
      <c r="I147" s="1"/>
      <c r="J147" s="312"/>
      <c r="K147" s="312"/>
      <c r="L147" s="322"/>
      <c r="M147" s="322"/>
      <c r="N147" s="317"/>
      <c r="O147" s="295"/>
      <c r="P147" s="317"/>
      <c r="R147" s="295"/>
      <c r="S147" s="323"/>
      <c r="T147" s="323"/>
      <c r="U147" s="13"/>
    </row>
    <row r="148" spans="1:21" ht="46.35" customHeight="1" x14ac:dyDescent="0.25">
      <c r="A148" s="784" t="s">
        <v>276</v>
      </c>
      <c r="B148" s="785" t="s">
        <v>277</v>
      </c>
      <c r="C148" s="785" t="s">
        <v>278</v>
      </c>
      <c r="D148" s="429" t="s">
        <v>279</v>
      </c>
      <c r="E148" s="430" t="s">
        <v>280</v>
      </c>
      <c r="F148" s="429" t="s">
        <v>281</v>
      </c>
      <c r="G148" s="429" t="s">
        <v>282</v>
      </c>
      <c r="H148" s="431" t="s">
        <v>235</v>
      </c>
      <c r="I148" s="431" t="s">
        <v>283</v>
      </c>
      <c r="J148" s="431" t="s">
        <v>284</v>
      </c>
      <c r="K148" s="431" t="s">
        <v>285</v>
      </c>
      <c r="L148" s="431" t="s">
        <v>286</v>
      </c>
      <c r="M148" s="431" t="s">
        <v>287</v>
      </c>
      <c r="N148" s="431" t="s">
        <v>288</v>
      </c>
      <c r="O148" s="431" t="s">
        <v>289</v>
      </c>
      <c r="P148" s="431" t="s">
        <v>290</v>
      </c>
      <c r="Q148" s="431" t="s">
        <v>291</v>
      </c>
      <c r="R148" s="431" t="s">
        <v>292</v>
      </c>
      <c r="S148" s="431" t="s">
        <v>293</v>
      </c>
      <c r="T148" s="436" t="s">
        <v>294</v>
      </c>
      <c r="U148" s="328"/>
    </row>
    <row r="149" spans="1:21" ht="24" x14ac:dyDescent="0.25">
      <c r="A149" s="784"/>
      <c r="B149" s="785"/>
      <c r="C149" s="785"/>
      <c r="D149" s="432" t="s">
        <v>295</v>
      </c>
      <c r="E149" s="432" t="s">
        <v>296</v>
      </c>
      <c r="F149" s="432" t="s">
        <v>297</v>
      </c>
      <c r="G149" s="432" t="s">
        <v>297</v>
      </c>
      <c r="H149" s="432" t="s">
        <v>118</v>
      </c>
      <c r="I149" s="432" t="s">
        <v>34</v>
      </c>
      <c r="J149" s="432" t="s">
        <v>299</v>
      </c>
      <c r="K149" s="432" t="s">
        <v>300</v>
      </c>
      <c r="L149" s="432" t="s">
        <v>301</v>
      </c>
      <c r="M149" s="432" t="s">
        <v>300</v>
      </c>
      <c r="N149" s="432" t="s">
        <v>302</v>
      </c>
      <c r="O149" s="432" t="s">
        <v>266</v>
      </c>
      <c r="P149" s="432" t="s">
        <v>303</v>
      </c>
      <c r="Q149" s="432" t="s">
        <v>304</v>
      </c>
      <c r="R149" s="432" t="s">
        <v>305</v>
      </c>
      <c r="S149" s="432" t="s">
        <v>305</v>
      </c>
      <c r="T149" s="437"/>
      <c r="U149" s="328"/>
    </row>
    <row r="150" spans="1:21" x14ac:dyDescent="0.25">
      <c r="A150" s="781" t="str">
        <f>B144</f>
        <v>urb.d.3</v>
      </c>
      <c r="B150" s="433">
        <v>1</v>
      </c>
      <c r="C150" s="333"/>
      <c r="D150" s="334"/>
      <c r="E150" s="334"/>
      <c r="F150" s="333"/>
      <c r="G150" s="335"/>
      <c r="H150" s="336"/>
      <c r="I150" s="337"/>
      <c r="J150" s="338"/>
      <c r="K150" s="339"/>
      <c r="L150" s="337"/>
      <c r="M150" s="339"/>
      <c r="N150" s="340"/>
      <c r="O150" s="340"/>
      <c r="P150" s="337"/>
      <c r="Q150" s="337"/>
      <c r="R150" s="337"/>
      <c r="S150" s="341"/>
      <c r="T150" s="342"/>
      <c r="U150" s="13"/>
    </row>
    <row r="151" spans="1:21" x14ac:dyDescent="0.25">
      <c r="A151" s="781"/>
      <c r="B151" s="434">
        <v>2</v>
      </c>
      <c r="C151" s="344"/>
      <c r="D151" s="345"/>
      <c r="E151" s="345"/>
      <c r="F151" s="344"/>
      <c r="G151" s="346"/>
      <c r="H151" s="344"/>
      <c r="I151" s="347"/>
      <c r="J151" s="348"/>
      <c r="K151" s="349"/>
      <c r="L151" s="347"/>
      <c r="M151" s="349"/>
      <c r="N151" s="350"/>
      <c r="O151" s="350"/>
      <c r="P151" s="347"/>
      <c r="Q151" s="347" t="s">
        <v>306</v>
      </c>
      <c r="R151" s="347"/>
      <c r="S151" s="351"/>
      <c r="T151" s="352"/>
      <c r="U151" s="13"/>
    </row>
    <row r="152" spans="1:21" x14ac:dyDescent="0.25">
      <c r="A152" s="781"/>
      <c r="B152" s="434">
        <v>3</v>
      </c>
      <c r="C152" s="344"/>
      <c r="D152" s="345"/>
      <c r="E152" s="345"/>
      <c r="F152" s="344"/>
      <c r="G152" s="346"/>
      <c r="H152" s="344"/>
      <c r="I152" s="347"/>
      <c r="J152" s="348"/>
      <c r="K152" s="349"/>
      <c r="L152" s="347"/>
      <c r="M152" s="349"/>
      <c r="N152" s="350"/>
      <c r="O152" s="350"/>
      <c r="P152" s="347"/>
      <c r="Q152" s="347"/>
      <c r="R152" s="347"/>
      <c r="S152" s="351"/>
      <c r="T152" s="352"/>
      <c r="U152" s="13"/>
    </row>
    <row r="153" spans="1:21" x14ac:dyDescent="0.25">
      <c r="A153" s="781"/>
      <c r="B153" s="434">
        <v>4</v>
      </c>
      <c r="C153" s="344"/>
      <c r="D153" s="345"/>
      <c r="E153" s="345"/>
      <c r="F153" s="344"/>
      <c r="G153" s="346"/>
      <c r="H153" s="344"/>
      <c r="I153" s="347"/>
      <c r="J153" s="348"/>
      <c r="K153" s="349"/>
      <c r="L153" s="347"/>
      <c r="M153" s="349"/>
      <c r="N153" s="350"/>
      <c r="O153" s="350"/>
      <c r="P153" s="347"/>
      <c r="Q153" s="347"/>
      <c r="R153" s="347"/>
      <c r="S153" s="351"/>
      <c r="T153" s="352"/>
      <c r="U153" s="13"/>
    </row>
    <row r="154" spans="1:21" x14ac:dyDescent="0.25">
      <c r="A154" s="781"/>
      <c r="B154" s="434">
        <v>5</v>
      </c>
      <c r="C154" s="344"/>
      <c r="D154" s="345"/>
      <c r="E154" s="345"/>
      <c r="F154" s="344"/>
      <c r="G154" s="346"/>
      <c r="H154" s="344"/>
      <c r="I154" s="347"/>
      <c r="J154" s="348"/>
      <c r="K154" s="349"/>
      <c r="L154" s="347"/>
      <c r="M154" s="349"/>
      <c r="N154" s="350"/>
      <c r="O154" s="350"/>
      <c r="P154" s="347"/>
      <c r="Q154" s="347"/>
      <c r="R154" s="347"/>
      <c r="S154" s="351"/>
      <c r="T154" s="352"/>
      <c r="U154" s="13"/>
    </row>
    <row r="155" spans="1:21" x14ac:dyDescent="0.25">
      <c r="A155" s="781"/>
      <c r="B155" s="434">
        <v>6</v>
      </c>
      <c r="C155" s="344"/>
      <c r="D155" s="345"/>
      <c r="E155" s="345"/>
      <c r="F155" s="344"/>
      <c r="G155" s="346"/>
      <c r="H155" s="344"/>
      <c r="I155" s="347"/>
      <c r="J155" s="348"/>
      <c r="K155" s="349"/>
      <c r="L155" s="347"/>
      <c r="M155" s="349"/>
      <c r="N155" s="350"/>
      <c r="O155" s="350"/>
      <c r="P155" s="347"/>
      <c r="Q155" s="347"/>
      <c r="R155" s="347"/>
      <c r="S155" s="351"/>
      <c r="T155" s="352"/>
      <c r="U155" s="13"/>
    </row>
    <row r="156" spans="1:21" x14ac:dyDescent="0.25">
      <c r="A156" s="781"/>
      <c r="B156" s="434">
        <v>7</v>
      </c>
      <c r="C156" s="344"/>
      <c r="D156" s="345"/>
      <c r="E156" s="345"/>
      <c r="F156" s="344"/>
      <c r="G156" s="346"/>
      <c r="H156" s="344"/>
      <c r="I156" s="347"/>
      <c r="J156" s="348"/>
      <c r="K156" s="349"/>
      <c r="L156" s="347"/>
      <c r="M156" s="349"/>
      <c r="N156" s="350"/>
      <c r="O156" s="350"/>
      <c r="P156" s="347"/>
      <c r="Q156" s="347"/>
      <c r="R156" s="347"/>
      <c r="S156" s="351"/>
      <c r="T156" s="352"/>
      <c r="U156" s="13"/>
    </row>
    <row r="157" spans="1:21" x14ac:dyDescent="0.25">
      <c r="A157" s="781"/>
      <c r="B157" s="434">
        <v>8</v>
      </c>
      <c r="C157" s="344"/>
      <c r="D157" s="345"/>
      <c r="E157" s="345"/>
      <c r="F157" s="344"/>
      <c r="G157" s="346"/>
      <c r="H157" s="344"/>
      <c r="I157" s="347"/>
      <c r="J157" s="348"/>
      <c r="K157" s="349"/>
      <c r="L157" s="347"/>
      <c r="M157" s="349"/>
      <c r="N157" s="350"/>
      <c r="O157" s="350"/>
      <c r="P157" s="347"/>
      <c r="Q157" s="347"/>
      <c r="R157" s="347"/>
      <c r="S157" s="351"/>
      <c r="T157" s="352"/>
      <c r="U157" s="13"/>
    </row>
    <row r="158" spans="1:21" x14ac:dyDescent="0.25">
      <c r="A158" s="781"/>
      <c r="B158" s="434">
        <v>9</v>
      </c>
      <c r="C158" s="344"/>
      <c r="D158" s="345"/>
      <c r="E158" s="345"/>
      <c r="F158" s="344"/>
      <c r="G158" s="346"/>
      <c r="H158" s="344"/>
      <c r="I158" s="347"/>
      <c r="J158" s="348"/>
      <c r="K158" s="349"/>
      <c r="L158" s="347"/>
      <c r="M158" s="349"/>
      <c r="N158" s="350"/>
      <c r="O158" s="350"/>
      <c r="P158" s="347"/>
      <c r="Q158" s="347"/>
      <c r="R158" s="347"/>
      <c r="S158" s="351"/>
      <c r="T158" s="352"/>
      <c r="U158" s="13"/>
    </row>
    <row r="159" spans="1:21" x14ac:dyDescent="0.25">
      <c r="A159" s="781"/>
      <c r="B159" s="435">
        <v>10</v>
      </c>
      <c r="C159" s="354"/>
      <c r="D159" s="355"/>
      <c r="E159" s="355"/>
      <c r="F159" s="354"/>
      <c r="G159" s="356"/>
      <c r="H159" s="354"/>
      <c r="I159" s="357"/>
      <c r="J159" s="358"/>
      <c r="K159" s="359"/>
      <c r="L159" s="357"/>
      <c r="M159" s="359"/>
      <c r="N159" s="390"/>
      <c r="O159" s="390"/>
      <c r="P159" s="357"/>
      <c r="Q159" s="357"/>
      <c r="R159" s="357"/>
      <c r="S159" s="363"/>
      <c r="T159" s="364"/>
      <c r="U159" s="13"/>
    </row>
    <row r="160" spans="1:21" ht="24.75" x14ac:dyDescent="0.25">
      <c r="A160" s="310"/>
      <c r="B160" s="295"/>
      <c r="C160" s="295"/>
      <c r="D160" s="295"/>
      <c r="E160" s="368" t="s">
        <v>307</v>
      </c>
      <c r="F160" s="369">
        <f>COUNTA(F150:F159)</f>
        <v>0</v>
      </c>
      <c r="G160" s="370">
        <f>COUNTA(G150:G159)</f>
        <v>0</v>
      </c>
      <c r="H160" s="375"/>
      <c r="I160" s="375"/>
      <c r="J160" s="376"/>
      <c r="K160" s="375"/>
      <c r="L160" s="724" t="s">
        <v>308</v>
      </c>
      <c r="M160" s="724"/>
      <c r="N160" s="373">
        <f>SUM(N150:N159)</f>
        <v>0</v>
      </c>
      <c r="O160" s="374">
        <f>SUM(O150:O159)</f>
        <v>0</v>
      </c>
      <c r="P160" s="295"/>
      <c r="R160" s="295"/>
      <c r="S160" s="314"/>
      <c r="T160" s="379"/>
      <c r="U160" s="380"/>
    </row>
    <row r="161" spans="1:21" ht="29.25" customHeight="1" x14ac:dyDescent="0.25">
      <c r="A161" s="310"/>
      <c r="B161" s="295"/>
      <c r="C161" s="295"/>
      <c r="D161" s="295"/>
      <c r="E161" s="391"/>
      <c r="F161" s="392"/>
      <c r="G161" s="392"/>
      <c r="H161" s="375"/>
      <c r="I161" s="375"/>
      <c r="J161" s="376"/>
      <c r="K161" s="375"/>
      <c r="L161" s="725" t="s">
        <v>309</v>
      </c>
      <c r="M161" s="725"/>
      <c r="N161" s="377">
        <f>SUMIF(M150:M159,"&lt;=31/12/2025",N150:N159)</f>
        <v>0</v>
      </c>
      <c r="O161" s="378">
        <f>SUMIF(M150:M159,"&lt;=31/12/2025",O150:O159)</f>
        <v>0</v>
      </c>
      <c r="P161" s="295"/>
      <c r="R161" s="295"/>
      <c r="S161" s="314"/>
      <c r="T161" s="379"/>
      <c r="U161" s="380"/>
    </row>
    <row r="162" spans="1:21" ht="29.25" customHeight="1" x14ac:dyDescent="0.25">
      <c r="A162" s="310"/>
      <c r="B162" s="295"/>
      <c r="C162" s="295"/>
      <c r="D162" s="295"/>
      <c r="E162" s="391"/>
      <c r="F162" s="392"/>
      <c r="G162" s="392"/>
      <c r="H162" s="375"/>
      <c r="I162" s="375"/>
      <c r="J162" s="376"/>
      <c r="K162" s="375"/>
      <c r="L162" s="726" t="s">
        <v>310</v>
      </c>
      <c r="M162" s="726"/>
      <c r="N162" s="382">
        <f>SUMIF(M150:M159,"&gt;31/12/2025",N150:N159)</f>
        <v>0</v>
      </c>
      <c r="O162" s="383">
        <f>SUMIF(M150:M159,"&gt;31/12/2025",O150:O159)</f>
        <v>0</v>
      </c>
      <c r="P162" s="295"/>
      <c r="R162" s="295"/>
      <c r="S162" s="314"/>
      <c r="T162" s="379"/>
      <c r="U162" s="380"/>
    </row>
    <row r="163" spans="1:21" x14ac:dyDescent="0.25">
      <c r="A163" s="385"/>
      <c r="B163" s="294"/>
      <c r="C163" s="131"/>
      <c r="D163" s="131"/>
      <c r="E163" s="131"/>
      <c r="F163" s="294"/>
      <c r="G163" s="131"/>
      <c r="H163" s="131"/>
      <c r="I163" s="294"/>
      <c r="J163" s="294"/>
      <c r="K163" s="131"/>
      <c r="L163" s="131"/>
      <c r="M163" s="131"/>
      <c r="N163" s="131"/>
      <c r="O163" s="131"/>
      <c r="P163" s="131"/>
      <c r="Q163" s="131"/>
      <c r="R163" s="131"/>
      <c r="S163" s="388"/>
      <c r="T163" s="389"/>
      <c r="U163" s="136"/>
    </row>
    <row r="164" spans="1:21" x14ac:dyDescent="0.25">
      <c r="A164" s="304"/>
      <c r="B164" s="9"/>
      <c r="C164" s="6"/>
      <c r="D164" s="6"/>
      <c r="E164" s="6"/>
      <c r="F164" s="9"/>
      <c r="G164" s="6"/>
      <c r="H164" s="6"/>
      <c r="I164" s="9"/>
      <c r="J164" s="9"/>
      <c r="K164" s="6"/>
      <c r="L164" s="6"/>
      <c r="M164" s="6"/>
      <c r="N164" s="6"/>
      <c r="O164" s="6"/>
      <c r="P164" s="6"/>
      <c r="Q164" s="6"/>
      <c r="R164" s="6"/>
      <c r="S164" s="305"/>
      <c r="T164" s="305"/>
      <c r="U164" s="10"/>
    </row>
    <row r="165" spans="1:21" ht="27.75" x14ac:dyDescent="0.25">
      <c r="A165" s="426" t="s">
        <v>10</v>
      </c>
      <c r="B165" s="734" t="s">
        <v>121</v>
      </c>
      <c r="C165" s="734"/>
      <c r="E165" s="786" t="s">
        <v>271</v>
      </c>
      <c r="F165" s="786"/>
      <c r="G165" s="736">
        <f>VLOOKUP(B165,'Urbano.Piano inv. forn'!D148:AB167,3,FALSE())</f>
        <v>0</v>
      </c>
      <c r="H165" s="736"/>
      <c r="I165" s="1"/>
      <c r="J165" s="786" t="s">
        <v>272</v>
      </c>
      <c r="K165" s="786"/>
      <c r="L165" s="736">
        <f>VLOOKUP(B165,'Urbano.Piano inv. forn'!$D$148:$H$167,4,FALSE())</f>
        <v>0</v>
      </c>
      <c r="M165" s="736"/>
      <c r="O165" s="427" t="s">
        <v>273</v>
      </c>
      <c r="P165" s="308"/>
      <c r="R165" s="428" t="s">
        <v>274</v>
      </c>
      <c r="S165" s="727"/>
      <c r="T165" s="727"/>
      <c r="U165" s="13"/>
    </row>
    <row r="166" spans="1:21" x14ac:dyDescent="0.25">
      <c r="A166" s="310"/>
      <c r="B166" s="311"/>
      <c r="C166" s="311"/>
      <c r="E166" s="312"/>
      <c r="F166" s="312"/>
      <c r="G166" s="313"/>
      <c r="H166" s="313"/>
      <c r="I166" s="1"/>
      <c r="J166" s="312"/>
      <c r="K166" s="312"/>
      <c r="L166" s="313"/>
      <c r="M166" s="313"/>
      <c r="O166" s="314"/>
      <c r="R166" s="295"/>
      <c r="S166" s="315"/>
      <c r="U166" s="316"/>
    </row>
    <row r="167" spans="1:21" ht="36" customHeight="1" x14ac:dyDescent="0.25">
      <c r="A167" s="782" t="s">
        <v>15</v>
      </c>
      <c r="B167" s="782"/>
      <c r="C167" s="782"/>
      <c r="D167" s="782"/>
      <c r="E167" s="729">
        <f>VLOOKUP(B165,'Urbano.Piano inv. forn'!$D$148:$V$167,17,FALSE())</f>
        <v>0</v>
      </c>
      <c r="F167" s="729"/>
      <c r="G167" s="729"/>
      <c r="H167" s="729"/>
      <c r="I167" s="1"/>
      <c r="J167" s="783" t="s">
        <v>61</v>
      </c>
      <c r="K167" s="783"/>
      <c r="L167" s="729">
        <f>VLOOKUP(B165,'Urbano.Piano inv. forn'!$D$148:$V$167,19,FALSE())</f>
        <v>0</v>
      </c>
      <c r="M167" s="729"/>
      <c r="N167" s="317"/>
      <c r="O167" s="428" t="s">
        <v>17</v>
      </c>
      <c r="P167" s="319">
        <f>L167+E167</f>
        <v>0</v>
      </c>
      <c r="R167" s="428" t="s">
        <v>275</v>
      </c>
      <c r="S167" s="727"/>
      <c r="T167" s="727"/>
      <c r="U167" s="316"/>
    </row>
    <row r="168" spans="1:21" x14ac:dyDescent="0.25">
      <c r="A168" s="320"/>
      <c r="B168" s="321"/>
      <c r="C168" s="321"/>
      <c r="D168" s="321"/>
      <c r="E168" s="322"/>
      <c r="F168" s="322"/>
      <c r="G168" s="322"/>
      <c r="H168" s="322"/>
      <c r="I168" s="1"/>
      <c r="J168" s="312"/>
      <c r="K168" s="312"/>
      <c r="L168" s="322"/>
      <c r="M168" s="322"/>
      <c r="N168" s="317"/>
      <c r="O168" s="295"/>
      <c r="P168" s="317"/>
      <c r="R168" s="295"/>
      <c r="S168" s="323"/>
      <c r="T168" s="323"/>
      <c r="U168" s="13"/>
    </row>
    <row r="169" spans="1:21" ht="46.35" customHeight="1" x14ac:dyDescent="0.25">
      <c r="A169" s="784" t="s">
        <v>276</v>
      </c>
      <c r="B169" s="785" t="s">
        <v>277</v>
      </c>
      <c r="C169" s="785" t="s">
        <v>278</v>
      </c>
      <c r="D169" s="429" t="s">
        <v>279</v>
      </c>
      <c r="E169" s="430" t="s">
        <v>280</v>
      </c>
      <c r="F169" s="429" t="s">
        <v>281</v>
      </c>
      <c r="G169" s="429" t="s">
        <v>282</v>
      </c>
      <c r="H169" s="431" t="s">
        <v>235</v>
      </c>
      <c r="I169" s="431" t="s">
        <v>283</v>
      </c>
      <c r="J169" s="431" t="s">
        <v>284</v>
      </c>
      <c r="K169" s="431" t="s">
        <v>285</v>
      </c>
      <c r="L169" s="431" t="s">
        <v>286</v>
      </c>
      <c r="M169" s="431" t="s">
        <v>287</v>
      </c>
      <c r="N169" s="431" t="s">
        <v>288</v>
      </c>
      <c r="O169" s="431" t="s">
        <v>289</v>
      </c>
      <c r="P169" s="431" t="s">
        <v>290</v>
      </c>
      <c r="Q169" s="431" t="s">
        <v>291</v>
      </c>
      <c r="R169" s="431" t="s">
        <v>292</v>
      </c>
      <c r="S169" s="431" t="s">
        <v>293</v>
      </c>
      <c r="T169" s="436" t="s">
        <v>294</v>
      </c>
      <c r="U169" s="328"/>
    </row>
    <row r="170" spans="1:21" ht="24" x14ac:dyDescent="0.25">
      <c r="A170" s="784"/>
      <c r="B170" s="785"/>
      <c r="C170" s="785"/>
      <c r="D170" s="432" t="s">
        <v>295</v>
      </c>
      <c r="E170" s="432" t="s">
        <v>296</v>
      </c>
      <c r="F170" s="432" t="s">
        <v>297</v>
      </c>
      <c r="G170" s="432" t="s">
        <v>297</v>
      </c>
      <c r="H170" s="432" t="s">
        <v>118</v>
      </c>
      <c r="I170" s="432" t="s">
        <v>34</v>
      </c>
      <c r="J170" s="432" t="s">
        <v>299</v>
      </c>
      <c r="K170" s="432" t="s">
        <v>300</v>
      </c>
      <c r="L170" s="432" t="s">
        <v>301</v>
      </c>
      <c r="M170" s="432" t="s">
        <v>300</v>
      </c>
      <c r="N170" s="432" t="s">
        <v>302</v>
      </c>
      <c r="O170" s="432" t="s">
        <v>266</v>
      </c>
      <c r="P170" s="432" t="s">
        <v>303</v>
      </c>
      <c r="Q170" s="432" t="s">
        <v>304</v>
      </c>
      <c r="R170" s="432" t="s">
        <v>305</v>
      </c>
      <c r="S170" s="432" t="s">
        <v>305</v>
      </c>
      <c r="T170" s="437"/>
      <c r="U170" s="328"/>
    </row>
    <row r="171" spans="1:21" x14ac:dyDescent="0.25">
      <c r="A171" s="781" t="str">
        <f>B165</f>
        <v>urb.d.3</v>
      </c>
      <c r="B171" s="433">
        <v>1</v>
      </c>
      <c r="C171" s="333"/>
      <c r="D171" s="334"/>
      <c r="E171" s="334"/>
      <c r="F171" s="333"/>
      <c r="G171" s="335"/>
      <c r="H171" s="336"/>
      <c r="I171" s="337"/>
      <c r="J171" s="338"/>
      <c r="K171" s="339"/>
      <c r="L171" s="337"/>
      <c r="M171" s="339"/>
      <c r="N171" s="340"/>
      <c r="O171" s="340"/>
      <c r="P171" s="337"/>
      <c r="Q171" s="337"/>
      <c r="R171" s="337"/>
      <c r="S171" s="341"/>
      <c r="T171" s="342"/>
      <c r="U171" s="13"/>
    </row>
    <row r="172" spans="1:21" x14ac:dyDescent="0.25">
      <c r="A172" s="781"/>
      <c r="B172" s="434">
        <v>2</v>
      </c>
      <c r="C172" s="344"/>
      <c r="D172" s="345"/>
      <c r="E172" s="345"/>
      <c r="F172" s="344"/>
      <c r="G172" s="346"/>
      <c r="H172" s="344"/>
      <c r="I172" s="347"/>
      <c r="J172" s="348"/>
      <c r="K172" s="349"/>
      <c r="L172" s="347"/>
      <c r="M172" s="349"/>
      <c r="N172" s="350"/>
      <c r="O172" s="350"/>
      <c r="P172" s="347"/>
      <c r="Q172" s="347" t="s">
        <v>306</v>
      </c>
      <c r="R172" s="347"/>
      <c r="S172" s="351"/>
      <c r="T172" s="352"/>
      <c r="U172" s="13"/>
    </row>
    <row r="173" spans="1:21" x14ac:dyDescent="0.25">
      <c r="A173" s="781"/>
      <c r="B173" s="434">
        <v>3</v>
      </c>
      <c r="C173" s="344"/>
      <c r="D173" s="345"/>
      <c r="E173" s="345"/>
      <c r="F173" s="344"/>
      <c r="G173" s="346"/>
      <c r="H173" s="344"/>
      <c r="I173" s="347"/>
      <c r="J173" s="348"/>
      <c r="K173" s="349"/>
      <c r="L173" s="347"/>
      <c r="M173" s="349"/>
      <c r="N173" s="350"/>
      <c r="O173" s="350"/>
      <c r="P173" s="347"/>
      <c r="Q173" s="347"/>
      <c r="R173" s="347"/>
      <c r="S173" s="351"/>
      <c r="T173" s="352"/>
      <c r="U173" s="13"/>
    </row>
    <row r="174" spans="1:21" x14ac:dyDescent="0.25">
      <c r="A174" s="781"/>
      <c r="B174" s="434">
        <v>4</v>
      </c>
      <c r="C174" s="344"/>
      <c r="D174" s="345"/>
      <c r="E174" s="345"/>
      <c r="F174" s="344"/>
      <c r="G174" s="346"/>
      <c r="H174" s="344"/>
      <c r="I174" s="347"/>
      <c r="J174" s="348"/>
      <c r="K174" s="349"/>
      <c r="L174" s="347"/>
      <c r="M174" s="349"/>
      <c r="N174" s="350"/>
      <c r="O174" s="350"/>
      <c r="P174" s="347"/>
      <c r="Q174" s="347"/>
      <c r="R174" s="347"/>
      <c r="S174" s="351"/>
      <c r="T174" s="352"/>
      <c r="U174" s="13"/>
    </row>
    <row r="175" spans="1:21" x14ac:dyDescent="0.25">
      <c r="A175" s="781"/>
      <c r="B175" s="434">
        <v>5</v>
      </c>
      <c r="C175" s="344"/>
      <c r="D175" s="345"/>
      <c r="E175" s="345"/>
      <c r="F175" s="344"/>
      <c r="G175" s="346"/>
      <c r="H175" s="344"/>
      <c r="I175" s="347"/>
      <c r="J175" s="348"/>
      <c r="K175" s="349"/>
      <c r="L175" s="347"/>
      <c r="M175" s="349"/>
      <c r="N175" s="350"/>
      <c r="O175" s="350"/>
      <c r="P175" s="347"/>
      <c r="Q175" s="347"/>
      <c r="R175" s="347"/>
      <c r="S175" s="351"/>
      <c r="T175" s="352"/>
      <c r="U175" s="13"/>
    </row>
    <row r="176" spans="1:21" x14ac:dyDescent="0.25">
      <c r="A176" s="781"/>
      <c r="B176" s="434">
        <v>6</v>
      </c>
      <c r="C176" s="344"/>
      <c r="D176" s="345"/>
      <c r="E176" s="345"/>
      <c r="F176" s="344"/>
      <c r="G176" s="346"/>
      <c r="H176" s="344"/>
      <c r="I176" s="347"/>
      <c r="J176" s="348"/>
      <c r="K176" s="349"/>
      <c r="L176" s="347"/>
      <c r="M176" s="349"/>
      <c r="N176" s="350"/>
      <c r="O176" s="350"/>
      <c r="P176" s="347"/>
      <c r="Q176" s="347"/>
      <c r="R176" s="347"/>
      <c r="S176" s="351"/>
      <c r="T176" s="352"/>
      <c r="U176" s="13"/>
    </row>
    <row r="177" spans="1:21" x14ac:dyDescent="0.25">
      <c r="A177" s="781"/>
      <c r="B177" s="434">
        <v>7</v>
      </c>
      <c r="C177" s="344"/>
      <c r="D177" s="345"/>
      <c r="E177" s="345"/>
      <c r="F177" s="344"/>
      <c r="G177" s="346"/>
      <c r="H177" s="344"/>
      <c r="I177" s="347"/>
      <c r="J177" s="348"/>
      <c r="K177" s="349"/>
      <c r="L177" s="347"/>
      <c r="M177" s="349"/>
      <c r="N177" s="350"/>
      <c r="O177" s="350"/>
      <c r="P177" s="347"/>
      <c r="Q177" s="347"/>
      <c r="R177" s="347"/>
      <c r="S177" s="351"/>
      <c r="T177" s="352"/>
      <c r="U177" s="13"/>
    </row>
    <row r="178" spans="1:21" x14ac:dyDescent="0.25">
      <c r="A178" s="781"/>
      <c r="B178" s="434">
        <v>8</v>
      </c>
      <c r="C178" s="344"/>
      <c r="D178" s="345"/>
      <c r="E178" s="345"/>
      <c r="F178" s="344"/>
      <c r="G178" s="346"/>
      <c r="H178" s="344"/>
      <c r="I178" s="347"/>
      <c r="J178" s="348"/>
      <c r="K178" s="349"/>
      <c r="L178" s="347"/>
      <c r="M178" s="349"/>
      <c r="N178" s="350"/>
      <c r="O178" s="350"/>
      <c r="P178" s="347"/>
      <c r="Q178" s="347"/>
      <c r="R178" s="347"/>
      <c r="S178" s="351"/>
      <c r="T178" s="352"/>
      <c r="U178" s="13"/>
    </row>
    <row r="179" spans="1:21" x14ac:dyDescent="0.25">
      <c r="A179" s="781"/>
      <c r="B179" s="434">
        <v>9</v>
      </c>
      <c r="C179" s="344"/>
      <c r="D179" s="345"/>
      <c r="E179" s="345"/>
      <c r="F179" s="344"/>
      <c r="G179" s="346"/>
      <c r="H179" s="344"/>
      <c r="I179" s="347"/>
      <c r="J179" s="348"/>
      <c r="K179" s="349"/>
      <c r="L179" s="347"/>
      <c r="M179" s="349"/>
      <c r="N179" s="350"/>
      <c r="O179" s="350"/>
      <c r="P179" s="347"/>
      <c r="Q179" s="347"/>
      <c r="R179" s="347"/>
      <c r="S179" s="351"/>
      <c r="T179" s="352"/>
      <c r="U179" s="13"/>
    </row>
    <row r="180" spans="1:21" x14ac:dyDescent="0.25">
      <c r="A180" s="781"/>
      <c r="B180" s="435">
        <v>10</v>
      </c>
      <c r="C180" s="354"/>
      <c r="D180" s="355"/>
      <c r="E180" s="355"/>
      <c r="F180" s="354"/>
      <c r="G180" s="356"/>
      <c r="H180" s="354"/>
      <c r="I180" s="357"/>
      <c r="J180" s="358"/>
      <c r="K180" s="359"/>
      <c r="L180" s="357"/>
      <c r="M180" s="359"/>
      <c r="N180" s="390"/>
      <c r="O180" s="390"/>
      <c r="P180" s="357"/>
      <c r="Q180" s="357"/>
      <c r="R180" s="357"/>
      <c r="S180" s="363"/>
      <c r="T180" s="364"/>
      <c r="U180" s="13"/>
    </row>
    <row r="181" spans="1:21" ht="24.75" x14ac:dyDescent="0.25">
      <c r="A181" s="310"/>
      <c r="B181" s="295"/>
      <c r="C181" s="295"/>
      <c r="D181" s="295"/>
      <c r="E181" s="368" t="s">
        <v>307</v>
      </c>
      <c r="F181" s="369">
        <f>COUNTA(F171:F180)</f>
        <v>0</v>
      </c>
      <c r="G181" s="370">
        <f>COUNTA(G171:G180)</f>
        <v>0</v>
      </c>
      <c r="H181" s="375"/>
      <c r="I181" s="375"/>
      <c r="J181" s="376"/>
      <c r="K181" s="375"/>
      <c r="L181" s="724" t="s">
        <v>308</v>
      </c>
      <c r="M181" s="724"/>
      <c r="N181" s="373">
        <f>SUM(N171:N180)</f>
        <v>0</v>
      </c>
      <c r="O181" s="374">
        <f>SUM(O171:O180)</f>
        <v>0</v>
      </c>
      <c r="P181" s="295"/>
      <c r="R181" s="295"/>
      <c r="S181" s="314"/>
      <c r="T181" s="379"/>
      <c r="U181" s="380"/>
    </row>
    <row r="182" spans="1:21" ht="25.5" customHeight="1" x14ac:dyDescent="0.25">
      <c r="A182" s="310"/>
      <c r="B182" s="295"/>
      <c r="C182" s="295"/>
      <c r="D182" s="295"/>
      <c r="E182" s="391"/>
      <c r="F182" s="392"/>
      <c r="G182" s="392"/>
      <c r="H182" s="375"/>
      <c r="I182" s="375"/>
      <c r="J182" s="376"/>
      <c r="K182" s="375"/>
      <c r="L182" s="725" t="s">
        <v>309</v>
      </c>
      <c r="M182" s="725"/>
      <c r="N182" s="377">
        <f>SUMIF(M171:M180,"&lt;=31/12/2025",N171:N180)</f>
        <v>0</v>
      </c>
      <c r="O182" s="378">
        <f>SUMIF(M171:M180,"&lt;=31/12/2025",O171:O180)</f>
        <v>0</v>
      </c>
      <c r="P182" s="295"/>
      <c r="R182" s="295"/>
      <c r="S182" s="314"/>
      <c r="T182" s="379"/>
      <c r="U182" s="380"/>
    </row>
    <row r="183" spans="1:21" ht="25.5" customHeight="1" x14ac:dyDescent="0.25">
      <c r="A183" s="310"/>
      <c r="B183" s="295"/>
      <c r="C183" s="295"/>
      <c r="D183" s="295"/>
      <c r="E183" s="391"/>
      <c r="F183" s="392"/>
      <c r="G183" s="392"/>
      <c r="H183" s="375"/>
      <c r="I183" s="375"/>
      <c r="J183" s="376"/>
      <c r="K183" s="375"/>
      <c r="L183" s="726" t="s">
        <v>310</v>
      </c>
      <c r="M183" s="726"/>
      <c r="N183" s="382">
        <f>SUMIF(M171:M180,"&gt;31/12/2025",N171:N180)</f>
        <v>0</v>
      </c>
      <c r="O183" s="383">
        <f>SUMIF(M171:M180,"&gt;31/12/2025",O171:O180)</f>
        <v>0</v>
      </c>
      <c r="P183" s="295"/>
      <c r="R183" s="295"/>
      <c r="S183" s="314"/>
      <c r="T183" s="379"/>
      <c r="U183" s="380"/>
    </row>
    <row r="184" spans="1:21" x14ac:dyDescent="0.25">
      <c r="A184" s="385"/>
      <c r="B184" s="294"/>
      <c r="C184" s="131"/>
      <c r="D184" s="131"/>
      <c r="E184" s="131"/>
      <c r="F184" s="294"/>
      <c r="G184" s="131"/>
      <c r="H184" s="131"/>
      <c r="I184" s="294"/>
      <c r="J184" s="294"/>
      <c r="K184" s="131"/>
      <c r="L184" s="131"/>
      <c r="M184" s="131"/>
      <c r="N184" s="131"/>
      <c r="O184" s="131"/>
      <c r="P184" s="131"/>
      <c r="Q184" s="131"/>
      <c r="R184" s="131"/>
      <c r="S184" s="388"/>
      <c r="T184" s="389"/>
      <c r="U184" s="136"/>
    </row>
    <row r="185" spans="1:21" x14ac:dyDescent="0.25">
      <c r="A185" s="304"/>
      <c r="B185" s="9"/>
      <c r="C185" s="6"/>
      <c r="D185" s="6"/>
      <c r="E185" s="6"/>
      <c r="F185" s="9"/>
      <c r="G185" s="6"/>
      <c r="H185" s="6"/>
      <c r="I185" s="9"/>
      <c r="J185" s="9"/>
      <c r="K185" s="6"/>
      <c r="L185" s="6"/>
      <c r="M185" s="6"/>
      <c r="N185" s="6"/>
      <c r="O185" s="6"/>
      <c r="P185" s="6"/>
      <c r="Q185" s="6"/>
      <c r="R185" s="6"/>
      <c r="S185" s="305"/>
      <c r="T185" s="305"/>
      <c r="U185" s="10"/>
    </row>
    <row r="186" spans="1:21" ht="27.75" x14ac:dyDescent="0.25">
      <c r="A186" s="426" t="s">
        <v>10</v>
      </c>
      <c r="B186" s="734" t="s">
        <v>121</v>
      </c>
      <c r="C186" s="734"/>
      <c r="E186" s="786" t="s">
        <v>271</v>
      </c>
      <c r="F186" s="786"/>
      <c r="G186" s="736">
        <f>VLOOKUP(B186,'Urbano.Piano inv. forn'!D148:AB167,3,FALSE())</f>
        <v>0</v>
      </c>
      <c r="H186" s="736"/>
      <c r="I186" s="1"/>
      <c r="J186" s="786" t="s">
        <v>272</v>
      </c>
      <c r="K186" s="786"/>
      <c r="L186" s="736">
        <f>VLOOKUP(B186,'Urbano.Piano inv. forn'!$D$148:$H$167,4,FALSE())</f>
        <v>0</v>
      </c>
      <c r="M186" s="736"/>
      <c r="O186" s="427" t="s">
        <v>273</v>
      </c>
      <c r="P186" s="308"/>
      <c r="R186" s="428" t="s">
        <v>274</v>
      </c>
      <c r="S186" s="727"/>
      <c r="T186" s="727"/>
      <c r="U186" s="13"/>
    </row>
    <row r="187" spans="1:21" x14ac:dyDescent="0.25">
      <c r="A187" s="310"/>
      <c r="B187" s="311"/>
      <c r="C187" s="311"/>
      <c r="E187" s="312"/>
      <c r="F187" s="312"/>
      <c r="G187" s="313"/>
      <c r="H187" s="313"/>
      <c r="I187" s="1"/>
      <c r="J187" s="312"/>
      <c r="K187" s="312"/>
      <c r="L187" s="313"/>
      <c r="M187" s="313"/>
      <c r="O187" s="314"/>
      <c r="R187" s="295"/>
      <c r="S187" s="315"/>
      <c r="U187" s="316"/>
    </row>
    <row r="188" spans="1:21" ht="29.25" customHeight="1" x14ac:dyDescent="0.25">
      <c r="A188" s="782" t="s">
        <v>15</v>
      </c>
      <c r="B188" s="782"/>
      <c r="C188" s="782"/>
      <c r="D188" s="782"/>
      <c r="E188" s="729">
        <f>VLOOKUP(B186,'Urbano.Piano inv. forn'!$D$148:$V$167,17,FALSE())</f>
        <v>0</v>
      </c>
      <c r="F188" s="729"/>
      <c r="G188" s="729"/>
      <c r="H188" s="729"/>
      <c r="I188" s="1"/>
      <c r="J188" s="783" t="s">
        <v>61</v>
      </c>
      <c r="K188" s="783"/>
      <c r="L188" s="729">
        <f>VLOOKUP(B186,'Urbano.Piano inv. forn'!$D$148:$V$167,19,FALSE())</f>
        <v>0</v>
      </c>
      <c r="M188" s="729"/>
      <c r="N188" s="317"/>
      <c r="O188" s="428" t="s">
        <v>17</v>
      </c>
      <c r="P188" s="319">
        <f>L188+E188</f>
        <v>0</v>
      </c>
      <c r="R188" s="428" t="s">
        <v>275</v>
      </c>
      <c r="S188" s="727"/>
      <c r="T188" s="727"/>
      <c r="U188" s="316"/>
    </row>
    <row r="189" spans="1:21" x14ac:dyDescent="0.25">
      <c r="A189" s="320"/>
      <c r="B189" s="321"/>
      <c r="C189" s="321"/>
      <c r="D189" s="321"/>
      <c r="E189" s="322"/>
      <c r="F189" s="322"/>
      <c r="G189" s="322"/>
      <c r="H189" s="322"/>
      <c r="I189" s="1"/>
      <c r="J189" s="312"/>
      <c r="K189" s="312"/>
      <c r="L189" s="322"/>
      <c r="M189" s="322"/>
      <c r="N189" s="317"/>
      <c r="O189" s="295"/>
      <c r="P189" s="317"/>
      <c r="R189" s="295"/>
      <c r="S189" s="323"/>
      <c r="T189" s="323"/>
      <c r="U189" s="13"/>
    </row>
    <row r="190" spans="1:21" ht="46.35" customHeight="1" x14ac:dyDescent="0.25">
      <c r="A190" s="784" t="s">
        <v>276</v>
      </c>
      <c r="B190" s="785" t="s">
        <v>277</v>
      </c>
      <c r="C190" s="785" t="s">
        <v>278</v>
      </c>
      <c r="D190" s="429" t="s">
        <v>279</v>
      </c>
      <c r="E190" s="430" t="s">
        <v>280</v>
      </c>
      <c r="F190" s="429" t="s">
        <v>281</v>
      </c>
      <c r="G190" s="429" t="s">
        <v>282</v>
      </c>
      <c r="H190" s="431" t="s">
        <v>235</v>
      </c>
      <c r="I190" s="431" t="s">
        <v>283</v>
      </c>
      <c r="J190" s="431" t="s">
        <v>284</v>
      </c>
      <c r="K190" s="431" t="s">
        <v>285</v>
      </c>
      <c r="L190" s="431" t="s">
        <v>286</v>
      </c>
      <c r="M190" s="431" t="s">
        <v>287</v>
      </c>
      <c r="N190" s="431" t="s">
        <v>288</v>
      </c>
      <c r="O190" s="431" t="s">
        <v>289</v>
      </c>
      <c r="P190" s="431" t="s">
        <v>290</v>
      </c>
      <c r="Q190" s="431" t="s">
        <v>291</v>
      </c>
      <c r="R190" s="431" t="s">
        <v>292</v>
      </c>
      <c r="S190" s="431" t="s">
        <v>293</v>
      </c>
      <c r="T190" s="436" t="s">
        <v>294</v>
      </c>
      <c r="U190" s="328"/>
    </row>
    <row r="191" spans="1:21" ht="24" x14ac:dyDescent="0.25">
      <c r="A191" s="784"/>
      <c r="B191" s="785"/>
      <c r="C191" s="785"/>
      <c r="D191" s="432" t="s">
        <v>295</v>
      </c>
      <c r="E191" s="432" t="s">
        <v>296</v>
      </c>
      <c r="F191" s="432" t="s">
        <v>297</v>
      </c>
      <c r="G191" s="432" t="s">
        <v>297</v>
      </c>
      <c r="H191" s="432" t="s">
        <v>118</v>
      </c>
      <c r="I191" s="432" t="s">
        <v>34</v>
      </c>
      <c r="J191" s="432" t="s">
        <v>299</v>
      </c>
      <c r="K191" s="432" t="s">
        <v>300</v>
      </c>
      <c r="L191" s="432" t="s">
        <v>301</v>
      </c>
      <c r="M191" s="432" t="s">
        <v>300</v>
      </c>
      <c r="N191" s="432" t="s">
        <v>302</v>
      </c>
      <c r="O191" s="432" t="s">
        <v>266</v>
      </c>
      <c r="P191" s="432" t="s">
        <v>303</v>
      </c>
      <c r="Q191" s="432" t="s">
        <v>304</v>
      </c>
      <c r="R191" s="432" t="s">
        <v>305</v>
      </c>
      <c r="S191" s="432" t="s">
        <v>305</v>
      </c>
      <c r="T191" s="437"/>
      <c r="U191" s="328"/>
    </row>
    <row r="192" spans="1:21" x14ac:dyDescent="0.25">
      <c r="A192" s="781" t="str">
        <f>B186</f>
        <v>urb.d.3</v>
      </c>
      <c r="B192" s="433">
        <v>1</v>
      </c>
      <c r="C192" s="333"/>
      <c r="D192" s="334"/>
      <c r="E192" s="334"/>
      <c r="F192" s="333"/>
      <c r="G192" s="335"/>
      <c r="H192" s="336"/>
      <c r="I192" s="337"/>
      <c r="J192" s="338"/>
      <c r="K192" s="339"/>
      <c r="L192" s="337"/>
      <c r="M192" s="339"/>
      <c r="N192" s="340"/>
      <c r="O192" s="340"/>
      <c r="P192" s="337"/>
      <c r="Q192" s="337"/>
      <c r="R192" s="337"/>
      <c r="S192" s="341"/>
      <c r="T192" s="342"/>
      <c r="U192" s="13"/>
    </row>
    <row r="193" spans="1:21" x14ac:dyDescent="0.25">
      <c r="A193" s="781"/>
      <c r="B193" s="434">
        <v>2</v>
      </c>
      <c r="C193" s="344"/>
      <c r="D193" s="345"/>
      <c r="E193" s="345"/>
      <c r="F193" s="344"/>
      <c r="G193" s="346"/>
      <c r="H193" s="344"/>
      <c r="I193" s="347"/>
      <c r="J193" s="348"/>
      <c r="K193" s="349"/>
      <c r="L193" s="347"/>
      <c r="M193" s="349"/>
      <c r="N193" s="350"/>
      <c r="O193" s="350"/>
      <c r="P193" s="347"/>
      <c r="Q193" s="347" t="s">
        <v>306</v>
      </c>
      <c r="R193" s="347"/>
      <c r="S193" s="351"/>
      <c r="T193" s="352"/>
      <c r="U193" s="13"/>
    </row>
    <row r="194" spans="1:21" x14ac:dyDescent="0.25">
      <c r="A194" s="781"/>
      <c r="B194" s="434">
        <v>3</v>
      </c>
      <c r="C194" s="344"/>
      <c r="D194" s="345"/>
      <c r="E194" s="345"/>
      <c r="F194" s="344"/>
      <c r="G194" s="346"/>
      <c r="H194" s="344"/>
      <c r="I194" s="347"/>
      <c r="J194" s="348"/>
      <c r="K194" s="349"/>
      <c r="L194" s="347"/>
      <c r="M194" s="349"/>
      <c r="N194" s="350"/>
      <c r="O194" s="350"/>
      <c r="P194" s="347"/>
      <c r="Q194" s="347"/>
      <c r="R194" s="347"/>
      <c r="S194" s="351"/>
      <c r="T194" s="352"/>
      <c r="U194" s="13"/>
    </row>
    <row r="195" spans="1:21" x14ac:dyDescent="0.25">
      <c r="A195" s="781"/>
      <c r="B195" s="434">
        <v>4</v>
      </c>
      <c r="C195" s="344"/>
      <c r="D195" s="345"/>
      <c r="E195" s="345"/>
      <c r="F195" s="344"/>
      <c r="G195" s="346"/>
      <c r="H195" s="344"/>
      <c r="I195" s="347"/>
      <c r="J195" s="348"/>
      <c r="K195" s="349"/>
      <c r="L195" s="347"/>
      <c r="M195" s="349"/>
      <c r="N195" s="350"/>
      <c r="O195" s="350"/>
      <c r="P195" s="347"/>
      <c r="Q195" s="347"/>
      <c r="R195" s="347"/>
      <c r="S195" s="351"/>
      <c r="T195" s="352"/>
      <c r="U195" s="13"/>
    </row>
    <row r="196" spans="1:21" x14ac:dyDescent="0.25">
      <c r="A196" s="781"/>
      <c r="B196" s="434">
        <v>5</v>
      </c>
      <c r="C196" s="344"/>
      <c r="D196" s="345"/>
      <c r="E196" s="345"/>
      <c r="F196" s="344"/>
      <c r="G196" s="346"/>
      <c r="H196" s="344"/>
      <c r="I196" s="347"/>
      <c r="J196" s="348"/>
      <c r="K196" s="349"/>
      <c r="L196" s="347"/>
      <c r="M196" s="349"/>
      <c r="N196" s="350"/>
      <c r="O196" s="350"/>
      <c r="P196" s="347"/>
      <c r="Q196" s="347"/>
      <c r="R196" s="347"/>
      <c r="S196" s="351"/>
      <c r="T196" s="352"/>
      <c r="U196" s="13"/>
    </row>
    <row r="197" spans="1:21" x14ac:dyDescent="0.25">
      <c r="A197" s="781"/>
      <c r="B197" s="434">
        <v>6</v>
      </c>
      <c r="C197" s="344"/>
      <c r="D197" s="345"/>
      <c r="E197" s="345"/>
      <c r="F197" s="344"/>
      <c r="G197" s="346"/>
      <c r="H197" s="344"/>
      <c r="I197" s="347"/>
      <c r="J197" s="348"/>
      <c r="K197" s="349"/>
      <c r="L197" s="347"/>
      <c r="M197" s="349"/>
      <c r="N197" s="350"/>
      <c r="O197" s="350"/>
      <c r="P197" s="347"/>
      <c r="Q197" s="347"/>
      <c r="R197" s="347"/>
      <c r="S197" s="351"/>
      <c r="T197" s="352"/>
      <c r="U197" s="13"/>
    </row>
    <row r="198" spans="1:21" x14ac:dyDescent="0.25">
      <c r="A198" s="781"/>
      <c r="B198" s="434">
        <v>7</v>
      </c>
      <c r="C198" s="344"/>
      <c r="D198" s="345"/>
      <c r="E198" s="345"/>
      <c r="F198" s="344"/>
      <c r="G198" s="346"/>
      <c r="H198" s="344"/>
      <c r="I198" s="347"/>
      <c r="J198" s="348"/>
      <c r="K198" s="349"/>
      <c r="L198" s="347"/>
      <c r="M198" s="349"/>
      <c r="N198" s="350"/>
      <c r="O198" s="350"/>
      <c r="P198" s="347"/>
      <c r="Q198" s="347"/>
      <c r="R198" s="347"/>
      <c r="S198" s="351"/>
      <c r="T198" s="352"/>
      <c r="U198" s="13"/>
    </row>
    <row r="199" spans="1:21" x14ac:dyDescent="0.25">
      <c r="A199" s="781"/>
      <c r="B199" s="434">
        <v>8</v>
      </c>
      <c r="C199" s="344"/>
      <c r="D199" s="345"/>
      <c r="E199" s="345"/>
      <c r="F199" s="344"/>
      <c r="G199" s="346"/>
      <c r="H199" s="344"/>
      <c r="I199" s="347"/>
      <c r="J199" s="348"/>
      <c r="K199" s="349"/>
      <c r="L199" s="347"/>
      <c r="M199" s="349"/>
      <c r="N199" s="350"/>
      <c r="O199" s="350"/>
      <c r="P199" s="347"/>
      <c r="Q199" s="347"/>
      <c r="R199" s="347"/>
      <c r="S199" s="351"/>
      <c r="T199" s="352"/>
      <c r="U199" s="13"/>
    </row>
    <row r="200" spans="1:21" x14ac:dyDescent="0.25">
      <c r="A200" s="781"/>
      <c r="B200" s="434">
        <v>9</v>
      </c>
      <c r="C200" s="344"/>
      <c r="D200" s="345"/>
      <c r="E200" s="345"/>
      <c r="F200" s="344"/>
      <c r="G200" s="346"/>
      <c r="H200" s="344"/>
      <c r="I200" s="347"/>
      <c r="J200" s="348"/>
      <c r="K200" s="349"/>
      <c r="L200" s="347"/>
      <c r="M200" s="349"/>
      <c r="N200" s="350"/>
      <c r="O200" s="350"/>
      <c r="P200" s="347"/>
      <c r="Q200" s="347"/>
      <c r="R200" s="347"/>
      <c r="S200" s="351"/>
      <c r="T200" s="352"/>
      <c r="U200" s="13"/>
    </row>
    <row r="201" spans="1:21" x14ac:dyDescent="0.25">
      <c r="A201" s="781"/>
      <c r="B201" s="435">
        <v>10</v>
      </c>
      <c r="C201" s="354"/>
      <c r="D201" s="355"/>
      <c r="E201" s="355"/>
      <c r="F201" s="354"/>
      <c r="G201" s="356"/>
      <c r="H201" s="354"/>
      <c r="I201" s="357"/>
      <c r="J201" s="358"/>
      <c r="K201" s="359"/>
      <c r="L201" s="357"/>
      <c r="M201" s="359"/>
      <c r="N201" s="390"/>
      <c r="O201" s="390"/>
      <c r="P201" s="357"/>
      <c r="Q201" s="357"/>
      <c r="R201" s="357"/>
      <c r="S201" s="363"/>
      <c r="T201" s="364"/>
      <c r="U201" s="13"/>
    </row>
    <row r="202" spans="1:21" ht="24.75" x14ac:dyDescent="0.25">
      <c r="A202" s="310"/>
      <c r="B202" s="295"/>
      <c r="C202" s="295"/>
      <c r="D202" s="295"/>
      <c r="E202" s="368" t="s">
        <v>307</v>
      </c>
      <c r="F202" s="369">
        <f>COUNTA(F192:F201)</f>
        <v>0</v>
      </c>
      <c r="G202" s="370">
        <f>COUNTA(G192:G201)</f>
        <v>0</v>
      </c>
      <c r="H202" s="375"/>
      <c r="I202" s="375"/>
      <c r="J202" s="376"/>
      <c r="K202" s="375"/>
      <c r="L202" s="724" t="s">
        <v>308</v>
      </c>
      <c r="M202" s="724"/>
      <c r="N202" s="373">
        <f>SUM(N192:N201)</f>
        <v>0</v>
      </c>
      <c r="O202" s="374">
        <f>SUM(O192:O201)</f>
        <v>0</v>
      </c>
      <c r="P202" s="295"/>
      <c r="R202" s="295"/>
      <c r="S202" s="314"/>
      <c r="T202" s="379"/>
      <c r="U202" s="380"/>
    </row>
    <row r="203" spans="1:21" ht="29.25" customHeight="1" x14ac:dyDescent="0.25">
      <c r="A203" s="310"/>
      <c r="B203" s="295"/>
      <c r="C203" s="295"/>
      <c r="D203" s="295"/>
      <c r="E203" s="391"/>
      <c r="F203" s="392"/>
      <c r="G203" s="392"/>
      <c r="H203" s="375"/>
      <c r="I203" s="375"/>
      <c r="J203" s="376"/>
      <c r="K203" s="375"/>
      <c r="L203" s="725" t="s">
        <v>309</v>
      </c>
      <c r="M203" s="725"/>
      <c r="N203" s="377">
        <f>SUMIF(M192:M201,"&lt;=31/12/2025",N192:N201)</f>
        <v>0</v>
      </c>
      <c r="O203" s="378">
        <f>SUMIF(M192:M201,"&lt;=31/12/2025",O192:O201)</f>
        <v>0</v>
      </c>
      <c r="P203" s="295"/>
      <c r="R203" s="295"/>
      <c r="S203" s="314"/>
      <c r="T203" s="379"/>
      <c r="U203" s="380"/>
    </row>
    <row r="204" spans="1:21" ht="29.25" customHeight="1" x14ac:dyDescent="0.25">
      <c r="A204" s="310"/>
      <c r="B204" s="295"/>
      <c r="C204" s="295"/>
      <c r="D204" s="295"/>
      <c r="E204" s="391"/>
      <c r="F204" s="392"/>
      <c r="G204" s="392"/>
      <c r="H204" s="375"/>
      <c r="I204" s="375"/>
      <c r="J204" s="376"/>
      <c r="K204" s="375"/>
      <c r="L204" s="726" t="s">
        <v>310</v>
      </c>
      <c r="M204" s="726"/>
      <c r="N204" s="382">
        <f>SUMIF(M192:M201,"&gt;31/12/2025",N192:N201)</f>
        <v>0</v>
      </c>
      <c r="O204" s="383">
        <f>SUMIF(M192:M201,"&gt;31/12/2025",O192:O201)</f>
        <v>0</v>
      </c>
      <c r="P204" s="295"/>
      <c r="R204" s="295"/>
      <c r="S204" s="314"/>
      <c r="T204" s="379"/>
      <c r="U204" s="380"/>
    </row>
    <row r="205" spans="1:21" x14ac:dyDescent="0.25">
      <c r="A205" s="385"/>
      <c r="B205" s="294"/>
      <c r="C205" s="131"/>
      <c r="D205" s="131"/>
      <c r="E205" s="131"/>
      <c r="F205" s="294"/>
      <c r="G205" s="131"/>
      <c r="H205" s="131"/>
      <c r="I205" s="294"/>
      <c r="J205" s="294"/>
      <c r="K205" s="131"/>
      <c r="L205" s="131"/>
      <c r="M205" s="131"/>
      <c r="N205" s="131"/>
      <c r="O205" s="131"/>
      <c r="P205" s="131"/>
      <c r="Q205" s="131"/>
      <c r="R205" s="131"/>
      <c r="S205" s="388"/>
      <c r="T205" s="389"/>
      <c r="U205" s="136"/>
    </row>
    <row r="206" spans="1:21" x14ac:dyDescent="0.25">
      <c r="A206" s="304"/>
      <c r="B206" s="9"/>
      <c r="C206" s="6"/>
      <c r="D206" s="6"/>
      <c r="E206" s="6"/>
      <c r="F206" s="9"/>
      <c r="G206" s="6"/>
      <c r="H206" s="6"/>
      <c r="I206" s="9"/>
      <c r="J206" s="9"/>
      <c r="K206" s="6"/>
      <c r="L206" s="6"/>
      <c r="M206" s="6"/>
      <c r="N206" s="6"/>
      <c r="O206" s="6"/>
      <c r="P206" s="6"/>
      <c r="Q206" s="6"/>
      <c r="R206" s="6"/>
      <c r="S206" s="305"/>
      <c r="T206" s="305"/>
      <c r="U206" s="10"/>
    </row>
    <row r="207" spans="1:21" ht="27.75" x14ac:dyDescent="0.25">
      <c r="A207" s="426" t="s">
        <v>10</v>
      </c>
      <c r="B207" s="734" t="s">
        <v>121</v>
      </c>
      <c r="C207" s="734"/>
      <c r="E207" s="786" t="s">
        <v>271</v>
      </c>
      <c r="F207" s="786"/>
      <c r="G207" s="736">
        <f>VLOOKUP(B207,'Urbano.Piano inv. forn'!D148:AB167,3,FALSE())</f>
        <v>0</v>
      </c>
      <c r="H207" s="736"/>
      <c r="I207" s="1"/>
      <c r="J207" s="786" t="s">
        <v>272</v>
      </c>
      <c r="K207" s="786"/>
      <c r="L207" s="736">
        <f>VLOOKUP(B207,'Urbano.Piano inv. forn'!$D$148:$H$167,4,FALSE())</f>
        <v>0</v>
      </c>
      <c r="M207" s="736"/>
      <c r="O207" s="427" t="s">
        <v>273</v>
      </c>
      <c r="P207" s="308"/>
      <c r="R207" s="428" t="s">
        <v>274</v>
      </c>
      <c r="S207" s="727"/>
      <c r="T207" s="727"/>
      <c r="U207" s="13"/>
    </row>
    <row r="208" spans="1:21" x14ac:dyDescent="0.25">
      <c r="A208" s="310"/>
      <c r="B208" s="311"/>
      <c r="C208" s="311"/>
      <c r="E208" s="312"/>
      <c r="F208" s="312"/>
      <c r="G208" s="313"/>
      <c r="H208" s="313"/>
      <c r="I208" s="1"/>
      <c r="J208" s="312"/>
      <c r="K208" s="312"/>
      <c r="L208" s="313"/>
      <c r="M208" s="313"/>
      <c r="O208" s="314"/>
      <c r="R208" s="295"/>
      <c r="S208" s="315"/>
      <c r="U208" s="316"/>
    </row>
    <row r="209" spans="1:21" ht="27" customHeight="1" x14ac:dyDescent="0.25">
      <c r="A209" s="782" t="s">
        <v>15</v>
      </c>
      <c r="B209" s="782"/>
      <c r="C209" s="782"/>
      <c r="D209" s="782"/>
      <c r="E209" s="729">
        <f>VLOOKUP(B207,'Urbano.Piano inv. forn'!$D$148:$V$167,17,FALSE())</f>
        <v>0</v>
      </c>
      <c r="F209" s="729"/>
      <c r="G209" s="729"/>
      <c r="H209" s="729"/>
      <c r="I209" s="1"/>
      <c r="J209" s="783" t="s">
        <v>61</v>
      </c>
      <c r="K209" s="783"/>
      <c r="L209" s="729">
        <f>VLOOKUP(B207,'Urbano.Piano inv. forn'!$D$148:$V$167,19,FALSE())</f>
        <v>0</v>
      </c>
      <c r="M209" s="729"/>
      <c r="N209" s="317"/>
      <c r="O209" s="428" t="s">
        <v>17</v>
      </c>
      <c r="P209" s="319">
        <f>L209+E209</f>
        <v>0</v>
      </c>
      <c r="R209" s="428" t="s">
        <v>275</v>
      </c>
      <c r="S209" s="727"/>
      <c r="T209" s="727"/>
      <c r="U209" s="316"/>
    </row>
    <row r="210" spans="1:21" x14ac:dyDescent="0.25">
      <c r="A210" s="320"/>
      <c r="B210" s="321"/>
      <c r="C210" s="321"/>
      <c r="D210" s="321"/>
      <c r="E210" s="322"/>
      <c r="F210" s="322"/>
      <c r="G210" s="322"/>
      <c r="H210" s="322"/>
      <c r="I210" s="1"/>
      <c r="J210" s="312"/>
      <c r="K210" s="312"/>
      <c r="L210" s="322"/>
      <c r="M210" s="322"/>
      <c r="N210" s="317"/>
      <c r="O210" s="295"/>
      <c r="P210" s="317"/>
      <c r="R210" s="295"/>
      <c r="S210" s="323"/>
      <c r="T210" s="323"/>
      <c r="U210" s="13"/>
    </row>
    <row r="211" spans="1:21" ht="46.35" customHeight="1" x14ac:dyDescent="0.25">
      <c r="A211" s="784" t="s">
        <v>276</v>
      </c>
      <c r="B211" s="785" t="s">
        <v>277</v>
      </c>
      <c r="C211" s="785" t="s">
        <v>278</v>
      </c>
      <c r="D211" s="429" t="s">
        <v>279</v>
      </c>
      <c r="E211" s="430" t="s">
        <v>280</v>
      </c>
      <c r="F211" s="429" t="s">
        <v>281</v>
      </c>
      <c r="G211" s="429" t="s">
        <v>282</v>
      </c>
      <c r="H211" s="431" t="s">
        <v>235</v>
      </c>
      <c r="I211" s="431" t="s">
        <v>283</v>
      </c>
      <c r="J211" s="431" t="s">
        <v>284</v>
      </c>
      <c r="K211" s="431" t="s">
        <v>285</v>
      </c>
      <c r="L211" s="431" t="s">
        <v>286</v>
      </c>
      <c r="M211" s="431" t="s">
        <v>287</v>
      </c>
      <c r="N211" s="431" t="s">
        <v>288</v>
      </c>
      <c r="O211" s="431" t="s">
        <v>289</v>
      </c>
      <c r="P211" s="431" t="s">
        <v>290</v>
      </c>
      <c r="Q211" s="431" t="s">
        <v>291</v>
      </c>
      <c r="R211" s="431" t="s">
        <v>292</v>
      </c>
      <c r="S211" s="431" t="s">
        <v>293</v>
      </c>
      <c r="T211" s="436" t="s">
        <v>294</v>
      </c>
      <c r="U211" s="328"/>
    </row>
    <row r="212" spans="1:21" ht="24" x14ac:dyDescent="0.25">
      <c r="A212" s="784"/>
      <c r="B212" s="785"/>
      <c r="C212" s="785"/>
      <c r="D212" s="432" t="s">
        <v>295</v>
      </c>
      <c r="E212" s="432" t="s">
        <v>296</v>
      </c>
      <c r="F212" s="432" t="s">
        <v>297</v>
      </c>
      <c r="G212" s="432" t="s">
        <v>297</v>
      </c>
      <c r="H212" s="432" t="s">
        <v>118</v>
      </c>
      <c r="I212" s="432" t="s">
        <v>34</v>
      </c>
      <c r="J212" s="432" t="s">
        <v>299</v>
      </c>
      <c r="K212" s="432" t="s">
        <v>300</v>
      </c>
      <c r="L212" s="432" t="s">
        <v>301</v>
      </c>
      <c r="M212" s="432" t="s">
        <v>300</v>
      </c>
      <c r="N212" s="432" t="s">
        <v>302</v>
      </c>
      <c r="O212" s="432" t="s">
        <v>266</v>
      </c>
      <c r="P212" s="432" t="s">
        <v>303</v>
      </c>
      <c r="Q212" s="432" t="s">
        <v>304</v>
      </c>
      <c r="R212" s="432" t="s">
        <v>305</v>
      </c>
      <c r="S212" s="432" t="s">
        <v>305</v>
      </c>
      <c r="T212" s="437"/>
      <c r="U212" s="328"/>
    </row>
    <row r="213" spans="1:21" x14ac:dyDescent="0.25">
      <c r="A213" s="781" t="str">
        <f>B207</f>
        <v>urb.d.3</v>
      </c>
      <c r="B213" s="433">
        <v>1</v>
      </c>
      <c r="C213" s="333"/>
      <c r="D213" s="334"/>
      <c r="E213" s="334"/>
      <c r="F213" s="333"/>
      <c r="G213" s="335"/>
      <c r="H213" s="336"/>
      <c r="I213" s="337"/>
      <c r="J213" s="338"/>
      <c r="K213" s="339"/>
      <c r="L213" s="337"/>
      <c r="M213" s="339"/>
      <c r="N213" s="340"/>
      <c r="O213" s="340"/>
      <c r="P213" s="337"/>
      <c r="Q213" s="337"/>
      <c r="R213" s="337"/>
      <c r="S213" s="341"/>
      <c r="T213" s="342"/>
      <c r="U213" s="13"/>
    </row>
    <row r="214" spans="1:21" x14ac:dyDescent="0.25">
      <c r="A214" s="781"/>
      <c r="B214" s="434">
        <v>2</v>
      </c>
      <c r="C214" s="344"/>
      <c r="D214" s="345"/>
      <c r="E214" s="345"/>
      <c r="F214" s="344"/>
      <c r="G214" s="346"/>
      <c r="H214" s="344"/>
      <c r="I214" s="347"/>
      <c r="J214" s="348"/>
      <c r="K214" s="349"/>
      <c r="L214" s="347"/>
      <c r="M214" s="349"/>
      <c r="N214" s="350"/>
      <c r="O214" s="350"/>
      <c r="P214" s="347"/>
      <c r="Q214" s="347" t="s">
        <v>306</v>
      </c>
      <c r="R214" s="347"/>
      <c r="S214" s="351"/>
      <c r="T214" s="352"/>
      <c r="U214" s="13"/>
    </row>
    <row r="215" spans="1:21" x14ac:dyDescent="0.25">
      <c r="A215" s="781"/>
      <c r="B215" s="434">
        <v>3</v>
      </c>
      <c r="C215" s="344"/>
      <c r="D215" s="345"/>
      <c r="E215" s="345"/>
      <c r="F215" s="344"/>
      <c r="G215" s="346"/>
      <c r="H215" s="344"/>
      <c r="I215" s="347"/>
      <c r="J215" s="348"/>
      <c r="K215" s="349"/>
      <c r="L215" s="347"/>
      <c r="M215" s="349"/>
      <c r="N215" s="350"/>
      <c r="O215" s="350"/>
      <c r="P215" s="347"/>
      <c r="Q215" s="347"/>
      <c r="R215" s="347"/>
      <c r="S215" s="351"/>
      <c r="T215" s="352"/>
      <c r="U215" s="13"/>
    </row>
    <row r="216" spans="1:21" x14ac:dyDescent="0.25">
      <c r="A216" s="781"/>
      <c r="B216" s="434">
        <v>4</v>
      </c>
      <c r="C216" s="344"/>
      <c r="D216" s="345"/>
      <c r="E216" s="345"/>
      <c r="F216" s="344"/>
      <c r="G216" s="346"/>
      <c r="H216" s="344"/>
      <c r="I216" s="347"/>
      <c r="J216" s="348"/>
      <c r="K216" s="349"/>
      <c r="L216" s="347"/>
      <c r="M216" s="349"/>
      <c r="N216" s="350"/>
      <c r="O216" s="350"/>
      <c r="P216" s="347"/>
      <c r="Q216" s="347"/>
      <c r="R216" s="347"/>
      <c r="S216" s="351"/>
      <c r="T216" s="352"/>
      <c r="U216" s="13"/>
    </row>
    <row r="217" spans="1:21" x14ac:dyDescent="0.25">
      <c r="A217" s="781"/>
      <c r="B217" s="434">
        <v>5</v>
      </c>
      <c r="C217" s="344"/>
      <c r="D217" s="345"/>
      <c r="E217" s="345"/>
      <c r="F217" s="344"/>
      <c r="G217" s="346"/>
      <c r="H217" s="344"/>
      <c r="I217" s="347"/>
      <c r="J217" s="348"/>
      <c r="K217" s="349"/>
      <c r="L217" s="347"/>
      <c r="M217" s="349"/>
      <c r="N217" s="350"/>
      <c r="O217" s="350"/>
      <c r="P217" s="347"/>
      <c r="Q217" s="347"/>
      <c r="R217" s="347"/>
      <c r="S217" s="351"/>
      <c r="T217" s="352"/>
      <c r="U217" s="13"/>
    </row>
    <row r="218" spans="1:21" x14ac:dyDescent="0.25">
      <c r="A218" s="781"/>
      <c r="B218" s="434">
        <v>6</v>
      </c>
      <c r="C218" s="344"/>
      <c r="D218" s="345"/>
      <c r="E218" s="345"/>
      <c r="F218" s="344"/>
      <c r="G218" s="346"/>
      <c r="H218" s="344"/>
      <c r="I218" s="347"/>
      <c r="J218" s="348"/>
      <c r="K218" s="349"/>
      <c r="L218" s="347"/>
      <c r="M218" s="349"/>
      <c r="N218" s="350"/>
      <c r="O218" s="350"/>
      <c r="P218" s="347"/>
      <c r="Q218" s="347"/>
      <c r="R218" s="347"/>
      <c r="S218" s="351"/>
      <c r="T218" s="352"/>
      <c r="U218" s="13"/>
    </row>
    <row r="219" spans="1:21" x14ac:dyDescent="0.25">
      <c r="A219" s="781"/>
      <c r="B219" s="434">
        <v>7</v>
      </c>
      <c r="C219" s="344"/>
      <c r="D219" s="345"/>
      <c r="E219" s="345"/>
      <c r="F219" s="344"/>
      <c r="G219" s="346"/>
      <c r="H219" s="344"/>
      <c r="I219" s="347"/>
      <c r="J219" s="348"/>
      <c r="K219" s="349"/>
      <c r="L219" s="347"/>
      <c r="M219" s="349"/>
      <c r="N219" s="350"/>
      <c r="O219" s="350"/>
      <c r="P219" s="347"/>
      <c r="Q219" s="347"/>
      <c r="R219" s="347"/>
      <c r="S219" s="351"/>
      <c r="T219" s="352"/>
      <c r="U219" s="13"/>
    </row>
    <row r="220" spans="1:21" x14ac:dyDescent="0.25">
      <c r="A220" s="781"/>
      <c r="B220" s="434">
        <v>8</v>
      </c>
      <c r="C220" s="344"/>
      <c r="D220" s="345"/>
      <c r="E220" s="345"/>
      <c r="F220" s="344"/>
      <c r="G220" s="346"/>
      <c r="H220" s="344"/>
      <c r="I220" s="347"/>
      <c r="J220" s="348"/>
      <c r="K220" s="349"/>
      <c r="L220" s="347"/>
      <c r="M220" s="349"/>
      <c r="N220" s="350"/>
      <c r="O220" s="350"/>
      <c r="P220" s="347"/>
      <c r="Q220" s="347"/>
      <c r="R220" s="347"/>
      <c r="S220" s="351"/>
      <c r="T220" s="352"/>
      <c r="U220" s="13"/>
    </row>
    <row r="221" spans="1:21" x14ac:dyDescent="0.25">
      <c r="A221" s="781"/>
      <c r="B221" s="434">
        <v>9</v>
      </c>
      <c r="C221" s="344"/>
      <c r="D221" s="345"/>
      <c r="E221" s="345"/>
      <c r="F221" s="344"/>
      <c r="G221" s="346"/>
      <c r="H221" s="344"/>
      <c r="I221" s="347"/>
      <c r="J221" s="348"/>
      <c r="K221" s="349"/>
      <c r="L221" s="347"/>
      <c r="M221" s="349"/>
      <c r="N221" s="350"/>
      <c r="O221" s="350"/>
      <c r="P221" s="347"/>
      <c r="Q221" s="347"/>
      <c r="R221" s="347"/>
      <c r="S221" s="351"/>
      <c r="T221" s="352"/>
      <c r="U221" s="13"/>
    </row>
    <row r="222" spans="1:21" x14ac:dyDescent="0.25">
      <c r="A222" s="781"/>
      <c r="B222" s="435">
        <v>10</v>
      </c>
      <c r="C222" s="354"/>
      <c r="D222" s="355"/>
      <c r="E222" s="355"/>
      <c r="F222" s="354"/>
      <c r="G222" s="356"/>
      <c r="H222" s="354"/>
      <c r="I222" s="357"/>
      <c r="J222" s="358"/>
      <c r="K222" s="359"/>
      <c r="L222" s="357"/>
      <c r="M222" s="359"/>
      <c r="N222" s="390"/>
      <c r="O222" s="390"/>
      <c r="P222" s="357"/>
      <c r="Q222" s="357"/>
      <c r="R222" s="357"/>
      <c r="S222" s="363"/>
      <c r="T222" s="364"/>
      <c r="U222" s="13"/>
    </row>
    <row r="223" spans="1:21" ht="24.75" x14ac:dyDescent="0.25">
      <c r="A223" s="310"/>
      <c r="B223" s="295"/>
      <c r="C223" s="295"/>
      <c r="D223" s="295"/>
      <c r="E223" s="368" t="s">
        <v>307</v>
      </c>
      <c r="F223" s="369">
        <f>COUNTA(F213:F222)</f>
        <v>0</v>
      </c>
      <c r="G223" s="370">
        <f>COUNTA(G213:G222)</f>
        <v>0</v>
      </c>
      <c r="H223" s="375"/>
      <c r="I223" s="375"/>
      <c r="J223" s="376"/>
      <c r="K223" s="375"/>
      <c r="L223" s="724" t="s">
        <v>308</v>
      </c>
      <c r="M223" s="724"/>
      <c r="N223" s="373">
        <f>SUM(N213:N222)</f>
        <v>0</v>
      </c>
      <c r="O223" s="374">
        <f>SUM(O213:O222)</f>
        <v>0</v>
      </c>
      <c r="P223" s="295"/>
      <c r="R223" s="295"/>
      <c r="S223" s="314"/>
      <c r="T223" s="379"/>
      <c r="U223" s="380"/>
    </row>
    <row r="224" spans="1:21" ht="26.25" customHeight="1" x14ac:dyDescent="0.25">
      <c r="A224" s="310"/>
      <c r="B224" s="295"/>
      <c r="C224" s="295"/>
      <c r="D224" s="295"/>
      <c r="E224" s="391"/>
      <c r="F224" s="392"/>
      <c r="G224" s="392"/>
      <c r="H224" s="375"/>
      <c r="I224" s="375"/>
      <c r="J224" s="376"/>
      <c r="K224" s="375"/>
      <c r="L224" s="725" t="s">
        <v>309</v>
      </c>
      <c r="M224" s="725"/>
      <c r="N224" s="377">
        <f>SUMIF(M213:M222,"&lt;=31/12/2025",N213:N222)</f>
        <v>0</v>
      </c>
      <c r="O224" s="378">
        <f>SUMIF(M213:M222,"&lt;=31/12/2025",O213:O222)</f>
        <v>0</v>
      </c>
      <c r="P224" s="295"/>
      <c r="R224" s="295"/>
      <c r="S224" s="314"/>
      <c r="T224" s="379"/>
      <c r="U224" s="380"/>
    </row>
    <row r="225" spans="1:21" ht="26.25" customHeight="1" x14ac:dyDescent="0.25">
      <c r="A225" s="310"/>
      <c r="B225" s="295"/>
      <c r="C225" s="295"/>
      <c r="D225" s="295"/>
      <c r="E225" s="391"/>
      <c r="F225" s="392"/>
      <c r="G225" s="392"/>
      <c r="H225" s="375"/>
      <c r="I225" s="375"/>
      <c r="J225" s="376"/>
      <c r="K225" s="375"/>
      <c r="L225" s="726" t="s">
        <v>310</v>
      </c>
      <c r="M225" s="726"/>
      <c r="N225" s="382">
        <f>SUMIF(M213:M222,"&gt;31/12/2025",N213:N222)</f>
        <v>0</v>
      </c>
      <c r="O225" s="383">
        <f>SUMIF(M213:M222,"&gt;31/12/2025",O213:O222)</f>
        <v>0</v>
      </c>
      <c r="P225" s="295"/>
      <c r="R225" s="295"/>
      <c r="S225" s="314"/>
      <c r="T225" s="379"/>
      <c r="U225" s="380"/>
    </row>
    <row r="226" spans="1:21" x14ac:dyDescent="0.25">
      <c r="A226" s="385"/>
      <c r="B226" s="294"/>
      <c r="C226" s="131"/>
      <c r="D226" s="131"/>
      <c r="E226" s="131"/>
      <c r="F226" s="294"/>
      <c r="G226" s="131"/>
      <c r="H226" s="131"/>
      <c r="I226" s="294"/>
      <c r="J226" s="294"/>
      <c r="K226" s="131"/>
      <c r="L226" s="131"/>
      <c r="M226" s="131"/>
      <c r="N226" s="131"/>
      <c r="O226" s="131"/>
      <c r="P226" s="131"/>
      <c r="Q226" s="131"/>
      <c r="R226" s="131"/>
      <c r="S226" s="388"/>
      <c r="T226" s="389"/>
      <c r="U226" s="136"/>
    </row>
    <row r="227" spans="1:21" x14ac:dyDescent="0.25">
      <c r="A227" s="304"/>
      <c r="B227" s="9"/>
      <c r="C227" s="6"/>
      <c r="D227" s="6"/>
      <c r="E227" s="6"/>
      <c r="F227" s="9"/>
      <c r="G227" s="6"/>
      <c r="H227" s="6"/>
      <c r="I227" s="9"/>
      <c r="J227" s="9"/>
      <c r="K227" s="6"/>
      <c r="L227" s="6"/>
      <c r="M227" s="6"/>
      <c r="N227" s="6"/>
      <c r="O227" s="6"/>
      <c r="P227" s="6"/>
      <c r="Q227" s="6"/>
      <c r="R227" s="6"/>
      <c r="S227" s="305"/>
      <c r="T227" s="305"/>
      <c r="U227" s="10"/>
    </row>
    <row r="228" spans="1:21" ht="27.75" x14ac:dyDescent="0.25">
      <c r="A228" s="426" t="s">
        <v>10</v>
      </c>
      <c r="B228" s="734" t="s">
        <v>121</v>
      </c>
      <c r="C228" s="734"/>
      <c r="E228" s="786" t="s">
        <v>271</v>
      </c>
      <c r="F228" s="786"/>
      <c r="G228" s="736">
        <f>VLOOKUP(B228,'Urbano.Piano inv. forn'!D148:AB167,3,FALSE())</f>
        <v>0</v>
      </c>
      <c r="H228" s="736"/>
      <c r="I228" s="1"/>
      <c r="J228" s="786" t="s">
        <v>272</v>
      </c>
      <c r="K228" s="786"/>
      <c r="L228" s="736">
        <f>VLOOKUP(B228,'Urbano.Piano inv. forn'!$D$148:$H$167,4,FALSE())</f>
        <v>0</v>
      </c>
      <c r="M228" s="736"/>
      <c r="O228" s="427" t="s">
        <v>273</v>
      </c>
      <c r="P228" s="308"/>
      <c r="R228" s="428" t="s">
        <v>274</v>
      </c>
      <c r="S228" s="727"/>
      <c r="T228" s="727"/>
      <c r="U228" s="13"/>
    </row>
    <row r="229" spans="1:21" x14ac:dyDescent="0.25">
      <c r="A229" s="310"/>
      <c r="B229" s="311"/>
      <c r="C229" s="311"/>
      <c r="E229" s="312"/>
      <c r="F229" s="312"/>
      <c r="G229" s="313"/>
      <c r="H229" s="313"/>
      <c r="I229" s="1"/>
      <c r="J229" s="312"/>
      <c r="K229" s="312"/>
      <c r="L229" s="313"/>
      <c r="M229" s="313"/>
      <c r="O229" s="314"/>
      <c r="R229" s="295"/>
      <c r="S229" s="315"/>
      <c r="U229" s="316"/>
    </row>
    <row r="230" spans="1:21" ht="35.25" customHeight="1" x14ac:dyDescent="0.25">
      <c r="A230" s="782" t="s">
        <v>15</v>
      </c>
      <c r="B230" s="782"/>
      <c r="C230" s="782"/>
      <c r="D230" s="782"/>
      <c r="E230" s="729">
        <f>VLOOKUP(B228,'Urbano.Piano inv. forn'!$D$148:$V$167,17,FALSE())</f>
        <v>0</v>
      </c>
      <c r="F230" s="729"/>
      <c r="G230" s="729"/>
      <c r="H230" s="729"/>
      <c r="I230" s="1"/>
      <c r="J230" s="783" t="s">
        <v>61</v>
      </c>
      <c r="K230" s="783"/>
      <c r="L230" s="729">
        <f>VLOOKUP(B228,'Urbano.Piano inv. forn'!$D$148:$V$167,19,FALSE())</f>
        <v>0</v>
      </c>
      <c r="M230" s="729"/>
      <c r="N230" s="317"/>
      <c r="O230" s="428" t="s">
        <v>17</v>
      </c>
      <c r="P230" s="319">
        <f>L230+E230</f>
        <v>0</v>
      </c>
      <c r="R230" s="428" t="s">
        <v>275</v>
      </c>
      <c r="S230" s="727"/>
      <c r="T230" s="727"/>
      <c r="U230" s="316"/>
    </row>
    <row r="231" spans="1:21" x14ac:dyDescent="0.25">
      <c r="A231" s="320"/>
      <c r="B231" s="321"/>
      <c r="C231" s="321"/>
      <c r="D231" s="321"/>
      <c r="E231" s="322"/>
      <c r="F231" s="322"/>
      <c r="G231" s="322"/>
      <c r="H231" s="322"/>
      <c r="I231" s="1"/>
      <c r="J231" s="312"/>
      <c r="K231" s="312"/>
      <c r="L231" s="322"/>
      <c r="M231" s="322"/>
      <c r="N231" s="317"/>
      <c r="O231" s="295"/>
      <c r="P231" s="317"/>
      <c r="R231" s="295"/>
      <c r="S231" s="323"/>
      <c r="T231" s="323"/>
      <c r="U231" s="13"/>
    </row>
    <row r="232" spans="1:21" ht="46.35" customHeight="1" x14ac:dyDescent="0.25">
      <c r="A232" s="784" t="s">
        <v>276</v>
      </c>
      <c r="B232" s="785" t="s">
        <v>277</v>
      </c>
      <c r="C232" s="785" t="s">
        <v>278</v>
      </c>
      <c r="D232" s="429" t="s">
        <v>279</v>
      </c>
      <c r="E232" s="430" t="s">
        <v>280</v>
      </c>
      <c r="F232" s="429" t="s">
        <v>281</v>
      </c>
      <c r="G232" s="429" t="s">
        <v>282</v>
      </c>
      <c r="H232" s="431" t="s">
        <v>235</v>
      </c>
      <c r="I232" s="431" t="s">
        <v>283</v>
      </c>
      <c r="J232" s="431" t="s">
        <v>284</v>
      </c>
      <c r="K232" s="431" t="s">
        <v>285</v>
      </c>
      <c r="L232" s="431" t="s">
        <v>286</v>
      </c>
      <c r="M232" s="431" t="s">
        <v>287</v>
      </c>
      <c r="N232" s="431" t="s">
        <v>288</v>
      </c>
      <c r="O232" s="431" t="s">
        <v>289</v>
      </c>
      <c r="P232" s="431" t="s">
        <v>290</v>
      </c>
      <c r="Q232" s="431" t="s">
        <v>291</v>
      </c>
      <c r="R232" s="431" t="s">
        <v>292</v>
      </c>
      <c r="S232" s="431" t="s">
        <v>293</v>
      </c>
      <c r="T232" s="436" t="s">
        <v>294</v>
      </c>
      <c r="U232" s="328"/>
    </row>
    <row r="233" spans="1:21" ht="24" x14ac:dyDescent="0.25">
      <c r="A233" s="784"/>
      <c r="B233" s="785"/>
      <c r="C233" s="785"/>
      <c r="D233" s="432" t="s">
        <v>295</v>
      </c>
      <c r="E233" s="432" t="s">
        <v>296</v>
      </c>
      <c r="F233" s="432" t="s">
        <v>297</v>
      </c>
      <c r="G233" s="432" t="s">
        <v>297</v>
      </c>
      <c r="H233" s="432" t="s">
        <v>118</v>
      </c>
      <c r="I233" s="432" t="s">
        <v>34</v>
      </c>
      <c r="J233" s="432" t="s">
        <v>299</v>
      </c>
      <c r="K233" s="432" t="s">
        <v>300</v>
      </c>
      <c r="L233" s="432" t="s">
        <v>301</v>
      </c>
      <c r="M233" s="432" t="s">
        <v>300</v>
      </c>
      <c r="N233" s="432" t="s">
        <v>302</v>
      </c>
      <c r="O233" s="432" t="s">
        <v>266</v>
      </c>
      <c r="P233" s="432" t="s">
        <v>303</v>
      </c>
      <c r="Q233" s="432" t="s">
        <v>304</v>
      </c>
      <c r="R233" s="432" t="s">
        <v>305</v>
      </c>
      <c r="S233" s="432" t="s">
        <v>305</v>
      </c>
      <c r="T233" s="437"/>
      <c r="U233" s="328"/>
    </row>
    <row r="234" spans="1:21" x14ac:dyDescent="0.25">
      <c r="A234" s="781" t="str">
        <f>B228</f>
        <v>urb.d.3</v>
      </c>
      <c r="B234" s="433">
        <v>1</v>
      </c>
      <c r="C234" s="333"/>
      <c r="D234" s="334"/>
      <c r="E234" s="334"/>
      <c r="F234" s="333"/>
      <c r="G234" s="335"/>
      <c r="H234" s="336"/>
      <c r="I234" s="337"/>
      <c r="J234" s="338"/>
      <c r="K234" s="339"/>
      <c r="L234" s="337"/>
      <c r="M234" s="339"/>
      <c r="N234" s="340"/>
      <c r="O234" s="340"/>
      <c r="P234" s="337"/>
      <c r="Q234" s="337"/>
      <c r="R234" s="337"/>
      <c r="S234" s="341"/>
      <c r="T234" s="342"/>
      <c r="U234" s="13"/>
    </row>
    <row r="235" spans="1:21" x14ac:dyDescent="0.25">
      <c r="A235" s="781"/>
      <c r="B235" s="434">
        <v>2</v>
      </c>
      <c r="C235" s="344"/>
      <c r="D235" s="345"/>
      <c r="E235" s="345"/>
      <c r="F235" s="344"/>
      <c r="G235" s="346"/>
      <c r="H235" s="344"/>
      <c r="I235" s="347"/>
      <c r="J235" s="348"/>
      <c r="K235" s="349"/>
      <c r="L235" s="347"/>
      <c r="M235" s="349"/>
      <c r="N235" s="350"/>
      <c r="O235" s="350"/>
      <c r="P235" s="347"/>
      <c r="Q235" s="347" t="s">
        <v>306</v>
      </c>
      <c r="R235" s="347"/>
      <c r="S235" s="351"/>
      <c r="T235" s="352"/>
      <c r="U235" s="13"/>
    </row>
    <row r="236" spans="1:21" x14ac:dyDescent="0.25">
      <c r="A236" s="781"/>
      <c r="B236" s="434">
        <v>3</v>
      </c>
      <c r="C236" s="344"/>
      <c r="D236" s="345"/>
      <c r="E236" s="345"/>
      <c r="F236" s="344"/>
      <c r="G236" s="346"/>
      <c r="H236" s="344"/>
      <c r="I236" s="347"/>
      <c r="J236" s="348"/>
      <c r="K236" s="349"/>
      <c r="L236" s="347"/>
      <c r="M236" s="349"/>
      <c r="N236" s="350"/>
      <c r="O236" s="350"/>
      <c r="P236" s="347"/>
      <c r="Q236" s="347"/>
      <c r="R236" s="347"/>
      <c r="S236" s="351"/>
      <c r="T236" s="352"/>
      <c r="U236" s="13"/>
    </row>
    <row r="237" spans="1:21" x14ac:dyDescent="0.25">
      <c r="A237" s="781"/>
      <c r="B237" s="434">
        <v>4</v>
      </c>
      <c r="C237" s="344"/>
      <c r="D237" s="345"/>
      <c r="E237" s="345"/>
      <c r="F237" s="344"/>
      <c r="G237" s="346"/>
      <c r="H237" s="344"/>
      <c r="I237" s="347"/>
      <c r="J237" s="348"/>
      <c r="K237" s="349"/>
      <c r="L237" s="347"/>
      <c r="M237" s="349"/>
      <c r="N237" s="350"/>
      <c r="O237" s="350"/>
      <c r="P237" s="347"/>
      <c r="Q237" s="347"/>
      <c r="R237" s="347"/>
      <c r="S237" s="351"/>
      <c r="T237" s="352"/>
      <c r="U237" s="13"/>
    </row>
    <row r="238" spans="1:21" x14ac:dyDescent="0.25">
      <c r="A238" s="781"/>
      <c r="B238" s="434">
        <v>5</v>
      </c>
      <c r="C238" s="344"/>
      <c r="D238" s="345"/>
      <c r="E238" s="345"/>
      <c r="F238" s="344"/>
      <c r="G238" s="346"/>
      <c r="H238" s="344"/>
      <c r="I238" s="347"/>
      <c r="J238" s="348"/>
      <c r="K238" s="349"/>
      <c r="L238" s="347"/>
      <c r="M238" s="349"/>
      <c r="N238" s="350"/>
      <c r="O238" s="350"/>
      <c r="P238" s="347"/>
      <c r="Q238" s="347"/>
      <c r="R238" s="347"/>
      <c r="S238" s="351"/>
      <c r="T238" s="352"/>
      <c r="U238" s="13"/>
    </row>
    <row r="239" spans="1:21" x14ac:dyDescent="0.25">
      <c r="A239" s="781"/>
      <c r="B239" s="434">
        <v>6</v>
      </c>
      <c r="C239" s="344"/>
      <c r="D239" s="345"/>
      <c r="E239" s="345"/>
      <c r="F239" s="344"/>
      <c r="G239" s="346"/>
      <c r="H239" s="344"/>
      <c r="I239" s="347"/>
      <c r="J239" s="348"/>
      <c r="K239" s="349"/>
      <c r="L239" s="347"/>
      <c r="M239" s="349"/>
      <c r="N239" s="350"/>
      <c r="O239" s="350"/>
      <c r="P239" s="347"/>
      <c r="Q239" s="347"/>
      <c r="R239" s="347"/>
      <c r="S239" s="351"/>
      <c r="T239" s="352"/>
      <c r="U239" s="13"/>
    </row>
    <row r="240" spans="1:21" x14ac:dyDescent="0.25">
      <c r="A240" s="781"/>
      <c r="B240" s="434">
        <v>7</v>
      </c>
      <c r="C240" s="344"/>
      <c r="D240" s="345"/>
      <c r="E240" s="345"/>
      <c r="F240" s="344"/>
      <c r="G240" s="346"/>
      <c r="H240" s="344"/>
      <c r="I240" s="347"/>
      <c r="J240" s="348"/>
      <c r="K240" s="349"/>
      <c r="L240" s="347"/>
      <c r="M240" s="349"/>
      <c r="N240" s="350"/>
      <c r="O240" s="350"/>
      <c r="P240" s="347"/>
      <c r="Q240" s="347"/>
      <c r="R240" s="347"/>
      <c r="S240" s="351"/>
      <c r="T240" s="352"/>
      <c r="U240" s="13"/>
    </row>
    <row r="241" spans="1:21" x14ac:dyDescent="0.25">
      <c r="A241" s="781"/>
      <c r="B241" s="434">
        <v>8</v>
      </c>
      <c r="C241" s="344"/>
      <c r="D241" s="345"/>
      <c r="E241" s="345"/>
      <c r="F241" s="344"/>
      <c r="G241" s="346"/>
      <c r="H241" s="344"/>
      <c r="I241" s="347"/>
      <c r="J241" s="348"/>
      <c r="K241" s="349"/>
      <c r="L241" s="347"/>
      <c r="M241" s="349"/>
      <c r="N241" s="350"/>
      <c r="O241" s="350"/>
      <c r="P241" s="347"/>
      <c r="Q241" s="347"/>
      <c r="R241" s="347"/>
      <c r="S241" s="351"/>
      <c r="T241" s="352"/>
      <c r="U241" s="13"/>
    </row>
    <row r="242" spans="1:21" x14ac:dyDescent="0.25">
      <c r="A242" s="781"/>
      <c r="B242" s="434">
        <v>9</v>
      </c>
      <c r="C242" s="344"/>
      <c r="D242" s="345"/>
      <c r="E242" s="345"/>
      <c r="F242" s="344"/>
      <c r="G242" s="346"/>
      <c r="H242" s="344"/>
      <c r="I242" s="347"/>
      <c r="J242" s="348"/>
      <c r="K242" s="349"/>
      <c r="L242" s="347"/>
      <c r="M242" s="349"/>
      <c r="N242" s="350"/>
      <c r="O242" s="350"/>
      <c r="P242" s="347"/>
      <c r="Q242" s="347"/>
      <c r="R242" s="347"/>
      <c r="S242" s="351"/>
      <c r="T242" s="352"/>
      <c r="U242" s="13"/>
    </row>
    <row r="243" spans="1:21" x14ac:dyDescent="0.25">
      <c r="A243" s="781"/>
      <c r="B243" s="435">
        <v>10</v>
      </c>
      <c r="C243" s="354"/>
      <c r="D243" s="355"/>
      <c r="E243" s="355"/>
      <c r="F243" s="354"/>
      <c r="G243" s="356"/>
      <c r="H243" s="354"/>
      <c r="I243" s="357"/>
      <c r="J243" s="358"/>
      <c r="K243" s="359"/>
      <c r="L243" s="357"/>
      <c r="M243" s="359"/>
      <c r="N243" s="390"/>
      <c r="O243" s="390"/>
      <c r="P243" s="357"/>
      <c r="Q243" s="357"/>
      <c r="R243" s="357"/>
      <c r="S243" s="363"/>
      <c r="T243" s="364"/>
      <c r="U243" s="13"/>
    </row>
    <row r="244" spans="1:21" ht="24.75" x14ac:dyDescent="0.25">
      <c r="A244" s="310"/>
      <c r="B244" s="295"/>
      <c r="C244" s="295"/>
      <c r="D244" s="295"/>
      <c r="E244" s="368" t="s">
        <v>307</v>
      </c>
      <c r="F244" s="369">
        <f>COUNTA(F234:F243)</f>
        <v>0</v>
      </c>
      <c r="G244" s="370">
        <f>COUNTA(G234:G243)</f>
        <v>0</v>
      </c>
      <c r="H244" s="375"/>
      <c r="I244" s="375"/>
      <c r="J244" s="376"/>
      <c r="K244" s="375"/>
      <c r="L244" s="724" t="s">
        <v>308</v>
      </c>
      <c r="M244" s="724"/>
      <c r="N244" s="373">
        <f>SUM(N234:N243)</f>
        <v>0</v>
      </c>
      <c r="O244" s="374">
        <f>SUM(O234:O243)</f>
        <v>0</v>
      </c>
      <c r="P244" s="295"/>
      <c r="R244" s="295"/>
      <c r="S244" s="314"/>
      <c r="T244" s="379"/>
      <c r="U244" s="380"/>
    </row>
    <row r="245" spans="1:21" ht="19.5" customHeight="1" x14ac:dyDescent="0.25">
      <c r="A245" s="310"/>
      <c r="B245" s="295"/>
      <c r="C245" s="295"/>
      <c r="D245" s="295"/>
      <c r="E245" s="391"/>
      <c r="F245" s="392"/>
      <c r="G245" s="392"/>
      <c r="H245" s="375"/>
      <c r="I245" s="375"/>
      <c r="J245" s="376"/>
      <c r="K245" s="375"/>
      <c r="L245" s="725" t="s">
        <v>309</v>
      </c>
      <c r="M245" s="725"/>
      <c r="N245" s="377">
        <f>SUMIF(M234:M243,"&lt;=31/12/2025",N234:N243)</f>
        <v>0</v>
      </c>
      <c r="O245" s="378">
        <f>SUMIF(M234:M243,"&lt;=31/12/2025",O234:O243)</f>
        <v>0</v>
      </c>
      <c r="P245" s="295"/>
      <c r="R245" s="295"/>
      <c r="S245" s="314"/>
      <c r="T245" s="379"/>
      <c r="U245" s="380"/>
    </row>
    <row r="246" spans="1:21" ht="19.5" customHeight="1" x14ac:dyDescent="0.25">
      <c r="A246" s="310"/>
      <c r="B246" s="295"/>
      <c r="C246" s="295"/>
      <c r="D246" s="295"/>
      <c r="E246" s="391"/>
      <c r="F246" s="392"/>
      <c r="G246" s="392"/>
      <c r="H246" s="375"/>
      <c r="I246" s="375"/>
      <c r="J246" s="376"/>
      <c r="K246" s="375"/>
      <c r="L246" s="726" t="s">
        <v>310</v>
      </c>
      <c r="M246" s="726"/>
      <c r="N246" s="382">
        <f>SUMIF(M234:M243,"&gt;31/12/2025",N234:N243)</f>
        <v>0</v>
      </c>
      <c r="O246" s="383">
        <f>SUMIF(M234:M243,"&gt;31/12/2025",O234:O243)</f>
        <v>0</v>
      </c>
      <c r="P246" s="295"/>
      <c r="R246" s="295"/>
      <c r="S246" s="314"/>
      <c r="T246" s="379"/>
      <c r="U246" s="380"/>
    </row>
    <row r="247" spans="1:21" x14ac:dyDescent="0.25">
      <c r="A247" s="385"/>
      <c r="B247" s="294"/>
      <c r="C247" s="131"/>
      <c r="D247" s="131"/>
      <c r="E247" s="131"/>
      <c r="F247" s="294"/>
      <c r="G247" s="131"/>
      <c r="H247" s="131"/>
      <c r="I247" s="294"/>
      <c r="J247" s="294"/>
      <c r="K247" s="131"/>
      <c r="L247" s="131"/>
      <c r="M247" s="131"/>
      <c r="N247" s="131"/>
      <c r="O247" s="131"/>
      <c r="P247" s="131"/>
      <c r="Q247" s="131"/>
      <c r="R247" s="131"/>
      <c r="S247" s="388"/>
      <c r="T247" s="389"/>
      <c r="U247" s="136"/>
    </row>
  </sheetData>
  <sheetProtection algorithmName="SHA-512" hashValue="D6efNQf2mw/CZUhoJRPK7qIo5oJAr50X2L+xLpqFq4QYdbeD0MQDQvr/P/QH5wT1st8EeNKquz2M7oUy80ytyA==" saltValue="ssvEfBZOIGnyZXR/df117w==" spinCount="100000" sheet="1" objects="1" scenarios="1"/>
  <mergeCells count="226">
    <mergeCell ref="A1:T1"/>
    <mergeCell ref="A3:T3"/>
    <mergeCell ref="A6:D6"/>
    <mergeCell ref="E6:J6"/>
    <mergeCell ref="L6:N6"/>
    <mergeCell ref="O6:T6"/>
    <mergeCell ref="A8:T8"/>
    <mergeCell ref="A10:D11"/>
    <mergeCell ref="E10:H11"/>
    <mergeCell ref="J10:N10"/>
    <mergeCell ref="O10:P11"/>
    <mergeCell ref="R10:S11"/>
    <mergeCell ref="T10:T11"/>
    <mergeCell ref="J11:N11"/>
    <mergeCell ref="A12:D13"/>
    <mergeCell ref="E12:H13"/>
    <mergeCell ref="J12:N12"/>
    <mergeCell ref="O12:P13"/>
    <mergeCell ref="J13:N13"/>
    <mergeCell ref="A14:D15"/>
    <mergeCell ref="E14:H15"/>
    <mergeCell ref="J14:N14"/>
    <mergeCell ref="O14:P15"/>
    <mergeCell ref="J15:N15"/>
    <mergeCell ref="B18:C18"/>
    <mergeCell ref="E18:F18"/>
    <mergeCell ref="G18:H18"/>
    <mergeCell ref="J18:K18"/>
    <mergeCell ref="L18:M18"/>
    <mergeCell ref="S18:T18"/>
    <mergeCell ref="A20:D20"/>
    <mergeCell ref="E20:H20"/>
    <mergeCell ref="J20:K20"/>
    <mergeCell ref="L20:M20"/>
    <mergeCell ref="S20:T20"/>
    <mergeCell ref="A22:A23"/>
    <mergeCell ref="B22:B23"/>
    <mergeCell ref="C22:C23"/>
    <mergeCell ref="T22:T23"/>
    <mergeCell ref="A24:A33"/>
    <mergeCell ref="L34:M34"/>
    <mergeCell ref="L35:M35"/>
    <mergeCell ref="L36:M36"/>
    <mergeCell ref="B39:C39"/>
    <mergeCell ref="E39:F39"/>
    <mergeCell ref="G39:H39"/>
    <mergeCell ref="J39:K39"/>
    <mergeCell ref="L39:M39"/>
    <mergeCell ref="S39:T39"/>
    <mergeCell ref="A41:D41"/>
    <mergeCell ref="E41:H41"/>
    <mergeCell ref="J41:K41"/>
    <mergeCell ref="L41:M41"/>
    <mergeCell ref="S41:T41"/>
    <mergeCell ref="A43:A44"/>
    <mergeCell ref="B43:B44"/>
    <mergeCell ref="C43:C44"/>
    <mergeCell ref="T43:T44"/>
    <mergeCell ref="A45:A54"/>
    <mergeCell ref="L55:M55"/>
    <mergeCell ref="L56:M56"/>
    <mergeCell ref="L57:M57"/>
    <mergeCell ref="B60:C60"/>
    <mergeCell ref="E60:F60"/>
    <mergeCell ref="G60:H60"/>
    <mergeCell ref="J60:K60"/>
    <mergeCell ref="L60:M60"/>
    <mergeCell ref="S60:T60"/>
    <mergeCell ref="A62:D62"/>
    <mergeCell ref="E62:H62"/>
    <mergeCell ref="J62:K62"/>
    <mergeCell ref="L62:M62"/>
    <mergeCell ref="S62:T62"/>
    <mergeCell ref="A64:A65"/>
    <mergeCell ref="B64:B65"/>
    <mergeCell ref="C64:C65"/>
    <mergeCell ref="T64:T65"/>
    <mergeCell ref="A66:A75"/>
    <mergeCell ref="L76:M76"/>
    <mergeCell ref="L77:M77"/>
    <mergeCell ref="L78:M78"/>
    <mergeCell ref="B81:C81"/>
    <mergeCell ref="E81:F81"/>
    <mergeCell ref="G81:H81"/>
    <mergeCell ref="J81:K81"/>
    <mergeCell ref="L81:M81"/>
    <mergeCell ref="S81:T81"/>
    <mergeCell ref="A83:D83"/>
    <mergeCell ref="E83:H83"/>
    <mergeCell ref="J83:K83"/>
    <mergeCell ref="L83:M83"/>
    <mergeCell ref="S83:T83"/>
    <mergeCell ref="A85:A86"/>
    <mergeCell ref="B85:B86"/>
    <mergeCell ref="C85:C86"/>
    <mergeCell ref="T85:T86"/>
    <mergeCell ref="A87:A96"/>
    <mergeCell ref="L97:M97"/>
    <mergeCell ref="L98:M98"/>
    <mergeCell ref="L99:M99"/>
    <mergeCell ref="B102:C102"/>
    <mergeCell ref="E102:F102"/>
    <mergeCell ref="G102:H102"/>
    <mergeCell ref="J102:K102"/>
    <mergeCell ref="L102:M102"/>
    <mergeCell ref="S102:T102"/>
    <mergeCell ref="A104:D104"/>
    <mergeCell ref="E104:H104"/>
    <mergeCell ref="J104:K104"/>
    <mergeCell ref="L104:M104"/>
    <mergeCell ref="S104:T104"/>
    <mergeCell ref="A106:A107"/>
    <mergeCell ref="B106:B107"/>
    <mergeCell ref="C106:C107"/>
    <mergeCell ref="A108:A117"/>
    <mergeCell ref="L118:M118"/>
    <mergeCell ref="L119:M119"/>
    <mergeCell ref="L120:M120"/>
    <mergeCell ref="B123:C123"/>
    <mergeCell ref="E123:F123"/>
    <mergeCell ref="G123:H123"/>
    <mergeCell ref="J123:K123"/>
    <mergeCell ref="L123:M123"/>
    <mergeCell ref="S123:T123"/>
    <mergeCell ref="A125:D125"/>
    <mergeCell ref="E125:H125"/>
    <mergeCell ref="J125:K125"/>
    <mergeCell ref="L125:M125"/>
    <mergeCell ref="S125:T125"/>
    <mergeCell ref="A127:A128"/>
    <mergeCell ref="B127:B128"/>
    <mergeCell ref="C127:C128"/>
    <mergeCell ref="A129:A138"/>
    <mergeCell ref="L139:M139"/>
    <mergeCell ref="L140:M140"/>
    <mergeCell ref="L141:M141"/>
    <mergeCell ref="B144:C144"/>
    <mergeCell ref="E144:F144"/>
    <mergeCell ref="G144:H144"/>
    <mergeCell ref="J144:K144"/>
    <mergeCell ref="L144:M144"/>
    <mergeCell ref="S144:T144"/>
    <mergeCell ref="A146:D146"/>
    <mergeCell ref="E146:H146"/>
    <mergeCell ref="J146:K146"/>
    <mergeCell ref="L146:M146"/>
    <mergeCell ref="S146:T146"/>
    <mergeCell ref="A148:A149"/>
    <mergeCell ref="B148:B149"/>
    <mergeCell ref="C148:C149"/>
    <mergeCell ref="A150:A159"/>
    <mergeCell ref="L160:M160"/>
    <mergeCell ref="L161:M161"/>
    <mergeCell ref="L162:M162"/>
    <mergeCell ref="B165:C165"/>
    <mergeCell ref="E165:F165"/>
    <mergeCell ref="G165:H165"/>
    <mergeCell ref="J165:K165"/>
    <mergeCell ref="L165:M165"/>
    <mergeCell ref="S165:T165"/>
    <mergeCell ref="A167:D167"/>
    <mergeCell ref="E167:H167"/>
    <mergeCell ref="J167:K167"/>
    <mergeCell ref="L167:M167"/>
    <mergeCell ref="S167:T167"/>
    <mergeCell ref="A169:A170"/>
    <mergeCell ref="B169:B170"/>
    <mergeCell ref="C169:C170"/>
    <mergeCell ref="A171:A180"/>
    <mergeCell ref="L181:M181"/>
    <mergeCell ref="L182:M182"/>
    <mergeCell ref="L183:M183"/>
    <mergeCell ref="B186:C186"/>
    <mergeCell ref="E186:F186"/>
    <mergeCell ref="G186:H186"/>
    <mergeCell ref="J186:K186"/>
    <mergeCell ref="L186:M186"/>
    <mergeCell ref="S186:T186"/>
    <mergeCell ref="A188:D188"/>
    <mergeCell ref="E188:H188"/>
    <mergeCell ref="J188:K188"/>
    <mergeCell ref="L188:M188"/>
    <mergeCell ref="S188:T188"/>
    <mergeCell ref="A190:A191"/>
    <mergeCell ref="B190:B191"/>
    <mergeCell ref="C190:C191"/>
    <mergeCell ref="A192:A201"/>
    <mergeCell ref="L202:M202"/>
    <mergeCell ref="L203:M203"/>
    <mergeCell ref="L204:M204"/>
    <mergeCell ref="B207:C207"/>
    <mergeCell ref="E207:F207"/>
    <mergeCell ref="G207:H207"/>
    <mergeCell ref="J207:K207"/>
    <mergeCell ref="L207:M207"/>
    <mergeCell ref="S207:T207"/>
    <mergeCell ref="A209:D209"/>
    <mergeCell ref="E209:H209"/>
    <mergeCell ref="J209:K209"/>
    <mergeCell ref="L209:M209"/>
    <mergeCell ref="S209:T209"/>
    <mergeCell ref="A211:A212"/>
    <mergeCell ref="B211:B212"/>
    <mergeCell ref="C211:C212"/>
    <mergeCell ref="A213:A222"/>
    <mergeCell ref="L223:M223"/>
    <mergeCell ref="L224:M224"/>
    <mergeCell ref="L225:M225"/>
    <mergeCell ref="B228:C228"/>
    <mergeCell ref="E228:F228"/>
    <mergeCell ref="G228:H228"/>
    <mergeCell ref="J228:K228"/>
    <mergeCell ref="L228:M228"/>
    <mergeCell ref="A234:A243"/>
    <mergeCell ref="L244:M244"/>
    <mergeCell ref="L245:M245"/>
    <mergeCell ref="L246:M246"/>
    <mergeCell ref="S228:T228"/>
    <mergeCell ref="A230:D230"/>
    <mergeCell ref="E230:H230"/>
    <mergeCell ref="J230:K230"/>
    <mergeCell ref="L230:M230"/>
    <mergeCell ref="S230:T230"/>
    <mergeCell ref="A232:A233"/>
    <mergeCell ref="B232:B233"/>
    <mergeCell ref="C232:C233"/>
  </mergeCells>
  <dataValidations count="7">
    <dataValidation type="list" allowBlank="1" showInputMessage="1" showErrorMessage="1" sqref="B19:C19 B40:C40 B61:C61 B82:C82 B103:C103 B124:C124 B145:C145 B166:C166 B187:C187 B208:C208 B229:C229" xr:uid="{00000000-0002-0000-0600-000000000000}">
      <formula1>$D$22:$D$43</formula1>
      <formula2>0</formula2>
    </dataValidation>
    <dataValidation type="list" allowBlank="1" showInputMessage="1" showErrorMessage="1" sqref="R24:S33 R45:S54 R66:S75 R87:S96 R108:S117 R129:S138 R150:S159 R171:S180 R192:S201 R213:S222 R234:S243" xr:uid="{00000000-0002-0000-0600-000001000000}">
      <formula1>"si,"</formula1>
      <formula2>0</formula2>
    </dataValidation>
    <dataValidation type="list" allowBlank="1" showInputMessage="1" showErrorMessage="1" sqref="E24:E33 E45:E54 E66:E75 E87:E96 E108:E117 E129:E138 E150:E159 E171:E180 E192:E201 E213:E222 E234:E243" xr:uid="{00000000-0002-0000-0600-000002000000}">
      <formula1>"urbano,suburbano"</formula1>
      <formula2>0</formula2>
    </dataValidation>
    <dataValidation allowBlank="1" showInputMessage="1" showErrorMessage="1" prompt="Inserire il riferimento corretto da piano di investimento (es.m1,e.1. ecc.)_x000a_" sqref="A22:A23 A43:A44 A64:A65 A85:A86 A106:A107 A127:A128 A148:A149 A169:A170 A190:A191 A211:A212 A232:A233" xr:uid="{00000000-0002-0000-0600-000003000000}">
      <formula1>0</formula1>
      <formula2>0</formula2>
    </dataValidation>
    <dataValidation type="list" allowBlank="1" showInputMessage="1" showErrorMessage="1" sqref="I24:I33 I45:I54 I66:I75 I87:I96 I108:I117 I129:I138 I150:I159 I171:I180 I192:I201 I213:I222 I234:I243" xr:uid="{00000000-0002-0000-0600-000004000000}">
      <formula1>"classe I,classe A"</formula1>
      <formula2>0</formula2>
    </dataValidation>
    <dataValidation type="date" operator="lessThanOrEqual" allowBlank="1" showInputMessage="1" showErrorMessage="1" promptTitle="ATTENZIONE:" prompt="OGV entro il 31/12/2025" sqref="P18 P39 P60 P81 P102 P123 P144 P165 P186 P207 P228" xr:uid="{00000000-0002-0000-0600-000005000000}">
      <formula1>46022</formula1>
      <formula2>0</formula2>
    </dataValidation>
    <dataValidation type="list" allowBlank="1" showInputMessage="1" showErrorMessage="1" sqref="H24:H33 H45:H54 H66:H75 H87:H96 H108:H117 H129:H138 H150:H159 H171:H180 H192:H201 H213:H222 H234:H243" xr:uid="{00000000-0002-0000-0600-000007000000}">
      <formula1>"Diesel (euro 6),Ibrido (diesel-elettr.),"</formula1>
      <formula2>0</formula2>
    </dataValidation>
  </dataValidations>
  <pageMargins left="0.7" right="0.7" top="0.75" bottom="0.75" header="0.511811023622047" footer="0.511811023622047"/>
  <pageSetup paperSize="8"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cegliere il comune beneficiario dal menù a tendina_x000a_" xr:uid="{00000000-0002-0000-0600-000006000000}">
          <x14:formula1>
            <xm:f>'DATI EROGAZIONI'!$A$2:$A$13</xm:f>
          </x14:formula1>
          <x14:formula2>
            <xm:f>0</xm:f>
          </x14:formula2>
          <xm:sqref>E6:J6</xm:sqref>
        </x14:dataValidation>
        <x14:dataValidation type="list" allowBlank="1" showInputMessage="1" showErrorMessage="1" prompt="Inserire OGV corrispondente al Piano di investimento esecutivo" xr:uid="{00000000-0002-0000-0600-000008000000}">
          <x14:formula1>
            <xm:f>'Urbano.Piano inv. forn'!$D$148:$D$167</xm:f>
          </x14:formula1>
          <x14:formula2>
            <xm:f>0</xm:f>
          </x14:formula2>
          <xm:sqref>B18:C18 B39:C39 B60:C60 B81:C81 B102:C102 B123:C123 B144:C144 B165:C165 B186:C186 B207:C207 B228:C228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66"/>
  <sheetViews>
    <sheetView zoomScaleNormal="100" workbookViewId="0"/>
  </sheetViews>
  <sheetFormatPr defaultColWidth="8.7109375" defaultRowHeight="15" x14ac:dyDescent="0.25"/>
  <cols>
    <col min="1" max="1" width="8.7109375" style="438"/>
    <col min="2" max="2" width="27.28515625" style="438" customWidth="1"/>
    <col min="3" max="3" width="25.28515625" style="438" customWidth="1"/>
    <col min="4" max="4" width="15.42578125" style="438" customWidth="1"/>
    <col min="5" max="5" width="11.5703125" style="438" customWidth="1"/>
    <col min="6" max="6" width="13.28515625" style="438" customWidth="1"/>
    <col min="7" max="7" width="17.85546875" style="438" customWidth="1"/>
    <col min="8" max="8" width="17.140625" style="438" customWidth="1"/>
    <col min="9" max="9" width="11.28515625" style="438" customWidth="1"/>
    <col min="10" max="10" width="14" style="438" customWidth="1"/>
    <col min="11" max="12" width="12.140625" style="438" customWidth="1"/>
    <col min="13" max="13" width="18" style="438" customWidth="1"/>
    <col min="14" max="14" width="17.85546875" style="438" customWidth="1"/>
    <col min="15" max="15" width="13.7109375" style="438" customWidth="1"/>
    <col min="16" max="16" width="11.28515625" style="438" customWidth="1"/>
    <col min="17" max="17" width="13.5703125" style="438" customWidth="1"/>
    <col min="18" max="18" width="16.85546875" style="438" customWidth="1"/>
    <col min="19" max="19" width="14.28515625" style="438" customWidth="1"/>
    <col min="20" max="20" width="31.42578125" style="438" customWidth="1"/>
    <col min="21" max="16384" width="8.7109375" style="438"/>
  </cols>
  <sheetData>
    <row r="1" spans="1:29" customFormat="1" x14ac:dyDescent="0.25">
      <c r="A1" s="439"/>
      <c r="B1" s="440"/>
      <c r="C1" s="441"/>
      <c r="D1" s="442"/>
      <c r="E1" s="442"/>
      <c r="F1" s="442"/>
      <c r="G1" s="443"/>
      <c r="H1" s="444"/>
      <c r="I1" s="440"/>
      <c r="J1" s="440"/>
      <c r="K1" s="440"/>
      <c r="L1" s="440"/>
      <c r="M1" s="440"/>
      <c r="N1" s="440"/>
      <c r="O1" s="440"/>
      <c r="P1" s="441"/>
      <c r="Q1" s="440"/>
      <c r="R1" s="443"/>
      <c r="S1" s="440"/>
      <c r="T1" s="440"/>
      <c r="U1" s="440"/>
      <c r="V1" s="441"/>
      <c r="W1" s="441"/>
      <c r="X1" s="440"/>
      <c r="Y1" s="441"/>
      <c r="Z1" s="441"/>
      <c r="AA1" s="441"/>
      <c r="AB1" s="441"/>
      <c r="AC1" s="440"/>
    </row>
    <row r="2" spans="1:29" customFormat="1" ht="36.75" customHeight="1" x14ac:dyDescent="0.25">
      <c r="A2" s="688" t="s">
        <v>0</v>
      </c>
      <c r="B2" s="688"/>
      <c r="C2" s="688"/>
      <c r="D2" s="688"/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8"/>
      <c r="P2" s="688"/>
      <c r="Q2" s="688"/>
      <c r="R2" s="688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</row>
    <row r="3" spans="1:29" customFormat="1" ht="22.5" x14ac:dyDescent="0.25">
      <c r="A3" s="445"/>
      <c r="B3" s="438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</row>
    <row r="4" spans="1:29" customFormat="1" ht="18" customHeight="1" x14ac:dyDescent="0.25">
      <c r="A4" s="689" t="s">
        <v>347</v>
      </c>
      <c r="B4" s="689"/>
      <c r="C4" s="689"/>
      <c r="D4" s="68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</row>
    <row r="5" spans="1:29" customFormat="1" ht="18" x14ac:dyDescent="0.25">
      <c r="A5" s="160"/>
      <c r="B5" s="31"/>
      <c r="C5" s="31"/>
      <c r="D5" s="31"/>
      <c r="E5" s="31"/>
      <c r="F5" s="31"/>
      <c r="G5" s="31"/>
      <c r="H5" s="31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</row>
    <row r="6" spans="1:29" customFormat="1" ht="27" x14ac:dyDescent="0.25">
      <c r="A6" s="805" t="s">
        <v>348</v>
      </c>
      <c r="B6" s="805"/>
      <c r="C6" s="805"/>
      <c r="D6" s="810" t="s">
        <v>3</v>
      </c>
      <c r="E6" s="810"/>
      <c r="F6" s="810"/>
      <c r="G6" s="16"/>
      <c r="H6" s="811" t="s">
        <v>349</v>
      </c>
      <c r="I6" s="811"/>
      <c r="J6" s="811"/>
      <c r="K6" s="811"/>
      <c r="L6" s="16"/>
      <c r="M6" s="811" t="s">
        <v>350</v>
      </c>
      <c r="N6" s="811"/>
      <c r="O6" s="811"/>
      <c r="P6" s="811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29" customFormat="1" ht="15" customHeight="1" x14ac:dyDescent="0.25">
      <c r="A7" s="805"/>
      <c r="B7" s="805"/>
      <c r="C7" s="805"/>
      <c r="D7" s="810"/>
      <c r="E7" s="810"/>
      <c r="F7" s="810"/>
      <c r="G7" s="438"/>
      <c r="H7" s="812" t="s">
        <v>351</v>
      </c>
      <c r="I7" s="812"/>
      <c r="J7" s="812"/>
      <c r="K7" s="447">
        <f>'urbano_PIANO_INV-INFR'!F39</f>
        <v>0</v>
      </c>
      <c r="L7" s="164"/>
      <c r="M7" s="812" t="s">
        <v>352</v>
      </c>
      <c r="N7" s="812"/>
      <c r="O7" s="812"/>
      <c r="P7" s="447">
        <f>M63</f>
        <v>0</v>
      </c>
    </row>
    <row r="8" spans="1:29" customFormat="1" ht="12.75" customHeight="1" x14ac:dyDescent="0.45">
      <c r="A8" s="165"/>
      <c r="B8" s="165"/>
      <c r="C8" s="165"/>
      <c r="D8" s="165"/>
      <c r="E8" s="448"/>
      <c r="F8" s="448"/>
      <c r="G8" s="438"/>
      <c r="H8" s="445"/>
      <c r="I8" s="448"/>
      <c r="J8" s="448"/>
      <c r="K8" s="449"/>
      <c r="L8" s="448"/>
      <c r="M8" s="445"/>
      <c r="N8" s="448"/>
      <c r="O8" s="448"/>
      <c r="P8" s="449"/>
      <c r="Q8" s="448"/>
      <c r="R8" s="448"/>
      <c r="S8" s="448"/>
      <c r="T8" s="448"/>
      <c r="U8" s="448"/>
      <c r="V8" s="450"/>
      <c r="W8" s="450"/>
      <c r="X8" s="450"/>
      <c r="Y8" s="451"/>
      <c r="Z8" s="452"/>
      <c r="AA8" s="168"/>
      <c r="AB8" s="168"/>
      <c r="AC8" s="168"/>
    </row>
    <row r="9" spans="1:29" customFormat="1" ht="38.25" customHeight="1" x14ac:dyDescent="0.25">
      <c r="A9" s="805" t="s">
        <v>353</v>
      </c>
      <c r="B9" s="805"/>
      <c r="C9" s="805"/>
      <c r="D9" s="806">
        <f>'urbano_PIANO_INV-INFR'!G14</f>
        <v>0</v>
      </c>
      <c r="E9" s="806"/>
      <c r="F9" s="806"/>
      <c r="G9" s="438"/>
      <c r="H9" s="807" t="s">
        <v>354</v>
      </c>
      <c r="I9" s="807"/>
      <c r="J9" s="807"/>
      <c r="K9" s="447">
        <f>'urbano_PIANO_INV-INFR'!G39</f>
        <v>0</v>
      </c>
      <c r="L9" s="170"/>
      <c r="M9" s="807" t="s">
        <v>355</v>
      </c>
      <c r="N9" s="807"/>
      <c r="O9" s="807"/>
      <c r="P9" s="447">
        <f>S63</f>
        <v>0</v>
      </c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</row>
    <row r="10" spans="1:29" customFormat="1" ht="15" customHeight="1" x14ac:dyDescent="0.25">
      <c r="G10" s="438"/>
      <c r="H10" s="445"/>
      <c r="K10" s="453"/>
      <c r="M10" s="445"/>
      <c r="P10" s="453"/>
    </row>
    <row r="11" spans="1:29" customFormat="1" ht="33" customHeight="1" x14ac:dyDescent="0.25">
      <c r="A11" s="808" t="s">
        <v>4</v>
      </c>
      <c r="B11" s="808"/>
      <c r="C11" s="808"/>
      <c r="D11" s="809"/>
      <c r="E11" s="809"/>
      <c r="F11" s="809"/>
      <c r="G11" s="438"/>
      <c r="H11" s="807" t="s">
        <v>356</v>
      </c>
      <c r="I11" s="807"/>
      <c r="J11" s="807"/>
      <c r="K11" s="447">
        <f>K7-K9</f>
        <v>0</v>
      </c>
      <c r="L11" s="171"/>
      <c r="M11" s="807" t="s">
        <v>356</v>
      </c>
      <c r="N11" s="807"/>
      <c r="O11" s="807"/>
      <c r="P11" s="447">
        <f>P7-P9</f>
        <v>0</v>
      </c>
      <c r="Q11" s="171"/>
    </row>
    <row r="13" spans="1:29" ht="36" customHeight="1" x14ac:dyDescent="0.25">
      <c r="A13" s="743" t="s">
        <v>9</v>
      </c>
      <c r="B13" s="743"/>
      <c r="C13" s="743"/>
      <c r="D13" s="743"/>
      <c r="E13" s="743"/>
      <c r="F13" s="743"/>
      <c r="G13" s="743"/>
      <c r="H13" s="743"/>
      <c r="I13" s="743"/>
      <c r="J13" s="743"/>
      <c r="K13" s="743"/>
      <c r="L13" s="743"/>
      <c r="M13" s="743"/>
      <c r="N13" s="743"/>
      <c r="O13" s="743"/>
      <c r="P13" s="743"/>
      <c r="Q13" s="743"/>
      <c r="R13" s="743"/>
      <c r="S13" s="300"/>
      <c r="T13" s="300"/>
    </row>
    <row r="14" spans="1:29" x14ac:dyDescent="0.25">
      <c r="K14" s="454"/>
    </row>
    <row r="15" spans="1:29" ht="15.75" customHeight="1" x14ac:dyDescent="0.25">
      <c r="A15" s="799" t="s">
        <v>357</v>
      </c>
      <c r="B15" s="800" t="s">
        <v>358</v>
      </c>
      <c r="C15" s="801" t="s">
        <v>359</v>
      </c>
      <c r="D15" s="802" t="s">
        <v>360</v>
      </c>
      <c r="E15" s="802"/>
      <c r="F15" s="802"/>
      <c r="G15" s="802"/>
      <c r="H15" s="802"/>
      <c r="I15" s="802"/>
      <c r="J15" s="802"/>
      <c r="K15" s="803" t="s">
        <v>361</v>
      </c>
      <c r="L15" s="803"/>
      <c r="M15" s="803"/>
      <c r="N15" s="803"/>
      <c r="O15" s="803"/>
      <c r="P15" s="803"/>
      <c r="Q15" s="803"/>
      <c r="R15" s="804" t="s">
        <v>362</v>
      </c>
    </row>
    <row r="16" spans="1:29" ht="60.75" x14ac:dyDescent="0.25">
      <c r="A16" s="799"/>
      <c r="B16" s="800"/>
      <c r="C16" s="801"/>
      <c r="D16" s="455" t="s">
        <v>363</v>
      </c>
      <c r="E16" s="456" t="s">
        <v>364</v>
      </c>
      <c r="F16" s="456" t="s">
        <v>365</v>
      </c>
      <c r="G16" s="456" t="s">
        <v>366</v>
      </c>
      <c r="H16" s="456" t="s">
        <v>367</v>
      </c>
      <c r="I16" s="456" t="s">
        <v>368</v>
      </c>
      <c r="J16" s="457" t="s">
        <v>369</v>
      </c>
      <c r="K16" s="458" t="s">
        <v>370</v>
      </c>
      <c r="L16" s="459" t="s">
        <v>371</v>
      </c>
      <c r="M16" s="459" t="s">
        <v>372</v>
      </c>
      <c r="N16" s="459" t="s">
        <v>373</v>
      </c>
      <c r="O16" s="459" t="s">
        <v>374</v>
      </c>
      <c r="P16" s="460" t="s">
        <v>368</v>
      </c>
      <c r="Q16" s="461" t="s">
        <v>369</v>
      </c>
      <c r="R16" s="804"/>
    </row>
    <row r="17" spans="1:20" x14ac:dyDescent="0.25">
      <c r="A17" s="799"/>
      <c r="B17" s="800"/>
      <c r="C17" s="801"/>
      <c r="D17" s="462" t="s">
        <v>302</v>
      </c>
      <c r="E17" s="463" t="s">
        <v>302</v>
      </c>
      <c r="F17" s="463" t="s">
        <v>302</v>
      </c>
      <c r="G17" s="463" t="s">
        <v>302</v>
      </c>
      <c r="H17" s="463" t="s">
        <v>302</v>
      </c>
      <c r="I17" s="463" t="s">
        <v>302</v>
      </c>
      <c r="J17" s="464" t="s">
        <v>302</v>
      </c>
      <c r="K17" s="465" t="s">
        <v>302</v>
      </c>
      <c r="L17" s="463" t="s">
        <v>302</v>
      </c>
      <c r="M17" s="463" t="s">
        <v>302</v>
      </c>
      <c r="N17" s="463" t="s">
        <v>302</v>
      </c>
      <c r="O17" s="463" t="s">
        <v>302</v>
      </c>
      <c r="P17" s="463" t="s">
        <v>302</v>
      </c>
      <c r="Q17" s="464" t="s">
        <v>302</v>
      </c>
      <c r="R17" s="466" t="s">
        <v>375</v>
      </c>
    </row>
    <row r="18" spans="1:20" x14ac:dyDescent="0.25">
      <c r="A18" s="467" t="s">
        <v>156</v>
      </c>
      <c r="B18" s="344"/>
      <c r="C18" s="468"/>
      <c r="D18" s="469"/>
      <c r="E18" s="470"/>
      <c r="F18" s="470"/>
      <c r="G18" s="470"/>
      <c r="H18" s="471">
        <f t="shared" ref="H18:H28" si="0">E18+G18</f>
        <v>0</v>
      </c>
      <c r="I18" s="470">
        <f t="shared" ref="I18:I33" si="1">H18*0.5%</f>
        <v>0</v>
      </c>
      <c r="J18" s="471">
        <f t="shared" ref="J18:J33" si="2">H18-I18</f>
        <v>0</v>
      </c>
      <c r="K18" s="472"/>
      <c r="L18" s="473"/>
      <c r="M18" s="473"/>
      <c r="N18" s="473"/>
      <c r="O18" s="474">
        <f t="shared" ref="O18:O33" si="3">N18+L18</f>
        <v>0</v>
      </c>
      <c r="P18" s="473">
        <f t="shared" ref="P18:P33" si="4">O18*0.5%</f>
        <v>0</v>
      </c>
      <c r="Q18" s="474">
        <f t="shared" ref="Q18:Q33" si="5">O18-P18</f>
        <v>0</v>
      </c>
      <c r="R18" s="475"/>
      <c r="S18" s="1"/>
      <c r="T18" s="1"/>
    </row>
    <row r="19" spans="1:20" x14ac:dyDescent="0.25">
      <c r="A19" s="467" t="s">
        <v>150</v>
      </c>
      <c r="B19" s="344"/>
      <c r="C19" s="468"/>
      <c r="D19" s="469"/>
      <c r="E19" s="470"/>
      <c r="F19" s="470"/>
      <c r="G19" s="470"/>
      <c r="H19" s="471">
        <f t="shared" si="0"/>
        <v>0</v>
      </c>
      <c r="I19" s="470">
        <f t="shared" si="1"/>
        <v>0</v>
      </c>
      <c r="J19" s="471">
        <f t="shared" si="2"/>
        <v>0</v>
      </c>
      <c r="K19" s="472"/>
      <c r="L19" s="473"/>
      <c r="M19" s="473"/>
      <c r="N19" s="473"/>
      <c r="O19" s="474">
        <f t="shared" si="3"/>
        <v>0</v>
      </c>
      <c r="P19" s="473">
        <f t="shared" si="4"/>
        <v>0</v>
      </c>
      <c r="Q19" s="474">
        <f t="shared" si="5"/>
        <v>0</v>
      </c>
      <c r="R19" s="475"/>
      <c r="S19" s="1"/>
      <c r="T19" s="1"/>
    </row>
    <row r="20" spans="1:20" x14ac:dyDescent="0.25">
      <c r="A20" s="467" t="s">
        <v>161</v>
      </c>
      <c r="B20" s="344"/>
      <c r="C20" s="468"/>
      <c r="D20" s="469"/>
      <c r="E20" s="470"/>
      <c r="F20" s="470"/>
      <c r="G20" s="470"/>
      <c r="H20" s="471">
        <f t="shared" si="0"/>
        <v>0</v>
      </c>
      <c r="I20" s="470">
        <f t="shared" si="1"/>
        <v>0</v>
      </c>
      <c r="J20" s="471">
        <f t="shared" si="2"/>
        <v>0</v>
      </c>
      <c r="K20" s="472"/>
      <c r="L20" s="473"/>
      <c r="M20" s="473"/>
      <c r="N20" s="473"/>
      <c r="O20" s="474">
        <f t="shared" si="3"/>
        <v>0</v>
      </c>
      <c r="P20" s="473">
        <f t="shared" si="4"/>
        <v>0</v>
      </c>
      <c r="Q20" s="474">
        <f t="shared" si="5"/>
        <v>0</v>
      </c>
      <c r="R20" s="475"/>
      <c r="S20" s="1"/>
      <c r="T20" s="1"/>
    </row>
    <row r="21" spans="1:20" x14ac:dyDescent="0.25">
      <c r="A21" s="467" t="s">
        <v>156</v>
      </c>
      <c r="B21" s="344"/>
      <c r="C21" s="468"/>
      <c r="D21" s="469"/>
      <c r="E21" s="470"/>
      <c r="F21" s="470"/>
      <c r="G21" s="470"/>
      <c r="H21" s="471">
        <f t="shared" si="0"/>
        <v>0</v>
      </c>
      <c r="I21" s="470">
        <f t="shared" si="1"/>
        <v>0</v>
      </c>
      <c r="J21" s="471">
        <f t="shared" si="2"/>
        <v>0</v>
      </c>
      <c r="K21" s="472"/>
      <c r="L21" s="473"/>
      <c r="M21" s="473"/>
      <c r="N21" s="473"/>
      <c r="O21" s="474">
        <f t="shared" si="3"/>
        <v>0</v>
      </c>
      <c r="P21" s="473">
        <f t="shared" si="4"/>
        <v>0</v>
      </c>
      <c r="Q21" s="474">
        <f t="shared" si="5"/>
        <v>0</v>
      </c>
      <c r="R21" s="475"/>
      <c r="S21" s="1"/>
      <c r="T21" s="1"/>
    </row>
    <row r="22" spans="1:20" x14ac:dyDescent="0.25">
      <c r="A22" s="467" t="s">
        <v>151</v>
      </c>
      <c r="B22" s="344"/>
      <c r="C22" s="468"/>
      <c r="D22" s="469"/>
      <c r="E22" s="470"/>
      <c r="F22" s="470"/>
      <c r="G22" s="470"/>
      <c r="H22" s="471">
        <f t="shared" si="0"/>
        <v>0</v>
      </c>
      <c r="I22" s="470">
        <f t="shared" si="1"/>
        <v>0</v>
      </c>
      <c r="J22" s="471">
        <f t="shared" si="2"/>
        <v>0</v>
      </c>
      <c r="K22" s="472"/>
      <c r="L22" s="473"/>
      <c r="M22" s="473"/>
      <c r="N22" s="473"/>
      <c r="O22" s="474">
        <f t="shared" si="3"/>
        <v>0</v>
      </c>
      <c r="P22" s="473">
        <f t="shared" si="4"/>
        <v>0</v>
      </c>
      <c r="Q22" s="474">
        <f t="shared" si="5"/>
        <v>0</v>
      </c>
      <c r="R22" s="475"/>
      <c r="S22" s="1"/>
      <c r="T22" s="1"/>
    </row>
    <row r="23" spans="1:20" x14ac:dyDescent="0.25">
      <c r="A23" s="467" t="s">
        <v>162</v>
      </c>
      <c r="B23" s="344"/>
      <c r="C23" s="468"/>
      <c r="D23" s="469"/>
      <c r="E23" s="470"/>
      <c r="F23" s="470"/>
      <c r="G23" s="470"/>
      <c r="H23" s="471">
        <f t="shared" si="0"/>
        <v>0</v>
      </c>
      <c r="I23" s="470">
        <f t="shared" si="1"/>
        <v>0</v>
      </c>
      <c r="J23" s="471">
        <f t="shared" si="2"/>
        <v>0</v>
      </c>
      <c r="K23" s="472"/>
      <c r="L23" s="473"/>
      <c r="M23" s="473"/>
      <c r="N23" s="473"/>
      <c r="O23" s="474">
        <f t="shared" si="3"/>
        <v>0</v>
      </c>
      <c r="P23" s="473">
        <f t="shared" si="4"/>
        <v>0</v>
      </c>
      <c r="Q23" s="474">
        <f t="shared" si="5"/>
        <v>0</v>
      </c>
      <c r="R23" s="475"/>
      <c r="S23" s="1"/>
      <c r="T23" s="1"/>
    </row>
    <row r="24" spans="1:20" x14ac:dyDescent="0.25">
      <c r="A24" s="467" t="s">
        <v>156</v>
      </c>
      <c r="B24" s="344"/>
      <c r="C24" s="468"/>
      <c r="D24" s="469"/>
      <c r="E24" s="470"/>
      <c r="F24" s="470"/>
      <c r="G24" s="470"/>
      <c r="H24" s="471">
        <f t="shared" si="0"/>
        <v>0</v>
      </c>
      <c r="I24" s="470">
        <f t="shared" si="1"/>
        <v>0</v>
      </c>
      <c r="J24" s="471">
        <f t="shared" si="2"/>
        <v>0</v>
      </c>
      <c r="K24" s="472"/>
      <c r="L24" s="473"/>
      <c r="M24" s="473"/>
      <c r="N24" s="473"/>
      <c r="O24" s="474">
        <f t="shared" si="3"/>
        <v>0</v>
      </c>
      <c r="P24" s="473">
        <f t="shared" si="4"/>
        <v>0</v>
      </c>
      <c r="Q24" s="474">
        <f t="shared" si="5"/>
        <v>0</v>
      </c>
      <c r="R24" s="475"/>
      <c r="S24" s="1"/>
      <c r="T24" s="1"/>
    </row>
    <row r="25" spans="1:20" x14ac:dyDescent="0.25">
      <c r="A25" s="467" t="s">
        <v>152</v>
      </c>
      <c r="B25" s="344"/>
      <c r="C25" s="468"/>
      <c r="D25" s="469"/>
      <c r="E25" s="470"/>
      <c r="F25" s="470"/>
      <c r="G25" s="470"/>
      <c r="H25" s="471">
        <f t="shared" si="0"/>
        <v>0</v>
      </c>
      <c r="I25" s="470">
        <f t="shared" si="1"/>
        <v>0</v>
      </c>
      <c r="J25" s="471">
        <f t="shared" si="2"/>
        <v>0</v>
      </c>
      <c r="K25" s="472"/>
      <c r="L25" s="473"/>
      <c r="M25" s="473"/>
      <c r="N25" s="473"/>
      <c r="O25" s="474">
        <f t="shared" si="3"/>
        <v>0</v>
      </c>
      <c r="P25" s="473">
        <f t="shared" si="4"/>
        <v>0</v>
      </c>
      <c r="Q25" s="474">
        <f t="shared" si="5"/>
        <v>0</v>
      </c>
      <c r="R25" s="475"/>
      <c r="S25" s="1"/>
      <c r="T25" s="1"/>
    </row>
    <row r="26" spans="1:20" x14ac:dyDescent="0.25">
      <c r="A26" s="467" t="s">
        <v>163</v>
      </c>
      <c r="B26" s="344"/>
      <c r="C26" s="468"/>
      <c r="D26" s="469"/>
      <c r="E26" s="470"/>
      <c r="F26" s="470"/>
      <c r="G26" s="470"/>
      <c r="H26" s="471">
        <f t="shared" si="0"/>
        <v>0</v>
      </c>
      <c r="I26" s="470">
        <f t="shared" si="1"/>
        <v>0</v>
      </c>
      <c r="J26" s="471">
        <f t="shared" si="2"/>
        <v>0</v>
      </c>
      <c r="K26" s="472"/>
      <c r="L26" s="473"/>
      <c r="M26" s="473"/>
      <c r="N26" s="473"/>
      <c r="O26" s="474">
        <f t="shared" si="3"/>
        <v>0</v>
      </c>
      <c r="P26" s="473">
        <f t="shared" si="4"/>
        <v>0</v>
      </c>
      <c r="Q26" s="474">
        <f t="shared" si="5"/>
        <v>0</v>
      </c>
      <c r="R26" s="475"/>
      <c r="S26" s="1"/>
      <c r="T26" s="1"/>
    </row>
    <row r="27" spans="1:20" x14ac:dyDescent="0.25">
      <c r="A27" s="467" t="s">
        <v>156</v>
      </c>
      <c r="B27" s="344"/>
      <c r="C27" s="468"/>
      <c r="D27" s="469"/>
      <c r="E27" s="470"/>
      <c r="F27" s="470"/>
      <c r="G27" s="470"/>
      <c r="H27" s="471">
        <f t="shared" si="0"/>
        <v>0</v>
      </c>
      <c r="I27" s="470">
        <f t="shared" si="1"/>
        <v>0</v>
      </c>
      <c r="J27" s="471">
        <f t="shared" si="2"/>
        <v>0</v>
      </c>
      <c r="K27" s="472"/>
      <c r="L27" s="473"/>
      <c r="M27" s="473"/>
      <c r="N27" s="473"/>
      <c r="O27" s="474">
        <f t="shared" si="3"/>
        <v>0</v>
      </c>
      <c r="P27" s="473">
        <f t="shared" si="4"/>
        <v>0</v>
      </c>
      <c r="Q27" s="474">
        <f t="shared" si="5"/>
        <v>0</v>
      </c>
      <c r="R27" s="475"/>
      <c r="S27" s="1"/>
      <c r="T27" s="1"/>
    </row>
    <row r="28" spans="1:20" x14ac:dyDescent="0.25">
      <c r="A28" s="467" t="s">
        <v>153</v>
      </c>
      <c r="B28" s="344"/>
      <c r="C28" s="468"/>
      <c r="D28" s="469"/>
      <c r="E28" s="470"/>
      <c r="F28" s="470"/>
      <c r="G28" s="470"/>
      <c r="H28" s="471">
        <f t="shared" si="0"/>
        <v>0</v>
      </c>
      <c r="I28" s="470">
        <f t="shared" si="1"/>
        <v>0</v>
      </c>
      <c r="J28" s="471">
        <f t="shared" si="2"/>
        <v>0</v>
      </c>
      <c r="K28" s="472"/>
      <c r="L28" s="473"/>
      <c r="M28" s="473"/>
      <c r="N28" s="473"/>
      <c r="O28" s="474">
        <f t="shared" si="3"/>
        <v>0</v>
      </c>
      <c r="P28" s="473">
        <f t="shared" si="4"/>
        <v>0</v>
      </c>
      <c r="Q28" s="474">
        <f t="shared" si="5"/>
        <v>0</v>
      </c>
      <c r="R28" s="475"/>
      <c r="S28" s="1"/>
      <c r="T28" s="1"/>
    </row>
    <row r="29" spans="1:20" x14ac:dyDescent="0.25">
      <c r="A29" s="467" t="s">
        <v>147</v>
      </c>
      <c r="B29" s="344"/>
      <c r="C29" s="468"/>
      <c r="D29" s="469"/>
      <c r="E29" s="470"/>
      <c r="F29" s="470"/>
      <c r="G29" s="470"/>
      <c r="H29" s="471">
        <f>G29+E29</f>
        <v>0</v>
      </c>
      <c r="I29" s="470">
        <f t="shared" si="1"/>
        <v>0</v>
      </c>
      <c r="J29" s="471">
        <f t="shared" si="2"/>
        <v>0</v>
      </c>
      <c r="K29" s="472"/>
      <c r="L29" s="473"/>
      <c r="M29" s="473"/>
      <c r="N29" s="473"/>
      <c r="O29" s="474">
        <f t="shared" si="3"/>
        <v>0</v>
      </c>
      <c r="P29" s="473">
        <f t="shared" si="4"/>
        <v>0</v>
      </c>
      <c r="Q29" s="474">
        <f t="shared" si="5"/>
        <v>0</v>
      </c>
      <c r="R29" s="475"/>
      <c r="S29" s="1"/>
      <c r="T29" s="1"/>
    </row>
    <row r="30" spans="1:20" x14ac:dyDescent="0.25">
      <c r="A30" s="467" t="s">
        <v>147</v>
      </c>
      <c r="B30" s="344"/>
      <c r="C30" s="468"/>
      <c r="D30" s="469"/>
      <c r="E30" s="470"/>
      <c r="F30" s="470"/>
      <c r="G30" s="470"/>
      <c r="H30" s="471">
        <f>G30+E30</f>
        <v>0</v>
      </c>
      <c r="I30" s="470">
        <f t="shared" si="1"/>
        <v>0</v>
      </c>
      <c r="J30" s="471">
        <f t="shared" si="2"/>
        <v>0</v>
      </c>
      <c r="K30" s="472"/>
      <c r="L30" s="473"/>
      <c r="M30" s="473"/>
      <c r="N30" s="473"/>
      <c r="O30" s="474">
        <f t="shared" si="3"/>
        <v>0</v>
      </c>
      <c r="P30" s="473">
        <f t="shared" si="4"/>
        <v>0</v>
      </c>
      <c r="Q30" s="474">
        <f t="shared" si="5"/>
        <v>0</v>
      </c>
      <c r="R30" s="475"/>
      <c r="S30" s="1"/>
      <c r="T30" s="1"/>
    </row>
    <row r="31" spans="1:20" x14ac:dyDescent="0.25">
      <c r="A31" s="467" t="s">
        <v>149</v>
      </c>
      <c r="B31" s="344"/>
      <c r="C31" s="468"/>
      <c r="D31" s="469"/>
      <c r="E31" s="470"/>
      <c r="F31" s="470"/>
      <c r="G31" s="470"/>
      <c r="H31" s="471">
        <f>G31+E31</f>
        <v>0</v>
      </c>
      <c r="I31" s="470">
        <f t="shared" si="1"/>
        <v>0</v>
      </c>
      <c r="J31" s="471">
        <f t="shared" si="2"/>
        <v>0</v>
      </c>
      <c r="K31" s="472"/>
      <c r="L31" s="473"/>
      <c r="M31" s="473"/>
      <c r="N31" s="473"/>
      <c r="O31" s="474">
        <f t="shared" si="3"/>
        <v>0</v>
      </c>
      <c r="P31" s="473">
        <f t="shared" si="4"/>
        <v>0</v>
      </c>
      <c r="Q31" s="474">
        <f t="shared" si="5"/>
        <v>0</v>
      </c>
      <c r="R31" s="475"/>
      <c r="S31" s="1"/>
      <c r="T31" s="1"/>
    </row>
    <row r="32" spans="1:20" x14ac:dyDescent="0.25">
      <c r="A32" s="467" t="s">
        <v>149</v>
      </c>
      <c r="B32" s="344"/>
      <c r="C32" s="468"/>
      <c r="D32" s="469"/>
      <c r="E32" s="470"/>
      <c r="F32" s="470"/>
      <c r="G32" s="470"/>
      <c r="H32" s="471">
        <f>G32+E32</f>
        <v>0</v>
      </c>
      <c r="I32" s="470">
        <f t="shared" si="1"/>
        <v>0</v>
      </c>
      <c r="J32" s="471">
        <f t="shared" si="2"/>
        <v>0</v>
      </c>
      <c r="K32" s="472"/>
      <c r="L32" s="473"/>
      <c r="M32" s="473"/>
      <c r="N32" s="473"/>
      <c r="O32" s="474">
        <f t="shared" si="3"/>
        <v>0</v>
      </c>
      <c r="P32" s="473">
        <f t="shared" si="4"/>
        <v>0</v>
      </c>
      <c r="Q32" s="474">
        <f t="shared" si="5"/>
        <v>0</v>
      </c>
      <c r="R32" s="475"/>
      <c r="S32" s="1"/>
      <c r="T32" s="1"/>
    </row>
    <row r="33" spans="1:20" x14ac:dyDescent="0.25">
      <c r="A33" s="467" t="s">
        <v>150</v>
      </c>
      <c r="B33" s="344"/>
      <c r="C33" s="468"/>
      <c r="D33" s="469"/>
      <c r="E33" s="470"/>
      <c r="F33" s="470"/>
      <c r="G33" s="470"/>
      <c r="H33" s="471">
        <f>G33+E33</f>
        <v>0</v>
      </c>
      <c r="I33" s="470">
        <f t="shared" si="1"/>
        <v>0</v>
      </c>
      <c r="J33" s="471">
        <f t="shared" si="2"/>
        <v>0</v>
      </c>
      <c r="K33" s="472"/>
      <c r="L33" s="473"/>
      <c r="M33" s="473"/>
      <c r="N33" s="473"/>
      <c r="O33" s="474">
        <f t="shared" si="3"/>
        <v>0</v>
      </c>
      <c r="P33" s="473">
        <f t="shared" si="4"/>
        <v>0</v>
      </c>
      <c r="Q33" s="474">
        <f t="shared" si="5"/>
        <v>0</v>
      </c>
      <c r="R33" s="475"/>
      <c r="S33" s="1"/>
      <c r="T33" s="1"/>
    </row>
    <row r="34" spans="1:20" x14ac:dyDescent="0.25">
      <c r="A34" s="476"/>
      <c r="B34" s="477"/>
      <c r="C34" s="478" t="s">
        <v>57</v>
      </c>
      <c r="D34" s="479">
        <f>MAXA(D18:D33)</f>
        <v>0</v>
      </c>
      <c r="E34" s="479">
        <f>SUM(E18:E33)</f>
        <v>0</v>
      </c>
      <c r="F34" s="479">
        <f>MAXA(F18:F33)</f>
        <v>0</v>
      </c>
      <c r="G34" s="479">
        <f>SUM(G18:G33)</f>
        <v>0</v>
      </c>
      <c r="H34" s="479">
        <f>SUM(H18:H33)</f>
        <v>0</v>
      </c>
      <c r="I34" s="479">
        <f>SUM(I18:I33)</f>
        <v>0</v>
      </c>
      <c r="J34" s="479">
        <f>SUM(J18:J33)</f>
        <v>0</v>
      </c>
      <c r="K34" s="479">
        <f>MAXA(K18:K33)</f>
        <v>0</v>
      </c>
      <c r="L34" s="479">
        <f>SUM(L18:L33)</f>
        <v>0</v>
      </c>
      <c r="M34" s="479">
        <f>MAXA(M18:M33)</f>
        <v>0</v>
      </c>
      <c r="N34" s="479">
        <f>SUM(N18:N33)</f>
        <v>0</v>
      </c>
      <c r="O34" s="479">
        <f>SUM(O18:O33)</f>
        <v>0</v>
      </c>
      <c r="P34" s="479">
        <f>SUM(P18:P33)</f>
        <v>0</v>
      </c>
      <c r="Q34" s="479">
        <f>SUM(Q18:Q33)</f>
        <v>0</v>
      </c>
      <c r="R34" s="480"/>
      <c r="S34" s="1"/>
      <c r="T34" s="1"/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75" customHeight="1" x14ac:dyDescent="0.3">
      <c r="A37" s="796" t="s">
        <v>376</v>
      </c>
      <c r="B37" s="796"/>
      <c r="C37" s="796"/>
      <c r="D37" s="796"/>
      <c r="E37" s="796"/>
      <c r="F37" s="796"/>
      <c r="G37" s="796"/>
      <c r="H37" s="796"/>
      <c r="I37" s="796"/>
      <c r="J37" s="796"/>
      <c r="K37" s="796"/>
      <c r="L37" s="796"/>
      <c r="M37" s="796"/>
      <c r="N37" s="796"/>
      <c r="O37" s="796"/>
      <c r="P37" s="796"/>
      <c r="Q37" s="796"/>
      <c r="R37" s="796"/>
      <c r="S37" s="796"/>
      <c r="T37" s="796"/>
    </row>
    <row r="38" spans="1:20" ht="60" customHeight="1" x14ac:dyDescent="0.25">
      <c r="A38" s="797" t="s">
        <v>357</v>
      </c>
      <c r="B38" s="797" t="s">
        <v>377</v>
      </c>
      <c r="C38" s="481" t="s">
        <v>378</v>
      </c>
      <c r="D38" s="482" t="s">
        <v>379</v>
      </c>
      <c r="E38" s="481" t="s">
        <v>380</v>
      </c>
      <c r="F38" s="483" t="s">
        <v>381</v>
      </c>
      <c r="G38" s="483" t="s">
        <v>382</v>
      </c>
      <c r="H38" s="482" t="s">
        <v>383</v>
      </c>
      <c r="I38" s="482" t="s">
        <v>381</v>
      </c>
      <c r="J38" s="482" t="s">
        <v>384</v>
      </c>
      <c r="K38" s="484" t="s">
        <v>382</v>
      </c>
      <c r="L38" s="482" t="s">
        <v>385</v>
      </c>
      <c r="M38" s="484" t="s">
        <v>386</v>
      </c>
      <c r="N38" s="482" t="s">
        <v>387</v>
      </c>
      <c r="O38" s="484" t="s">
        <v>388</v>
      </c>
      <c r="P38" s="484" t="s">
        <v>389</v>
      </c>
      <c r="Q38" s="484" t="s">
        <v>390</v>
      </c>
      <c r="R38" s="484" t="s">
        <v>391</v>
      </c>
      <c r="S38" s="484" t="s">
        <v>392</v>
      </c>
      <c r="T38" s="485" t="s">
        <v>393</v>
      </c>
    </row>
    <row r="39" spans="1:20" x14ac:dyDescent="0.25">
      <c r="A39" s="797"/>
      <c r="B39" s="797"/>
      <c r="C39" s="486" t="s">
        <v>394</v>
      </c>
      <c r="D39" s="487" t="s">
        <v>302</v>
      </c>
      <c r="E39" s="486" t="s">
        <v>395</v>
      </c>
      <c r="F39" s="486" t="s">
        <v>396</v>
      </c>
      <c r="G39" s="486" t="s">
        <v>302</v>
      </c>
      <c r="H39" s="482" t="s">
        <v>395</v>
      </c>
      <c r="I39" s="482"/>
      <c r="J39" s="482"/>
      <c r="K39" s="486" t="s">
        <v>302</v>
      </c>
      <c r="L39" s="486" t="s">
        <v>302</v>
      </c>
      <c r="M39" s="486" t="s">
        <v>302</v>
      </c>
      <c r="N39" s="482"/>
      <c r="O39" s="486" t="s">
        <v>304</v>
      </c>
      <c r="P39" s="486" t="s">
        <v>302</v>
      </c>
      <c r="Q39" s="488" t="s">
        <v>304</v>
      </c>
      <c r="R39" s="488" t="s">
        <v>375</v>
      </c>
      <c r="S39" s="486" t="s">
        <v>302</v>
      </c>
      <c r="T39" s="486" t="s">
        <v>375</v>
      </c>
    </row>
    <row r="40" spans="1:20" x14ac:dyDescent="0.25">
      <c r="A40" s="344" t="s">
        <v>156</v>
      </c>
      <c r="B40" s="489" t="str">
        <f>VLOOKUP(A40,'urbano_PIANO_INV-INFR'!D$18:E$36,2,FALSE())</f>
        <v>A. Totale lavori</v>
      </c>
      <c r="C40" s="490"/>
      <c r="D40" s="491"/>
      <c r="E40" s="344"/>
      <c r="F40" s="492"/>
      <c r="G40" s="470"/>
      <c r="H40" s="493"/>
      <c r="I40" s="494"/>
      <c r="J40" s="495"/>
      <c r="K40" s="469"/>
      <c r="L40" s="470"/>
      <c r="M40" s="471">
        <f t="shared" ref="M40:M62" si="6">K40+L40</f>
        <v>0</v>
      </c>
      <c r="N40" s="496"/>
      <c r="O40" s="496"/>
      <c r="P40" s="470"/>
      <c r="Q40" s="344"/>
      <c r="R40" s="344"/>
      <c r="S40" s="470"/>
      <c r="T40" s="347"/>
    </row>
    <row r="41" spans="1:20" x14ac:dyDescent="0.25">
      <c r="A41" s="497" t="s">
        <v>149</v>
      </c>
      <c r="B41" s="489" t="str">
        <f>VLOOKUP(A41,'urbano_PIANO_INV-INFR'!D$18:E$36,2,FALSE())</f>
        <v>SPECIFICARE______</v>
      </c>
      <c r="C41" s="498"/>
      <c r="D41" s="499"/>
      <c r="E41" s="498"/>
      <c r="F41" s="500"/>
      <c r="G41" s="491"/>
      <c r="H41" s="501"/>
      <c r="I41" s="492"/>
      <c r="J41" s="495"/>
      <c r="K41" s="469"/>
      <c r="L41" s="470"/>
      <c r="M41" s="471">
        <f t="shared" si="6"/>
        <v>0</v>
      </c>
      <c r="N41" s="496"/>
      <c r="O41" s="496"/>
      <c r="P41" s="470"/>
      <c r="Q41" s="344"/>
      <c r="R41" s="344"/>
      <c r="S41" s="470"/>
      <c r="T41" s="347"/>
    </row>
    <row r="42" spans="1:20" x14ac:dyDescent="0.25">
      <c r="A42" s="344" t="s">
        <v>149</v>
      </c>
      <c r="B42" s="489" t="str">
        <f>VLOOKUP(A42,'urbano_PIANO_INV-INFR'!D$18:E$36,2,FALSE())</f>
        <v>SPECIFICARE______</v>
      </c>
      <c r="C42" s="345"/>
      <c r="D42" s="491"/>
      <c r="E42" s="344"/>
      <c r="F42" s="492"/>
      <c r="G42" s="469"/>
      <c r="H42" s="344"/>
      <c r="I42" s="492"/>
      <c r="J42" s="495"/>
      <c r="K42" s="469"/>
      <c r="L42" s="470"/>
      <c r="M42" s="471">
        <f t="shared" si="6"/>
        <v>0</v>
      </c>
      <c r="N42" s="496"/>
      <c r="O42" s="344"/>
      <c r="P42" s="470"/>
      <c r="Q42" s="344"/>
      <c r="R42" s="344"/>
      <c r="S42" s="470"/>
      <c r="T42" s="347"/>
    </row>
    <row r="43" spans="1:20" x14ac:dyDescent="0.25">
      <c r="A43" s="344" t="s">
        <v>160</v>
      </c>
      <c r="B43" s="489" t="str">
        <f>VLOOKUP(A43,'urbano_PIANO_INV-INFR'!D$18:E$36,2,FALSE())</f>
        <v>SPECIFICARE______</v>
      </c>
      <c r="C43" s="345"/>
      <c r="D43" s="491"/>
      <c r="E43" s="344"/>
      <c r="F43" s="492"/>
      <c r="G43" s="469"/>
      <c r="H43" s="344"/>
      <c r="I43" s="492"/>
      <c r="J43" s="495"/>
      <c r="K43" s="469"/>
      <c r="L43" s="470"/>
      <c r="M43" s="471">
        <f t="shared" si="6"/>
        <v>0</v>
      </c>
      <c r="N43" s="496"/>
      <c r="O43" s="344"/>
      <c r="P43" s="470"/>
      <c r="Q43" s="344"/>
      <c r="R43" s="344"/>
      <c r="S43" s="470"/>
      <c r="T43" s="347"/>
    </row>
    <row r="44" spans="1:20" x14ac:dyDescent="0.25">
      <c r="A44" s="344" t="s">
        <v>156</v>
      </c>
      <c r="B44" s="489" t="str">
        <f>VLOOKUP(A44,'urbano_PIANO_INV-INFR'!D$18:E$36,2,FALSE())</f>
        <v>A. Totale lavori</v>
      </c>
      <c r="C44" s="490"/>
      <c r="D44" s="491"/>
      <c r="E44" s="344"/>
      <c r="F44" s="492"/>
      <c r="G44" s="470"/>
      <c r="H44" s="493"/>
      <c r="I44" s="494"/>
      <c r="J44" s="495"/>
      <c r="K44" s="469"/>
      <c r="L44" s="470"/>
      <c r="M44" s="471">
        <f t="shared" si="6"/>
        <v>0</v>
      </c>
      <c r="N44" s="496"/>
      <c r="O44" s="496"/>
      <c r="P44" s="470"/>
      <c r="Q44" s="344"/>
      <c r="R44" s="344"/>
      <c r="S44" s="470"/>
      <c r="T44" s="347"/>
    </row>
    <row r="45" spans="1:20" x14ac:dyDescent="0.25">
      <c r="A45" s="497" t="s">
        <v>149</v>
      </c>
      <c r="B45" s="489" t="str">
        <f>VLOOKUP(A45,'urbano_PIANO_INV-INFR'!D$18:E$36,2,FALSE())</f>
        <v>SPECIFICARE______</v>
      </c>
      <c r="C45" s="498"/>
      <c r="D45" s="499"/>
      <c r="E45" s="498"/>
      <c r="F45" s="500"/>
      <c r="G45" s="491"/>
      <c r="H45" s="501"/>
      <c r="I45" s="492"/>
      <c r="J45" s="495"/>
      <c r="K45" s="469"/>
      <c r="L45" s="470"/>
      <c r="M45" s="471">
        <f t="shared" si="6"/>
        <v>0</v>
      </c>
      <c r="N45" s="496"/>
      <c r="O45" s="496"/>
      <c r="P45" s="470"/>
      <c r="Q45" s="344"/>
      <c r="R45" s="344"/>
      <c r="S45" s="470"/>
      <c r="T45" s="347"/>
    </row>
    <row r="46" spans="1:20" x14ac:dyDescent="0.25">
      <c r="A46" s="344" t="s">
        <v>149</v>
      </c>
      <c r="B46" s="489" t="str">
        <f>VLOOKUP(A46,'urbano_PIANO_INV-INFR'!D$18:E$36,2,FALSE())</f>
        <v>SPECIFICARE______</v>
      </c>
      <c r="C46" s="345"/>
      <c r="D46" s="491"/>
      <c r="E46" s="344"/>
      <c r="F46" s="492"/>
      <c r="G46" s="469"/>
      <c r="H46" s="344"/>
      <c r="I46" s="492"/>
      <c r="J46" s="495"/>
      <c r="K46" s="469"/>
      <c r="L46" s="470"/>
      <c r="M46" s="471">
        <f t="shared" si="6"/>
        <v>0</v>
      </c>
      <c r="N46" s="496"/>
      <c r="O46" s="344"/>
      <c r="P46" s="470"/>
      <c r="Q46" s="344"/>
      <c r="R46" s="344"/>
      <c r="S46" s="470"/>
      <c r="T46" s="347"/>
    </row>
    <row r="47" spans="1:20" x14ac:dyDescent="0.25">
      <c r="A47" s="344" t="s">
        <v>161</v>
      </c>
      <c r="B47" s="489" t="str">
        <f>VLOOKUP(A47,'urbano_PIANO_INV-INFR'!D$18:E$36,2,FALSE())</f>
        <v>SPECIFICARE______</v>
      </c>
      <c r="C47" s="345"/>
      <c r="D47" s="491"/>
      <c r="E47" s="344"/>
      <c r="F47" s="492"/>
      <c r="G47" s="469"/>
      <c r="H47" s="344"/>
      <c r="I47" s="492"/>
      <c r="J47" s="495"/>
      <c r="K47" s="469"/>
      <c r="L47" s="470"/>
      <c r="M47" s="471">
        <f t="shared" si="6"/>
        <v>0</v>
      </c>
      <c r="N47" s="496"/>
      <c r="O47" s="344"/>
      <c r="P47" s="470"/>
      <c r="Q47" s="344"/>
      <c r="R47" s="344"/>
      <c r="S47" s="470"/>
      <c r="T47" s="347"/>
    </row>
    <row r="48" spans="1:20" x14ac:dyDescent="0.25">
      <c r="A48" s="344" t="s">
        <v>150</v>
      </c>
      <c r="B48" s="489" t="str">
        <f>VLOOKUP(A48,'urbano_PIANO_INV-INFR'!D$18:E$36,2,FALSE())</f>
        <v>SPECIFICARE______</v>
      </c>
      <c r="C48" s="345"/>
      <c r="D48" s="491"/>
      <c r="E48" s="344"/>
      <c r="F48" s="492"/>
      <c r="G48" s="469"/>
      <c r="H48" s="344"/>
      <c r="I48" s="492"/>
      <c r="J48" s="495"/>
      <c r="K48" s="469"/>
      <c r="L48" s="470"/>
      <c r="M48" s="471">
        <f t="shared" si="6"/>
        <v>0</v>
      </c>
      <c r="N48" s="496"/>
      <c r="O48" s="344"/>
      <c r="P48" s="470"/>
      <c r="Q48" s="344"/>
      <c r="R48" s="344"/>
      <c r="S48" s="470"/>
      <c r="T48" s="347"/>
    </row>
    <row r="49" spans="1:20" x14ac:dyDescent="0.25">
      <c r="A49" s="344" t="s">
        <v>162</v>
      </c>
      <c r="B49" s="489" t="str">
        <f>VLOOKUP(A49,'urbano_PIANO_INV-INFR'!D$18:E$36,2,FALSE())</f>
        <v>SPECIFICARE______</v>
      </c>
      <c r="C49" s="345"/>
      <c r="D49" s="491"/>
      <c r="E49" s="344"/>
      <c r="F49" s="492"/>
      <c r="G49" s="469"/>
      <c r="H49" s="344"/>
      <c r="I49" s="492"/>
      <c r="J49" s="495"/>
      <c r="K49" s="469"/>
      <c r="L49" s="470"/>
      <c r="M49" s="471">
        <f t="shared" si="6"/>
        <v>0</v>
      </c>
      <c r="N49" s="496"/>
      <c r="O49" s="344"/>
      <c r="P49" s="470"/>
      <c r="Q49" s="344"/>
      <c r="R49" s="344"/>
      <c r="S49" s="470"/>
      <c r="T49" s="347"/>
    </row>
    <row r="50" spans="1:20" x14ac:dyDescent="0.25">
      <c r="A50" s="344" t="s">
        <v>151</v>
      </c>
      <c r="B50" s="489" t="str">
        <f>VLOOKUP(A50,'urbano_PIANO_INV-INFR'!D$18:E$36,2,FALSE())</f>
        <v>SPECIFICARE______</v>
      </c>
      <c r="C50" s="345"/>
      <c r="D50" s="491"/>
      <c r="E50" s="344"/>
      <c r="F50" s="492"/>
      <c r="G50" s="469"/>
      <c r="H50" s="344"/>
      <c r="I50" s="492"/>
      <c r="J50" s="495"/>
      <c r="K50" s="469"/>
      <c r="L50" s="470"/>
      <c r="M50" s="471">
        <f t="shared" si="6"/>
        <v>0</v>
      </c>
      <c r="N50" s="496"/>
      <c r="O50" s="344"/>
      <c r="P50" s="470"/>
      <c r="Q50" s="344"/>
      <c r="R50" s="344"/>
      <c r="S50" s="470"/>
      <c r="T50" s="347"/>
    </row>
    <row r="51" spans="1:20" ht="15" customHeight="1" x14ac:dyDescent="0.25">
      <c r="A51" s="344" t="s">
        <v>163</v>
      </c>
      <c r="B51" s="489" t="str">
        <f>VLOOKUP(A51,'urbano_PIANO_INV-INFR'!D$18:E$36,2,FALSE())</f>
        <v>SPECIFICARE______</v>
      </c>
      <c r="C51" s="345"/>
      <c r="D51" s="491"/>
      <c r="E51" s="344"/>
      <c r="F51" s="492"/>
      <c r="G51" s="469"/>
      <c r="H51" s="344"/>
      <c r="I51" s="492"/>
      <c r="J51" s="495"/>
      <c r="K51" s="469"/>
      <c r="L51" s="470"/>
      <c r="M51" s="471">
        <f t="shared" si="6"/>
        <v>0</v>
      </c>
      <c r="N51" s="496"/>
      <c r="O51" s="344"/>
      <c r="P51" s="470"/>
      <c r="Q51" s="344"/>
      <c r="R51" s="344"/>
      <c r="S51" s="470"/>
      <c r="T51" s="347"/>
    </row>
    <row r="52" spans="1:20" x14ac:dyDescent="0.25">
      <c r="A52" s="344" t="s">
        <v>152</v>
      </c>
      <c r="B52" s="489" t="str">
        <f>VLOOKUP(A52,'urbano_PIANO_INV-INFR'!D$18:E$36,2,FALSE())</f>
        <v>SPECIFICARE______</v>
      </c>
      <c r="C52" s="345"/>
      <c r="D52" s="491"/>
      <c r="E52" s="344"/>
      <c r="F52" s="492"/>
      <c r="G52" s="469"/>
      <c r="H52" s="344"/>
      <c r="I52" s="492"/>
      <c r="J52" s="495"/>
      <c r="K52" s="469"/>
      <c r="L52" s="470"/>
      <c r="M52" s="471">
        <f t="shared" si="6"/>
        <v>0</v>
      </c>
      <c r="N52" s="496"/>
      <c r="O52" s="344"/>
      <c r="P52" s="470"/>
      <c r="Q52" s="344"/>
      <c r="R52" s="344"/>
      <c r="S52" s="470"/>
      <c r="T52" s="347"/>
    </row>
    <row r="53" spans="1:20" x14ac:dyDescent="0.25">
      <c r="A53" s="344" t="s">
        <v>164</v>
      </c>
      <c r="B53" s="489" t="str">
        <f>VLOOKUP(A53,'urbano_PIANO_INV-INFR'!D$18:E$36,2,FALSE())</f>
        <v>SPECIFICARE______</v>
      </c>
      <c r="C53" s="345"/>
      <c r="D53" s="491"/>
      <c r="E53" s="344"/>
      <c r="F53" s="492"/>
      <c r="G53" s="469"/>
      <c r="H53" s="344"/>
      <c r="I53" s="492"/>
      <c r="J53" s="495"/>
      <c r="K53" s="469"/>
      <c r="L53" s="470"/>
      <c r="M53" s="471">
        <f t="shared" si="6"/>
        <v>0</v>
      </c>
      <c r="N53" s="496"/>
      <c r="O53" s="344"/>
      <c r="P53" s="470"/>
      <c r="Q53" s="344"/>
      <c r="R53" s="344"/>
      <c r="S53" s="470"/>
      <c r="T53" s="347"/>
    </row>
    <row r="54" spans="1:20" x14ac:dyDescent="0.25">
      <c r="A54" s="344" t="s">
        <v>153</v>
      </c>
      <c r="B54" s="489" t="str">
        <f>VLOOKUP(A54,'urbano_PIANO_INV-INFR'!D$18:E$36,2,FALSE())</f>
        <v>SPECIFICARE______</v>
      </c>
      <c r="C54" s="345"/>
      <c r="D54" s="491"/>
      <c r="E54" s="344"/>
      <c r="F54" s="492"/>
      <c r="G54" s="469"/>
      <c r="H54" s="344"/>
      <c r="I54" s="492"/>
      <c r="J54" s="495"/>
      <c r="K54" s="469"/>
      <c r="L54" s="470"/>
      <c r="M54" s="471">
        <f t="shared" si="6"/>
        <v>0</v>
      </c>
      <c r="N54" s="496"/>
      <c r="O54" s="344"/>
      <c r="P54" s="470"/>
      <c r="Q54" s="344"/>
      <c r="R54" s="344"/>
      <c r="S54" s="470"/>
      <c r="T54" s="347"/>
    </row>
    <row r="55" spans="1:20" x14ac:dyDescent="0.25">
      <c r="A55" s="344" t="s">
        <v>156</v>
      </c>
      <c r="B55" s="489" t="str">
        <f>VLOOKUP(A55,'urbano_PIANO_INV-INFR'!D$18:E$36,2,FALSE())</f>
        <v>A. Totale lavori</v>
      </c>
      <c r="C55" s="490"/>
      <c r="D55" s="491"/>
      <c r="E55" s="344"/>
      <c r="F55" s="492"/>
      <c r="G55" s="470"/>
      <c r="H55" s="493"/>
      <c r="I55" s="494"/>
      <c r="J55" s="495"/>
      <c r="K55" s="469"/>
      <c r="L55" s="470"/>
      <c r="M55" s="471">
        <f t="shared" si="6"/>
        <v>0</v>
      </c>
      <c r="N55" s="496"/>
      <c r="O55" s="496"/>
      <c r="P55" s="470"/>
      <c r="Q55" s="344"/>
      <c r="R55" s="344"/>
      <c r="S55" s="470"/>
      <c r="T55" s="347"/>
    </row>
    <row r="56" spans="1:20" x14ac:dyDescent="0.25">
      <c r="A56" s="497" t="s">
        <v>149</v>
      </c>
      <c r="B56" s="489" t="str">
        <f>VLOOKUP(A56,'urbano_PIANO_INV-INFR'!D$18:E$36,2,FALSE())</f>
        <v>SPECIFICARE______</v>
      </c>
      <c r="C56" s="498"/>
      <c r="D56" s="499"/>
      <c r="E56" s="498"/>
      <c r="F56" s="500"/>
      <c r="G56" s="491"/>
      <c r="H56" s="501"/>
      <c r="I56" s="492"/>
      <c r="J56" s="495"/>
      <c r="K56" s="469"/>
      <c r="L56" s="470"/>
      <c r="M56" s="471">
        <f t="shared" si="6"/>
        <v>0</v>
      </c>
      <c r="N56" s="496"/>
      <c r="O56" s="496"/>
      <c r="P56" s="470"/>
      <c r="Q56" s="344"/>
      <c r="R56" s="344"/>
      <c r="S56" s="470"/>
      <c r="T56" s="347"/>
    </row>
    <row r="57" spans="1:20" x14ac:dyDescent="0.25">
      <c r="A57" s="344" t="s">
        <v>161</v>
      </c>
      <c r="B57" s="489" t="str">
        <f>VLOOKUP(A57,'urbano_PIANO_INV-INFR'!D$18:E$36,2,FALSE())</f>
        <v>SPECIFICARE______</v>
      </c>
      <c r="C57" s="345"/>
      <c r="D57" s="491"/>
      <c r="E57" s="344"/>
      <c r="F57" s="492"/>
      <c r="G57" s="469"/>
      <c r="H57" s="344"/>
      <c r="I57" s="492"/>
      <c r="J57" s="495"/>
      <c r="K57" s="469"/>
      <c r="L57" s="470"/>
      <c r="M57" s="471">
        <f t="shared" si="6"/>
        <v>0</v>
      </c>
      <c r="N57" s="496"/>
      <c r="O57" s="344"/>
      <c r="P57" s="470"/>
      <c r="Q57" s="344"/>
      <c r="R57" s="344"/>
      <c r="S57" s="470"/>
      <c r="T57" s="347"/>
    </row>
    <row r="58" spans="1:20" x14ac:dyDescent="0.25">
      <c r="A58" s="344" t="s">
        <v>162</v>
      </c>
      <c r="B58" s="489" t="str">
        <f>VLOOKUP(A58,'urbano_PIANO_INV-INFR'!D$18:E$36,2,FALSE())</f>
        <v>SPECIFICARE______</v>
      </c>
      <c r="C58" s="345"/>
      <c r="D58" s="491"/>
      <c r="E58" s="344"/>
      <c r="F58" s="492"/>
      <c r="G58" s="469"/>
      <c r="H58" s="344"/>
      <c r="I58" s="492"/>
      <c r="J58" s="495"/>
      <c r="K58" s="469"/>
      <c r="L58" s="470"/>
      <c r="M58" s="471">
        <f t="shared" si="6"/>
        <v>0</v>
      </c>
      <c r="N58" s="496"/>
      <c r="O58" s="344"/>
      <c r="P58" s="470"/>
      <c r="Q58" s="344"/>
      <c r="R58" s="344"/>
      <c r="S58" s="470"/>
      <c r="T58" s="347"/>
    </row>
    <row r="59" spans="1:20" x14ac:dyDescent="0.25">
      <c r="A59" s="344" t="s">
        <v>163</v>
      </c>
      <c r="B59" s="489" t="str">
        <f>VLOOKUP(A59,'urbano_PIANO_INV-INFR'!D$18:E$36,2,FALSE())</f>
        <v>SPECIFICARE______</v>
      </c>
      <c r="C59" s="345"/>
      <c r="D59" s="491"/>
      <c r="E59" s="344"/>
      <c r="F59" s="492"/>
      <c r="G59" s="469"/>
      <c r="H59" s="344"/>
      <c r="I59" s="492"/>
      <c r="J59" s="495"/>
      <c r="K59" s="469"/>
      <c r="L59" s="470"/>
      <c r="M59" s="471">
        <f t="shared" si="6"/>
        <v>0</v>
      </c>
      <c r="N59" s="496"/>
      <c r="O59" s="344"/>
      <c r="P59" s="470"/>
      <c r="Q59" s="344"/>
      <c r="R59" s="344"/>
      <c r="S59" s="470"/>
      <c r="T59" s="347"/>
    </row>
    <row r="60" spans="1:20" x14ac:dyDescent="0.25">
      <c r="A60" s="344" t="s">
        <v>164</v>
      </c>
      <c r="B60" s="489" t="str">
        <f>VLOOKUP(A60,'urbano_PIANO_INV-INFR'!D$18:E$36,2,FALSE())</f>
        <v>SPECIFICARE______</v>
      </c>
      <c r="C60" s="345"/>
      <c r="D60" s="491"/>
      <c r="E60" s="344"/>
      <c r="F60" s="492"/>
      <c r="G60" s="469"/>
      <c r="H60" s="344"/>
      <c r="I60" s="492"/>
      <c r="J60" s="495"/>
      <c r="K60" s="469"/>
      <c r="L60" s="470"/>
      <c r="M60" s="471">
        <f t="shared" si="6"/>
        <v>0</v>
      </c>
      <c r="N60" s="496"/>
      <c r="O60" s="344"/>
      <c r="P60" s="470"/>
      <c r="Q60" s="344"/>
      <c r="R60" s="344"/>
      <c r="S60" s="470"/>
      <c r="T60" s="347"/>
    </row>
    <row r="61" spans="1:20" x14ac:dyDescent="0.25">
      <c r="A61" s="344" t="s">
        <v>165</v>
      </c>
      <c r="B61" s="489" t="str">
        <f>VLOOKUP(A61,'urbano_PIANO_INV-INFR'!D$18:E$36,2,FALSE())</f>
        <v>SPECIFICARE______</v>
      </c>
      <c r="C61" s="345"/>
      <c r="D61" s="491"/>
      <c r="E61" s="344"/>
      <c r="F61" s="492"/>
      <c r="G61" s="469"/>
      <c r="H61" s="344"/>
      <c r="I61" s="492"/>
      <c r="J61" s="495"/>
      <c r="K61" s="469"/>
      <c r="L61" s="470"/>
      <c r="M61" s="471">
        <f t="shared" si="6"/>
        <v>0</v>
      </c>
      <c r="N61" s="496"/>
      <c r="O61" s="344"/>
      <c r="P61" s="470"/>
      <c r="Q61" s="344"/>
      <c r="R61" s="344"/>
      <c r="S61" s="470"/>
      <c r="T61" s="347"/>
    </row>
    <row r="62" spans="1:20" x14ac:dyDescent="0.25">
      <c r="A62" s="344" t="s">
        <v>166</v>
      </c>
      <c r="B62" s="489" t="str">
        <f>VLOOKUP(A62,'urbano_PIANO_INV-INFR'!D$18:E$36,2,FALSE())</f>
        <v>SPECIFICARE______</v>
      </c>
      <c r="C62" s="345"/>
      <c r="D62" s="491"/>
      <c r="E62" s="344"/>
      <c r="F62" s="492"/>
      <c r="G62" s="469"/>
      <c r="H62" s="344"/>
      <c r="I62" s="492"/>
      <c r="J62" s="495"/>
      <c r="K62" s="469"/>
      <c r="L62" s="470"/>
      <c r="M62" s="471">
        <f t="shared" si="6"/>
        <v>0</v>
      </c>
      <c r="N62" s="496"/>
      <c r="O62" s="344"/>
      <c r="P62" s="470"/>
      <c r="Q62" s="344"/>
      <c r="R62" s="344"/>
      <c r="S62" s="470"/>
      <c r="T62" s="347"/>
    </row>
    <row r="63" spans="1:20" x14ac:dyDescent="0.25">
      <c r="A63" s="502"/>
      <c r="B63" s="503"/>
      <c r="C63" s="504" t="s">
        <v>397</v>
      </c>
      <c r="D63" s="505">
        <f>SUM(D40:D62)</f>
        <v>0</v>
      </c>
      <c r="E63" s="503"/>
      <c r="F63" s="503"/>
      <c r="G63" s="505">
        <f>SUM(G40:G62)</f>
        <v>0</v>
      </c>
      <c r="H63" s="506" t="s">
        <v>397</v>
      </c>
      <c r="I63" s="506"/>
      <c r="J63" s="505"/>
      <c r="K63" s="505">
        <f>SUM(K40:K62)</f>
        <v>0</v>
      </c>
      <c r="L63" s="505">
        <f>SUM(L40:L62)</f>
        <v>0</v>
      </c>
      <c r="M63" s="505">
        <f>SUM(M40:M62)</f>
        <v>0</v>
      </c>
      <c r="N63" s="507"/>
      <c r="O63" s="507"/>
      <c r="P63" s="505">
        <f>SUM(P40:P62)</f>
        <v>0</v>
      </c>
      <c r="Q63" s="503"/>
      <c r="R63" s="503"/>
      <c r="S63" s="505">
        <f>SUM(S40:S62)</f>
        <v>0</v>
      </c>
      <c r="T63" s="508"/>
    </row>
    <row r="64" spans="1:20" x14ac:dyDescent="0.25">
      <c r="G64" s="509"/>
    </row>
    <row r="66" spans="1:20" ht="53.25" customHeight="1" x14ac:dyDescent="0.25">
      <c r="A66" s="798" t="s">
        <v>7</v>
      </c>
      <c r="B66" s="798"/>
      <c r="C66" s="798"/>
      <c r="D66" s="798"/>
      <c r="E66" s="798"/>
      <c r="F66" s="798"/>
      <c r="G66" s="798"/>
      <c r="H66" s="798"/>
      <c r="I66" s="798"/>
      <c r="J66" s="798"/>
      <c r="K66" s="798"/>
      <c r="L66" s="798"/>
      <c r="M66" s="798"/>
      <c r="N66" s="798"/>
      <c r="O66" s="798"/>
      <c r="P66" s="798"/>
      <c r="Q66" s="798"/>
      <c r="R66" s="798"/>
      <c r="S66" s="798"/>
      <c r="T66" s="798"/>
    </row>
  </sheetData>
  <sheetProtection algorithmName="SHA-512" hashValue="veWH8tR7GH9Fvpq2DUJXw0zs9ywqDGyoiGJCYN+qUxljwQc3dF3aAylQx1Sz7WlU69cYpptf5DoogTN0dgnVeA==" saltValue="7+r1W162YX+xsNkA+Qr2dg==" spinCount="100000" sheet="1" objects="1" scenarios="1"/>
  <mergeCells count="27">
    <mergeCell ref="A2:R2"/>
    <mergeCell ref="A4:R4"/>
    <mergeCell ref="A6:C7"/>
    <mergeCell ref="D6:F7"/>
    <mergeCell ref="H6:K6"/>
    <mergeCell ref="M6:P6"/>
    <mergeCell ref="H7:J7"/>
    <mergeCell ref="M7:O7"/>
    <mergeCell ref="A9:C9"/>
    <mergeCell ref="D9:F9"/>
    <mergeCell ref="H9:J9"/>
    <mergeCell ref="M9:O9"/>
    <mergeCell ref="A11:C11"/>
    <mergeCell ref="D11:F11"/>
    <mergeCell ref="H11:J11"/>
    <mergeCell ref="M11:O11"/>
    <mergeCell ref="A37:T37"/>
    <mergeCell ref="A38:A39"/>
    <mergeCell ref="B38:B39"/>
    <mergeCell ref="A66:T66"/>
    <mergeCell ref="A13:R13"/>
    <mergeCell ref="A15:A17"/>
    <mergeCell ref="B15:B17"/>
    <mergeCell ref="C15:C17"/>
    <mergeCell ref="D15:J15"/>
    <mergeCell ref="K15:Q15"/>
    <mergeCell ref="R15:R16"/>
  </mergeCells>
  <dataValidations count="8">
    <dataValidation type="list" allowBlank="1" showInputMessage="1" showErrorMessage="1" sqref="R40:R62" xr:uid="{00000000-0002-0000-0700-000000000000}">
      <formula1>"si,"</formula1>
      <formula2>0</formula2>
    </dataValidation>
    <dataValidation type="list" allowBlank="1" showInputMessage="1" showErrorMessage="1" sqref="R18:R33 T40:T62" xr:uid="{00000000-0002-0000-0700-000001000000}">
      <formula1>"si"</formula1>
      <formula2>0</formula2>
    </dataValidation>
    <dataValidation type="list" allowBlank="1" showInputMessage="1" showErrorMessage="1" sqref="N40:N62" xr:uid="{00000000-0002-0000-0700-000002000000}">
      <formula1>$B$18:$B$33</formula1>
      <formula2>0</formula2>
    </dataValidation>
    <dataValidation allowBlank="1" showErrorMessage="1" sqref="K7:K12 P7:P11" xr:uid="{00000000-0002-0000-0700-000003000000}">
      <formula1>0</formula1>
      <formula2>0</formula2>
    </dataValidation>
    <dataValidation allowBlank="1" showInputMessage="1" showErrorMessage="1" promptTitle="ATTENZIONE:" prompt=" è la differenza tra l'importo dei lavori del Sal (esclusivamente legato alle infrastrutture di supporto) e il precedente" sqref="L18:L33" xr:uid="{00000000-0002-0000-0700-000004000000}">
      <formula1>0</formula1>
      <formula2>0</formula2>
    </dataValidation>
    <dataValidation allowBlank="1" showInputMessage="1" showErrorMessage="1" promptTitle="ATTENZIONE:" prompt=" è la differenza tra l'importo degli onoeri della sicurezza i del Sal (esclusivamente legato alle infrastrutture di supporto) e il precedente" sqref="N18:N33" xr:uid="{00000000-0002-0000-0700-000005000000}">
      <formula1>0</formula1>
      <formula2>0</formula2>
    </dataValidation>
    <dataValidation allowBlank="1" showInputMessage="1" showErrorMessage="1" prompt="è la differenza tra l'importo degli oneri della sicurezza del SAL e il precedente" sqref="G18:G33" xr:uid="{00000000-0002-0000-0700-000006000000}">
      <formula1>0</formula1>
      <formula2>0</formula2>
    </dataValidation>
    <dataValidation allowBlank="1" showInputMessage="1" showErrorMessage="1" prompt="è la differenza tra l'importo dei lavori del Sal e il precedente" sqref="E18:E33" xr:uid="{00000000-0002-0000-0700-000007000000}">
      <formula1>0</formula1>
      <formula2>0</formula2>
    </dataValidation>
  </dataValidations>
  <pageMargins left="0.7" right="0.7" top="0.75" bottom="0.75" header="0.511811023622047" footer="0.511811023622047"/>
  <pageSetup paperSize="8"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Inserire riferimento voce di spesa da piano di investimento esecutivo infrastrutture_x000a__x000a_" xr:uid="{00000000-0002-0000-0700-000008000000}">
          <x14:formula1>
            <xm:f>'urbano_PIANO_INV-INFR'!$D$18:$D$36</xm:f>
          </x14:formula1>
          <x14:formula2>
            <xm:f>0</xm:f>
          </x14:formula2>
          <xm:sqref>A40:A62</xm:sqref>
        </x14:dataValidation>
        <x14:dataValidation type="list" allowBlank="1" showInputMessage="1" showErrorMessage="1" prompt="Scegliere il comune beneficiario dal menù a tendina_x000a_" xr:uid="{00000000-0002-0000-0700-000009000000}">
          <x14:formula1>
            <xm:f>'DATI EROGAZIONI'!$A$2:$A$13</xm:f>
          </x14:formula1>
          <x14:formula2>
            <xm:f>0</xm:f>
          </x14:formula2>
          <xm:sqref>D6:F7</xm:sqref>
        </x14:dataValidation>
        <x14:dataValidation type="list" allowBlank="1" showInputMessage="1" showErrorMessage="1" xr:uid="{00000000-0002-0000-0700-00000A000000}">
          <x14:formula1>
            <xm:f>'urbano_PIANO_INV-INFR'!$D$16:$D$36</xm:f>
          </x14:formula1>
          <x14:formula2>
            <xm:f>0</xm:f>
          </x14:formula2>
          <xm:sqref>A18:A33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C68"/>
  <sheetViews>
    <sheetView topLeftCell="A56" zoomScale="62" zoomScaleNormal="62" workbookViewId="0">
      <selection activeCell="T72" sqref="T72"/>
    </sheetView>
  </sheetViews>
  <sheetFormatPr defaultColWidth="8.7109375" defaultRowHeight="15" x14ac:dyDescent="0.25"/>
  <cols>
    <col min="1" max="1" width="8.7109375" style="1"/>
    <col min="2" max="2" width="32.5703125" style="1" customWidth="1"/>
    <col min="3" max="3" width="21.7109375" style="1" customWidth="1"/>
    <col min="4" max="4" width="15.42578125" style="1" customWidth="1"/>
    <col min="5" max="5" width="11.5703125" style="1" customWidth="1"/>
    <col min="6" max="6" width="13.28515625" style="1" customWidth="1"/>
    <col min="7" max="7" width="17.85546875" style="1" customWidth="1"/>
    <col min="8" max="8" width="17.140625" style="1" customWidth="1"/>
    <col min="9" max="9" width="11.28515625" style="1" customWidth="1"/>
    <col min="10" max="10" width="14" style="1" customWidth="1"/>
    <col min="11" max="12" width="12.140625" style="1" customWidth="1"/>
    <col min="13" max="13" width="18" style="1" customWidth="1"/>
    <col min="14" max="14" width="17.85546875" style="1" customWidth="1"/>
    <col min="15" max="15" width="13.7109375" style="1" customWidth="1"/>
    <col min="16" max="16" width="11.28515625" style="1" customWidth="1"/>
    <col min="17" max="17" width="13.5703125" style="1" customWidth="1"/>
    <col min="18" max="18" width="16.85546875" style="1" customWidth="1"/>
    <col min="19" max="19" width="14.28515625" style="1" customWidth="1"/>
    <col min="20" max="20" width="21.85546875" style="1" customWidth="1"/>
    <col min="21" max="16384" width="8.7109375" style="1"/>
  </cols>
  <sheetData>
    <row r="1" spans="1:29" x14ac:dyDescent="0.25">
      <c r="A1" s="5"/>
      <c r="B1" s="6"/>
      <c r="C1" s="7"/>
      <c r="D1" s="8"/>
      <c r="E1" s="8"/>
      <c r="F1" s="8"/>
      <c r="G1" s="9"/>
      <c r="H1" s="157"/>
      <c r="I1" s="6"/>
      <c r="J1" s="6"/>
      <c r="K1" s="6"/>
      <c r="L1" s="6"/>
      <c r="M1" s="6"/>
      <c r="N1" s="6"/>
      <c r="O1" s="6"/>
      <c r="P1" s="7"/>
      <c r="Q1" s="6"/>
      <c r="R1" s="9"/>
      <c r="S1" s="6"/>
      <c r="T1" s="6"/>
      <c r="U1" s="6"/>
      <c r="V1" s="7"/>
      <c r="W1" s="7"/>
      <c r="X1" s="6"/>
      <c r="Y1" s="7"/>
      <c r="Z1" s="7"/>
      <c r="AA1" s="7"/>
      <c r="AB1" s="7"/>
      <c r="AC1" s="6"/>
    </row>
    <row r="2" spans="1:29" ht="36.75" customHeight="1" x14ac:dyDescent="0.25">
      <c r="A2" s="688" t="s">
        <v>0</v>
      </c>
      <c r="B2" s="688"/>
      <c r="C2" s="688"/>
      <c r="D2" s="688"/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8"/>
      <c r="P2" s="688"/>
      <c r="Q2" s="688"/>
      <c r="R2" s="688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</row>
    <row r="3" spans="1:29" ht="22.5" x14ac:dyDescent="0.25">
      <c r="A3" s="1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1:29" ht="18" x14ac:dyDescent="0.25">
      <c r="A4" s="689" t="s">
        <v>398</v>
      </c>
      <c r="B4" s="689"/>
      <c r="C4" s="689"/>
      <c r="D4" s="68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</row>
    <row r="5" spans="1:29" ht="18" x14ac:dyDescent="0.25">
      <c r="A5" s="160"/>
      <c r="B5" s="31"/>
      <c r="C5" s="31"/>
      <c r="D5" s="31"/>
      <c r="E5" s="31"/>
      <c r="F5" s="31"/>
      <c r="G5" s="31"/>
      <c r="H5" s="31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</row>
    <row r="6" spans="1:29" ht="27" x14ac:dyDescent="0.25">
      <c r="A6" s="805" t="s">
        <v>261</v>
      </c>
      <c r="B6" s="805"/>
      <c r="C6" s="805"/>
      <c r="D6" s="810" t="s">
        <v>399</v>
      </c>
      <c r="E6" s="810"/>
      <c r="F6" s="810"/>
      <c r="G6" s="16"/>
      <c r="H6" s="811" t="s">
        <v>349</v>
      </c>
      <c r="I6" s="811"/>
      <c r="J6" s="811"/>
      <c r="K6" s="811"/>
      <c r="L6" s="16"/>
      <c r="M6" s="811" t="s">
        <v>350</v>
      </c>
      <c r="N6" s="811"/>
      <c r="O6" s="811"/>
      <c r="P6" s="811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29" ht="15" customHeight="1" x14ac:dyDescent="0.25">
      <c r="A7" s="805"/>
      <c r="B7" s="805"/>
      <c r="C7" s="805"/>
      <c r="D7" s="810"/>
      <c r="E7" s="810"/>
      <c r="F7" s="810"/>
      <c r="H7" s="812" t="s">
        <v>351</v>
      </c>
      <c r="I7" s="812"/>
      <c r="J7" s="812"/>
      <c r="K7" s="447">
        <f>'urbano_PIANO_INV-INFR'!F81</f>
        <v>711513.8</v>
      </c>
      <c r="L7" s="164"/>
      <c r="M7" s="812" t="s">
        <v>352</v>
      </c>
      <c r="N7" s="812"/>
      <c r="O7" s="812"/>
      <c r="P7" s="447">
        <f>M66</f>
        <v>0</v>
      </c>
    </row>
    <row r="8" spans="1:29" ht="12.75" customHeight="1" x14ac:dyDescent="0.45">
      <c r="A8" s="165"/>
      <c r="B8" s="165"/>
      <c r="C8" s="165"/>
      <c r="D8" s="165"/>
      <c r="E8" s="166"/>
      <c r="F8" s="166"/>
      <c r="H8" s="11"/>
      <c r="I8" s="166"/>
      <c r="J8" s="166"/>
      <c r="K8" s="510"/>
      <c r="L8" s="166"/>
      <c r="M8" s="11"/>
      <c r="N8" s="166"/>
      <c r="O8" s="166"/>
      <c r="P8" s="510"/>
      <c r="Q8" s="166"/>
      <c r="R8" s="166"/>
      <c r="S8" s="166"/>
      <c r="T8" s="166"/>
      <c r="U8" s="166"/>
      <c r="V8" s="167"/>
      <c r="W8" s="167"/>
      <c r="X8" s="167"/>
      <c r="Y8" s="2"/>
      <c r="Z8" s="158"/>
      <c r="AA8" s="168"/>
      <c r="AB8" s="168"/>
      <c r="AC8" s="168"/>
    </row>
    <row r="9" spans="1:29" ht="38.25" customHeight="1" x14ac:dyDescent="0.25">
      <c r="A9" s="805" t="s">
        <v>353</v>
      </c>
      <c r="B9" s="805"/>
      <c r="C9" s="805"/>
      <c r="D9" s="806" t="str">
        <f>'urbano_PIANO_INV-INFR'!G51</f>
        <v>J40J21000040001</v>
      </c>
      <c r="E9" s="806"/>
      <c r="F9" s="806"/>
      <c r="H9" s="807" t="s">
        <v>354</v>
      </c>
      <c r="I9" s="807"/>
      <c r="J9" s="807"/>
      <c r="K9" s="447">
        <f>'urbano_PIANO_INV-INFR'!G81</f>
        <v>711513.8</v>
      </c>
      <c r="L9" s="170"/>
      <c r="M9" s="807" t="s">
        <v>355</v>
      </c>
      <c r="N9" s="807"/>
      <c r="O9" s="807"/>
      <c r="P9" s="447">
        <f>S66</f>
        <v>0</v>
      </c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</row>
    <row r="10" spans="1:29" x14ac:dyDescent="0.25">
      <c r="H10" s="11"/>
      <c r="K10" s="511"/>
      <c r="M10" s="11"/>
      <c r="P10" s="511"/>
    </row>
    <row r="11" spans="1:29" ht="33" customHeight="1" x14ac:dyDescent="0.25">
      <c r="A11" s="823" t="s">
        <v>4</v>
      </c>
      <c r="B11" s="823"/>
      <c r="C11" s="823"/>
      <c r="D11" s="809"/>
      <c r="E11" s="809"/>
      <c r="F11" s="809"/>
      <c r="H11" s="807" t="s">
        <v>356</v>
      </c>
      <c r="I11" s="807"/>
      <c r="J11" s="807"/>
      <c r="K11" s="447">
        <f>K7-K9</f>
        <v>0</v>
      </c>
      <c r="L11" s="171"/>
      <c r="M11" s="807" t="s">
        <v>356</v>
      </c>
      <c r="N11" s="807"/>
      <c r="O11" s="807"/>
      <c r="P11" s="447">
        <f>P7-P9</f>
        <v>0</v>
      </c>
      <c r="Q11" s="171"/>
    </row>
    <row r="13" spans="1:29" ht="36" customHeight="1" x14ac:dyDescent="0.25">
      <c r="A13" s="758" t="s">
        <v>65</v>
      </c>
      <c r="B13" s="758"/>
      <c r="C13" s="758"/>
      <c r="D13" s="758"/>
      <c r="E13" s="758"/>
      <c r="F13" s="758"/>
      <c r="G13" s="758"/>
      <c r="H13" s="758"/>
      <c r="I13" s="758"/>
      <c r="J13" s="758"/>
      <c r="K13" s="758"/>
      <c r="L13" s="758"/>
      <c r="M13" s="758"/>
      <c r="N13" s="758"/>
      <c r="O13" s="758"/>
      <c r="P13" s="758"/>
      <c r="Q13" s="758"/>
      <c r="R13" s="758"/>
      <c r="S13" s="300"/>
      <c r="T13" s="300"/>
    </row>
    <row r="14" spans="1:29" x14ac:dyDescent="0.25">
      <c r="K14" s="295"/>
    </row>
    <row r="15" spans="1:29" ht="15.75" customHeight="1" x14ac:dyDescent="0.25">
      <c r="A15" s="817" t="s">
        <v>357</v>
      </c>
      <c r="B15" s="818" t="s">
        <v>358</v>
      </c>
      <c r="C15" s="819" t="s">
        <v>359</v>
      </c>
      <c r="D15" s="820" t="s">
        <v>360</v>
      </c>
      <c r="E15" s="820"/>
      <c r="F15" s="820"/>
      <c r="G15" s="820"/>
      <c r="H15" s="820"/>
      <c r="I15" s="820"/>
      <c r="J15" s="820"/>
      <c r="K15" s="821" t="s">
        <v>361</v>
      </c>
      <c r="L15" s="821"/>
      <c r="M15" s="821"/>
      <c r="N15" s="821"/>
      <c r="O15" s="821"/>
      <c r="P15" s="821"/>
      <c r="Q15" s="821"/>
      <c r="R15" s="822" t="s">
        <v>362</v>
      </c>
    </row>
    <row r="16" spans="1:29" ht="60.75" x14ac:dyDescent="0.25">
      <c r="A16" s="817"/>
      <c r="B16" s="818"/>
      <c r="C16" s="819"/>
      <c r="D16" s="512" t="s">
        <v>363</v>
      </c>
      <c r="E16" s="513" t="s">
        <v>400</v>
      </c>
      <c r="F16" s="513" t="s">
        <v>365</v>
      </c>
      <c r="G16" s="513" t="s">
        <v>401</v>
      </c>
      <c r="H16" s="513" t="s">
        <v>360</v>
      </c>
      <c r="I16" s="513" t="s">
        <v>368</v>
      </c>
      <c r="J16" s="514" t="s">
        <v>369</v>
      </c>
      <c r="K16" s="515" t="s">
        <v>370</v>
      </c>
      <c r="L16" s="516" t="s">
        <v>371</v>
      </c>
      <c r="M16" s="516" t="s">
        <v>372</v>
      </c>
      <c r="N16" s="516" t="s">
        <v>373</v>
      </c>
      <c r="O16" s="516" t="s">
        <v>402</v>
      </c>
      <c r="P16" s="517" t="s">
        <v>368</v>
      </c>
      <c r="Q16" s="518" t="s">
        <v>369</v>
      </c>
      <c r="R16" s="822"/>
    </row>
    <row r="17" spans="1:18" x14ac:dyDescent="0.25">
      <c r="A17" s="817"/>
      <c r="B17" s="818"/>
      <c r="C17" s="819"/>
      <c r="D17" s="519" t="s">
        <v>302</v>
      </c>
      <c r="E17" s="520" t="s">
        <v>302</v>
      </c>
      <c r="F17" s="520" t="s">
        <v>302</v>
      </c>
      <c r="G17" s="520" t="s">
        <v>302</v>
      </c>
      <c r="H17" s="520" t="s">
        <v>302</v>
      </c>
      <c r="I17" s="520" t="s">
        <v>302</v>
      </c>
      <c r="J17" s="521" t="s">
        <v>302</v>
      </c>
      <c r="K17" s="522" t="s">
        <v>302</v>
      </c>
      <c r="L17" s="520" t="s">
        <v>302</v>
      </c>
      <c r="M17" s="520" t="s">
        <v>302</v>
      </c>
      <c r="N17" s="520" t="s">
        <v>302</v>
      </c>
      <c r="O17" s="520" t="s">
        <v>302</v>
      </c>
      <c r="P17" s="520" t="s">
        <v>302</v>
      </c>
      <c r="Q17" s="521" t="s">
        <v>302</v>
      </c>
      <c r="R17" s="523" t="s">
        <v>375</v>
      </c>
    </row>
    <row r="18" spans="1:18" x14ac:dyDescent="0.25">
      <c r="A18" s="524" t="s">
        <v>403</v>
      </c>
      <c r="B18" s="333"/>
      <c r="C18" s="525"/>
      <c r="D18" s="526"/>
      <c r="E18" s="527"/>
      <c r="F18" s="527"/>
      <c r="G18" s="527"/>
      <c r="H18" s="528">
        <f t="shared" ref="H18:H35" si="0">G18+E18</f>
        <v>0</v>
      </c>
      <c r="I18" s="527">
        <f t="shared" ref="I18:I35" si="1">H18*0.5%</f>
        <v>0</v>
      </c>
      <c r="J18" s="529">
        <f t="shared" ref="J18:J35" si="2">H18-I18</f>
        <v>0</v>
      </c>
      <c r="K18" s="530"/>
      <c r="L18" s="531"/>
      <c r="M18" s="531"/>
      <c r="N18" s="531"/>
      <c r="O18" s="532">
        <f t="shared" ref="O18:O35" si="3">N18+L18</f>
        <v>0</v>
      </c>
      <c r="P18" s="531">
        <f t="shared" ref="P18:P35" si="4">O18*0.5%</f>
        <v>0</v>
      </c>
      <c r="Q18" s="533">
        <f t="shared" ref="Q18:Q35" si="5">O18-P18</f>
        <v>0</v>
      </c>
      <c r="R18" s="534"/>
    </row>
    <row r="19" spans="1:18" x14ac:dyDescent="0.25">
      <c r="A19" s="467" t="s">
        <v>404</v>
      </c>
      <c r="B19" s="333"/>
      <c r="C19" s="535"/>
      <c r="D19" s="536"/>
      <c r="E19" s="470"/>
      <c r="F19" s="470"/>
      <c r="G19" s="470"/>
      <c r="H19" s="471">
        <f t="shared" si="0"/>
        <v>0</v>
      </c>
      <c r="I19" s="470">
        <f t="shared" si="1"/>
        <v>0</v>
      </c>
      <c r="J19" s="537">
        <f t="shared" si="2"/>
        <v>0</v>
      </c>
      <c r="K19" s="538"/>
      <c r="L19" s="473"/>
      <c r="M19" s="473"/>
      <c r="N19" s="473"/>
      <c r="O19" s="474">
        <f t="shared" si="3"/>
        <v>0</v>
      </c>
      <c r="P19" s="473">
        <f t="shared" si="4"/>
        <v>0</v>
      </c>
      <c r="Q19" s="539">
        <f t="shared" si="5"/>
        <v>0</v>
      </c>
      <c r="R19" s="540"/>
    </row>
    <row r="20" spans="1:18" x14ac:dyDescent="0.25">
      <c r="A20" s="524" t="s">
        <v>405</v>
      </c>
      <c r="B20" s="333"/>
      <c r="C20" s="525"/>
      <c r="D20" s="526"/>
      <c r="E20" s="527"/>
      <c r="F20" s="527"/>
      <c r="G20" s="527"/>
      <c r="H20" s="528">
        <f t="shared" si="0"/>
        <v>0</v>
      </c>
      <c r="I20" s="527">
        <f t="shared" si="1"/>
        <v>0</v>
      </c>
      <c r="J20" s="529">
        <f t="shared" si="2"/>
        <v>0</v>
      </c>
      <c r="K20" s="530"/>
      <c r="L20" s="531"/>
      <c r="M20" s="531"/>
      <c r="N20" s="531"/>
      <c r="O20" s="532">
        <f t="shared" si="3"/>
        <v>0</v>
      </c>
      <c r="P20" s="531">
        <f t="shared" si="4"/>
        <v>0</v>
      </c>
      <c r="Q20" s="533">
        <f t="shared" si="5"/>
        <v>0</v>
      </c>
      <c r="R20" s="534"/>
    </row>
    <row r="21" spans="1:18" x14ac:dyDescent="0.25">
      <c r="A21" s="467" t="s">
        <v>406</v>
      </c>
      <c r="B21" s="333"/>
      <c r="C21" s="535"/>
      <c r="D21" s="536"/>
      <c r="E21" s="470"/>
      <c r="F21" s="470"/>
      <c r="G21" s="470"/>
      <c r="H21" s="471">
        <f t="shared" si="0"/>
        <v>0</v>
      </c>
      <c r="I21" s="470">
        <f t="shared" si="1"/>
        <v>0</v>
      </c>
      <c r="J21" s="537">
        <f t="shared" si="2"/>
        <v>0</v>
      </c>
      <c r="K21" s="538"/>
      <c r="L21" s="473"/>
      <c r="M21" s="473"/>
      <c r="N21" s="473"/>
      <c r="O21" s="474">
        <f t="shared" si="3"/>
        <v>0</v>
      </c>
      <c r="P21" s="473">
        <f t="shared" si="4"/>
        <v>0</v>
      </c>
      <c r="Q21" s="539">
        <f t="shared" si="5"/>
        <v>0</v>
      </c>
      <c r="R21" s="540"/>
    </row>
    <row r="22" spans="1:18" x14ac:dyDescent="0.25">
      <c r="A22" s="524" t="s">
        <v>407</v>
      </c>
      <c r="B22" s="333"/>
      <c r="C22" s="525"/>
      <c r="D22" s="526"/>
      <c r="E22" s="527"/>
      <c r="F22" s="527"/>
      <c r="G22" s="527"/>
      <c r="H22" s="528">
        <f t="shared" si="0"/>
        <v>0</v>
      </c>
      <c r="I22" s="527">
        <f t="shared" si="1"/>
        <v>0</v>
      </c>
      <c r="J22" s="529">
        <f t="shared" si="2"/>
        <v>0</v>
      </c>
      <c r="K22" s="530"/>
      <c r="L22" s="531"/>
      <c r="M22" s="531"/>
      <c r="N22" s="531"/>
      <c r="O22" s="532">
        <f t="shared" si="3"/>
        <v>0</v>
      </c>
      <c r="P22" s="531">
        <f t="shared" si="4"/>
        <v>0</v>
      </c>
      <c r="Q22" s="533">
        <f t="shared" si="5"/>
        <v>0</v>
      </c>
      <c r="R22" s="534"/>
    </row>
    <row r="23" spans="1:18" x14ac:dyDescent="0.25">
      <c r="A23" s="467" t="s">
        <v>408</v>
      </c>
      <c r="B23" s="333"/>
      <c r="C23" s="535"/>
      <c r="D23" s="536"/>
      <c r="E23" s="470"/>
      <c r="F23" s="470"/>
      <c r="G23" s="470"/>
      <c r="H23" s="471">
        <f t="shared" si="0"/>
        <v>0</v>
      </c>
      <c r="I23" s="470">
        <f t="shared" si="1"/>
        <v>0</v>
      </c>
      <c r="J23" s="537">
        <f t="shared" si="2"/>
        <v>0</v>
      </c>
      <c r="K23" s="538"/>
      <c r="L23" s="473"/>
      <c r="M23" s="473"/>
      <c r="N23" s="473"/>
      <c r="O23" s="474">
        <f t="shared" si="3"/>
        <v>0</v>
      </c>
      <c r="P23" s="473">
        <f t="shared" si="4"/>
        <v>0</v>
      </c>
      <c r="Q23" s="539">
        <f t="shared" si="5"/>
        <v>0</v>
      </c>
      <c r="R23" s="540"/>
    </row>
    <row r="24" spans="1:18" x14ac:dyDescent="0.25">
      <c r="A24" s="524" t="s">
        <v>409</v>
      </c>
      <c r="B24" s="333"/>
      <c r="C24" s="525"/>
      <c r="D24" s="526"/>
      <c r="E24" s="527"/>
      <c r="F24" s="527"/>
      <c r="G24" s="527"/>
      <c r="H24" s="528">
        <f t="shared" si="0"/>
        <v>0</v>
      </c>
      <c r="I24" s="527">
        <f t="shared" si="1"/>
        <v>0</v>
      </c>
      <c r="J24" s="529">
        <f t="shared" si="2"/>
        <v>0</v>
      </c>
      <c r="K24" s="530"/>
      <c r="L24" s="531"/>
      <c r="M24" s="531"/>
      <c r="N24" s="531"/>
      <c r="O24" s="532">
        <f t="shared" si="3"/>
        <v>0</v>
      </c>
      <c r="P24" s="531">
        <f t="shared" si="4"/>
        <v>0</v>
      </c>
      <c r="Q24" s="533">
        <f t="shared" si="5"/>
        <v>0</v>
      </c>
      <c r="R24" s="534"/>
    </row>
    <row r="25" spans="1:18" x14ac:dyDescent="0.25">
      <c r="A25" s="467" t="s">
        <v>410</v>
      </c>
      <c r="B25" s="333"/>
      <c r="C25" s="535"/>
      <c r="D25" s="536"/>
      <c r="E25" s="470"/>
      <c r="F25" s="470"/>
      <c r="G25" s="470"/>
      <c r="H25" s="471">
        <f t="shared" si="0"/>
        <v>0</v>
      </c>
      <c r="I25" s="470">
        <f t="shared" si="1"/>
        <v>0</v>
      </c>
      <c r="J25" s="537">
        <f t="shared" si="2"/>
        <v>0</v>
      </c>
      <c r="K25" s="538"/>
      <c r="L25" s="473"/>
      <c r="M25" s="473"/>
      <c r="N25" s="473"/>
      <c r="O25" s="474">
        <f t="shared" si="3"/>
        <v>0</v>
      </c>
      <c r="P25" s="473">
        <f t="shared" si="4"/>
        <v>0</v>
      </c>
      <c r="Q25" s="539">
        <f t="shared" si="5"/>
        <v>0</v>
      </c>
      <c r="R25" s="540"/>
    </row>
    <row r="26" spans="1:18" x14ac:dyDescent="0.25">
      <c r="A26" s="524" t="s">
        <v>411</v>
      </c>
      <c r="B26" s="333"/>
      <c r="C26" s="525"/>
      <c r="D26" s="526"/>
      <c r="E26" s="527"/>
      <c r="F26" s="527"/>
      <c r="G26" s="527"/>
      <c r="H26" s="528">
        <f t="shared" si="0"/>
        <v>0</v>
      </c>
      <c r="I26" s="527">
        <f t="shared" si="1"/>
        <v>0</v>
      </c>
      <c r="J26" s="529">
        <f t="shared" si="2"/>
        <v>0</v>
      </c>
      <c r="K26" s="530"/>
      <c r="L26" s="531"/>
      <c r="M26" s="531"/>
      <c r="N26" s="531"/>
      <c r="O26" s="532">
        <f t="shared" si="3"/>
        <v>0</v>
      </c>
      <c r="P26" s="531">
        <f t="shared" si="4"/>
        <v>0</v>
      </c>
      <c r="Q26" s="533">
        <f t="shared" si="5"/>
        <v>0</v>
      </c>
      <c r="R26" s="534"/>
    </row>
    <row r="27" spans="1:18" x14ac:dyDescent="0.25">
      <c r="A27" s="467" t="s">
        <v>412</v>
      </c>
      <c r="B27" s="333"/>
      <c r="C27" s="535"/>
      <c r="D27" s="536"/>
      <c r="E27" s="470"/>
      <c r="F27" s="470"/>
      <c r="G27" s="470"/>
      <c r="H27" s="471">
        <f t="shared" si="0"/>
        <v>0</v>
      </c>
      <c r="I27" s="470">
        <f t="shared" si="1"/>
        <v>0</v>
      </c>
      <c r="J27" s="537">
        <f t="shared" si="2"/>
        <v>0</v>
      </c>
      <c r="K27" s="538"/>
      <c r="L27" s="473"/>
      <c r="M27" s="473"/>
      <c r="N27" s="473"/>
      <c r="O27" s="474">
        <f t="shared" si="3"/>
        <v>0</v>
      </c>
      <c r="P27" s="473">
        <f t="shared" si="4"/>
        <v>0</v>
      </c>
      <c r="Q27" s="539">
        <f t="shared" si="5"/>
        <v>0</v>
      </c>
      <c r="R27" s="540"/>
    </row>
    <row r="28" spans="1:18" x14ac:dyDescent="0.25">
      <c r="A28" s="524" t="s">
        <v>413</v>
      </c>
      <c r="B28" s="333"/>
      <c r="C28" s="525"/>
      <c r="D28" s="526"/>
      <c r="E28" s="527"/>
      <c r="F28" s="527"/>
      <c r="G28" s="527"/>
      <c r="H28" s="528">
        <f t="shared" si="0"/>
        <v>0</v>
      </c>
      <c r="I28" s="527">
        <f t="shared" si="1"/>
        <v>0</v>
      </c>
      <c r="J28" s="529">
        <f t="shared" si="2"/>
        <v>0</v>
      </c>
      <c r="K28" s="530"/>
      <c r="L28" s="531"/>
      <c r="M28" s="531"/>
      <c r="N28" s="531"/>
      <c r="O28" s="532">
        <f t="shared" si="3"/>
        <v>0</v>
      </c>
      <c r="P28" s="531">
        <f t="shared" si="4"/>
        <v>0</v>
      </c>
      <c r="Q28" s="533">
        <f t="shared" si="5"/>
        <v>0</v>
      </c>
      <c r="R28" s="534"/>
    </row>
    <row r="29" spans="1:18" x14ac:dyDescent="0.25">
      <c r="A29" s="467" t="s">
        <v>414</v>
      </c>
      <c r="B29" s="333"/>
      <c r="C29" s="535"/>
      <c r="D29" s="536"/>
      <c r="E29" s="470"/>
      <c r="F29" s="470"/>
      <c r="G29" s="470"/>
      <c r="H29" s="471">
        <f t="shared" si="0"/>
        <v>0</v>
      </c>
      <c r="I29" s="470">
        <f t="shared" si="1"/>
        <v>0</v>
      </c>
      <c r="J29" s="537">
        <f t="shared" si="2"/>
        <v>0</v>
      </c>
      <c r="K29" s="538"/>
      <c r="L29" s="473"/>
      <c r="M29" s="473"/>
      <c r="N29" s="473"/>
      <c r="O29" s="474">
        <f t="shared" si="3"/>
        <v>0</v>
      </c>
      <c r="P29" s="473">
        <f t="shared" si="4"/>
        <v>0</v>
      </c>
      <c r="Q29" s="539">
        <f t="shared" si="5"/>
        <v>0</v>
      </c>
      <c r="R29" s="540"/>
    </row>
    <row r="30" spans="1:18" x14ac:dyDescent="0.25">
      <c r="A30" s="467" t="s">
        <v>415</v>
      </c>
      <c r="B30" s="333"/>
      <c r="C30" s="535"/>
      <c r="D30" s="536"/>
      <c r="E30" s="470"/>
      <c r="F30" s="470"/>
      <c r="G30" s="470"/>
      <c r="H30" s="471">
        <f t="shared" si="0"/>
        <v>0</v>
      </c>
      <c r="I30" s="470">
        <f t="shared" si="1"/>
        <v>0</v>
      </c>
      <c r="J30" s="537">
        <f t="shared" si="2"/>
        <v>0</v>
      </c>
      <c r="K30" s="538"/>
      <c r="L30" s="473"/>
      <c r="M30" s="473"/>
      <c r="N30" s="473"/>
      <c r="O30" s="474">
        <f t="shared" si="3"/>
        <v>0</v>
      </c>
      <c r="P30" s="473">
        <f t="shared" si="4"/>
        <v>0</v>
      </c>
      <c r="Q30" s="539">
        <f t="shared" si="5"/>
        <v>0</v>
      </c>
      <c r="R30" s="540"/>
    </row>
    <row r="31" spans="1:18" x14ac:dyDescent="0.25">
      <c r="A31" s="467" t="s">
        <v>403</v>
      </c>
      <c r="B31" s="333"/>
      <c r="C31" s="535"/>
      <c r="D31" s="536"/>
      <c r="E31" s="470"/>
      <c r="F31" s="470"/>
      <c r="G31" s="470"/>
      <c r="H31" s="471">
        <f t="shared" si="0"/>
        <v>0</v>
      </c>
      <c r="I31" s="470">
        <f t="shared" si="1"/>
        <v>0</v>
      </c>
      <c r="J31" s="537">
        <f t="shared" si="2"/>
        <v>0</v>
      </c>
      <c r="K31" s="538"/>
      <c r="L31" s="473"/>
      <c r="M31" s="473"/>
      <c r="N31" s="473"/>
      <c r="O31" s="474">
        <f t="shared" si="3"/>
        <v>0</v>
      </c>
      <c r="P31" s="473">
        <f t="shared" si="4"/>
        <v>0</v>
      </c>
      <c r="Q31" s="539">
        <f t="shared" si="5"/>
        <v>0</v>
      </c>
      <c r="R31" s="540"/>
    </row>
    <row r="32" spans="1:18" x14ac:dyDescent="0.25">
      <c r="A32" s="467" t="s">
        <v>416</v>
      </c>
      <c r="B32" s="333"/>
      <c r="C32" s="535"/>
      <c r="D32" s="536"/>
      <c r="E32" s="470"/>
      <c r="F32" s="470"/>
      <c r="G32" s="470"/>
      <c r="H32" s="471">
        <f t="shared" si="0"/>
        <v>0</v>
      </c>
      <c r="I32" s="470">
        <f t="shared" si="1"/>
        <v>0</v>
      </c>
      <c r="J32" s="537">
        <f t="shared" si="2"/>
        <v>0</v>
      </c>
      <c r="K32" s="538"/>
      <c r="L32" s="473"/>
      <c r="M32" s="473"/>
      <c r="N32" s="473"/>
      <c r="O32" s="474">
        <f t="shared" si="3"/>
        <v>0</v>
      </c>
      <c r="P32" s="473">
        <f t="shared" si="4"/>
        <v>0</v>
      </c>
      <c r="Q32" s="539">
        <f t="shared" si="5"/>
        <v>0</v>
      </c>
      <c r="R32" s="540"/>
    </row>
    <row r="33" spans="1:20" x14ac:dyDescent="0.25">
      <c r="A33" s="467" t="s">
        <v>417</v>
      </c>
      <c r="B33" s="333"/>
      <c r="C33" s="535"/>
      <c r="D33" s="536"/>
      <c r="E33" s="470"/>
      <c r="F33" s="470"/>
      <c r="G33" s="470"/>
      <c r="H33" s="471">
        <f t="shared" si="0"/>
        <v>0</v>
      </c>
      <c r="I33" s="470">
        <f t="shared" si="1"/>
        <v>0</v>
      </c>
      <c r="J33" s="537">
        <f t="shared" si="2"/>
        <v>0</v>
      </c>
      <c r="K33" s="538"/>
      <c r="L33" s="473"/>
      <c r="M33" s="473"/>
      <c r="N33" s="473"/>
      <c r="O33" s="474">
        <f t="shared" si="3"/>
        <v>0</v>
      </c>
      <c r="P33" s="473">
        <f t="shared" si="4"/>
        <v>0</v>
      </c>
      <c r="Q33" s="539">
        <f t="shared" si="5"/>
        <v>0</v>
      </c>
      <c r="R33" s="540"/>
    </row>
    <row r="34" spans="1:20" x14ac:dyDescent="0.25">
      <c r="A34" s="467" t="s">
        <v>418</v>
      </c>
      <c r="B34" s="333"/>
      <c r="C34" s="535"/>
      <c r="D34" s="536"/>
      <c r="E34" s="470"/>
      <c r="F34" s="470"/>
      <c r="G34" s="470"/>
      <c r="H34" s="471">
        <f t="shared" si="0"/>
        <v>0</v>
      </c>
      <c r="I34" s="470">
        <f t="shared" si="1"/>
        <v>0</v>
      </c>
      <c r="J34" s="537">
        <f t="shared" si="2"/>
        <v>0</v>
      </c>
      <c r="K34" s="538"/>
      <c r="L34" s="473"/>
      <c r="M34" s="473"/>
      <c r="N34" s="473"/>
      <c r="O34" s="474">
        <f t="shared" si="3"/>
        <v>0</v>
      </c>
      <c r="P34" s="473">
        <f t="shared" si="4"/>
        <v>0</v>
      </c>
      <c r="Q34" s="539">
        <f t="shared" si="5"/>
        <v>0</v>
      </c>
      <c r="R34" s="540"/>
    </row>
    <row r="35" spans="1:20" x14ac:dyDescent="0.25">
      <c r="A35" s="541" t="s">
        <v>419</v>
      </c>
      <c r="B35" s="542"/>
      <c r="C35" s="543"/>
      <c r="D35" s="544"/>
      <c r="E35" s="545"/>
      <c r="F35" s="545"/>
      <c r="G35" s="545"/>
      <c r="H35" s="546">
        <f t="shared" si="0"/>
        <v>0</v>
      </c>
      <c r="I35" s="545">
        <f t="shared" si="1"/>
        <v>0</v>
      </c>
      <c r="J35" s="547">
        <f t="shared" si="2"/>
        <v>0</v>
      </c>
      <c r="K35" s="548"/>
      <c r="L35" s="549"/>
      <c r="M35" s="549"/>
      <c r="N35" s="549"/>
      <c r="O35" s="550">
        <f t="shared" si="3"/>
        <v>0</v>
      </c>
      <c r="P35" s="549">
        <f t="shared" si="4"/>
        <v>0</v>
      </c>
      <c r="Q35" s="551">
        <f t="shared" si="5"/>
        <v>0</v>
      </c>
      <c r="R35" s="552"/>
    </row>
    <row r="36" spans="1:20" x14ac:dyDescent="0.25">
      <c r="C36" s="553" t="s">
        <v>57</v>
      </c>
      <c r="D36" s="554">
        <f t="shared" ref="D36:Q36" si="6">SUM(D18:D35)</f>
        <v>0</v>
      </c>
      <c r="E36" s="554">
        <f t="shared" si="6"/>
        <v>0</v>
      </c>
      <c r="F36" s="554">
        <f t="shared" si="6"/>
        <v>0</v>
      </c>
      <c r="G36" s="554">
        <f t="shared" si="6"/>
        <v>0</v>
      </c>
      <c r="H36" s="554">
        <f t="shared" si="6"/>
        <v>0</v>
      </c>
      <c r="I36" s="554">
        <f t="shared" si="6"/>
        <v>0</v>
      </c>
      <c r="J36" s="554">
        <f t="shared" si="6"/>
        <v>0</v>
      </c>
      <c r="K36" s="554">
        <f t="shared" si="6"/>
        <v>0</v>
      </c>
      <c r="L36" s="554">
        <f t="shared" si="6"/>
        <v>0</v>
      </c>
      <c r="M36" s="554">
        <f t="shared" si="6"/>
        <v>0</v>
      </c>
      <c r="N36" s="554">
        <f t="shared" si="6"/>
        <v>0</v>
      </c>
      <c r="O36" s="554">
        <f t="shared" si="6"/>
        <v>0</v>
      </c>
      <c r="P36" s="554">
        <f t="shared" si="6"/>
        <v>0</v>
      </c>
      <c r="Q36" s="555">
        <f t="shared" si="6"/>
        <v>0</v>
      </c>
      <c r="R36" s="556"/>
    </row>
    <row r="39" spans="1:20" ht="15.75" customHeight="1" x14ac:dyDescent="0.3">
      <c r="A39" s="813" t="s">
        <v>376</v>
      </c>
      <c r="B39" s="813"/>
      <c r="C39" s="813"/>
      <c r="D39" s="813"/>
      <c r="E39" s="813"/>
      <c r="F39" s="813"/>
      <c r="G39" s="813"/>
      <c r="H39" s="813"/>
      <c r="I39" s="813"/>
      <c r="J39" s="813"/>
      <c r="K39" s="813"/>
      <c r="L39" s="813"/>
      <c r="M39" s="813"/>
      <c r="N39" s="813"/>
      <c r="O39" s="813"/>
      <c r="P39" s="813"/>
      <c r="Q39" s="813"/>
      <c r="R39" s="813"/>
      <c r="S39" s="813"/>
      <c r="T39" s="813"/>
    </row>
    <row r="40" spans="1:20" ht="71.25" customHeight="1" x14ac:dyDescent="0.25">
      <c r="A40" s="814" t="s">
        <v>357</v>
      </c>
      <c r="B40" s="815" t="s">
        <v>377</v>
      </c>
      <c r="C40" s="557" t="s">
        <v>378</v>
      </c>
      <c r="D40" s="558" t="s">
        <v>379</v>
      </c>
      <c r="E40" s="557" t="s">
        <v>380</v>
      </c>
      <c r="F40" s="559" t="s">
        <v>381</v>
      </c>
      <c r="G40" s="559" t="s">
        <v>382</v>
      </c>
      <c r="H40" s="558" t="s">
        <v>383</v>
      </c>
      <c r="I40" s="558" t="s">
        <v>381</v>
      </c>
      <c r="J40" s="816" t="s">
        <v>384</v>
      </c>
      <c r="K40" s="560" t="s">
        <v>382</v>
      </c>
      <c r="L40" s="558" t="s">
        <v>385</v>
      </c>
      <c r="M40" s="560" t="s">
        <v>386</v>
      </c>
      <c r="N40" s="558" t="s">
        <v>387</v>
      </c>
      <c r="O40" s="560" t="s">
        <v>388</v>
      </c>
      <c r="P40" s="560" t="s">
        <v>389</v>
      </c>
      <c r="Q40" s="560" t="s">
        <v>390</v>
      </c>
      <c r="R40" s="557" t="s">
        <v>391</v>
      </c>
      <c r="S40" s="560" t="s">
        <v>392</v>
      </c>
      <c r="T40" s="560" t="s">
        <v>393</v>
      </c>
    </row>
    <row r="41" spans="1:20" x14ac:dyDescent="0.25">
      <c r="A41" s="814"/>
      <c r="B41" s="815"/>
      <c r="C41" s="561" t="s">
        <v>394</v>
      </c>
      <c r="D41" s="562" t="s">
        <v>302</v>
      </c>
      <c r="E41" s="561" t="s">
        <v>395</v>
      </c>
      <c r="F41" s="561" t="s">
        <v>396</v>
      </c>
      <c r="G41" s="561" t="s">
        <v>302</v>
      </c>
      <c r="H41" s="563" t="s">
        <v>395</v>
      </c>
      <c r="I41" s="561" t="s">
        <v>396</v>
      </c>
      <c r="J41" s="816"/>
      <c r="K41" s="561" t="s">
        <v>302</v>
      </c>
      <c r="L41" s="561" t="s">
        <v>302</v>
      </c>
      <c r="M41" s="561" t="s">
        <v>302</v>
      </c>
      <c r="N41" s="561" t="s">
        <v>304</v>
      </c>
      <c r="O41" s="561" t="s">
        <v>304</v>
      </c>
      <c r="P41" s="561" t="s">
        <v>302</v>
      </c>
      <c r="Q41" s="564" t="s">
        <v>304</v>
      </c>
      <c r="R41" s="564" t="s">
        <v>375</v>
      </c>
      <c r="S41" s="561" t="s">
        <v>302</v>
      </c>
      <c r="T41" s="565" t="s">
        <v>375</v>
      </c>
    </row>
    <row r="42" spans="1:20" x14ac:dyDescent="0.25">
      <c r="A42" s="344" t="s">
        <v>174</v>
      </c>
      <c r="B42" s="489" t="str">
        <f>VLOOKUP(A42,'urbano_PIANO_INV-INFR'!D$55:E$78,2,FALSE())</f>
        <v>Fornitura colonnine</v>
      </c>
      <c r="C42" s="490"/>
      <c r="D42" s="491"/>
      <c r="E42" s="344"/>
      <c r="F42" s="492"/>
      <c r="G42" s="470"/>
      <c r="H42" s="493"/>
      <c r="I42" s="494"/>
      <c r="J42" s="495"/>
      <c r="K42" s="469"/>
      <c r="L42" s="470"/>
      <c r="M42" s="471">
        <f t="shared" ref="M42:M65" si="7">K42+L42</f>
        <v>0</v>
      </c>
      <c r="N42" s="496"/>
      <c r="O42" s="496"/>
      <c r="P42" s="470"/>
      <c r="Q42" s="344"/>
      <c r="R42" s="344"/>
      <c r="S42" s="470"/>
      <c r="T42" s="347"/>
    </row>
    <row r="43" spans="1:20" x14ac:dyDescent="0.25">
      <c r="A43" s="497" t="s">
        <v>184</v>
      </c>
      <c r="B43" s="489" t="str">
        <f>VLOOKUP(A43,'urbano_PIANO_INV-INFR'!D$55:E$78,2,FALSE())</f>
        <v>A. Totale lavori</v>
      </c>
      <c r="C43" s="498"/>
      <c r="D43" s="499"/>
      <c r="E43" s="498"/>
      <c r="F43" s="500"/>
      <c r="G43" s="491"/>
      <c r="H43" s="501"/>
      <c r="I43" s="492"/>
      <c r="J43" s="495"/>
      <c r="K43" s="469"/>
      <c r="L43" s="470"/>
      <c r="M43" s="471">
        <f t="shared" si="7"/>
        <v>0</v>
      </c>
      <c r="N43" s="496"/>
      <c r="O43" s="496"/>
      <c r="P43" s="470"/>
      <c r="Q43" s="344"/>
      <c r="R43" s="344"/>
      <c r="S43" s="470"/>
      <c r="T43" s="347"/>
    </row>
    <row r="44" spans="1:20" x14ac:dyDescent="0.25">
      <c r="A44" s="344" t="s">
        <v>175</v>
      </c>
      <c r="B44" s="489" t="str">
        <f>VLOOKUP(A44,'urbano_PIANO_INV-INFR'!D$55:E$78,2,FALSE())</f>
        <v>SPECIFICARE______</v>
      </c>
      <c r="C44" s="490"/>
      <c r="D44" s="491"/>
      <c r="E44" s="344"/>
      <c r="F44" s="492"/>
      <c r="G44" s="470"/>
      <c r="H44" s="493"/>
      <c r="I44" s="494"/>
      <c r="J44" s="495"/>
      <c r="K44" s="469"/>
      <c r="L44" s="470"/>
      <c r="M44" s="471">
        <f t="shared" si="7"/>
        <v>0</v>
      </c>
      <c r="N44" s="496"/>
      <c r="O44" s="496"/>
      <c r="P44" s="470"/>
      <c r="Q44" s="344"/>
      <c r="R44" s="344"/>
      <c r="S44" s="470"/>
      <c r="T44" s="347"/>
    </row>
    <row r="45" spans="1:20" x14ac:dyDescent="0.25">
      <c r="A45" s="497" t="s">
        <v>184</v>
      </c>
      <c r="B45" s="489" t="str">
        <f>VLOOKUP(A45,'urbano_PIANO_INV-INFR'!D$55:E$78,2,FALSE())</f>
        <v>A. Totale lavori</v>
      </c>
      <c r="C45" s="498"/>
      <c r="D45" s="499"/>
      <c r="E45" s="498"/>
      <c r="F45" s="500"/>
      <c r="G45" s="491"/>
      <c r="H45" s="501"/>
      <c r="I45" s="492"/>
      <c r="J45" s="495"/>
      <c r="K45" s="469"/>
      <c r="L45" s="470"/>
      <c r="M45" s="471">
        <f t="shared" si="7"/>
        <v>0</v>
      </c>
      <c r="N45" s="496"/>
      <c r="O45" s="496"/>
      <c r="P45" s="470"/>
      <c r="Q45" s="344"/>
      <c r="R45" s="344"/>
      <c r="S45" s="470"/>
      <c r="T45" s="347"/>
    </row>
    <row r="46" spans="1:20" x14ac:dyDescent="0.25">
      <c r="A46" s="344" t="s">
        <v>176</v>
      </c>
      <c r="B46" s="489" t="str">
        <f>VLOOKUP(A46,'urbano_PIANO_INV-INFR'!D$55:E$78,2,FALSE())</f>
        <v>SPECIFICARE______</v>
      </c>
      <c r="C46" s="490"/>
      <c r="D46" s="491"/>
      <c r="E46" s="344"/>
      <c r="F46" s="492"/>
      <c r="G46" s="470"/>
      <c r="H46" s="493"/>
      <c r="I46" s="494"/>
      <c r="J46" s="495"/>
      <c r="K46" s="469"/>
      <c r="L46" s="470"/>
      <c r="M46" s="471">
        <f t="shared" si="7"/>
        <v>0</v>
      </c>
      <c r="N46" s="496"/>
      <c r="O46" s="496"/>
      <c r="P46" s="470"/>
      <c r="Q46" s="344"/>
      <c r="R46" s="344"/>
      <c r="S46" s="470"/>
      <c r="T46" s="347"/>
    </row>
    <row r="47" spans="1:20" x14ac:dyDescent="0.25">
      <c r="A47" s="497" t="s">
        <v>184</v>
      </c>
      <c r="B47" s="489" t="str">
        <f>VLOOKUP(A47,'urbano_PIANO_INV-INFR'!D$55:E$78,2,FALSE())</f>
        <v>A. Totale lavori</v>
      </c>
      <c r="C47" s="498"/>
      <c r="D47" s="499"/>
      <c r="E47" s="498"/>
      <c r="F47" s="500"/>
      <c r="G47" s="491"/>
      <c r="H47" s="501"/>
      <c r="I47" s="492"/>
      <c r="J47" s="495"/>
      <c r="K47" s="469"/>
      <c r="L47" s="470"/>
      <c r="M47" s="471">
        <f t="shared" si="7"/>
        <v>0</v>
      </c>
      <c r="N47" s="496"/>
      <c r="O47" s="496"/>
      <c r="P47" s="470"/>
      <c r="Q47" s="344"/>
      <c r="R47" s="344"/>
      <c r="S47" s="470"/>
      <c r="T47" s="347"/>
    </row>
    <row r="48" spans="1:20" x14ac:dyDescent="0.25">
      <c r="A48" s="344" t="s">
        <v>177</v>
      </c>
      <c r="B48" s="489" t="str">
        <f>VLOOKUP(A48,'urbano_PIANO_INV-INFR'!D$55:E$78,2,FALSE())</f>
        <v>SPECIFICARE______</v>
      </c>
      <c r="C48" s="490"/>
      <c r="D48" s="491"/>
      <c r="E48" s="344"/>
      <c r="F48" s="492"/>
      <c r="G48" s="470"/>
      <c r="H48" s="493"/>
      <c r="I48" s="494"/>
      <c r="J48" s="495"/>
      <c r="K48" s="469"/>
      <c r="L48" s="470"/>
      <c r="M48" s="471">
        <f t="shared" si="7"/>
        <v>0</v>
      </c>
      <c r="N48" s="496"/>
      <c r="O48" s="496"/>
      <c r="P48" s="470"/>
      <c r="Q48" s="344"/>
      <c r="R48" s="344"/>
      <c r="S48" s="470"/>
      <c r="T48" s="347"/>
    </row>
    <row r="49" spans="1:20" x14ac:dyDescent="0.25">
      <c r="A49" s="497" t="s">
        <v>184</v>
      </c>
      <c r="B49" s="489" t="str">
        <f>VLOOKUP(A49,'urbano_PIANO_INV-INFR'!D$55:E$78,2,FALSE())</f>
        <v>A. Totale lavori</v>
      </c>
      <c r="C49" s="498"/>
      <c r="D49" s="499"/>
      <c r="E49" s="498"/>
      <c r="F49" s="500"/>
      <c r="G49" s="491"/>
      <c r="H49" s="501"/>
      <c r="I49" s="492"/>
      <c r="J49" s="495"/>
      <c r="K49" s="469"/>
      <c r="L49" s="470"/>
      <c r="M49" s="471">
        <f t="shared" si="7"/>
        <v>0</v>
      </c>
      <c r="N49" s="496"/>
      <c r="O49" s="496"/>
      <c r="P49" s="470"/>
      <c r="Q49" s="344"/>
      <c r="R49" s="344"/>
      <c r="S49" s="470"/>
      <c r="T49" s="347"/>
    </row>
    <row r="50" spans="1:20" x14ac:dyDescent="0.25">
      <c r="A50" s="344" t="s">
        <v>178</v>
      </c>
      <c r="B50" s="489" t="str">
        <f>VLOOKUP(A50,'urbano_PIANO_INV-INFR'!D$55:E$78,2,FALSE())</f>
        <v>SPECIFICARE______</v>
      </c>
      <c r="C50" s="490"/>
      <c r="D50" s="491"/>
      <c r="E50" s="344"/>
      <c r="F50" s="492"/>
      <c r="G50" s="470"/>
      <c r="H50" s="493"/>
      <c r="I50" s="494"/>
      <c r="J50" s="495"/>
      <c r="K50" s="469"/>
      <c r="L50" s="470"/>
      <c r="M50" s="471">
        <f t="shared" si="7"/>
        <v>0</v>
      </c>
      <c r="N50" s="496"/>
      <c r="O50" s="496"/>
      <c r="P50" s="470"/>
      <c r="Q50" s="344"/>
      <c r="R50" s="344"/>
      <c r="S50" s="470"/>
      <c r="T50" s="347"/>
    </row>
    <row r="51" spans="1:20" x14ac:dyDescent="0.25">
      <c r="A51" s="497" t="s">
        <v>184</v>
      </c>
      <c r="B51" s="489" t="str">
        <f>VLOOKUP(A51,'urbano_PIANO_INV-INFR'!D$55:E$78,2,FALSE())</f>
        <v>A. Totale lavori</v>
      </c>
      <c r="C51" s="498"/>
      <c r="D51" s="499"/>
      <c r="E51" s="498"/>
      <c r="F51" s="500"/>
      <c r="G51" s="491"/>
      <c r="H51" s="501"/>
      <c r="I51" s="492"/>
      <c r="J51" s="495"/>
      <c r="K51" s="469"/>
      <c r="L51" s="470"/>
      <c r="M51" s="471">
        <f t="shared" si="7"/>
        <v>0</v>
      </c>
      <c r="N51" s="496"/>
      <c r="O51" s="496"/>
      <c r="P51" s="470"/>
      <c r="Q51" s="344"/>
      <c r="R51" s="344"/>
      <c r="S51" s="470"/>
      <c r="T51" s="347"/>
    </row>
    <row r="52" spans="1:20" x14ac:dyDescent="0.25">
      <c r="A52" s="344" t="s">
        <v>179</v>
      </c>
      <c r="B52" s="489" t="str">
        <f>VLOOKUP(A52,'urbano_PIANO_INV-INFR'!D$55:E$78,2,FALSE())</f>
        <v>SPECIFICARE______</v>
      </c>
      <c r="C52" s="490"/>
      <c r="D52" s="491"/>
      <c r="E52" s="344"/>
      <c r="F52" s="492"/>
      <c r="G52" s="470"/>
      <c r="H52" s="493"/>
      <c r="I52" s="494"/>
      <c r="J52" s="495"/>
      <c r="K52" s="469"/>
      <c r="L52" s="470"/>
      <c r="M52" s="471">
        <f t="shared" si="7"/>
        <v>0</v>
      </c>
      <c r="N52" s="496"/>
      <c r="O52" s="496"/>
      <c r="P52" s="470"/>
      <c r="Q52" s="344"/>
      <c r="R52" s="344"/>
      <c r="S52" s="470"/>
      <c r="T52" s="347"/>
    </row>
    <row r="53" spans="1:20" x14ac:dyDescent="0.25">
      <c r="A53" s="497" t="s">
        <v>184</v>
      </c>
      <c r="B53" s="489" t="str">
        <f>VLOOKUP(A53,'urbano_PIANO_INV-INFR'!D$55:E$78,2,FALSE())</f>
        <v>A. Totale lavori</v>
      </c>
      <c r="C53" s="498"/>
      <c r="D53" s="499"/>
      <c r="E53" s="498"/>
      <c r="F53" s="500"/>
      <c r="G53" s="491"/>
      <c r="H53" s="501"/>
      <c r="I53" s="492"/>
      <c r="J53" s="495"/>
      <c r="K53" s="469"/>
      <c r="L53" s="470"/>
      <c r="M53" s="471">
        <f t="shared" si="7"/>
        <v>0</v>
      </c>
      <c r="N53" s="496"/>
      <c r="O53" s="496"/>
      <c r="P53" s="470"/>
      <c r="Q53" s="344"/>
      <c r="R53" s="344"/>
      <c r="S53" s="470"/>
      <c r="T53" s="347"/>
    </row>
    <row r="54" spans="1:20" x14ac:dyDescent="0.25">
      <c r="A54" s="344" t="s">
        <v>180</v>
      </c>
      <c r="B54" s="489" t="str">
        <f>VLOOKUP(A54,'urbano_PIANO_INV-INFR'!D$55:E$78,2,FALSE())</f>
        <v>SPECIFICARE______</v>
      </c>
      <c r="C54" s="490"/>
      <c r="D54" s="491"/>
      <c r="E54" s="344"/>
      <c r="F54" s="492"/>
      <c r="G54" s="470"/>
      <c r="H54" s="493"/>
      <c r="I54" s="494"/>
      <c r="J54" s="495"/>
      <c r="K54" s="469"/>
      <c r="L54" s="470"/>
      <c r="M54" s="471">
        <f t="shared" si="7"/>
        <v>0</v>
      </c>
      <c r="N54" s="496"/>
      <c r="O54" s="496"/>
      <c r="P54" s="470"/>
      <c r="Q54" s="344"/>
      <c r="R54" s="344"/>
      <c r="S54" s="470"/>
      <c r="T54" s="347"/>
    </row>
    <row r="55" spans="1:20" x14ac:dyDescent="0.25">
      <c r="A55" s="497" t="s">
        <v>184</v>
      </c>
      <c r="B55" s="489" t="str">
        <f>VLOOKUP(A55,'urbano_PIANO_INV-INFR'!D$55:E$78,2,FALSE())</f>
        <v>A. Totale lavori</v>
      </c>
      <c r="C55" s="498"/>
      <c r="D55" s="499"/>
      <c r="E55" s="498"/>
      <c r="F55" s="500"/>
      <c r="G55" s="491"/>
      <c r="H55" s="501"/>
      <c r="I55" s="492"/>
      <c r="J55" s="495"/>
      <c r="K55" s="469"/>
      <c r="L55" s="470"/>
      <c r="M55" s="471">
        <f t="shared" si="7"/>
        <v>0</v>
      </c>
      <c r="N55" s="496"/>
      <c r="O55" s="496"/>
      <c r="P55" s="470"/>
      <c r="Q55" s="344"/>
      <c r="R55" s="344"/>
      <c r="S55" s="470"/>
      <c r="T55" s="347"/>
    </row>
    <row r="56" spans="1:20" x14ac:dyDescent="0.25">
      <c r="A56" s="344" t="s">
        <v>181</v>
      </c>
      <c r="B56" s="489" t="str">
        <f>VLOOKUP(A56,'urbano_PIANO_INV-INFR'!D$55:E$78,2,FALSE())</f>
        <v>SPECIFICARE______</v>
      </c>
      <c r="C56" s="490"/>
      <c r="D56" s="491"/>
      <c r="E56" s="344"/>
      <c r="F56" s="492"/>
      <c r="G56" s="470"/>
      <c r="H56" s="493"/>
      <c r="I56" s="494"/>
      <c r="J56" s="495"/>
      <c r="K56" s="469"/>
      <c r="L56" s="470"/>
      <c r="M56" s="471">
        <f t="shared" si="7"/>
        <v>0</v>
      </c>
      <c r="N56" s="496"/>
      <c r="O56" s="496"/>
      <c r="P56" s="470"/>
      <c r="Q56" s="344"/>
      <c r="R56" s="344"/>
      <c r="S56" s="470"/>
      <c r="T56" s="347"/>
    </row>
    <row r="57" spans="1:20" x14ac:dyDescent="0.25">
      <c r="A57" s="497" t="s">
        <v>184</v>
      </c>
      <c r="B57" s="489" t="str">
        <f>VLOOKUP(A57,'urbano_PIANO_INV-INFR'!D$55:E$78,2,FALSE())</f>
        <v>A. Totale lavori</v>
      </c>
      <c r="C57" s="498"/>
      <c r="D57" s="499"/>
      <c r="E57" s="498"/>
      <c r="F57" s="500"/>
      <c r="G57" s="491"/>
      <c r="H57" s="501"/>
      <c r="I57" s="492"/>
      <c r="J57" s="495"/>
      <c r="K57" s="469"/>
      <c r="L57" s="470"/>
      <c r="M57" s="471">
        <f t="shared" si="7"/>
        <v>0</v>
      </c>
      <c r="N57" s="496"/>
      <c r="O57" s="496"/>
      <c r="P57" s="470"/>
      <c r="Q57" s="344"/>
      <c r="R57" s="344"/>
      <c r="S57" s="470"/>
      <c r="T57" s="347"/>
    </row>
    <row r="58" spans="1:20" x14ac:dyDescent="0.25">
      <c r="A58" s="344" t="s">
        <v>182</v>
      </c>
      <c r="B58" s="489" t="str">
        <f>VLOOKUP(A58,'urbano_PIANO_INV-INFR'!D$55:E$78,2,FALSE())</f>
        <v>SPECIFICARE______</v>
      </c>
      <c r="C58" s="490"/>
      <c r="D58" s="491"/>
      <c r="E58" s="344"/>
      <c r="F58" s="492"/>
      <c r="G58" s="470"/>
      <c r="H58" s="493"/>
      <c r="I58" s="494"/>
      <c r="J58" s="495"/>
      <c r="K58" s="469"/>
      <c r="L58" s="470"/>
      <c r="M58" s="471">
        <f t="shared" si="7"/>
        <v>0</v>
      </c>
      <c r="N58" s="496"/>
      <c r="O58" s="496"/>
      <c r="P58" s="470"/>
      <c r="Q58" s="344"/>
      <c r="R58" s="344"/>
      <c r="S58" s="470"/>
      <c r="T58" s="347"/>
    </row>
    <row r="59" spans="1:20" x14ac:dyDescent="0.25">
      <c r="A59" s="344" t="s">
        <v>188</v>
      </c>
      <c r="B59" s="489" t="str">
        <f>VLOOKUP(A59,'urbano_PIANO_INV-INFR'!D$55:E$78,2,FALSE())</f>
        <v>SPECIFICARE______</v>
      </c>
      <c r="C59" s="345"/>
      <c r="D59" s="491"/>
      <c r="E59" s="344"/>
      <c r="F59" s="492"/>
      <c r="G59" s="469"/>
      <c r="H59" s="344"/>
      <c r="I59" s="492"/>
      <c r="J59" s="495"/>
      <c r="K59" s="469"/>
      <c r="L59" s="470"/>
      <c r="M59" s="471">
        <f t="shared" si="7"/>
        <v>0</v>
      </c>
      <c r="N59" s="496"/>
      <c r="O59" s="344"/>
      <c r="P59" s="470"/>
      <c r="Q59" s="344"/>
      <c r="R59" s="344"/>
      <c r="S59" s="470"/>
      <c r="T59" s="347"/>
    </row>
    <row r="60" spans="1:20" x14ac:dyDescent="0.25">
      <c r="A60" s="344" t="s">
        <v>189</v>
      </c>
      <c r="B60" s="489" t="str">
        <f>VLOOKUP(A60,'urbano_PIANO_INV-INFR'!D$55:E$78,2,FALSE())</f>
        <v>SPECIFICARE______</v>
      </c>
      <c r="C60" s="345"/>
      <c r="D60" s="491"/>
      <c r="E60" s="344"/>
      <c r="F60" s="492"/>
      <c r="G60" s="469"/>
      <c r="H60" s="344"/>
      <c r="I60" s="492"/>
      <c r="J60" s="495"/>
      <c r="K60" s="469"/>
      <c r="L60" s="470"/>
      <c r="M60" s="471">
        <f t="shared" si="7"/>
        <v>0</v>
      </c>
      <c r="N60" s="496"/>
      <c r="O60" s="344"/>
      <c r="P60" s="470"/>
      <c r="Q60" s="344"/>
      <c r="R60" s="344"/>
      <c r="S60" s="470"/>
      <c r="T60" s="347"/>
    </row>
    <row r="61" spans="1:20" x14ac:dyDescent="0.25">
      <c r="A61" s="344" t="s">
        <v>190</v>
      </c>
      <c r="B61" s="489" t="str">
        <f>VLOOKUP(A61,'urbano_PIANO_INV-INFR'!D$55:E$78,2,FALSE())</f>
        <v>SPECIFICARE______</v>
      </c>
      <c r="C61" s="345"/>
      <c r="D61" s="491"/>
      <c r="E61" s="344"/>
      <c r="F61" s="492"/>
      <c r="G61" s="469"/>
      <c r="H61" s="344"/>
      <c r="I61" s="492"/>
      <c r="J61" s="495"/>
      <c r="K61" s="469"/>
      <c r="L61" s="470"/>
      <c r="M61" s="471">
        <f t="shared" si="7"/>
        <v>0</v>
      </c>
      <c r="N61" s="496"/>
      <c r="O61" s="344"/>
      <c r="P61" s="470"/>
      <c r="Q61" s="344"/>
      <c r="R61" s="344"/>
      <c r="S61" s="470"/>
      <c r="T61" s="347"/>
    </row>
    <row r="62" spans="1:20" x14ac:dyDescent="0.25">
      <c r="A62" s="344" t="s">
        <v>191</v>
      </c>
      <c r="B62" s="489" t="str">
        <f>VLOOKUP(A62,'urbano_PIANO_INV-INFR'!D$55:E$78,2,FALSE())</f>
        <v>SPECIFICARE______</v>
      </c>
      <c r="C62" s="345"/>
      <c r="D62" s="491"/>
      <c r="E62" s="344"/>
      <c r="F62" s="492"/>
      <c r="G62" s="469"/>
      <c r="H62" s="344"/>
      <c r="I62" s="492"/>
      <c r="J62" s="495"/>
      <c r="K62" s="469"/>
      <c r="L62" s="470"/>
      <c r="M62" s="471">
        <f t="shared" si="7"/>
        <v>0</v>
      </c>
      <c r="N62" s="496"/>
      <c r="O62" s="344"/>
      <c r="P62" s="470"/>
      <c r="Q62" s="344"/>
      <c r="R62" s="344"/>
      <c r="S62" s="470"/>
      <c r="T62" s="347"/>
    </row>
    <row r="63" spans="1:20" x14ac:dyDescent="0.25">
      <c r="A63" s="344" t="s">
        <v>192</v>
      </c>
      <c r="B63" s="489" t="str">
        <f>VLOOKUP(A63,'urbano_PIANO_INV-INFR'!D$55:E$78,2,FALSE())</f>
        <v>SPECIFICARE______</v>
      </c>
      <c r="C63" s="345"/>
      <c r="D63" s="491"/>
      <c r="E63" s="344"/>
      <c r="F63" s="492"/>
      <c r="G63" s="469"/>
      <c r="H63" s="344"/>
      <c r="I63" s="492"/>
      <c r="J63" s="495"/>
      <c r="K63" s="469"/>
      <c r="L63" s="470"/>
      <c r="M63" s="471">
        <f t="shared" si="7"/>
        <v>0</v>
      </c>
      <c r="N63" s="496"/>
      <c r="O63" s="344"/>
      <c r="P63" s="470"/>
      <c r="Q63" s="344"/>
      <c r="R63" s="344"/>
      <c r="S63" s="470"/>
      <c r="T63" s="347"/>
    </row>
    <row r="64" spans="1:20" x14ac:dyDescent="0.25">
      <c r="A64" s="344" t="s">
        <v>193</v>
      </c>
      <c r="B64" s="489" t="str">
        <f>VLOOKUP(A64,'urbano_PIANO_INV-INFR'!D$55:E$78,2,FALSE())</f>
        <v>SPECIFICARE______</v>
      </c>
      <c r="C64" s="345"/>
      <c r="D64" s="491"/>
      <c r="E64" s="344"/>
      <c r="F64" s="492"/>
      <c r="G64" s="469"/>
      <c r="H64" s="344"/>
      <c r="I64" s="492"/>
      <c r="J64" s="495"/>
      <c r="K64" s="469"/>
      <c r="L64" s="470"/>
      <c r="M64" s="471">
        <f t="shared" si="7"/>
        <v>0</v>
      </c>
      <c r="N64" s="496"/>
      <c r="O64" s="344"/>
      <c r="P64" s="470"/>
      <c r="Q64" s="344"/>
      <c r="R64" s="344"/>
      <c r="S64" s="470"/>
      <c r="T64" s="347"/>
    </row>
    <row r="65" spans="1:20" x14ac:dyDescent="0.25">
      <c r="A65" s="344" t="s">
        <v>194</v>
      </c>
      <c r="B65" s="489" t="str">
        <f>VLOOKUP(A65,'urbano_PIANO_INV-INFR'!D$55:E$78,2,FALSE())</f>
        <v>SPECIFICARE______</v>
      </c>
      <c r="C65" s="345"/>
      <c r="D65" s="491"/>
      <c r="E65" s="344"/>
      <c r="F65" s="492"/>
      <c r="G65" s="469"/>
      <c r="H65" s="344"/>
      <c r="I65" s="492"/>
      <c r="J65" s="495"/>
      <c r="K65" s="469"/>
      <c r="L65" s="470"/>
      <c r="M65" s="471">
        <f t="shared" si="7"/>
        <v>0</v>
      </c>
      <c r="N65" s="496"/>
      <c r="O65" s="344"/>
      <c r="P65" s="470"/>
      <c r="Q65" s="344"/>
      <c r="R65" s="344"/>
      <c r="S65" s="470"/>
      <c r="T65" s="347"/>
    </row>
    <row r="66" spans="1:20" x14ac:dyDescent="0.25">
      <c r="C66" s="566" t="s">
        <v>397</v>
      </c>
      <c r="D66" s="567">
        <f>SUM(D42:D65)</f>
        <v>0</v>
      </c>
      <c r="E66" s="568"/>
      <c r="F66" s="568"/>
      <c r="G66" s="505">
        <f>SUM(G42:G65)</f>
        <v>0</v>
      </c>
      <c r="H66" s="506" t="s">
        <v>397</v>
      </c>
      <c r="I66" s="506"/>
      <c r="J66" s="505"/>
      <c r="K66" s="505">
        <f>SUM(K42:K65)</f>
        <v>0</v>
      </c>
      <c r="L66" s="505">
        <f>SUM(L42:L65)</f>
        <v>0</v>
      </c>
      <c r="M66" s="505">
        <f>SUM(M42:M65)</f>
        <v>0</v>
      </c>
      <c r="N66" s="505"/>
      <c r="O66" s="505"/>
      <c r="P66" s="505">
        <f>SUM(P42:P65)</f>
        <v>0</v>
      </c>
      <c r="Q66" s="568"/>
      <c r="R66" s="568"/>
      <c r="S66" s="505">
        <f>SUM(S42:S65)</f>
        <v>0</v>
      </c>
      <c r="T66" s="569"/>
    </row>
    <row r="67" spans="1:20" x14ac:dyDescent="0.25">
      <c r="G67" s="570"/>
    </row>
    <row r="68" spans="1:20" ht="47.25" customHeight="1" x14ac:dyDescent="0.25">
      <c r="A68" s="798" t="s">
        <v>7</v>
      </c>
      <c r="B68" s="798"/>
      <c r="C68" s="798"/>
      <c r="D68" s="798"/>
      <c r="E68" s="798"/>
      <c r="F68" s="798"/>
      <c r="G68" s="798"/>
      <c r="H68" s="798"/>
      <c r="I68" s="798"/>
      <c r="J68" s="798"/>
      <c r="K68" s="798"/>
      <c r="L68" s="798"/>
      <c r="M68" s="798"/>
      <c r="N68" s="798"/>
      <c r="O68" s="798"/>
      <c r="P68" s="798"/>
      <c r="Q68" s="798"/>
      <c r="R68" s="798"/>
      <c r="S68" s="798"/>
      <c r="T68" s="798"/>
    </row>
  </sheetData>
  <sheetProtection algorithmName="SHA-512" hashValue="cnY++FHLgrwlWM3Qobs/jvMAtHwIYrCwDr9vrq0c5Yq0S+83SWD3yI3YBk1uZJ/MckXntW9O7IFVLGK0tDxChA==" saltValue="/L4tiRjMs/YUPw+3CpuJWQ==" spinCount="100000" sheet="1" objects="1" scenarios="1"/>
  <mergeCells count="28">
    <mergeCell ref="A2:R2"/>
    <mergeCell ref="A4:R4"/>
    <mergeCell ref="A6:C7"/>
    <mergeCell ref="D6:F7"/>
    <mergeCell ref="H6:K6"/>
    <mergeCell ref="M6:P6"/>
    <mergeCell ref="H7:J7"/>
    <mergeCell ref="M7:O7"/>
    <mergeCell ref="A9:C9"/>
    <mergeCell ref="D9:F9"/>
    <mergeCell ref="H9:J9"/>
    <mergeCell ref="M9:O9"/>
    <mergeCell ref="A11:C11"/>
    <mergeCell ref="D11:F11"/>
    <mergeCell ref="H11:J11"/>
    <mergeCell ref="M11:O11"/>
    <mergeCell ref="A13:R13"/>
    <mergeCell ref="A15:A17"/>
    <mergeCell ref="B15:B17"/>
    <mergeCell ref="C15:C17"/>
    <mergeCell ref="D15:J15"/>
    <mergeCell ref="K15:Q15"/>
    <mergeCell ref="R15:R16"/>
    <mergeCell ref="A39:T39"/>
    <mergeCell ref="A40:A41"/>
    <mergeCell ref="B40:B41"/>
    <mergeCell ref="J40:J41"/>
    <mergeCell ref="A68:T68"/>
  </mergeCells>
  <dataValidations count="5">
    <dataValidation allowBlank="1" showErrorMessage="1" prompt="Scegliere il comune beneficiario dal menù a tendina_x000a_" sqref="P7:P9 K9:K11" xr:uid="{00000000-0002-0000-0800-000000000000}">
      <formula1>0</formula1>
      <formula2>0</formula2>
    </dataValidation>
    <dataValidation type="list" allowBlank="1" showInputMessage="1" showErrorMessage="1" sqref="R18:R35 T42:T65" xr:uid="{00000000-0002-0000-0800-000001000000}">
      <formula1>"si"</formula1>
      <formula2>0</formula2>
    </dataValidation>
    <dataValidation allowBlank="1" showErrorMessage="1" prompt="_x000a_" sqref="K7" xr:uid="{00000000-0002-0000-0800-000003000000}">
      <formula1>0</formula1>
      <formula2>0</formula2>
    </dataValidation>
    <dataValidation type="list" allowBlank="1" showInputMessage="1" showErrorMessage="1" sqref="N42:N65" xr:uid="{00000000-0002-0000-0800-000004000000}">
      <formula1>$B$18:$B$35</formula1>
      <formula2>0</formula2>
    </dataValidation>
    <dataValidation type="list" allowBlank="1" showInputMessage="1" showErrorMessage="1" sqref="R42:R65" xr:uid="{00000000-0002-0000-0800-000005000000}">
      <formula1>"si,"</formula1>
      <formula2>0</formula2>
    </dataValidation>
  </dataValidations>
  <pageMargins left="0.7" right="0.7" top="0.75" bottom="0.75" header="0.511811023622047" footer="0.511811023622047"/>
  <pageSetup paperSize="8"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cegliere il comune beneficiario dal menù a tendina_x000a_" xr:uid="{00000000-0002-0000-0800-000002000000}">
          <x14:formula1>
            <xm:f>'DATI EROGAZIONI'!$A$2:$A$13</xm:f>
          </x14:formula1>
          <x14:formula2>
            <xm:f>0</xm:f>
          </x14:formula2>
          <xm:sqref>D6:F7</xm:sqref>
        </x14:dataValidation>
        <x14:dataValidation type="list" allowBlank="1" showInputMessage="1" showErrorMessage="1" prompt="Inserire riferimento voce di spesa da piano di investimento esecutivo infrastrutture_x000a__x000a_" xr:uid="{00000000-0002-0000-0800-000006000000}">
          <x14:formula1>
            <xm:f>'urbano_PIANO_INV-INFR'!$D$55:$D$78</xm:f>
          </x14:formula1>
          <x14:formula2>
            <xm:f>0</xm:f>
          </x14:formula2>
          <xm:sqref>A42:A65</xm:sqref>
        </x14:dataValidation>
        <x14:dataValidation type="list" allowBlank="1" showInputMessage="1" showErrorMessage="1" xr:uid="{00000000-0002-0000-0800-000007000000}">
          <x14:formula1>
            <xm:f>'urbano_PIANO_INV-INFR'!$D$55:$D$78</xm:f>
          </x14:formula1>
          <x14:formula2>
            <xm:f>0</xm:f>
          </x14:formula2>
          <xm:sqref>A18:A35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9</vt:i4>
      </vt:variant>
    </vt:vector>
  </HeadingPairs>
  <TitlesOfParts>
    <vt:vector size="21" baseType="lpstr">
      <vt:lpstr>Urbano.Piano inv. forn</vt:lpstr>
      <vt:lpstr>urbano_PIANO_INV-INFR</vt:lpstr>
      <vt:lpstr>q.e. gen</vt:lpstr>
      <vt:lpstr>urbano REND FORN_ metano</vt:lpstr>
      <vt:lpstr>urbano REND_FORN_ ele </vt:lpstr>
      <vt:lpstr>urbanoREND_FORN_ idrogeno</vt:lpstr>
      <vt:lpstr>urbanoREND_FORN_ dies_ibrido</vt:lpstr>
      <vt:lpstr>urbano rend_infr_met</vt:lpstr>
      <vt:lpstr>urbano rend_infr_elet</vt:lpstr>
      <vt:lpstr>urbano rend_infr_idrogeno</vt:lpstr>
      <vt:lpstr>DATI EROGAZIONI</vt:lpstr>
      <vt:lpstr>dati scheda tecnica</vt:lpstr>
      <vt:lpstr>'q.e. gen'!Area_stampa</vt:lpstr>
      <vt:lpstr>'urbano REND FORN_ metano'!Area_stampa</vt:lpstr>
      <vt:lpstr>'urbano REND_FORN_ ele '!Area_stampa</vt:lpstr>
      <vt:lpstr>'urbano rend_infr_elet'!Area_stampa</vt:lpstr>
      <vt:lpstr>'urbano rend_infr_idrogeno'!Area_stampa</vt:lpstr>
      <vt:lpstr>'urbano rend_infr_met'!Area_stampa</vt:lpstr>
      <vt:lpstr>'urbano_PIANO_INV-INFR'!Area_stampa</vt:lpstr>
      <vt:lpstr>'urbanoREND_FORN_ dies_ibrido'!Area_stampa</vt:lpstr>
      <vt:lpstr>'urbanoREND_FORN_ idrogeno'!Area_stampa</vt:lpstr>
    </vt:vector>
  </TitlesOfParts>
  <Company>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simona.armento</dc:creator>
  <dc:description/>
  <cp:lastModifiedBy>Armento Simona</cp:lastModifiedBy>
  <cp:revision>5</cp:revision>
  <dcterms:created xsi:type="dcterms:W3CDTF">2022-03-22T10:39:05Z</dcterms:created>
  <dcterms:modified xsi:type="dcterms:W3CDTF">2026-02-03T09:58:55Z</dcterms:modified>
  <dc:language>it-IT</dc:language>
</cp:coreProperties>
</file>