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armento.s\OneDrive - Ministero delle Infrastrutture e dei Trasporti\AAA_lavoro mio\AAAA_ FORMAT DA MODIFICARE\art 3\intermedio\"/>
    </mc:Choice>
  </mc:AlternateContent>
  <xr:revisionPtr revIDLastSave="0" documentId="13_ncr:1_{F6F7F0ED-046E-47DE-9422-E9C30F09EFDF}" xr6:coauthVersionLast="47" xr6:coauthVersionMax="47" xr10:uidLastSave="{00000000-0000-0000-0000-000000000000}"/>
  <bookViews>
    <workbookView xWindow="-120" yWindow="-120" windowWidth="24240" windowHeight="13140" firstSheet="5" activeTab="9" xr2:uid="{00000000-000D-0000-FFFF-FFFF00000000}"/>
  </bookViews>
  <sheets>
    <sheet name="1.Piano inv. forn" sheetId="6" r:id="rId1"/>
    <sheet name="2_PIANO_INV-INFR" sheetId="5" r:id="rId2"/>
    <sheet name="q.e. gen" sheetId="9" r:id="rId3"/>
    <sheet name="REND FORN_ metano" sheetId="1" r:id="rId4"/>
    <sheet name="REND_FORN_ ele" sheetId="16" r:id="rId5"/>
    <sheet name="REND_FORN_idro" sheetId="10" r:id="rId6"/>
    <sheet name="REND_FORN_ dies_ibrido" sheetId="11" r:id="rId7"/>
    <sheet name="rend_infr_met" sheetId="3" r:id="rId8"/>
    <sheet name="rend_infr_elet" sheetId="13" r:id="rId9"/>
    <sheet name="rend_infr_idrogeno" sheetId="15" r:id="rId10"/>
    <sheet name="DATI EROGAZIONI" sheetId="7" state="hidden" r:id="rId11"/>
    <sheet name="dati scheda tecnica" sheetId="8" state="hidden" r:id="rId12"/>
  </sheets>
  <definedNames>
    <definedName name="_xlnm.Print_Area" localSheetId="0">'1.Piano inv. forn'!$A$1:$AC$218</definedName>
    <definedName name="_xlnm.Print_Area" localSheetId="1">'2_PIANO_INV-INFR'!$A$1:$J$128</definedName>
    <definedName name="_xlnm.Print_Area" localSheetId="2">'q.e. gen'!$B$1:$R$35</definedName>
    <definedName name="_xlnm.Print_Area" localSheetId="3">'REND FORN_ metano'!$A$1:$U$709</definedName>
    <definedName name="_xlnm.Print_Area" localSheetId="6">'REND_FORN_ dies_ibrido'!$A$1:$U$709</definedName>
    <definedName name="_xlnm.Print_Area" localSheetId="4">'REND_FORN_ ele'!$A$2:$U$709</definedName>
    <definedName name="_xlnm.Print_Area" localSheetId="5">REND_FORN_idro!$A$1:$U$709</definedName>
    <definedName name="_xlnm.Print_Area" localSheetId="8">rend_infr_elet!$A$1:$T$88</definedName>
    <definedName name="_xlnm.Print_Area" localSheetId="9">rend_infr_idrogeno!$A$1:$T$75</definedName>
    <definedName name="_xlnm.Print_Area" localSheetId="7">rend_infr_met!$A$1:$T$89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9" l="1"/>
  <c r="P25" i="9"/>
  <c r="B49" i="15"/>
  <c r="M49" i="15"/>
  <c r="B50" i="15"/>
  <c r="M50" i="15"/>
  <c r="B51" i="15"/>
  <c r="M51" i="15"/>
  <c r="B52" i="15"/>
  <c r="M52" i="15"/>
  <c r="B53" i="15"/>
  <c r="M53" i="15"/>
  <c r="B54" i="15"/>
  <c r="M54" i="15"/>
  <c r="B55" i="15"/>
  <c r="M55" i="15"/>
  <c r="B56" i="15"/>
  <c r="M56" i="15"/>
  <c r="B57" i="15"/>
  <c r="M57" i="15"/>
  <c r="B58" i="15"/>
  <c r="M58" i="15"/>
  <c r="B59" i="15"/>
  <c r="M59" i="15"/>
  <c r="B60" i="15"/>
  <c r="M60" i="15"/>
  <c r="B61" i="15"/>
  <c r="M61" i="15"/>
  <c r="B62" i="15"/>
  <c r="M62" i="15"/>
  <c r="B63" i="15"/>
  <c r="M63" i="15"/>
  <c r="H24" i="15"/>
  <c r="I24" i="15" s="1"/>
  <c r="O24" i="15"/>
  <c r="P24" i="15" s="1"/>
  <c r="Q24" i="15" s="1"/>
  <c r="H25" i="15"/>
  <c r="O25" i="15"/>
  <c r="P25" i="15" s="1"/>
  <c r="Q25" i="15" s="1"/>
  <c r="H26" i="15"/>
  <c r="I26" i="15" s="1"/>
  <c r="O26" i="15"/>
  <c r="P26" i="15" s="1"/>
  <c r="H27" i="15"/>
  <c r="I27" i="15"/>
  <c r="O27" i="15"/>
  <c r="P27" i="15" s="1"/>
  <c r="Q27" i="15" s="1"/>
  <c r="H28" i="15"/>
  <c r="I28" i="15" s="1"/>
  <c r="O28" i="15"/>
  <c r="P28" i="15" s="1"/>
  <c r="Q28" i="15" s="1"/>
  <c r="H29" i="15"/>
  <c r="O29" i="15"/>
  <c r="P29" i="15" s="1"/>
  <c r="Q29" i="15" s="1"/>
  <c r="H30" i="15"/>
  <c r="I30" i="15" s="1"/>
  <c r="O30" i="15"/>
  <c r="P30" i="15" s="1"/>
  <c r="H31" i="15"/>
  <c r="I31" i="15" s="1"/>
  <c r="J31" i="15" s="1"/>
  <c r="O31" i="15"/>
  <c r="P31" i="15" s="1"/>
  <c r="Q31" i="15" s="1"/>
  <c r="H21" i="15"/>
  <c r="I21" i="15" s="1"/>
  <c r="O21" i="15"/>
  <c r="P21" i="15" s="1"/>
  <c r="H22" i="15"/>
  <c r="I22" i="15" s="1"/>
  <c r="J22" i="15" s="1"/>
  <c r="O22" i="15"/>
  <c r="P22" i="15" s="1"/>
  <c r="Q22" i="15" s="1"/>
  <c r="H23" i="15"/>
  <c r="I23" i="15" s="1"/>
  <c r="O23" i="15"/>
  <c r="P23" i="15" s="1"/>
  <c r="H32" i="15"/>
  <c r="I32" i="15" s="1"/>
  <c r="J32" i="15" s="1"/>
  <c r="O32" i="15"/>
  <c r="P32" i="15" s="1"/>
  <c r="Q32" i="15" s="1"/>
  <c r="H33" i="15"/>
  <c r="I33" i="15" s="1"/>
  <c r="O33" i="15"/>
  <c r="P33" i="15" s="1"/>
  <c r="H34" i="15"/>
  <c r="I34" i="15"/>
  <c r="J34" i="15" s="1"/>
  <c r="O34" i="15"/>
  <c r="P34" i="15" s="1"/>
  <c r="H35" i="15"/>
  <c r="I35" i="15" s="1"/>
  <c r="O35" i="15"/>
  <c r="P35" i="15" s="1"/>
  <c r="H27" i="13"/>
  <c r="J27" i="13" s="1"/>
  <c r="I27" i="13"/>
  <c r="O27" i="13"/>
  <c r="P27" i="13"/>
  <c r="Q27" i="13"/>
  <c r="H28" i="13"/>
  <c r="I28" i="13"/>
  <c r="J28" i="13" s="1"/>
  <c r="O28" i="13"/>
  <c r="P28" i="13" s="1"/>
  <c r="H29" i="13"/>
  <c r="J29" i="13" s="1"/>
  <c r="I29" i="13"/>
  <c r="O29" i="13"/>
  <c r="P29" i="13" s="1"/>
  <c r="H30" i="13"/>
  <c r="I30" i="13"/>
  <c r="J30" i="13"/>
  <c r="O30" i="13"/>
  <c r="P30" i="13" s="1"/>
  <c r="Q30" i="13" s="1"/>
  <c r="H31" i="13"/>
  <c r="J31" i="13" s="1"/>
  <c r="I31" i="13"/>
  <c r="O31" i="13"/>
  <c r="P31" i="13"/>
  <c r="Q31" i="13"/>
  <c r="H32" i="13"/>
  <c r="I32" i="13"/>
  <c r="J32" i="13" s="1"/>
  <c r="O32" i="13"/>
  <c r="P32" i="13" s="1"/>
  <c r="H33" i="13"/>
  <c r="J33" i="13" s="1"/>
  <c r="I33" i="13"/>
  <c r="O33" i="13"/>
  <c r="P33" i="13" s="1"/>
  <c r="H21" i="13"/>
  <c r="J21" i="13" s="1"/>
  <c r="I21" i="13"/>
  <c r="O21" i="13"/>
  <c r="P21" i="13" s="1"/>
  <c r="H22" i="13"/>
  <c r="I22" i="13"/>
  <c r="J22" i="13" s="1"/>
  <c r="O22" i="13"/>
  <c r="P22" i="13" s="1"/>
  <c r="H23" i="13"/>
  <c r="J23" i="13" s="1"/>
  <c r="I23" i="13"/>
  <c r="O23" i="13"/>
  <c r="P23" i="13" s="1"/>
  <c r="H24" i="13"/>
  <c r="I24" i="13"/>
  <c r="J24" i="13" s="1"/>
  <c r="O24" i="13"/>
  <c r="P24" i="13"/>
  <c r="Q24" i="13"/>
  <c r="H25" i="13"/>
  <c r="J25" i="13" s="1"/>
  <c r="I25" i="13"/>
  <c r="O25" i="13"/>
  <c r="P25" i="13" s="1"/>
  <c r="H26" i="13"/>
  <c r="J26" i="13" s="1"/>
  <c r="I26" i="13"/>
  <c r="O26" i="13"/>
  <c r="P26" i="13" s="1"/>
  <c r="Q26" i="13" s="1"/>
  <c r="B55" i="13"/>
  <c r="M55" i="13"/>
  <c r="B56" i="13"/>
  <c r="M56" i="13"/>
  <c r="B57" i="13"/>
  <c r="M57" i="13"/>
  <c r="B58" i="13"/>
  <c r="M58" i="13"/>
  <c r="B59" i="13"/>
  <c r="M59" i="13"/>
  <c r="B60" i="13"/>
  <c r="M60" i="13"/>
  <c r="B61" i="13"/>
  <c r="M61" i="13"/>
  <c r="B62" i="13"/>
  <c r="M62" i="13"/>
  <c r="B63" i="13"/>
  <c r="M63" i="13"/>
  <c r="B64" i="13"/>
  <c r="M64" i="13"/>
  <c r="B65" i="13"/>
  <c r="M65" i="13"/>
  <c r="B66" i="13"/>
  <c r="M66" i="13"/>
  <c r="B67" i="13"/>
  <c r="M67" i="13"/>
  <c r="B68" i="13"/>
  <c r="M68" i="13"/>
  <c r="B69" i="13"/>
  <c r="M69" i="13"/>
  <c r="B70" i="13"/>
  <c r="M70" i="13"/>
  <c r="B71" i="13"/>
  <c r="M71" i="13"/>
  <c r="B72" i="13"/>
  <c r="M72" i="13"/>
  <c r="B73" i="13"/>
  <c r="M73" i="13"/>
  <c r="B74" i="13"/>
  <c r="M74" i="13"/>
  <c r="B75" i="13"/>
  <c r="M75" i="13"/>
  <c r="B76" i="13"/>
  <c r="M76" i="13"/>
  <c r="O19" i="9"/>
  <c r="N19" i="9"/>
  <c r="O18" i="9"/>
  <c r="N18" i="9"/>
  <c r="M18" i="9"/>
  <c r="O17" i="9"/>
  <c r="N17" i="9"/>
  <c r="M17" i="9"/>
  <c r="O16" i="9"/>
  <c r="N16" i="9"/>
  <c r="L27" i="9"/>
  <c r="J27" i="9"/>
  <c r="K27" i="9"/>
  <c r="L25" i="9"/>
  <c r="K26" i="9"/>
  <c r="K25" i="9"/>
  <c r="Q17" i="9"/>
  <c r="R17" i="9" s="1"/>
  <c r="P17" i="9"/>
  <c r="Q18" i="9"/>
  <c r="P18" i="9"/>
  <c r="R18" i="9" s="1"/>
  <c r="B48" i="3"/>
  <c r="M48" i="3"/>
  <c r="B49" i="3"/>
  <c r="M49" i="3"/>
  <c r="B50" i="3"/>
  <c r="M50" i="3"/>
  <c r="B51" i="3"/>
  <c r="M51" i="3"/>
  <c r="B52" i="3"/>
  <c r="M52" i="3"/>
  <c r="B53" i="3"/>
  <c r="M53" i="3"/>
  <c r="B54" i="3"/>
  <c r="M54" i="3"/>
  <c r="B55" i="3"/>
  <c r="M55" i="3"/>
  <c r="B56" i="3"/>
  <c r="M56" i="3"/>
  <c r="B57" i="3"/>
  <c r="M57" i="3"/>
  <c r="B45" i="3"/>
  <c r="M45" i="3"/>
  <c r="B46" i="3"/>
  <c r="M46" i="3"/>
  <c r="B47" i="3"/>
  <c r="M47" i="3"/>
  <c r="B58" i="3"/>
  <c r="M58" i="3"/>
  <c r="B59" i="3"/>
  <c r="M59" i="3"/>
  <c r="B60" i="3"/>
  <c r="M60" i="3"/>
  <c r="B61" i="3"/>
  <c r="M61" i="3"/>
  <c r="B62" i="3"/>
  <c r="M62" i="3"/>
  <c r="B63" i="3"/>
  <c r="M63" i="3"/>
  <c r="B64" i="3"/>
  <c r="M64" i="3"/>
  <c r="B65" i="3"/>
  <c r="M65" i="3"/>
  <c r="B66" i="3"/>
  <c r="M66" i="3"/>
  <c r="B67" i="3"/>
  <c r="M67" i="3"/>
  <c r="B68" i="3"/>
  <c r="M68" i="3"/>
  <c r="B69" i="3"/>
  <c r="M69" i="3"/>
  <c r="B70" i="3"/>
  <c r="M70" i="3"/>
  <c r="B71" i="3"/>
  <c r="M71" i="3"/>
  <c r="B72" i="3"/>
  <c r="M72" i="3"/>
  <c r="B73" i="3"/>
  <c r="M73" i="3"/>
  <c r="B74" i="3"/>
  <c r="M74" i="3"/>
  <c r="B75" i="3"/>
  <c r="M75" i="3"/>
  <c r="B76" i="3"/>
  <c r="M76" i="3"/>
  <c r="B77" i="3"/>
  <c r="M77" i="3"/>
  <c r="B78" i="3"/>
  <c r="M78" i="3"/>
  <c r="B79" i="3"/>
  <c r="M79" i="3"/>
  <c r="B80" i="3"/>
  <c r="M80" i="3"/>
  <c r="B81" i="3"/>
  <c r="M81" i="3"/>
  <c r="H19" i="3"/>
  <c r="I19" i="3" s="1"/>
  <c r="J19" i="3" s="1"/>
  <c r="O19" i="3"/>
  <c r="P19" i="3" s="1"/>
  <c r="Q19" i="3" s="1"/>
  <c r="H20" i="3"/>
  <c r="O20" i="3"/>
  <c r="P20" i="3" s="1"/>
  <c r="H21" i="3"/>
  <c r="I21" i="3" s="1"/>
  <c r="O21" i="3"/>
  <c r="P21" i="3" s="1"/>
  <c r="Q21" i="3" s="1"/>
  <c r="H22" i="3"/>
  <c r="I22" i="3" s="1"/>
  <c r="O22" i="3"/>
  <c r="P22" i="3" s="1"/>
  <c r="H23" i="3"/>
  <c r="I23" i="3" s="1"/>
  <c r="J23" i="3" s="1"/>
  <c r="O23" i="3"/>
  <c r="P23" i="3" s="1"/>
  <c r="Q23" i="3" s="1"/>
  <c r="H24" i="3"/>
  <c r="O24" i="3"/>
  <c r="P24" i="3" s="1"/>
  <c r="H25" i="3"/>
  <c r="I25" i="3" s="1"/>
  <c r="O25" i="3"/>
  <c r="H26" i="3"/>
  <c r="I26" i="3" s="1"/>
  <c r="O26" i="3"/>
  <c r="P26" i="3" s="1"/>
  <c r="H27" i="3"/>
  <c r="I27" i="3" s="1"/>
  <c r="J27" i="3" s="1"/>
  <c r="O27" i="3"/>
  <c r="P27" i="3" s="1"/>
  <c r="Q27" i="3" s="1"/>
  <c r="H28" i="3"/>
  <c r="O28" i="3"/>
  <c r="P28" i="3" s="1"/>
  <c r="H29" i="3"/>
  <c r="I29" i="3" s="1"/>
  <c r="O29" i="3"/>
  <c r="P29" i="3" s="1"/>
  <c r="Q29" i="3" s="1"/>
  <c r="H30" i="3"/>
  <c r="I30" i="3" s="1"/>
  <c r="O30" i="3"/>
  <c r="P30" i="3" s="1"/>
  <c r="O708" i="11"/>
  <c r="N708" i="11"/>
  <c r="O707" i="11"/>
  <c r="N707" i="11"/>
  <c r="O706" i="11"/>
  <c r="N706" i="11"/>
  <c r="G706" i="11"/>
  <c r="F706" i="11"/>
  <c r="A696" i="11"/>
  <c r="L692" i="11"/>
  <c r="P692" i="11" s="1"/>
  <c r="E692" i="11"/>
  <c r="L690" i="11"/>
  <c r="G690" i="11"/>
  <c r="O687" i="11"/>
  <c r="N687" i="11"/>
  <c r="O686" i="11"/>
  <c r="N686" i="11"/>
  <c r="O685" i="11"/>
  <c r="N685" i="11"/>
  <c r="G685" i="11"/>
  <c r="F685" i="11"/>
  <c r="A675" i="11"/>
  <c r="P671" i="11"/>
  <c r="L671" i="11"/>
  <c r="E671" i="11"/>
  <c r="L669" i="11"/>
  <c r="G669" i="11"/>
  <c r="O666" i="11"/>
  <c r="N666" i="11"/>
  <c r="O665" i="11"/>
  <c r="N665" i="11"/>
  <c r="O664" i="11"/>
  <c r="N664" i="11"/>
  <c r="G664" i="11"/>
  <c r="F664" i="11"/>
  <c r="A654" i="11"/>
  <c r="P650" i="11"/>
  <c r="L650" i="11"/>
  <c r="E650" i="11"/>
  <c r="L648" i="11"/>
  <c r="G648" i="11"/>
  <c r="O645" i="11"/>
  <c r="N645" i="11"/>
  <c r="O644" i="11"/>
  <c r="N644" i="11"/>
  <c r="O643" i="11"/>
  <c r="N643" i="11"/>
  <c r="G643" i="11"/>
  <c r="F643" i="11"/>
  <c r="A633" i="11"/>
  <c r="L629" i="11"/>
  <c r="P629" i="11" s="1"/>
  <c r="E629" i="11"/>
  <c r="L627" i="11"/>
  <c r="G627" i="11"/>
  <c r="O624" i="11"/>
  <c r="N624" i="11"/>
  <c r="O623" i="11"/>
  <c r="N623" i="11"/>
  <c r="O622" i="11"/>
  <c r="N622" i="11"/>
  <c r="G622" i="11"/>
  <c r="F622" i="11"/>
  <c r="A612" i="11"/>
  <c r="P608" i="11"/>
  <c r="L608" i="11"/>
  <c r="E608" i="11"/>
  <c r="L606" i="11"/>
  <c r="G606" i="11"/>
  <c r="O603" i="11"/>
  <c r="N603" i="11"/>
  <c r="O602" i="11"/>
  <c r="N602" i="11"/>
  <c r="O601" i="11"/>
  <c r="N601" i="11"/>
  <c r="G601" i="11"/>
  <c r="F601" i="11"/>
  <c r="A591" i="11"/>
  <c r="L587" i="11"/>
  <c r="P587" i="11" s="1"/>
  <c r="E587" i="11"/>
  <c r="L585" i="11"/>
  <c r="G585" i="11"/>
  <c r="O582" i="11"/>
  <c r="N582" i="11"/>
  <c r="O581" i="11"/>
  <c r="N581" i="11"/>
  <c r="O580" i="11"/>
  <c r="N580" i="11"/>
  <c r="G580" i="11"/>
  <c r="F580" i="11"/>
  <c r="A570" i="11"/>
  <c r="L566" i="11"/>
  <c r="P566" i="11" s="1"/>
  <c r="E566" i="11"/>
  <c r="L564" i="11"/>
  <c r="G564" i="11"/>
  <c r="O561" i="11"/>
  <c r="N561" i="11"/>
  <c r="O560" i="11"/>
  <c r="N560" i="11"/>
  <c r="O559" i="11"/>
  <c r="N559" i="11"/>
  <c r="G559" i="11"/>
  <c r="F559" i="11"/>
  <c r="A549" i="11"/>
  <c r="L545" i="11"/>
  <c r="P545" i="11" s="1"/>
  <c r="E545" i="11"/>
  <c r="L543" i="11"/>
  <c r="G543" i="11"/>
  <c r="O540" i="11"/>
  <c r="N540" i="11"/>
  <c r="O539" i="11"/>
  <c r="N539" i="11"/>
  <c r="O538" i="11"/>
  <c r="N538" i="11"/>
  <c r="G538" i="11"/>
  <c r="F538" i="11"/>
  <c r="A528" i="11"/>
  <c r="L524" i="11"/>
  <c r="P524" i="11" s="1"/>
  <c r="E524" i="11"/>
  <c r="L522" i="11"/>
  <c r="G522" i="11"/>
  <c r="O519" i="11"/>
  <c r="N519" i="11"/>
  <c r="O518" i="11"/>
  <c r="N518" i="11"/>
  <c r="O517" i="11"/>
  <c r="N517" i="11"/>
  <c r="G517" i="11"/>
  <c r="F517" i="11"/>
  <c r="A507" i="11"/>
  <c r="P503" i="11"/>
  <c r="L503" i="11"/>
  <c r="E503" i="11"/>
  <c r="L501" i="11"/>
  <c r="G501" i="11"/>
  <c r="O498" i="11"/>
  <c r="N498" i="11"/>
  <c r="O497" i="11"/>
  <c r="N497" i="11"/>
  <c r="O496" i="11"/>
  <c r="N496" i="11"/>
  <c r="G496" i="11"/>
  <c r="F496" i="11"/>
  <c r="A486" i="11"/>
  <c r="L482" i="11"/>
  <c r="P482" i="11" s="1"/>
  <c r="E482" i="11"/>
  <c r="L480" i="11"/>
  <c r="G480" i="11"/>
  <c r="O477" i="11"/>
  <c r="N477" i="11"/>
  <c r="O476" i="11"/>
  <c r="N476" i="11"/>
  <c r="O475" i="11"/>
  <c r="N475" i="11"/>
  <c r="G475" i="11"/>
  <c r="F475" i="11"/>
  <c r="A465" i="11"/>
  <c r="P461" i="11"/>
  <c r="L461" i="11"/>
  <c r="E461" i="11"/>
  <c r="L459" i="11"/>
  <c r="G459" i="11"/>
  <c r="O456" i="11"/>
  <c r="N456" i="11"/>
  <c r="O455" i="11"/>
  <c r="N455" i="11"/>
  <c r="O454" i="11"/>
  <c r="N454" i="11"/>
  <c r="G454" i="11"/>
  <c r="F454" i="11"/>
  <c r="A444" i="11"/>
  <c r="L440" i="11"/>
  <c r="P440" i="11" s="1"/>
  <c r="E440" i="11"/>
  <c r="L438" i="11"/>
  <c r="G438" i="11"/>
  <c r="O435" i="11"/>
  <c r="N435" i="11"/>
  <c r="O434" i="11"/>
  <c r="N434" i="11"/>
  <c r="O433" i="11"/>
  <c r="N433" i="11"/>
  <c r="G433" i="11"/>
  <c r="F433" i="11"/>
  <c r="A423" i="11"/>
  <c r="P419" i="11"/>
  <c r="L419" i="11"/>
  <c r="E419" i="11"/>
  <c r="L417" i="11"/>
  <c r="G417" i="11"/>
  <c r="O414" i="11"/>
  <c r="N414" i="11"/>
  <c r="O413" i="11"/>
  <c r="N413" i="11"/>
  <c r="O412" i="11"/>
  <c r="N412" i="11"/>
  <c r="G412" i="11"/>
  <c r="F412" i="11"/>
  <c r="A402" i="11"/>
  <c r="L398" i="11"/>
  <c r="P398" i="11" s="1"/>
  <c r="E398" i="11"/>
  <c r="L396" i="11"/>
  <c r="G396" i="11"/>
  <c r="O393" i="11"/>
  <c r="N393" i="11"/>
  <c r="O392" i="11"/>
  <c r="N392" i="11"/>
  <c r="O391" i="11"/>
  <c r="N391" i="11"/>
  <c r="G391" i="11"/>
  <c r="F391" i="11"/>
  <c r="A381" i="11"/>
  <c r="L377" i="11"/>
  <c r="P377" i="11" s="1"/>
  <c r="E377" i="11"/>
  <c r="L375" i="11"/>
  <c r="G375" i="11"/>
  <c r="O372" i="11"/>
  <c r="N372" i="11"/>
  <c r="O371" i="11"/>
  <c r="N371" i="11"/>
  <c r="O370" i="11"/>
  <c r="N370" i="11"/>
  <c r="G370" i="11"/>
  <c r="F370" i="11"/>
  <c r="A360" i="11"/>
  <c r="P356" i="11"/>
  <c r="L356" i="11"/>
  <c r="E356" i="11"/>
  <c r="L354" i="11"/>
  <c r="G354" i="11"/>
  <c r="O351" i="11"/>
  <c r="N351" i="11"/>
  <c r="O350" i="11"/>
  <c r="N350" i="11"/>
  <c r="O349" i="11"/>
  <c r="N349" i="11"/>
  <c r="G349" i="11"/>
  <c r="F349" i="11"/>
  <c r="A339" i="11"/>
  <c r="L335" i="11"/>
  <c r="P335" i="11" s="1"/>
  <c r="E335" i="11"/>
  <c r="L333" i="11"/>
  <c r="G333" i="11"/>
  <c r="O330" i="11"/>
  <c r="N330" i="11"/>
  <c r="O329" i="11"/>
  <c r="N329" i="11"/>
  <c r="O328" i="11"/>
  <c r="N328" i="11"/>
  <c r="G328" i="11"/>
  <c r="F328" i="11"/>
  <c r="A318" i="11"/>
  <c r="L314" i="11"/>
  <c r="P314" i="11" s="1"/>
  <c r="E314" i="11"/>
  <c r="L312" i="11"/>
  <c r="G312" i="11"/>
  <c r="O309" i="11"/>
  <c r="N309" i="11"/>
  <c r="O308" i="11"/>
  <c r="N308" i="11"/>
  <c r="O307" i="11"/>
  <c r="N307" i="11"/>
  <c r="G307" i="11"/>
  <c r="F307" i="11"/>
  <c r="A297" i="11"/>
  <c r="P293" i="11"/>
  <c r="L293" i="11"/>
  <c r="E293" i="11"/>
  <c r="L291" i="11"/>
  <c r="G291" i="11"/>
  <c r="O288" i="11"/>
  <c r="N288" i="11"/>
  <c r="O287" i="11"/>
  <c r="N287" i="11"/>
  <c r="O286" i="11"/>
  <c r="N286" i="11"/>
  <c r="G286" i="11"/>
  <c r="F286" i="11"/>
  <c r="A276" i="11"/>
  <c r="L272" i="11"/>
  <c r="P272" i="11" s="1"/>
  <c r="E272" i="11"/>
  <c r="L270" i="11"/>
  <c r="G270" i="11"/>
  <c r="O267" i="11"/>
  <c r="N267" i="11"/>
  <c r="O266" i="11"/>
  <c r="N266" i="11"/>
  <c r="O265" i="11"/>
  <c r="N265" i="11"/>
  <c r="G265" i="11"/>
  <c r="F265" i="11"/>
  <c r="A255" i="11"/>
  <c r="L251" i="11"/>
  <c r="P251" i="11" s="1"/>
  <c r="E251" i="11"/>
  <c r="L249" i="11"/>
  <c r="G249" i="11"/>
  <c r="O36" i="11"/>
  <c r="N36" i="11"/>
  <c r="O35" i="11"/>
  <c r="N35" i="11"/>
  <c r="O34" i="11"/>
  <c r="N34" i="11"/>
  <c r="G34" i="11"/>
  <c r="F34" i="11"/>
  <c r="O57" i="11"/>
  <c r="N57" i="11"/>
  <c r="O56" i="11"/>
  <c r="N56" i="11"/>
  <c r="O55" i="11"/>
  <c r="N55" i="11"/>
  <c r="G55" i="11"/>
  <c r="F55" i="11"/>
  <c r="O78" i="11"/>
  <c r="N78" i="11"/>
  <c r="O77" i="11"/>
  <c r="N77" i="11"/>
  <c r="O76" i="11"/>
  <c r="N76" i="11"/>
  <c r="G76" i="11"/>
  <c r="F76" i="11"/>
  <c r="O99" i="11"/>
  <c r="N99" i="11"/>
  <c r="O98" i="11"/>
  <c r="N98" i="11"/>
  <c r="O97" i="11"/>
  <c r="N97" i="11"/>
  <c r="G97" i="11"/>
  <c r="F97" i="11"/>
  <c r="O120" i="11"/>
  <c r="N120" i="11"/>
  <c r="O119" i="11"/>
  <c r="N119" i="11"/>
  <c r="O118" i="11"/>
  <c r="N118" i="11"/>
  <c r="G118" i="11"/>
  <c r="F118" i="11"/>
  <c r="O141" i="11"/>
  <c r="N141" i="11"/>
  <c r="O140" i="11"/>
  <c r="N140" i="11"/>
  <c r="O139" i="11"/>
  <c r="N139" i="11"/>
  <c r="G139" i="11"/>
  <c r="F139" i="11"/>
  <c r="O162" i="11"/>
  <c r="N162" i="11"/>
  <c r="O161" i="11"/>
  <c r="N161" i="11"/>
  <c r="O160" i="11"/>
  <c r="N160" i="11"/>
  <c r="G160" i="11"/>
  <c r="F160" i="11"/>
  <c r="O183" i="11"/>
  <c r="N183" i="11"/>
  <c r="O182" i="11"/>
  <c r="N182" i="11"/>
  <c r="O181" i="11"/>
  <c r="N181" i="11"/>
  <c r="G181" i="11"/>
  <c r="F181" i="11"/>
  <c r="O204" i="11"/>
  <c r="N204" i="11"/>
  <c r="O203" i="11"/>
  <c r="N203" i="11"/>
  <c r="O202" i="11"/>
  <c r="N202" i="11"/>
  <c r="G202" i="11"/>
  <c r="F202" i="11"/>
  <c r="O225" i="11"/>
  <c r="N225" i="11"/>
  <c r="O224" i="11"/>
  <c r="N224" i="11"/>
  <c r="O223" i="11"/>
  <c r="N223" i="11"/>
  <c r="G223" i="11"/>
  <c r="F223" i="11"/>
  <c r="O246" i="11"/>
  <c r="N246" i="11"/>
  <c r="O245" i="11"/>
  <c r="N245" i="11"/>
  <c r="O244" i="11"/>
  <c r="N244" i="11"/>
  <c r="G244" i="11"/>
  <c r="F244" i="11"/>
  <c r="E12" i="11"/>
  <c r="O10" i="11"/>
  <c r="O708" i="10"/>
  <c r="N708" i="10"/>
  <c r="O707" i="10"/>
  <c r="N707" i="10"/>
  <c r="O706" i="10"/>
  <c r="N706" i="10"/>
  <c r="G706" i="10"/>
  <c r="F706" i="10"/>
  <c r="A696" i="10"/>
  <c r="L692" i="10"/>
  <c r="P692" i="10" s="1"/>
  <c r="E692" i="10"/>
  <c r="L690" i="10"/>
  <c r="G690" i="10"/>
  <c r="O687" i="10"/>
  <c r="N687" i="10"/>
  <c r="O686" i="10"/>
  <c r="N686" i="10"/>
  <c r="O685" i="10"/>
  <c r="N685" i="10"/>
  <c r="G685" i="10"/>
  <c r="F685" i="10"/>
  <c r="A675" i="10"/>
  <c r="L671" i="10"/>
  <c r="P671" i="10" s="1"/>
  <c r="E671" i="10"/>
  <c r="L669" i="10"/>
  <c r="G669" i="10"/>
  <c r="O666" i="10"/>
  <c r="N666" i="10"/>
  <c r="O665" i="10"/>
  <c r="N665" i="10"/>
  <c r="O664" i="10"/>
  <c r="N664" i="10"/>
  <c r="G664" i="10"/>
  <c r="F664" i="10"/>
  <c r="A654" i="10"/>
  <c r="L650" i="10"/>
  <c r="P650" i="10" s="1"/>
  <c r="E650" i="10"/>
  <c r="L648" i="10"/>
  <c r="G648" i="10"/>
  <c r="O645" i="10"/>
  <c r="N645" i="10"/>
  <c r="O644" i="10"/>
  <c r="N644" i="10"/>
  <c r="O643" i="10"/>
  <c r="N643" i="10"/>
  <c r="G643" i="10"/>
  <c r="F643" i="10"/>
  <c r="A633" i="10"/>
  <c r="P629" i="10"/>
  <c r="L629" i="10"/>
  <c r="E629" i="10"/>
  <c r="L627" i="10"/>
  <c r="G627" i="10"/>
  <c r="O624" i="10"/>
  <c r="N624" i="10"/>
  <c r="O623" i="10"/>
  <c r="N623" i="10"/>
  <c r="O622" i="10"/>
  <c r="N622" i="10"/>
  <c r="G622" i="10"/>
  <c r="F622" i="10"/>
  <c r="A612" i="10"/>
  <c r="P608" i="10"/>
  <c r="L608" i="10"/>
  <c r="E608" i="10"/>
  <c r="L606" i="10"/>
  <c r="G606" i="10"/>
  <c r="O603" i="10"/>
  <c r="N603" i="10"/>
  <c r="O602" i="10"/>
  <c r="N602" i="10"/>
  <c r="O601" i="10"/>
  <c r="N601" i="10"/>
  <c r="G601" i="10"/>
  <c r="F601" i="10"/>
  <c r="A591" i="10"/>
  <c r="L587" i="10"/>
  <c r="P587" i="10" s="1"/>
  <c r="E587" i="10"/>
  <c r="L585" i="10"/>
  <c r="G585" i="10"/>
  <c r="O582" i="10"/>
  <c r="N582" i="10"/>
  <c r="O581" i="10"/>
  <c r="N581" i="10"/>
  <c r="O580" i="10"/>
  <c r="N580" i="10"/>
  <c r="G580" i="10"/>
  <c r="F580" i="10"/>
  <c r="A570" i="10"/>
  <c r="L566" i="10"/>
  <c r="P566" i="10" s="1"/>
  <c r="E566" i="10"/>
  <c r="L564" i="10"/>
  <c r="G564" i="10"/>
  <c r="O561" i="10"/>
  <c r="N561" i="10"/>
  <c r="O560" i="10"/>
  <c r="N560" i="10"/>
  <c r="O559" i="10"/>
  <c r="N559" i="10"/>
  <c r="G559" i="10"/>
  <c r="F559" i="10"/>
  <c r="A549" i="10"/>
  <c r="L545" i="10"/>
  <c r="P545" i="10" s="1"/>
  <c r="E545" i="10"/>
  <c r="L543" i="10"/>
  <c r="G543" i="10"/>
  <c r="O540" i="10"/>
  <c r="N540" i="10"/>
  <c r="O539" i="10"/>
  <c r="N539" i="10"/>
  <c r="O538" i="10"/>
  <c r="N538" i="10"/>
  <c r="G538" i="10"/>
  <c r="F538" i="10"/>
  <c r="A528" i="10"/>
  <c r="P524" i="10"/>
  <c r="L524" i="10"/>
  <c r="E524" i="10"/>
  <c r="L522" i="10"/>
  <c r="G522" i="10"/>
  <c r="O519" i="10"/>
  <c r="N519" i="10"/>
  <c r="O518" i="10"/>
  <c r="N518" i="10"/>
  <c r="O517" i="10"/>
  <c r="N517" i="10"/>
  <c r="G517" i="10"/>
  <c r="F517" i="10"/>
  <c r="A507" i="10"/>
  <c r="L503" i="10"/>
  <c r="P503" i="10" s="1"/>
  <c r="E503" i="10"/>
  <c r="L501" i="10"/>
  <c r="G501" i="10"/>
  <c r="O498" i="10"/>
  <c r="N498" i="10"/>
  <c r="O497" i="10"/>
  <c r="N497" i="10"/>
  <c r="O496" i="10"/>
  <c r="N496" i="10"/>
  <c r="G496" i="10"/>
  <c r="F496" i="10"/>
  <c r="A486" i="10"/>
  <c r="P482" i="10"/>
  <c r="L482" i="10"/>
  <c r="E482" i="10"/>
  <c r="L480" i="10"/>
  <c r="G480" i="10"/>
  <c r="O477" i="10"/>
  <c r="N477" i="10"/>
  <c r="O476" i="10"/>
  <c r="N476" i="10"/>
  <c r="O475" i="10"/>
  <c r="N475" i="10"/>
  <c r="G475" i="10"/>
  <c r="F475" i="10"/>
  <c r="A465" i="10"/>
  <c r="P461" i="10"/>
  <c r="L461" i="10"/>
  <c r="E461" i="10"/>
  <c r="L459" i="10"/>
  <c r="G459" i="10"/>
  <c r="O456" i="10"/>
  <c r="N456" i="10"/>
  <c r="O455" i="10"/>
  <c r="N455" i="10"/>
  <c r="O454" i="10"/>
  <c r="N454" i="10"/>
  <c r="G454" i="10"/>
  <c r="F454" i="10"/>
  <c r="A444" i="10"/>
  <c r="L440" i="10"/>
  <c r="P440" i="10" s="1"/>
  <c r="E440" i="10"/>
  <c r="L438" i="10"/>
  <c r="G438" i="10"/>
  <c r="O435" i="10"/>
  <c r="N435" i="10"/>
  <c r="O434" i="10"/>
  <c r="N434" i="10"/>
  <c r="O433" i="10"/>
  <c r="N433" i="10"/>
  <c r="G433" i="10"/>
  <c r="F433" i="10"/>
  <c r="A423" i="10"/>
  <c r="L419" i="10"/>
  <c r="P419" i="10" s="1"/>
  <c r="E419" i="10"/>
  <c r="L417" i="10"/>
  <c r="G417" i="10"/>
  <c r="O414" i="10"/>
  <c r="N414" i="10"/>
  <c r="O413" i="10"/>
  <c r="N413" i="10"/>
  <c r="O412" i="10"/>
  <c r="N412" i="10"/>
  <c r="G412" i="10"/>
  <c r="F412" i="10"/>
  <c r="A402" i="10"/>
  <c r="L398" i="10"/>
  <c r="P398" i="10" s="1"/>
  <c r="E398" i="10"/>
  <c r="L396" i="10"/>
  <c r="G396" i="10"/>
  <c r="O393" i="10"/>
  <c r="N393" i="10"/>
  <c r="O392" i="10"/>
  <c r="N392" i="10"/>
  <c r="O391" i="10"/>
  <c r="N391" i="10"/>
  <c r="G391" i="10"/>
  <c r="F391" i="10"/>
  <c r="A381" i="10"/>
  <c r="L377" i="10"/>
  <c r="P377" i="10" s="1"/>
  <c r="E377" i="10"/>
  <c r="L375" i="10"/>
  <c r="G375" i="10"/>
  <c r="O372" i="10"/>
  <c r="N372" i="10"/>
  <c r="O371" i="10"/>
  <c r="N371" i="10"/>
  <c r="O370" i="10"/>
  <c r="N370" i="10"/>
  <c r="G370" i="10"/>
  <c r="F370" i="10"/>
  <c r="A360" i="10"/>
  <c r="L356" i="10"/>
  <c r="P356" i="10" s="1"/>
  <c r="E356" i="10"/>
  <c r="L354" i="10"/>
  <c r="G354" i="10"/>
  <c r="O351" i="10"/>
  <c r="N351" i="10"/>
  <c r="O350" i="10"/>
  <c r="N350" i="10"/>
  <c r="O349" i="10"/>
  <c r="N349" i="10"/>
  <c r="G349" i="10"/>
  <c r="F349" i="10"/>
  <c r="A339" i="10"/>
  <c r="L335" i="10"/>
  <c r="P335" i="10" s="1"/>
  <c r="E335" i="10"/>
  <c r="L333" i="10"/>
  <c r="G333" i="10"/>
  <c r="O330" i="10"/>
  <c r="N330" i="10"/>
  <c r="O329" i="10"/>
  <c r="N329" i="10"/>
  <c r="O328" i="10"/>
  <c r="N328" i="10"/>
  <c r="G328" i="10"/>
  <c r="F328" i="10"/>
  <c r="A318" i="10"/>
  <c r="P314" i="10"/>
  <c r="L314" i="10"/>
  <c r="E314" i="10"/>
  <c r="L312" i="10"/>
  <c r="G312" i="10"/>
  <c r="O309" i="10"/>
  <c r="N309" i="10"/>
  <c r="O308" i="10"/>
  <c r="N308" i="10"/>
  <c r="O307" i="10"/>
  <c r="N307" i="10"/>
  <c r="G307" i="10"/>
  <c r="F307" i="10"/>
  <c r="A297" i="10"/>
  <c r="L293" i="10"/>
  <c r="P293" i="10" s="1"/>
  <c r="E293" i="10"/>
  <c r="L291" i="10"/>
  <c r="G291" i="10"/>
  <c r="O288" i="10"/>
  <c r="N288" i="10"/>
  <c r="O287" i="10"/>
  <c r="N287" i="10"/>
  <c r="O286" i="10"/>
  <c r="N286" i="10"/>
  <c r="G286" i="10"/>
  <c r="F286" i="10"/>
  <c r="A276" i="10"/>
  <c r="P272" i="10"/>
  <c r="L272" i="10"/>
  <c r="E272" i="10"/>
  <c r="L270" i="10"/>
  <c r="G270" i="10"/>
  <c r="O267" i="10"/>
  <c r="N267" i="10"/>
  <c r="O266" i="10"/>
  <c r="N266" i="10"/>
  <c r="O265" i="10"/>
  <c r="N265" i="10"/>
  <c r="G265" i="10"/>
  <c r="F265" i="10"/>
  <c r="A255" i="10"/>
  <c r="L251" i="10"/>
  <c r="P251" i="10" s="1"/>
  <c r="E251" i="10"/>
  <c r="L249" i="10"/>
  <c r="G249" i="10"/>
  <c r="O246" i="10"/>
  <c r="N246" i="10"/>
  <c r="O245" i="10"/>
  <c r="N245" i="10"/>
  <c r="O244" i="10"/>
  <c r="N244" i="10"/>
  <c r="G244" i="10"/>
  <c r="F244" i="10"/>
  <c r="A234" i="10"/>
  <c r="L230" i="10"/>
  <c r="P230" i="10" s="1"/>
  <c r="E230" i="10"/>
  <c r="L228" i="10"/>
  <c r="G228" i="10"/>
  <c r="O225" i="10"/>
  <c r="N225" i="10"/>
  <c r="O224" i="10"/>
  <c r="N224" i="10"/>
  <c r="O223" i="10"/>
  <c r="N223" i="10"/>
  <c r="G223" i="10"/>
  <c r="F223" i="10"/>
  <c r="A213" i="10"/>
  <c r="P209" i="10"/>
  <c r="L209" i="10"/>
  <c r="E209" i="10"/>
  <c r="L207" i="10"/>
  <c r="G207" i="10"/>
  <c r="O204" i="10"/>
  <c r="N204" i="10"/>
  <c r="O203" i="10"/>
  <c r="N203" i="10"/>
  <c r="O202" i="10"/>
  <c r="N202" i="10"/>
  <c r="G202" i="10"/>
  <c r="F202" i="10"/>
  <c r="A192" i="10"/>
  <c r="L188" i="10"/>
  <c r="P188" i="10" s="1"/>
  <c r="E188" i="10"/>
  <c r="L186" i="10"/>
  <c r="G186" i="10"/>
  <c r="O183" i="10"/>
  <c r="N183" i="10"/>
  <c r="O182" i="10"/>
  <c r="N182" i="10"/>
  <c r="O181" i="10"/>
  <c r="N181" i="10"/>
  <c r="G181" i="10"/>
  <c r="F181" i="10"/>
  <c r="A171" i="10"/>
  <c r="L167" i="10"/>
  <c r="P167" i="10" s="1"/>
  <c r="E167" i="10"/>
  <c r="L165" i="10"/>
  <c r="G165" i="10"/>
  <c r="O162" i="10"/>
  <c r="N162" i="10"/>
  <c r="O161" i="10"/>
  <c r="N161" i="10"/>
  <c r="O160" i="10"/>
  <c r="N160" i="10"/>
  <c r="G160" i="10"/>
  <c r="F160" i="10"/>
  <c r="A150" i="10"/>
  <c r="L146" i="10"/>
  <c r="P146" i="10" s="1"/>
  <c r="E146" i="10"/>
  <c r="L144" i="10"/>
  <c r="G144" i="10"/>
  <c r="O141" i="10"/>
  <c r="N141" i="10"/>
  <c r="O140" i="10"/>
  <c r="N140" i="10"/>
  <c r="O139" i="10"/>
  <c r="N139" i="10"/>
  <c r="G139" i="10"/>
  <c r="F139" i="10"/>
  <c r="A129" i="10"/>
  <c r="L125" i="10"/>
  <c r="P125" i="10" s="1"/>
  <c r="E125" i="10"/>
  <c r="L123" i="10"/>
  <c r="G123" i="10"/>
  <c r="O120" i="10"/>
  <c r="N120" i="10"/>
  <c r="O119" i="10"/>
  <c r="N119" i="10"/>
  <c r="O118" i="10"/>
  <c r="N118" i="10"/>
  <c r="G118" i="10"/>
  <c r="F118" i="10"/>
  <c r="A108" i="10"/>
  <c r="L104" i="10"/>
  <c r="P104" i="10" s="1"/>
  <c r="E104" i="10"/>
  <c r="L102" i="10"/>
  <c r="G102" i="10"/>
  <c r="O99" i="10"/>
  <c r="N99" i="10"/>
  <c r="O98" i="10"/>
  <c r="N98" i="10"/>
  <c r="O97" i="10"/>
  <c r="N97" i="10"/>
  <c r="G97" i="10"/>
  <c r="F97" i="10"/>
  <c r="A87" i="10"/>
  <c r="L83" i="10"/>
  <c r="P83" i="10" s="1"/>
  <c r="E83" i="10"/>
  <c r="L81" i="10"/>
  <c r="G81" i="10"/>
  <c r="O78" i="10"/>
  <c r="N78" i="10"/>
  <c r="O77" i="10"/>
  <c r="N77" i="10"/>
  <c r="O76" i="10"/>
  <c r="N76" i="10"/>
  <c r="G76" i="10"/>
  <c r="F76" i="10"/>
  <c r="A66" i="10"/>
  <c r="L62" i="10"/>
  <c r="P62" i="10" s="1"/>
  <c r="E62" i="10"/>
  <c r="L60" i="10"/>
  <c r="G60" i="10"/>
  <c r="O57" i="10"/>
  <c r="N57" i="10"/>
  <c r="O56" i="10"/>
  <c r="N56" i="10"/>
  <c r="O55" i="10"/>
  <c r="N55" i="10"/>
  <c r="G55" i="10"/>
  <c r="F55" i="10"/>
  <c r="A45" i="10"/>
  <c r="P41" i="10"/>
  <c r="L41" i="10"/>
  <c r="E41" i="10"/>
  <c r="L39" i="10"/>
  <c r="G39" i="10"/>
  <c r="E20" i="10"/>
  <c r="L20" i="10"/>
  <c r="L18" i="10"/>
  <c r="G18" i="10"/>
  <c r="O708" i="16"/>
  <c r="N708" i="16"/>
  <c r="O707" i="16"/>
  <c r="N707" i="16"/>
  <c r="O706" i="16"/>
  <c r="N706" i="16"/>
  <c r="G706" i="16"/>
  <c r="F706" i="16"/>
  <c r="A696" i="16"/>
  <c r="L692" i="16"/>
  <c r="P692" i="16" s="1"/>
  <c r="E692" i="16"/>
  <c r="L690" i="16"/>
  <c r="G690" i="16"/>
  <c r="O687" i="16"/>
  <c r="N687" i="16"/>
  <c r="O686" i="16"/>
  <c r="N686" i="16"/>
  <c r="O685" i="16"/>
  <c r="N685" i="16"/>
  <c r="G685" i="16"/>
  <c r="F685" i="16"/>
  <c r="A675" i="16"/>
  <c r="P671" i="16"/>
  <c r="L671" i="16"/>
  <c r="E671" i="16"/>
  <c r="L669" i="16"/>
  <c r="G669" i="16"/>
  <c r="O666" i="16"/>
  <c r="N666" i="16"/>
  <c r="O665" i="16"/>
  <c r="N665" i="16"/>
  <c r="O664" i="16"/>
  <c r="N664" i="16"/>
  <c r="G664" i="16"/>
  <c r="F664" i="16"/>
  <c r="A654" i="16"/>
  <c r="L650" i="16"/>
  <c r="P650" i="16" s="1"/>
  <c r="E650" i="16"/>
  <c r="L648" i="16"/>
  <c r="G648" i="16"/>
  <c r="O645" i="16"/>
  <c r="N645" i="16"/>
  <c r="O644" i="16"/>
  <c r="N644" i="16"/>
  <c r="O643" i="16"/>
  <c r="N643" i="16"/>
  <c r="G643" i="16"/>
  <c r="F643" i="16"/>
  <c r="A633" i="16"/>
  <c r="L629" i="16"/>
  <c r="P629" i="16" s="1"/>
  <c r="E629" i="16"/>
  <c r="L627" i="16"/>
  <c r="G627" i="16"/>
  <c r="O624" i="16"/>
  <c r="N624" i="16"/>
  <c r="O623" i="16"/>
  <c r="N623" i="16"/>
  <c r="O622" i="16"/>
  <c r="N622" i="16"/>
  <c r="G622" i="16"/>
  <c r="F622" i="16"/>
  <c r="A612" i="16"/>
  <c r="L608" i="16"/>
  <c r="P608" i="16" s="1"/>
  <c r="E608" i="16"/>
  <c r="L606" i="16"/>
  <c r="G606" i="16"/>
  <c r="O603" i="16"/>
  <c r="N603" i="16"/>
  <c r="O602" i="16"/>
  <c r="N602" i="16"/>
  <c r="O601" i="16"/>
  <c r="N601" i="16"/>
  <c r="G601" i="16"/>
  <c r="F601" i="16"/>
  <c r="A591" i="16"/>
  <c r="P587" i="16"/>
  <c r="L587" i="16"/>
  <c r="E587" i="16"/>
  <c r="L585" i="16"/>
  <c r="G585" i="16"/>
  <c r="O582" i="16"/>
  <c r="N582" i="16"/>
  <c r="O581" i="16"/>
  <c r="N581" i="16"/>
  <c r="O580" i="16"/>
  <c r="N580" i="16"/>
  <c r="G580" i="16"/>
  <c r="F580" i="16"/>
  <c r="A570" i="16"/>
  <c r="L566" i="16"/>
  <c r="P566" i="16" s="1"/>
  <c r="E566" i="16"/>
  <c r="L564" i="16"/>
  <c r="G564" i="16"/>
  <c r="O561" i="16"/>
  <c r="N561" i="16"/>
  <c r="O560" i="16"/>
  <c r="N560" i="16"/>
  <c r="O559" i="16"/>
  <c r="N559" i="16"/>
  <c r="G559" i="16"/>
  <c r="F559" i="16"/>
  <c r="A549" i="16"/>
  <c r="L545" i="16"/>
  <c r="P545" i="16" s="1"/>
  <c r="E545" i="16"/>
  <c r="L543" i="16"/>
  <c r="G543" i="16"/>
  <c r="O540" i="16"/>
  <c r="N540" i="16"/>
  <c r="O539" i="16"/>
  <c r="N539" i="16"/>
  <c r="O538" i="16"/>
  <c r="N538" i="16"/>
  <c r="G538" i="16"/>
  <c r="F538" i="16"/>
  <c r="A528" i="16"/>
  <c r="L524" i="16"/>
  <c r="P524" i="16" s="1"/>
  <c r="E524" i="16"/>
  <c r="L522" i="16"/>
  <c r="G522" i="16"/>
  <c r="O519" i="16"/>
  <c r="N519" i="16"/>
  <c r="O518" i="16"/>
  <c r="N518" i="16"/>
  <c r="O517" i="16"/>
  <c r="N517" i="16"/>
  <c r="G517" i="16"/>
  <c r="F517" i="16"/>
  <c r="A507" i="16"/>
  <c r="P503" i="16"/>
  <c r="L503" i="16"/>
  <c r="E503" i="16"/>
  <c r="L501" i="16"/>
  <c r="G501" i="16"/>
  <c r="O498" i="16"/>
  <c r="N498" i="16"/>
  <c r="O497" i="16"/>
  <c r="N497" i="16"/>
  <c r="O496" i="16"/>
  <c r="N496" i="16"/>
  <c r="G496" i="16"/>
  <c r="F496" i="16"/>
  <c r="A486" i="16"/>
  <c r="L482" i="16"/>
  <c r="P482" i="16" s="1"/>
  <c r="E482" i="16"/>
  <c r="L480" i="16"/>
  <c r="G480" i="16"/>
  <c r="O477" i="16"/>
  <c r="N477" i="16"/>
  <c r="O476" i="16"/>
  <c r="N476" i="16"/>
  <c r="O475" i="16"/>
  <c r="N475" i="16"/>
  <c r="G475" i="16"/>
  <c r="F475" i="16"/>
  <c r="A465" i="16"/>
  <c r="L461" i="16"/>
  <c r="P461" i="16" s="1"/>
  <c r="E461" i="16"/>
  <c r="L459" i="16"/>
  <c r="G459" i="16"/>
  <c r="O456" i="16"/>
  <c r="N456" i="16"/>
  <c r="O455" i="16"/>
  <c r="N455" i="16"/>
  <c r="O454" i="16"/>
  <c r="N454" i="16"/>
  <c r="G454" i="16"/>
  <c r="F454" i="16"/>
  <c r="A444" i="16"/>
  <c r="L440" i="16"/>
  <c r="P440" i="16" s="1"/>
  <c r="E440" i="16"/>
  <c r="L438" i="16"/>
  <c r="G438" i="16"/>
  <c r="O435" i="16"/>
  <c r="N435" i="16"/>
  <c r="O434" i="16"/>
  <c r="N434" i="16"/>
  <c r="O433" i="16"/>
  <c r="N433" i="16"/>
  <c r="G433" i="16"/>
  <c r="F433" i="16"/>
  <c r="A423" i="16"/>
  <c r="P419" i="16"/>
  <c r="L419" i="16"/>
  <c r="E419" i="16"/>
  <c r="L417" i="16"/>
  <c r="G417" i="16"/>
  <c r="O414" i="16"/>
  <c r="N414" i="16"/>
  <c r="O413" i="16"/>
  <c r="N413" i="16"/>
  <c r="O412" i="16"/>
  <c r="N412" i="16"/>
  <c r="G412" i="16"/>
  <c r="F412" i="16"/>
  <c r="A402" i="16"/>
  <c r="L398" i="16"/>
  <c r="P398" i="16" s="1"/>
  <c r="E398" i="16"/>
  <c r="L396" i="16"/>
  <c r="G396" i="16"/>
  <c r="O393" i="16"/>
  <c r="N393" i="16"/>
  <c r="O392" i="16"/>
  <c r="N392" i="16"/>
  <c r="O391" i="16"/>
  <c r="N391" i="16"/>
  <c r="G391" i="16"/>
  <c r="F391" i="16"/>
  <c r="A381" i="16"/>
  <c r="L377" i="16"/>
  <c r="P377" i="16" s="1"/>
  <c r="E377" i="16"/>
  <c r="L375" i="16"/>
  <c r="G375" i="16"/>
  <c r="O372" i="16"/>
  <c r="N372" i="16"/>
  <c r="O371" i="16"/>
  <c r="N371" i="16"/>
  <c r="O370" i="16"/>
  <c r="N370" i="16"/>
  <c r="G370" i="16"/>
  <c r="F370" i="16"/>
  <c r="A360" i="16"/>
  <c r="L356" i="16"/>
  <c r="P356" i="16" s="1"/>
  <c r="E356" i="16"/>
  <c r="L354" i="16"/>
  <c r="G354" i="16"/>
  <c r="O351" i="16"/>
  <c r="N351" i="16"/>
  <c r="O350" i="16"/>
  <c r="N350" i="16"/>
  <c r="O349" i="16"/>
  <c r="N349" i="16"/>
  <c r="G349" i="16"/>
  <c r="F349" i="16"/>
  <c r="A339" i="16"/>
  <c r="L335" i="16"/>
  <c r="P335" i="16" s="1"/>
  <c r="E335" i="16"/>
  <c r="L333" i="16"/>
  <c r="G333" i="16"/>
  <c r="O330" i="16"/>
  <c r="N330" i="16"/>
  <c r="O329" i="16"/>
  <c r="N329" i="16"/>
  <c r="O328" i="16"/>
  <c r="N328" i="16"/>
  <c r="G328" i="16"/>
  <c r="F328" i="16"/>
  <c r="A318" i="16"/>
  <c r="L314" i="16"/>
  <c r="P314" i="16" s="1"/>
  <c r="E314" i="16"/>
  <c r="L312" i="16"/>
  <c r="G312" i="16"/>
  <c r="O309" i="16"/>
  <c r="N309" i="16"/>
  <c r="O308" i="16"/>
  <c r="N308" i="16"/>
  <c r="O307" i="16"/>
  <c r="N307" i="16"/>
  <c r="G307" i="16"/>
  <c r="F307" i="16"/>
  <c r="A297" i="16"/>
  <c r="L293" i="16"/>
  <c r="P293" i="16" s="1"/>
  <c r="E293" i="16"/>
  <c r="L291" i="16"/>
  <c r="G291" i="16"/>
  <c r="O288" i="16"/>
  <c r="N288" i="16"/>
  <c r="O287" i="16"/>
  <c r="N287" i="16"/>
  <c r="O286" i="16"/>
  <c r="N286" i="16"/>
  <c r="G286" i="16"/>
  <c r="F286" i="16"/>
  <c r="A276" i="16"/>
  <c r="L272" i="16"/>
  <c r="P272" i="16" s="1"/>
  <c r="E272" i="16"/>
  <c r="L270" i="16"/>
  <c r="G270" i="16"/>
  <c r="O267" i="16"/>
  <c r="N267" i="16"/>
  <c r="O266" i="16"/>
  <c r="N266" i="16"/>
  <c r="O265" i="16"/>
  <c r="N265" i="16"/>
  <c r="G265" i="16"/>
  <c r="F265" i="16"/>
  <c r="A255" i="16"/>
  <c r="L251" i="16"/>
  <c r="P251" i="16" s="1"/>
  <c r="E251" i="16"/>
  <c r="L249" i="16"/>
  <c r="G249" i="16"/>
  <c r="O246" i="16"/>
  <c r="N246" i="16"/>
  <c r="O245" i="16"/>
  <c r="N245" i="16"/>
  <c r="O244" i="16"/>
  <c r="N244" i="16"/>
  <c r="G244" i="16"/>
  <c r="F244" i="16"/>
  <c r="A234" i="16"/>
  <c r="L230" i="16"/>
  <c r="P230" i="16" s="1"/>
  <c r="E230" i="16"/>
  <c r="L228" i="16"/>
  <c r="G228" i="16"/>
  <c r="O225" i="16"/>
  <c r="N225" i="16"/>
  <c r="O224" i="16"/>
  <c r="N224" i="16"/>
  <c r="O223" i="16"/>
  <c r="N223" i="16"/>
  <c r="G223" i="16"/>
  <c r="F223" i="16"/>
  <c r="A213" i="16"/>
  <c r="L209" i="16"/>
  <c r="P209" i="16" s="1"/>
  <c r="E209" i="16"/>
  <c r="L207" i="16"/>
  <c r="G207" i="16"/>
  <c r="O204" i="16"/>
  <c r="N204" i="16"/>
  <c r="O203" i="16"/>
  <c r="N203" i="16"/>
  <c r="O202" i="16"/>
  <c r="N202" i="16"/>
  <c r="G202" i="16"/>
  <c r="F202" i="16"/>
  <c r="A192" i="16"/>
  <c r="L188" i="16"/>
  <c r="P188" i="16" s="1"/>
  <c r="E188" i="16"/>
  <c r="L186" i="16"/>
  <c r="G186" i="16"/>
  <c r="O183" i="16"/>
  <c r="N183" i="16"/>
  <c r="O182" i="16"/>
  <c r="N182" i="16"/>
  <c r="O181" i="16"/>
  <c r="N181" i="16"/>
  <c r="G181" i="16"/>
  <c r="F181" i="16"/>
  <c r="A171" i="16"/>
  <c r="L167" i="16"/>
  <c r="P167" i="16" s="1"/>
  <c r="E167" i="16"/>
  <c r="L165" i="16"/>
  <c r="G165" i="16"/>
  <c r="O162" i="16"/>
  <c r="N162" i="16"/>
  <c r="O161" i="16"/>
  <c r="N161" i="16"/>
  <c r="O160" i="16"/>
  <c r="N160" i="16"/>
  <c r="G160" i="16"/>
  <c r="F160" i="16"/>
  <c r="A150" i="16"/>
  <c r="L146" i="16"/>
  <c r="P146" i="16" s="1"/>
  <c r="E146" i="16"/>
  <c r="L144" i="16"/>
  <c r="G144" i="16"/>
  <c r="O141" i="16"/>
  <c r="N141" i="16"/>
  <c r="O140" i="16"/>
  <c r="N140" i="16"/>
  <c r="O139" i="16"/>
  <c r="N139" i="16"/>
  <c r="G139" i="16"/>
  <c r="F139" i="16"/>
  <c r="A129" i="16"/>
  <c r="L125" i="16"/>
  <c r="P125" i="16" s="1"/>
  <c r="E125" i="16"/>
  <c r="L123" i="16"/>
  <c r="G123" i="16"/>
  <c r="O120" i="16"/>
  <c r="N120" i="16"/>
  <c r="O119" i="16"/>
  <c r="N119" i="16"/>
  <c r="O118" i="16"/>
  <c r="N118" i="16"/>
  <c r="G118" i="16"/>
  <c r="F118" i="16"/>
  <c r="A108" i="16"/>
  <c r="L104" i="16"/>
  <c r="P104" i="16" s="1"/>
  <c r="E104" i="16"/>
  <c r="L102" i="16"/>
  <c r="G102" i="16"/>
  <c r="O99" i="16"/>
  <c r="N99" i="16"/>
  <c r="O98" i="16"/>
  <c r="O12" i="16" s="1"/>
  <c r="N98" i="16"/>
  <c r="O97" i="16"/>
  <c r="N97" i="16"/>
  <c r="G97" i="16"/>
  <c r="F97" i="16"/>
  <c r="A87" i="16"/>
  <c r="L83" i="16"/>
  <c r="P83" i="16" s="1"/>
  <c r="E83" i="16"/>
  <c r="L81" i="16"/>
  <c r="G81" i="16"/>
  <c r="O78" i="16"/>
  <c r="N78" i="16"/>
  <c r="O77" i="16"/>
  <c r="N77" i="16"/>
  <c r="E12" i="16" s="1"/>
  <c r="O76" i="16"/>
  <c r="O10" i="16" s="1"/>
  <c r="N76" i="16"/>
  <c r="G76" i="16"/>
  <c r="F76" i="16"/>
  <c r="A66" i="16"/>
  <c r="L62" i="16"/>
  <c r="P62" i="16" s="1"/>
  <c r="E62" i="16"/>
  <c r="L60" i="16"/>
  <c r="G60" i="16"/>
  <c r="O57" i="16"/>
  <c r="N57" i="16"/>
  <c r="O56" i="16"/>
  <c r="N56" i="16"/>
  <c r="O55" i="16"/>
  <c r="N55" i="16"/>
  <c r="E10" i="16" s="1"/>
  <c r="G55" i="16"/>
  <c r="F55" i="16"/>
  <c r="A45" i="16"/>
  <c r="L41" i="16"/>
  <c r="P41" i="16" s="1"/>
  <c r="E41" i="16"/>
  <c r="L39" i="16"/>
  <c r="G39" i="16"/>
  <c r="O36" i="16"/>
  <c r="O14" i="16" s="1"/>
  <c r="N36" i="16"/>
  <c r="O35" i="16"/>
  <c r="N35" i="16"/>
  <c r="O34" i="16"/>
  <c r="N34" i="16"/>
  <c r="G34" i="16"/>
  <c r="F34" i="16"/>
  <c r="T10" i="16" s="1"/>
  <c r="A24" i="16"/>
  <c r="L20" i="16"/>
  <c r="P20" i="16" s="1"/>
  <c r="E20" i="16"/>
  <c r="L18" i="16"/>
  <c r="G18" i="16"/>
  <c r="E14" i="16"/>
  <c r="O14" i="10"/>
  <c r="O36" i="10"/>
  <c r="N36" i="10"/>
  <c r="O35" i="10"/>
  <c r="N35" i="10"/>
  <c r="O34" i="10"/>
  <c r="N34" i="10"/>
  <c r="G34" i="10"/>
  <c r="F34" i="10"/>
  <c r="E14" i="1"/>
  <c r="E12" i="1"/>
  <c r="E10" i="1"/>
  <c r="T10" i="1"/>
  <c r="O14" i="1"/>
  <c r="O12" i="1"/>
  <c r="O10" i="1"/>
  <c r="J26" i="15" l="1"/>
  <c r="J30" i="15"/>
  <c r="J27" i="15"/>
  <c r="I29" i="15"/>
  <c r="J29" i="15" s="1"/>
  <c r="I25" i="15"/>
  <c r="J25" i="15" s="1"/>
  <c r="J28" i="15"/>
  <c r="J24" i="15"/>
  <c r="Q30" i="15"/>
  <c r="Q26" i="15"/>
  <c r="Q35" i="15"/>
  <c r="Q34" i="15"/>
  <c r="Q21" i="15"/>
  <c r="J33" i="15"/>
  <c r="J23" i="15"/>
  <c r="J35" i="15"/>
  <c r="J21" i="15"/>
  <c r="Q33" i="15"/>
  <c r="Q23" i="15"/>
  <c r="Q32" i="13"/>
  <c r="Q28" i="13"/>
  <c r="Q33" i="13"/>
  <c r="Q29" i="13"/>
  <c r="Q25" i="13"/>
  <c r="Q21" i="13"/>
  <c r="Q22" i="13"/>
  <c r="Q23" i="13"/>
  <c r="J29" i="3"/>
  <c r="J25" i="3"/>
  <c r="J21" i="3"/>
  <c r="P25" i="3"/>
  <c r="Q25" i="3" s="1"/>
  <c r="Q22" i="3"/>
  <c r="Q26" i="3"/>
  <c r="Q30" i="3"/>
  <c r="J20" i="3"/>
  <c r="I28" i="3"/>
  <c r="J28" i="3" s="1"/>
  <c r="I24" i="3"/>
  <c r="J24" i="3" s="1"/>
  <c r="I20" i="3"/>
  <c r="J30" i="3"/>
  <c r="J26" i="3"/>
  <c r="J22" i="3"/>
  <c r="Q28" i="3"/>
  <c r="Q24" i="3"/>
  <c r="Q20" i="3"/>
  <c r="E10" i="11"/>
  <c r="O12" i="11"/>
  <c r="O14" i="11"/>
  <c r="E14" i="11"/>
  <c r="T10" i="11"/>
  <c r="E10" i="10"/>
  <c r="E12" i="10"/>
  <c r="O10" i="10"/>
  <c r="E14" i="10"/>
  <c r="O12" i="10"/>
  <c r="T10" i="10"/>
  <c r="O708" i="1" l="1"/>
  <c r="N708" i="1"/>
  <c r="O707" i="1"/>
  <c r="N707" i="1"/>
  <c r="O706" i="1"/>
  <c r="N706" i="1"/>
  <c r="G706" i="1"/>
  <c r="F706" i="1"/>
  <c r="A696" i="1"/>
  <c r="L692" i="1"/>
  <c r="P692" i="1" s="1"/>
  <c r="E692" i="1"/>
  <c r="L690" i="1"/>
  <c r="G690" i="1"/>
  <c r="O687" i="1"/>
  <c r="N687" i="1"/>
  <c r="O686" i="1"/>
  <c r="N686" i="1"/>
  <c r="O685" i="1"/>
  <c r="N685" i="1"/>
  <c r="G685" i="1"/>
  <c r="F685" i="1"/>
  <c r="A675" i="1"/>
  <c r="L671" i="1"/>
  <c r="P671" i="1" s="1"/>
  <c r="E671" i="1"/>
  <c r="L669" i="1"/>
  <c r="G669" i="1"/>
  <c r="O666" i="1"/>
  <c r="N666" i="1"/>
  <c r="O665" i="1"/>
  <c r="N665" i="1"/>
  <c r="O664" i="1"/>
  <c r="N664" i="1"/>
  <c r="G664" i="1"/>
  <c r="F664" i="1"/>
  <c r="A654" i="1"/>
  <c r="L650" i="1"/>
  <c r="P650" i="1" s="1"/>
  <c r="E650" i="1"/>
  <c r="L648" i="1"/>
  <c r="G648" i="1"/>
  <c r="O645" i="1"/>
  <c r="N645" i="1"/>
  <c r="O644" i="1"/>
  <c r="N644" i="1"/>
  <c r="O643" i="1"/>
  <c r="N643" i="1"/>
  <c r="G643" i="1"/>
  <c r="F643" i="1"/>
  <c r="A633" i="1"/>
  <c r="L629" i="1"/>
  <c r="P629" i="1" s="1"/>
  <c r="E629" i="1"/>
  <c r="L627" i="1"/>
  <c r="G627" i="1"/>
  <c r="O624" i="1"/>
  <c r="N624" i="1"/>
  <c r="O623" i="1"/>
  <c r="N623" i="1"/>
  <c r="O622" i="1"/>
  <c r="N622" i="1"/>
  <c r="G622" i="1"/>
  <c r="F622" i="1"/>
  <c r="A612" i="1"/>
  <c r="L608" i="1"/>
  <c r="P608" i="1" s="1"/>
  <c r="E608" i="1"/>
  <c r="L606" i="1"/>
  <c r="G606" i="1"/>
  <c r="O603" i="1"/>
  <c r="N603" i="1"/>
  <c r="O602" i="1"/>
  <c r="N602" i="1"/>
  <c r="O601" i="1"/>
  <c r="N601" i="1"/>
  <c r="G601" i="1"/>
  <c r="F601" i="1"/>
  <c r="A591" i="1"/>
  <c r="L587" i="1"/>
  <c r="P587" i="1" s="1"/>
  <c r="E587" i="1"/>
  <c r="L585" i="1"/>
  <c r="G585" i="1"/>
  <c r="O582" i="1"/>
  <c r="N582" i="1"/>
  <c r="O581" i="1"/>
  <c r="N581" i="1"/>
  <c r="O580" i="1"/>
  <c r="N580" i="1"/>
  <c r="G580" i="1"/>
  <c r="F580" i="1"/>
  <c r="A570" i="1"/>
  <c r="L566" i="1"/>
  <c r="P566" i="1" s="1"/>
  <c r="E566" i="1"/>
  <c r="L564" i="1"/>
  <c r="G564" i="1"/>
  <c r="O561" i="1"/>
  <c r="N561" i="1"/>
  <c r="O560" i="1"/>
  <c r="N560" i="1"/>
  <c r="O559" i="1"/>
  <c r="N559" i="1"/>
  <c r="G559" i="1"/>
  <c r="F559" i="1"/>
  <c r="A549" i="1"/>
  <c r="L545" i="1"/>
  <c r="P545" i="1" s="1"/>
  <c r="E545" i="1"/>
  <c r="L543" i="1"/>
  <c r="G543" i="1"/>
  <c r="O540" i="1"/>
  <c r="N540" i="1"/>
  <c r="O539" i="1"/>
  <c r="N539" i="1"/>
  <c r="O538" i="1"/>
  <c r="N538" i="1"/>
  <c r="G538" i="1"/>
  <c r="F538" i="1"/>
  <c r="A528" i="1"/>
  <c r="P524" i="1"/>
  <c r="L524" i="1"/>
  <c r="E524" i="1"/>
  <c r="L522" i="1"/>
  <c r="G522" i="1"/>
  <c r="O519" i="1"/>
  <c r="N519" i="1"/>
  <c r="O518" i="1"/>
  <c r="N518" i="1"/>
  <c r="O517" i="1"/>
  <c r="N517" i="1"/>
  <c r="G517" i="1"/>
  <c r="F517" i="1"/>
  <c r="A507" i="1"/>
  <c r="L503" i="1"/>
  <c r="P503" i="1" s="1"/>
  <c r="E503" i="1"/>
  <c r="L501" i="1"/>
  <c r="G501" i="1"/>
  <c r="O498" i="1"/>
  <c r="N498" i="1"/>
  <c r="O497" i="1"/>
  <c r="N497" i="1"/>
  <c r="O496" i="1"/>
  <c r="N496" i="1"/>
  <c r="G496" i="1"/>
  <c r="F496" i="1"/>
  <c r="A486" i="1"/>
  <c r="P482" i="1"/>
  <c r="L482" i="1"/>
  <c r="E482" i="1"/>
  <c r="L480" i="1"/>
  <c r="G480" i="1"/>
  <c r="O477" i="1"/>
  <c r="N477" i="1"/>
  <c r="O476" i="1"/>
  <c r="N476" i="1"/>
  <c r="O475" i="1"/>
  <c r="N475" i="1"/>
  <c r="G475" i="1"/>
  <c r="F475" i="1"/>
  <c r="A465" i="1"/>
  <c r="L461" i="1"/>
  <c r="P461" i="1" s="1"/>
  <c r="E461" i="1"/>
  <c r="L459" i="1"/>
  <c r="G459" i="1"/>
  <c r="O456" i="1"/>
  <c r="N456" i="1"/>
  <c r="O455" i="1"/>
  <c r="N455" i="1"/>
  <c r="O454" i="1"/>
  <c r="N454" i="1"/>
  <c r="G454" i="1"/>
  <c r="F454" i="1"/>
  <c r="A444" i="1"/>
  <c r="L440" i="1"/>
  <c r="P440" i="1" s="1"/>
  <c r="E440" i="1"/>
  <c r="L438" i="1"/>
  <c r="G438" i="1"/>
  <c r="O435" i="1"/>
  <c r="N435" i="1"/>
  <c r="O434" i="1"/>
  <c r="N434" i="1"/>
  <c r="O433" i="1"/>
  <c r="N433" i="1"/>
  <c r="G433" i="1"/>
  <c r="F433" i="1"/>
  <c r="A423" i="1"/>
  <c r="L419" i="1"/>
  <c r="P419" i="1" s="1"/>
  <c r="E419" i="1"/>
  <c r="L417" i="1"/>
  <c r="G417" i="1"/>
  <c r="O414" i="1"/>
  <c r="N414" i="1"/>
  <c r="O413" i="1"/>
  <c r="N413" i="1"/>
  <c r="O412" i="1"/>
  <c r="N412" i="1"/>
  <c r="G412" i="1"/>
  <c r="F412" i="1"/>
  <c r="A402" i="1"/>
  <c r="L398" i="1"/>
  <c r="P398" i="1" s="1"/>
  <c r="E398" i="1"/>
  <c r="L396" i="1"/>
  <c r="G396" i="1"/>
  <c r="O393" i="1"/>
  <c r="N393" i="1"/>
  <c r="O392" i="1"/>
  <c r="N392" i="1"/>
  <c r="O391" i="1"/>
  <c r="N391" i="1"/>
  <c r="G391" i="1"/>
  <c r="F391" i="1"/>
  <c r="A381" i="1"/>
  <c r="P377" i="1"/>
  <c r="L377" i="1"/>
  <c r="E377" i="1"/>
  <c r="L375" i="1"/>
  <c r="G375" i="1"/>
  <c r="O372" i="1"/>
  <c r="N372" i="1"/>
  <c r="O371" i="1"/>
  <c r="N371" i="1"/>
  <c r="O370" i="1"/>
  <c r="N370" i="1"/>
  <c r="G370" i="1"/>
  <c r="F370" i="1"/>
  <c r="A360" i="1"/>
  <c r="L356" i="1"/>
  <c r="P356" i="1" s="1"/>
  <c r="E356" i="1"/>
  <c r="L354" i="1"/>
  <c r="G354" i="1"/>
  <c r="O351" i="1"/>
  <c r="N351" i="1"/>
  <c r="O350" i="1"/>
  <c r="N350" i="1"/>
  <c r="O349" i="1"/>
  <c r="N349" i="1"/>
  <c r="G349" i="1"/>
  <c r="F349" i="1"/>
  <c r="A339" i="1"/>
  <c r="L335" i="1"/>
  <c r="P335" i="1" s="1"/>
  <c r="E335" i="1"/>
  <c r="L333" i="1"/>
  <c r="G333" i="1"/>
  <c r="O330" i="1"/>
  <c r="N330" i="1"/>
  <c r="O329" i="1"/>
  <c r="N329" i="1"/>
  <c r="O328" i="1"/>
  <c r="N328" i="1"/>
  <c r="G328" i="1"/>
  <c r="F328" i="1"/>
  <c r="A318" i="1"/>
  <c r="L314" i="1"/>
  <c r="P314" i="1" s="1"/>
  <c r="E314" i="1"/>
  <c r="L312" i="1"/>
  <c r="G312" i="1"/>
  <c r="O309" i="1"/>
  <c r="N309" i="1"/>
  <c r="O308" i="1"/>
  <c r="N308" i="1"/>
  <c r="O307" i="1"/>
  <c r="N307" i="1"/>
  <c r="G307" i="1"/>
  <c r="F307" i="1"/>
  <c r="A297" i="1"/>
  <c r="L293" i="1"/>
  <c r="P293" i="1" s="1"/>
  <c r="E293" i="1"/>
  <c r="L291" i="1"/>
  <c r="G291" i="1"/>
  <c r="O288" i="1"/>
  <c r="N288" i="1"/>
  <c r="O287" i="1"/>
  <c r="N287" i="1"/>
  <c r="O286" i="1"/>
  <c r="N286" i="1"/>
  <c r="G286" i="1"/>
  <c r="F286" i="1"/>
  <c r="A276" i="1"/>
  <c r="L272" i="1"/>
  <c r="P272" i="1" s="1"/>
  <c r="E272" i="1"/>
  <c r="L270" i="1"/>
  <c r="G270" i="1"/>
  <c r="O267" i="1"/>
  <c r="N267" i="1"/>
  <c r="O266" i="1"/>
  <c r="N266" i="1"/>
  <c r="O265" i="1"/>
  <c r="N265" i="1"/>
  <c r="G265" i="1"/>
  <c r="F265" i="1"/>
  <c r="A255" i="1"/>
  <c r="L251" i="1"/>
  <c r="P251" i="1" s="1"/>
  <c r="E251" i="1"/>
  <c r="L249" i="1"/>
  <c r="G249" i="1"/>
  <c r="O246" i="1"/>
  <c r="N246" i="1"/>
  <c r="O245" i="1"/>
  <c r="N245" i="1"/>
  <c r="O244" i="1"/>
  <c r="N244" i="1"/>
  <c r="G244" i="1"/>
  <c r="F244" i="1"/>
  <c r="O225" i="1"/>
  <c r="N225" i="1"/>
  <c r="O224" i="1"/>
  <c r="N224" i="1"/>
  <c r="O223" i="1"/>
  <c r="N223" i="1"/>
  <c r="G223" i="1"/>
  <c r="F223" i="1"/>
  <c r="O204" i="1"/>
  <c r="N204" i="1"/>
  <c r="O203" i="1"/>
  <c r="N203" i="1"/>
  <c r="O202" i="1"/>
  <c r="N202" i="1"/>
  <c r="G202" i="1"/>
  <c r="F202" i="1"/>
  <c r="O183" i="1"/>
  <c r="N183" i="1"/>
  <c r="O182" i="1"/>
  <c r="N182" i="1"/>
  <c r="O181" i="1"/>
  <c r="N181" i="1"/>
  <c r="G181" i="1"/>
  <c r="F181" i="1"/>
  <c r="O162" i="1"/>
  <c r="N162" i="1"/>
  <c r="O161" i="1"/>
  <c r="N161" i="1"/>
  <c r="O160" i="1"/>
  <c r="N160" i="1"/>
  <c r="G160" i="1"/>
  <c r="F160" i="1"/>
  <c r="O141" i="1"/>
  <c r="N141" i="1"/>
  <c r="O140" i="1"/>
  <c r="N140" i="1"/>
  <c r="O139" i="1"/>
  <c r="N139" i="1"/>
  <c r="G139" i="1"/>
  <c r="F139" i="1"/>
  <c r="O120" i="1"/>
  <c r="N120" i="1"/>
  <c r="O119" i="1"/>
  <c r="N119" i="1"/>
  <c r="O118" i="1"/>
  <c r="N118" i="1"/>
  <c r="G118" i="1"/>
  <c r="F118" i="1"/>
  <c r="O99" i="1"/>
  <c r="N99" i="1"/>
  <c r="O98" i="1"/>
  <c r="N98" i="1"/>
  <c r="O97" i="1"/>
  <c r="N97" i="1"/>
  <c r="G97" i="1"/>
  <c r="F97" i="1"/>
  <c r="O78" i="1"/>
  <c r="N78" i="1"/>
  <c r="O77" i="1"/>
  <c r="N77" i="1"/>
  <c r="O76" i="1"/>
  <c r="N76" i="1"/>
  <c r="G76" i="1"/>
  <c r="F76" i="1"/>
  <c r="O57" i="1"/>
  <c r="N57" i="1"/>
  <c r="O56" i="1"/>
  <c r="N56" i="1"/>
  <c r="O55" i="1"/>
  <c r="N55" i="1"/>
  <c r="G55" i="1"/>
  <c r="F55" i="1"/>
  <c r="O36" i="1"/>
  <c r="N36" i="1"/>
  <c r="O35" i="1"/>
  <c r="N35" i="1"/>
  <c r="O34" i="1"/>
  <c r="N34" i="1"/>
  <c r="G34" i="1"/>
  <c r="F34" i="1"/>
  <c r="K18" i="9"/>
  <c r="K17" i="9"/>
  <c r="X108" i="6"/>
  <c r="V108" i="6"/>
  <c r="T108" i="6"/>
  <c r="X212" i="6"/>
  <c r="V212" i="6"/>
  <c r="T212" i="6"/>
  <c r="V206" i="6"/>
  <c r="X206" i="6"/>
  <c r="U208" i="6"/>
  <c r="V208" i="6"/>
  <c r="W208" i="6"/>
  <c r="X208" i="6"/>
  <c r="T208" i="6"/>
  <c r="Q206" i="6"/>
  <c r="P206" i="6"/>
  <c r="N206" i="6"/>
  <c r="L206" i="6"/>
  <c r="X204" i="6"/>
  <c r="T204" i="6"/>
  <c r="R204" i="6"/>
  <c r="T203" i="6"/>
  <c r="X203" i="6" s="1"/>
  <c r="R203" i="6"/>
  <c r="T202" i="6"/>
  <c r="X202" i="6" s="1"/>
  <c r="R202" i="6"/>
  <c r="T201" i="6"/>
  <c r="X201" i="6" s="1"/>
  <c r="R201" i="6"/>
  <c r="X200" i="6"/>
  <c r="T200" i="6"/>
  <c r="R200" i="6"/>
  <c r="T199" i="6"/>
  <c r="X199" i="6" s="1"/>
  <c r="R199" i="6"/>
  <c r="X198" i="6"/>
  <c r="T198" i="6"/>
  <c r="R198" i="6"/>
  <c r="T197" i="6"/>
  <c r="X197" i="6" s="1"/>
  <c r="R197" i="6"/>
  <c r="X196" i="6"/>
  <c r="T196" i="6"/>
  <c r="R196" i="6"/>
  <c r="T195" i="6"/>
  <c r="X195" i="6" s="1"/>
  <c r="R195" i="6"/>
  <c r="T194" i="6"/>
  <c r="X194" i="6" s="1"/>
  <c r="R194" i="6"/>
  <c r="T193" i="6"/>
  <c r="X193" i="6" s="1"/>
  <c r="R193" i="6"/>
  <c r="X192" i="6"/>
  <c r="T192" i="6"/>
  <c r="R192" i="6"/>
  <c r="T191" i="6"/>
  <c r="X191" i="6" s="1"/>
  <c r="R191" i="6"/>
  <c r="X190" i="6"/>
  <c r="T190" i="6"/>
  <c r="R190" i="6"/>
  <c r="T189" i="6"/>
  <c r="X189" i="6" s="1"/>
  <c r="R189" i="6"/>
  <c r="X188" i="6"/>
  <c r="T188" i="6"/>
  <c r="R188" i="6"/>
  <c r="T187" i="6"/>
  <c r="X187" i="6" s="1"/>
  <c r="R187" i="6"/>
  <c r="T186" i="6"/>
  <c r="X186" i="6" s="1"/>
  <c r="R186" i="6"/>
  <c r="T185" i="6"/>
  <c r="X185" i="6" s="1"/>
  <c r="R185" i="6"/>
  <c r="X184" i="6"/>
  <c r="T184" i="6"/>
  <c r="R184" i="6"/>
  <c r="T183" i="6"/>
  <c r="X183" i="6" s="1"/>
  <c r="R183" i="6"/>
  <c r="X182" i="6"/>
  <c r="T182" i="6"/>
  <c r="R182" i="6"/>
  <c r="T181" i="6"/>
  <c r="X181" i="6" s="1"/>
  <c r="R181" i="6"/>
  <c r="X180" i="6"/>
  <c r="T180" i="6"/>
  <c r="R180" i="6"/>
  <c r="T179" i="6"/>
  <c r="X179" i="6" s="1"/>
  <c r="R179" i="6"/>
  <c r="T178" i="6"/>
  <c r="X178" i="6" s="1"/>
  <c r="R178" i="6"/>
  <c r="T177" i="6"/>
  <c r="X177" i="6" s="1"/>
  <c r="R177" i="6"/>
  <c r="X176" i="6"/>
  <c r="T176" i="6"/>
  <c r="R176" i="6"/>
  <c r="T175" i="6"/>
  <c r="T206" i="6" s="1"/>
  <c r="R175" i="6"/>
  <c r="R129" i="6"/>
  <c r="T129" i="6"/>
  <c r="X129" i="6" s="1"/>
  <c r="R130" i="6"/>
  <c r="T130" i="6"/>
  <c r="X130" i="6"/>
  <c r="R131" i="6"/>
  <c r="T131" i="6"/>
  <c r="X131" i="6"/>
  <c r="R132" i="6"/>
  <c r="T132" i="6"/>
  <c r="X132" i="6"/>
  <c r="R133" i="6"/>
  <c r="T133" i="6"/>
  <c r="X133" i="6" s="1"/>
  <c r="R134" i="6"/>
  <c r="T134" i="6"/>
  <c r="X134" i="6"/>
  <c r="R135" i="6"/>
  <c r="T135" i="6"/>
  <c r="X135" i="6"/>
  <c r="R136" i="6"/>
  <c r="T136" i="6"/>
  <c r="X136" i="6"/>
  <c r="R137" i="6"/>
  <c r="T137" i="6"/>
  <c r="X137" i="6" s="1"/>
  <c r="R138" i="6"/>
  <c r="T138" i="6"/>
  <c r="X138" i="6"/>
  <c r="R139" i="6"/>
  <c r="T139" i="6"/>
  <c r="X139" i="6"/>
  <c r="R140" i="6"/>
  <c r="T140" i="6"/>
  <c r="X140" i="6"/>
  <c r="R141" i="6"/>
  <c r="T141" i="6"/>
  <c r="X141" i="6" s="1"/>
  <c r="R142" i="6"/>
  <c r="T142" i="6"/>
  <c r="X142" i="6"/>
  <c r="R143" i="6"/>
  <c r="T143" i="6"/>
  <c r="X143" i="6"/>
  <c r="R144" i="6"/>
  <c r="T144" i="6"/>
  <c r="X144" i="6"/>
  <c r="R145" i="6"/>
  <c r="T145" i="6"/>
  <c r="X145" i="6" s="1"/>
  <c r="R146" i="6"/>
  <c r="T146" i="6"/>
  <c r="X146" i="6"/>
  <c r="R147" i="6"/>
  <c r="T147" i="6"/>
  <c r="X147" i="6"/>
  <c r="R148" i="6"/>
  <c r="T148" i="6"/>
  <c r="X148" i="6"/>
  <c r="R149" i="6"/>
  <c r="T149" i="6"/>
  <c r="X149" i="6" s="1"/>
  <c r="R150" i="6"/>
  <c r="T150" i="6"/>
  <c r="X150" i="6"/>
  <c r="R151" i="6"/>
  <c r="T151" i="6"/>
  <c r="X151" i="6"/>
  <c r="R152" i="6"/>
  <c r="T152" i="6"/>
  <c r="X152" i="6"/>
  <c r="R153" i="6"/>
  <c r="T153" i="6"/>
  <c r="X153" i="6" s="1"/>
  <c r="R128" i="6"/>
  <c r="T128" i="6"/>
  <c r="X128" i="6"/>
  <c r="R83" i="6"/>
  <c r="T83" i="6"/>
  <c r="X83" i="6" s="1"/>
  <c r="R84" i="6"/>
  <c r="T84" i="6"/>
  <c r="X84" i="6"/>
  <c r="R85" i="6"/>
  <c r="T85" i="6"/>
  <c r="X85" i="6" s="1"/>
  <c r="R86" i="6"/>
  <c r="T86" i="6"/>
  <c r="X86" i="6" s="1"/>
  <c r="R87" i="6"/>
  <c r="T87" i="6"/>
  <c r="X87" i="6" s="1"/>
  <c r="R88" i="6"/>
  <c r="T88" i="6"/>
  <c r="X88" i="6"/>
  <c r="R89" i="6"/>
  <c r="T89" i="6"/>
  <c r="X89" i="6" s="1"/>
  <c r="R90" i="6"/>
  <c r="T90" i="6"/>
  <c r="X90" i="6" s="1"/>
  <c r="R91" i="6"/>
  <c r="T91" i="6"/>
  <c r="X91" i="6" s="1"/>
  <c r="R92" i="6"/>
  <c r="T92" i="6"/>
  <c r="X92" i="6"/>
  <c r="R93" i="6"/>
  <c r="T93" i="6"/>
  <c r="X93" i="6" s="1"/>
  <c r="R94" i="6"/>
  <c r="T94" i="6"/>
  <c r="X94" i="6"/>
  <c r="R95" i="6"/>
  <c r="T95" i="6"/>
  <c r="X95" i="6" s="1"/>
  <c r="R96" i="6"/>
  <c r="T96" i="6"/>
  <c r="X96" i="6" s="1"/>
  <c r="R97" i="6"/>
  <c r="T97" i="6"/>
  <c r="X97" i="6" s="1"/>
  <c r="R98" i="6"/>
  <c r="T98" i="6"/>
  <c r="X98" i="6"/>
  <c r="R99" i="6"/>
  <c r="T99" i="6"/>
  <c r="X99" i="6" s="1"/>
  <c r="R100" i="6"/>
  <c r="T100" i="6"/>
  <c r="X100" i="6" s="1"/>
  <c r="R72" i="6"/>
  <c r="T72" i="6"/>
  <c r="X72" i="6" s="1"/>
  <c r="R73" i="6"/>
  <c r="T73" i="6"/>
  <c r="X73" i="6"/>
  <c r="R74" i="6"/>
  <c r="T74" i="6"/>
  <c r="X74" i="6" s="1"/>
  <c r="R75" i="6"/>
  <c r="T75" i="6"/>
  <c r="X75" i="6" s="1"/>
  <c r="R76" i="6"/>
  <c r="T76" i="6"/>
  <c r="X76" i="6"/>
  <c r="R77" i="6"/>
  <c r="T77" i="6"/>
  <c r="X77" i="6" s="1"/>
  <c r="R78" i="6"/>
  <c r="T78" i="6"/>
  <c r="X78" i="6" s="1"/>
  <c r="R79" i="6"/>
  <c r="T79" i="6"/>
  <c r="X79" i="6" s="1"/>
  <c r="R80" i="6"/>
  <c r="T80" i="6"/>
  <c r="X80" i="6" s="1"/>
  <c r="R81" i="6"/>
  <c r="T81" i="6"/>
  <c r="X81" i="6"/>
  <c r="R82" i="6"/>
  <c r="T82" i="6"/>
  <c r="X82" i="6" s="1"/>
  <c r="R25" i="6"/>
  <c r="T25" i="6"/>
  <c r="X25" i="6" s="1"/>
  <c r="R26" i="6"/>
  <c r="T26" i="6"/>
  <c r="X26" i="6" s="1"/>
  <c r="R27" i="6"/>
  <c r="T27" i="6"/>
  <c r="X27" i="6" s="1"/>
  <c r="R28" i="6"/>
  <c r="T28" i="6"/>
  <c r="X28" i="6" s="1"/>
  <c r="R29" i="6"/>
  <c r="T29" i="6"/>
  <c r="X29" i="6" s="1"/>
  <c r="R30" i="6"/>
  <c r="T30" i="6"/>
  <c r="X30" i="6" s="1"/>
  <c r="R31" i="6"/>
  <c r="T31" i="6"/>
  <c r="X31" i="6" s="1"/>
  <c r="R32" i="6"/>
  <c r="T32" i="6"/>
  <c r="X32" i="6" s="1"/>
  <c r="R33" i="6"/>
  <c r="T33" i="6"/>
  <c r="X33" i="6" s="1"/>
  <c r="R34" i="6"/>
  <c r="T34" i="6"/>
  <c r="X34" i="6" s="1"/>
  <c r="R35" i="6"/>
  <c r="T35" i="6"/>
  <c r="X35" i="6" s="1"/>
  <c r="R36" i="6"/>
  <c r="T36" i="6"/>
  <c r="X36" i="6" s="1"/>
  <c r="R37" i="6"/>
  <c r="T37" i="6"/>
  <c r="X37" i="6" s="1"/>
  <c r="R38" i="6"/>
  <c r="T38" i="6"/>
  <c r="X38" i="6" s="1"/>
  <c r="R39" i="6"/>
  <c r="T39" i="6"/>
  <c r="X39" i="6"/>
  <c r="R40" i="6"/>
  <c r="T40" i="6"/>
  <c r="X40" i="6" s="1"/>
  <c r="R41" i="6"/>
  <c r="T41" i="6"/>
  <c r="X41" i="6" s="1"/>
  <c r="R42" i="6"/>
  <c r="T42" i="6"/>
  <c r="X42" i="6" s="1"/>
  <c r="R43" i="6"/>
  <c r="T43" i="6"/>
  <c r="X43" i="6" s="1"/>
  <c r="R44" i="6"/>
  <c r="T44" i="6"/>
  <c r="X44" i="6" s="1"/>
  <c r="R45" i="6"/>
  <c r="T45" i="6"/>
  <c r="X45" i="6" s="1"/>
  <c r="R46" i="6"/>
  <c r="T46" i="6"/>
  <c r="X46" i="6" s="1"/>
  <c r="N20" i="9"/>
  <c r="O20" i="9"/>
  <c r="O30" i="9" s="1"/>
  <c r="X175" i="6" l="1"/>
  <c r="B49" i="13" l="1"/>
  <c r="M49" i="13"/>
  <c r="B50" i="13"/>
  <c r="M50" i="13"/>
  <c r="B51" i="13"/>
  <c r="M51" i="13"/>
  <c r="B52" i="13"/>
  <c r="M52" i="13"/>
  <c r="B53" i="13"/>
  <c r="M53" i="13"/>
  <c r="B54" i="13"/>
  <c r="M54" i="13"/>
  <c r="B77" i="13"/>
  <c r="M77" i="13"/>
  <c r="H19" i="13"/>
  <c r="I19" i="13" s="1"/>
  <c r="O19" i="13"/>
  <c r="P19" i="13" s="1"/>
  <c r="H20" i="13"/>
  <c r="I20" i="13" s="1"/>
  <c r="J20" i="13" s="1"/>
  <c r="O20" i="13"/>
  <c r="P20" i="13" s="1"/>
  <c r="Q20" i="13" s="1"/>
  <c r="H22" i="5"/>
  <c r="H23" i="5"/>
  <c r="H24" i="5"/>
  <c r="H25" i="5"/>
  <c r="H26" i="5"/>
  <c r="H27" i="5"/>
  <c r="H28" i="5"/>
  <c r="H29" i="5"/>
  <c r="H30" i="5"/>
  <c r="H31" i="5"/>
  <c r="H32" i="5"/>
  <c r="H33" i="5"/>
  <c r="H34" i="5"/>
  <c r="H35" i="5"/>
  <c r="H36" i="5"/>
  <c r="H37" i="5"/>
  <c r="F82" i="5"/>
  <c r="H63" i="5"/>
  <c r="H64" i="5"/>
  <c r="H65" i="5"/>
  <c r="H66" i="5"/>
  <c r="H67" i="5"/>
  <c r="H68" i="5"/>
  <c r="H69" i="5"/>
  <c r="H70" i="5"/>
  <c r="H71" i="5"/>
  <c r="H72" i="5"/>
  <c r="H73" i="5"/>
  <c r="H74" i="5"/>
  <c r="H75" i="5"/>
  <c r="H76" i="5"/>
  <c r="H77" i="5"/>
  <c r="H78" i="5"/>
  <c r="H79" i="5"/>
  <c r="H80" i="5"/>
  <c r="H81" i="5"/>
  <c r="H97" i="5"/>
  <c r="H98" i="5"/>
  <c r="H99" i="5"/>
  <c r="H100" i="5"/>
  <c r="H101" i="5"/>
  <c r="H102" i="5"/>
  <c r="H103" i="5"/>
  <c r="H104" i="5"/>
  <c r="J19" i="13" l="1"/>
  <c r="Q19" i="13"/>
  <c r="N5" i="8" l="1"/>
  <c r="P5" i="8" s="1"/>
  <c r="I5" i="8"/>
  <c r="R5" i="8" s="1"/>
  <c r="H5" i="8"/>
  <c r="D9" i="15" l="1"/>
  <c r="D9" i="13"/>
  <c r="D9" i="3"/>
  <c r="Q16" i="9" l="1"/>
  <c r="Q19" i="9"/>
  <c r="G38" i="3"/>
  <c r="G39" i="13"/>
  <c r="G41" i="15"/>
  <c r="Q20" i="9" l="1"/>
  <c r="H37" i="3"/>
  <c r="H36" i="3"/>
  <c r="H35" i="3"/>
  <c r="H34" i="3"/>
  <c r="H33" i="3"/>
  <c r="H32" i="3"/>
  <c r="H31" i="3"/>
  <c r="H18" i="3"/>
  <c r="H40" i="15"/>
  <c r="H39" i="15"/>
  <c r="H38" i="15"/>
  <c r="H37" i="15"/>
  <c r="H36" i="15"/>
  <c r="H20" i="15"/>
  <c r="H19" i="15"/>
  <c r="H18" i="15"/>
  <c r="H38" i="3" l="1"/>
  <c r="H18" i="13"/>
  <c r="N41" i="15" l="1"/>
  <c r="M41" i="15"/>
  <c r="L41" i="15"/>
  <c r="K41" i="15"/>
  <c r="H41" i="15"/>
  <c r="F41" i="15"/>
  <c r="E41" i="15"/>
  <c r="D41" i="15"/>
  <c r="N38" i="3"/>
  <c r="M38" i="3"/>
  <c r="L38" i="3"/>
  <c r="K38" i="3"/>
  <c r="F38" i="3"/>
  <c r="E38" i="3"/>
  <c r="D38" i="3"/>
  <c r="N39" i="13"/>
  <c r="M39" i="13"/>
  <c r="L39" i="13"/>
  <c r="K39" i="13"/>
  <c r="F39" i="13"/>
  <c r="E39" i="13"/>
  <c r="D39" i="13"/>
  <c r="S71" i="15" l="1"/>
  <c r="P71" i="15"/>
  <c r="L71" i="15"/>
  <c r="K71" i="15"/>
  <c r="G71" i="15"/>
  <c r="D71" i="15"/>
  <c r="D86" i="13"/>
  <c r="G86" i="3"/>
  <c r="D86" i="3"/>
  <c r="G86" i="13"/>
  <c r="S86" i="13"/>
  <c r="P9" i="13" s="1"/>
  <c r="M25" i="9" s="1"/>
  <c r="P86" i="13"/>
  <c r="L86" i="13"/>
  <c r="K86" i="13"/>
  <c r="S86" i="3"/>
  <c r="P86" i="3"/>
  <c r="L86" i="3"/>
  <c r="K86" i="3"/>
  <c r="O8" i="8" l="1"/>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H56" i="5" l="1"/>
  <c r="B48" i="15" l="1"/>
  <c r="B64" i="15"/>
  <c r="B65" i="15"/>
  <c r="B66" i="15"/>
  <c r="B67" i="15"/>
  <c r="B68" i="15"/>
  <c r="B69" i="15"/>
  <c r="B70" i="15"/>
  <c r="B47" i="15"/>
  <c r="P9" i="15"/>
  <c r="M70" i="15"/>
  <c r="M69" i="15"/>
  <c r="M68" i="15"/>
  <c r="M67" i="15"/>
  <c r="M66" i="15"/>
  <c r="M65" i="15"/>
  <c r="M64" i="15"/>
  <c r="M48" i="15"/>
  <c r="M47" i="15"/>
  <c r="O40" i="15"/>
  <c r="I40" i="15"/>
  <c r="J40" i="15" s="1"/>
  <c r="O39" i="15"/>
  <c r="P39" i="15" s="1"/>
  <c r="Q39" i="15" s="1"/>
  <c r="O38" i="15"/>
  <c r="I38" i="15"/>
  <c r="J38" i="15" s="1"/>
  <c r="O37" i="15"/>
  <c r="P37" i="15" s="1"/>
  <c r="Q37" i="15" s="1"/>
  <c r="O36" i="15"/>
  <c r="I36" i="15"/>
  <c r="J36" i="15" s="1"/>
  <c r="O20" i="15"/>
  <c r="P20" i="15" s="1"/>
  <c r="Q20" i="15" s="1"/>
  <c r="O19" i="15"/>
  <c r="I19" i="15"/>
  <c r="J19" i="15" s="1"/>
  <c r="O18" i="15"/>
  <c r="I18" i="15"/>
  <c r="L230" i="11"/>
  <c r="L228" i="11"/>
  <c r="G228" i="11"/>
  <c r="L209" i="11"/>
  <c r="L207" i="11"/>
  <c r="G207" i="11"/>
  <c r="L188" i="11"/>
  <c r="L186" i="11"/>
  <c r="G186" i="11"/>
  <c r="L167" i="11"/>
  <c r="L165" i="11"/>
  <c r="G165" i="11"/>
  <c r="L146" i="11"/>
  <c r="L144" i="11"/>
  <c r="G144" i="11"/>
  <c r="L125" i="11"/>
  <c r="L123" i="11"/>
  <c r="G123" i="11"/>
  <c r="L104" i="11"/>
  <c r="L102" i="11"/>
  <c r="G102" i="11"/>
  <c r="L83" i="11"/>
  <c r="L81" i="11"/>
  <c r="G81" i="11"/>
  <c r="L62" i="11"/>
  <c r="L60" i="11"/>
  <c r="G60" i="11"/>
  <c r="L41" i="11"/>
  <c r="L39" i="11"/>
  <c r="G39" i="11"/>
  <c r="L20" i="11"/>
  <c r="L230" i="1"/>
  <c r="L228" i="1"/>
  <c r="G228" i="1"/>
  <c r="L209" i="1"/>
  <c r="L207" i="1"/>
  <c r="G207" i="1"/>
  <c r="L188" i="1"/>
  <c r="L186" i="1"/>
  <c r="G186" i="1"/>
  <c r="L167" i="1"/>
  <c r="L165" i="1"/>
  <c r="G165" i="1"/>
  <c r="L146" i="1"/>
  <c r="L144" i="1"/>
  <c r="G144" i="1"/>
  <c r="L125" i="1"/>
  <c r="L123" i="1"/>
  <c r="G123" i="1"/>
  <c r="L104" i="1"/>
  <c r="L102" i="1"/>
  <c r="G102" i="1"/>
  <c r="L83" i="1"/>
  <c r="L81" i="1"/>
  <c r="G81" i="1"/>
  <c r="L62" i="1"/>
  <c r="L60" i="1"/>
  <c r="G60" i="1"/>
  <c r="L41" i="1"/>
  <c r="L20" i="1"/>
  <c r="B46" i="13"/>
  <c r="B47" i="13"/>
  <c r="B48" i="13"/>
  <c r="B78" i="13"/>
  <c r="B79" i="13"/>
  <c r="B80" i="13"/>
  <c r="B81" i="13"/>
  <c r="B82" i="13"/>
  <c r="B83" i="13"/>
  <c r="B84" i="13"/>
  <c r="B85" i="13"/>
  <c r="B45" i="13"/>
  <c r="M85" i="13"/>
  <c r="M84" i="13"/>
  <c r="M83" i="13"/>
  <c r="M82" i="13"/>
  <c r="M81" i="13"/>
  <c r="M80" i="13"/>
  <c r="M79" i="13"/>
  <c r="M78" i="13"/>
  <c r="M48" i="13"/>
  <c r="M47" i="13"/>
  <c r="M46" i="13"/>
  <c r="M45" i="13"/>
  <c r="O38" i="13"/>
  <c r="P38" i="13" s="1"/>
  <c r="H38" i="13"/>
  <c r="O37" i="13"/>
  <c r="P37" i="13" s="1"/>
  <c r="Q37" i="13" s="1"/>
  <c r="H37" i="13"/>
  <c r="I37" i="13" s="1"/>
  <c r="J37" i="13" s="1"/>
  <c r="O36" i="13"/>
  <c r="P36" i="13" s="1"/>
  <c r="H36" i="13"/>
  <c r="O35" i="13"/>
  <c r="P35" i="13" s="1"/>
  <c r="Q35" i="13" s="1"/>
  <c r="H35" i="13"/>
  <c r="I35" i="13" s="1"/>
  <c r="J35" i="13" s="1"/>
  <c r="O34" i="13"/>
  <c r="P34" i="13" s="1"/>
  <c r="H34" i="13"/>
  <c r="O18" i="13"/>
  <c r="N25" i="9" l="1"/>
  <c r="M26" i="9"/>
  <c r="M86" i="13"/>
  <c r="P7" i="13" s="1"/>
  <c r="P11" i="13" s="1"/>
  <c r="O41" i="15"/>
  <c r="P18" i="15"/>
  <c r="M71" i="15"/>
  <c r="P7" i="15" s="1"/>
  <c r="P11" i="15" s="1"/>
  <c r="H39" i="13"/>
  <c r="P18" i="13"/>
  <c r="P39" i="13" s="1"/>
  <c r="O39" i="13"/>
  <c r="I18" i="13"/>
  <c r="I39" i="15"/>
  <c r="J39" i="15" s="1"/>
  <c r="I20" i="15"/>
  <c r="I37" i="15"/>
  <c r="J37" i="15" s="1"/>
  <c r="J18" i="15"/>
  <c r="P19" i="15"/>
  <c r="Q19" i="15" s="1"/>
  <c r="P36" i="15"/>
  <c r="Q36" i="15" s="1"/>
  <c r="P38" i="15"/>
  <c r="Q38" i="15" s="1"/>
  <c r="P40" i="15"/>
  <c r="Q40" i="15" s="1"/>
  <c r="I34" i="13"/>
  <c r="J34" i="13" s="1"/>
  <c r="Q34" i="13"/>
  <c r="I36" i="13"/>
  <c r="J36" i="13" s="1"/>
  <c r="Q36" i="13"/>
  <c r="I38" i="13"/>
  <c r="J38" i="13" s="1"/>
  <c r="Q38" i="13"/>
  <c r="P9" i="3"/>
  <c r="B82" i="3"/>
  <c r="B83" i="3"/>
  <c r="B84" i="3"/>
  <c r="B85" i="3"/>
  <c r="B44" i="3"/>
  <c r="M82" i="3"/>
  <c r="M83" i="3"/>
  <c r="M84" i="3"/>
  <c r="M85" i="3"/>
  <c r="M44" i="3"/>
  <c r="O31" i="3"/>
  <c r="P31" i="3" s="1"/>
  <c r="O32" i="3"/>
  <c r="P32" i="3" s="1"/>
  <c r="Q32" i="3" s="1"/>
  <c r="O33" i="3"/>
  <c r="P33" i="3" s="1"/>
  <c r="Q33" i="3" s="1"/>
  <c r="O34" i="3"/>
  <c r="P34" i="3" s="1"/>
  <c r="O35" i="3"/>
  <c r="O36" i="3"/>
  <c r="P36" i="3" s="1"/>
  <c r="O37" i="3"/>
  <c r="P37" i="3" s="1"/>
  <c r="Q37" i="3" s="1"/>
  <c r="I33" i="3"/>
  <c r="I34" i="3"/>
  <c r="I35" i="3"/>
  <c r="I36" i="3"/>
  <c r="I37" i="3"/>
  <c r="I31" i="3"/>
  <c r="O18" i="3"/>
  <c r="N26" i="9" l="1"/>
  <c r="N27" i="9" s="1"/>
  <c r="M27" i="9"/>
  <c r="M86" i="3"/>
  <c r="P18" i="3"/>
  <c r="Q18" i="3" s="1"/>
  <c r="O38" i="3"/>
  <c r="I41" i="15"/>
  <c r="Q18" i="15"/>
  <c r="Q41" i="15" s="1"/>
  <c r="P41" i="15"/>
  <c r="Q18" i="13"/>
  <c r="Q39" i="13" s="1"/>
  <c r="I39" i="13"/>
  <c r="J18" i="13"/>
  <c r="J20" i="15"/>
  <c r="J41" i="15" s="1"/>
  <c r="J37" i="3"/>
  <c r="Q34" i="3"/>
  <c r="M24" i="9"/>
  <c r="J35" i="3"/>
  <c r="Q36" i="3"/>
  <c r="Q31" i="3"/>
  <c r="J33" i="3"/>
  <c r="J34" i="3"/>
  <c r="J36" i="3"/>
  <c r="I32" i="3"/>
  <c r="J32" i="3" s="1"/>
  <c r="P35" i="3"/>
  <c r="Q35" i="3" s="1"/>
  <c r="J31" i="3"/>
  <c r="Q38" i="3" l="1"/>
  <c r="N24" i="9"/>
  <c r="N30" i="9" s="1"/>
  <c r="F22" i="9" s="1"/>
  <c r="F30" i="9" s="1"/>
  <c r="J39" i="13"/>
  <c r="P38" i="3"/>
  <c r="I18" i="3"/>
  <c r="I38" i="3" s="1"/>
  <c r="P7" i="3"/>
  <c r="P11" i="3" s="1"/>
  <c r="J18" i="3" l="1"/>
  <c r="J38" i="3" s="1"/>
  <c r="J25" i="9"/>
  <c r="J24" i="9"/>
  <c r="J19" i="9"/>
  <c r="J17" i="9"/>
  <c r="L17" i="9" s="1"/>
  <c r="J16" i="9"/>
  <c r="G8" i="5"/>
  <c r="A234" i="11"/>
  <c r="A213" i="11"/>
  <c r="A192" i="11"/>
  <c r="A171" i="11"/>
  <c r="A150" i="11"/>
  <c r="A129" i="11"/>
  <c r="A108" i="11"/>
  <c r="A87" i="11"/>
  <c r="A66" i="11"/>
  <c r="A45" i="11"/>
  <c r="L18" i="11"/>
  <c r="G18" i="11"/>
  <c r="A24" i="11"/>
  <c r="A24" i="10"/>
  <c r="A234" i="1"/>
  <c r="A213" i="1"/>
  <c r="A192" i="1"/>
  <c r="A171" i="1"/>
  <c r="A150" i="1"/>
  <c r="A129" i="1"/>
  <c r="A108" i="1"/>
  <c r="A87" i="1"/>
  <c r="A66" i="1"/>
  <c r="A45" i="1"/>
  <c r="L39" i="1"/>
  <c r="G39" i="1"/>
  <c r="L18" i="1"/>
  <c r="G18" i="1"/>
  <c r="M16" i="9" l="1"/>
  <c r="J20" i="9"/>
  <c r="J30" i="9" s="1"/>
  <c r="M19" i="9"/>
  <c r="A24" i="1"/>
  <c r="F19" i="9"/>
  <c r="H111" i="5"/>
  <c r="H110" i="5"/>
  <c r="H109" i="5"/>
  <c r="H106" i="5"/>
  <c r="H105" i="5"/>
  <c r="G93" i="5"/>
  <c r="F93" i="5"/>
  <c r="H92" i="5"/>
  <c r="H91" i="5"/>
  <c r="H90" i="5"/>
  <c r="H120" i="5"/>
  <c r="G120" i="5"/>
  <c r="M20" i="9" l="1"/>
  <c r="M30" i="9" s="1"/>
  <c r="F112" i="5"/>
  <c r="F114" i="5" s="1"/>
  <c r="K7" i="15" s="1"/>
  <c r="H93" i="5"/>
  <c r="H96" i="5"/>
  <c r="H108" i="5"/>
  <c r="H107" i="5"/>
  <c r="G59" i="5"/>
  <c r="F59" i="5"/>
  <c r="H58" i="5"/>
  <c r="H57" i="5"/>
  <c r="H44" i="5"/>
  <c r="G44" i="5"/>
  <c r="B16" i="9"/>
  <c r="F16" i="9"/>
  <c r="E16" i="9"/>
  <c r="D16" i="9"/>
  <c r="C16" i="9"/>
  <c r="D10" i="9"/>
  <c r="V157" i="6"/>
  <c r="T157" i="6"/>
  <c r="V104" i="6"/>
  <c r="T104" i="6"/>
  <c r="V155" i="6"/>
  <c r="Q155" i="6"/>
  <c r="P155" i="6"/>
  <c r="N155" i="6"/>
  <c r="L155" i="6"/>
  <c r="P19" i="9" s="1"/>
  <c r="R19" i="9" s="1"/>
  <c r="T127" i="6"/>
  <c r="X127" i="6" s="1"/>
  <c r="R127" i="6"/>
  <c r="T126" i="6"/>
  <c r="X126" i="6" s="1"/>
  <c r="R126" i="6"/>
  <c r="T125" i="6"/>
  <c r="X125" i="6" s="1"/>
  <c r="R125" i="6"/>
  <c r="T124" i="6"/>
  <c r="R124" i="6"/>
  <c r="V102" i="6"/>
  <c r="Q102" i="6"/>
  <c r="P102" i="6"/>
  <c r="L102" i="6"/>
  <c r="E230" i="11" l="1"/>
  <c r="P230" i="11" s="1"/>
  <c r="E209" i="11"/>
  <c r="P209" i="11" s="1"/>
  <c r="E188" i="11"/>
  <c r="P188" i="11" s="1"/>
  <c r="E167" i="11"/>
  <c r="P167" i="11" s="1"/>
  <c r="E146" i="11"/>
  <c r="P146" i="11" s="1"/>
  <c r="E125" i="11"/>
  <c r="P125" i="11" s="1"/>
  <c r="E104" i="11"/>
  <c r="P104" i="11" s="1"/>
  <c r="E83" i="11"/>
  <c r="P83" i="11" s="1"/>
  <c r="E62" i="11"/>
  <c r="P62" i="11" s="1"/>
  <c r="E41" i="11"/>
  <c r="P41" i="11" s="1"/>
  <c r="E20" i="11"/>
  <c r="P20" i="11" s="1"/>
  <c r="V161" i="6"/>
  <c r="T155" i="6"/>
  <c r="G112" i="5"/>
  <c r="H95" i="5"/>
  <c r="H59" i="5"/>
  <c r="F120" i="5"/>
  <c r="F44" i="5"/>
  <c r="X124" i="6"/>
  <c r="X155" i="6" s="1"/>
  <c r="G16" i="9"/>
  <c r="F27" i="9" s="1"/>
  <c r="X157" i="6"/>
  <c r="X104" i="6"/>
  <c r="L50" i="6"/>
  <c r="P16" i="9" s="1"/>
  <c r="V52" i="6"/>
  <c r="V50" i="6"/>
  <c r="R20" i="6"/>
  <c r="R21" i="6"/>
  <c r="R22" i="6"/>
  <c r="R23" i="6"/>
  <c r="R24" i="6"/>
  <c r="R47" i="6"/>
  <c r="R48" i="6"/>
  <c r="R19" i="6"/>
  <c r="T52" i="6"/>
  <c r="T47" i="6"/>
  <c r="X47" i="6" s="1"/>
  <c r="T48" i="6"/>
  <c r="X48" i="6" s="1"/>
  <c r="Q50" i="6"/>
  <c r="P50" i="6"/>
  <c r="T20" i="6"/>
  <c r="X20" i="6" s="1"/>
  <c r="T21" i="6"/>
  <c r="X21" i="6" s="1"/>
  <c r="T22" i="6"/>
  <c r="X22" i="6" s="1"/>
  <c r="T23" i="6"/>
  <c r="E62" i="1" s="1"/>
  <c r="P62" i="1" s="1"/>
  <c r="T24" i="6"/>
  <c r="T19" i="6"/>
  <c r="N50" i="6"/>
  <c r="N39" i="8"/>
  <c r="H32" i="8"/>
  <c r="N20" i="8"/>
  <c r="H14" i="8"/>
  <c r="N12" i="8"/>
  <c r="N8" i="8"/>
  <c r="I8" i="8"/>
  <c r="R8" i="8" s="1"/>
  <c r="O7" i="8"/>
  <c r="I7" i="8"/>
  <c r="N6" i="8"/>
  <c r="H6" i="8"/>
  <c r="N7" i="8"/>
  <c r="N9" i="8"/>
  <c r="N10" i="8"/>
  <c r="N11" i="8"/>
  <c r="N13" i="8"/>
  <c r="N14" i="8"/>
  <c r="N15" i="8"/>
  <c r="N16" i="8"/>
  <c r="N17" i="8"/>
  <c r="N18" i="8"/>
  <c r="N19" i="8"/>
  <c r="N21" i="8"/>
  <c r="N22" i="8"/>
  <c r="N23" i="8"/>
  <c r="N24" i="8"/>
  <c r="N25" i="8"/>
  <c r="N26" i="8"/>
  <c r="N27" i="8"/>
  <c r="N28" i="8"/>
  <c r="N29" i="8"/>
  <c r="N30" i="8"/>
  <c r="N31" i="8"/>
  <c r="N32" i="8"/>
  <c r="N33" i="8"/>
  <c r="N34" i="8"/>
  <c r="N35" i="8"/>
  <c r="N36" i="8"/>
  <c r="N37" i="8"/>
  <c r="N38" i="8"/>
  <c r="N40" i="8"/>
  <c r="N41" i="8"/>
  <c r="N4" i="8"/>
  <c r="I4" i="8"/>
  <c r="R4" i="8" s="1"/>
  <c r="I6" i="8"/>
  <c r="R6" i="8" s="1"/>
  <c r="I9" i="8"/>
  <c r="R9" i="8" s="1"/>
  <c r="I10" i="8"/>
  <c r="R10" i="8" s="1"/>
  <c r="I11" i="8"/>
  <c r="R11" i="8" s="1"/>
  <c r="I12" i="8"/>
  <c r="R12" i="8" s="1"/>
  <c r="I13" i="8"/>
  <c r="R13" i="8" s="1"/>
  <c r="I14" i="8"/>
  <c r="R14" i="8" s="1"/>
  <c r="I15" i="8"/>
  <c r="R15" i="8" s="1"/>
  <c r="I16" i="8"/>
  <c r="R16" i="8" s="1"/>
  <c r="I17" i="8"/>
  <c r="R17" i="8" s="1"/>
  <c r="I18" i="8"/>
  <c r="R18" i="8" s="1"/>
  <c r="I19" i="8"/>
  <c r="R19" i="8" s="1"/>
  <c r="I20" i="8"/>
  <c r="R20" i="8" s="1"/>
  <c r="I21" i="8"/>
  <c r="R21" i="8" s="1"/>
  <c r="I22" i="8"/>
  <c r="R22" i="8" s="1"/>
  <c r="I23" i="8"/>
  <c r="R23" i="8" s="1"/>
  <c r="I24" i="8"/>
  <c r="R24" i="8" s="1"/>
  <c r="I25" i="8"/>
  <c r="R25" i="8" s="1"/>
  <c r="I26" i="8"/>
  <c r="R26" i="8" s="1"/>
  <c r="I27" i="8"/>
  <c r="R27" i="8" s="1"/>
  <c r="I28" i="8"/>
  <c r="R28" i="8" s="1"/>
  <c r="I29" i="8"/>
  <c r="R29" i="8" s="1"/>
  <c r="I30" i="8"/>
  <c r="R30" i="8" s="1"/>
  <c r="I31" i="8"/>
  <c r="R31" i="8" s="1"/>
  <c r="I32" i="8"/>
  <c r="R32" i="8" s="1"/>
  <c r="I33" i="8"/>
  <c r="R33" i="8" s="1"/>
  <c r="I34" i="8"/>
  <c r="R34" i="8" s="1"/>
  <c r="I35" i="8"/>
  <c r="R35" i="8" s="1"/>
  <c r="I36" i="8"/>
  <c r="R36" i="8" s="1"/>
  <c r="I37" i="8"/>
  <c r="R37" i="8" s="1"/>
  <c r="I38" i="8"/>
  <c r="R38" i="8" s="1"/>
  <c r="I39" i="8"/>
  <c r="R39" i="8" s="1"/>
  <c r="I40" i="8"/>
  <c r="R40" i="8" s="1"/>
  <c r="I41" i="8"/>
  <c r="R41" i="8" s="1"/>
  <c r="H7" i="8"/>
  <c r="H8" i="8"/>
  <c r="H9" i="8"/>
  <c r="H10" i="8"/>
  <c r="H11" i="8"/>
  <c r="H12" i="8"/>
  <c r="H13" i="8"/>
  <c r="H15" i="8"/>
  <c r="H16" i="8"/>
  <c r="H17" i="8"/>
  <c r="H18" i="8"/>
  <c r="H19" i="8"/>
  <c r="H20" i="8"/>
  <c r="H21" i="8"/>
  <c r="H22" i="8"/>
  <c r="H23" i="8"/>
  <c r="H24" i="8"/>
  <c r="H25" i="8"/>
  <c r="H26" i="8"/>
  <c r="H27" i="8"/>
  <c r="H28" i="8"/>
  <c r="H29" i="8"/>
  <c r="H30" i="8"/>
  <c r="H31" i="8"/>
  <c r="H33" i="8"/>
  <c r="H34" i="8"/>
  <c r="H35" i="8"/>
  <c r="H36" i="8"/>
  <c r="H37" i="8"/>
  <c r="H38" i="8"/>
  <c r="H39" i="8"/>
  <c r="H40" i="8"/>
  <c r="H41" i="8"/>
  <c r="H4" i="8"/>
  <c r="X24" i="6" l="1"/>
  <c r="E20" i="1"/>
  <c r="P20" i="1" s="1"/>
  <c r="P20" i="9"/>
  <c r="R20" i="9" s="1"/>
  <c r="R16" i="9"/>
  <c r="T161" i="6"/>
  <c r="K19" i="9"/>
  <c r="L19" i="9" s="1"/>
  <c r="E209" i="1"/>
  <c r="P209" i="1" s="1"/>
  <c r="E167" i="1"/>
  <c r="P167" i="1" s="1"/>
  <c r="E125" i="1"/>
  <c r="P125" i="1" s="1"/>
  <c r="E83" i="1"/>
  <c r="P83" i="1" s="1"/>
  <c r="E230" i="1"/>
  <c r="P230" i="1" s="1"/>
  <c r="E188" i="1"/>
  <c r="P188" i="1" s="1"/>
  <c r="E146" i="1"/>
  <c r="P146" i="1" s="1"/>
  <c r="E104" i="1"/>
  <c r="P104" i="1" s="1"/>
  <c r="E41" i="1"/>
  <c r="P41" i="1" s="1"/>
  <c r="X161" i="6"/>
  <c r="V56" i="6"/>
  <c r="X23" i="6"/>
  <c r="F32" i="9"/>
  <c r="X19" i="6"/>
  <c r="H61" i="5"/>
  <c r="H112" i="5"/>
  <c r="H114" i="5" s="1"/>
  <c r="G114" i="5"/>
  <c r="K9" i="15" s="1"/>
  <c r="K11" i="15" s="1"/>
  <c r="H62" i="5"/>
  <c r="G82" i="5"/>
  <c r="G84" i="5" s="1"/>
  <c r="K9" i="13" s="1"/>
  <c r="X52" i="6"/>
  <c r="T50" i="6"/>
  <c r="K16" i="9" s="1"/>
  <c r="P40" i="8"/>
  <c r="P30" i="8"/>
  <c r="P21" i="8"/>
  <c r="P26" i="8"/>
  <c r="P25" i="8"/>
  <c r="P38" i="8"/>
  <c r="P37" i="8"/>
  <c r="P36" i="8"/>
  <c r="P34" i="8"/>
  <c r="P33" i="8"/>
  <c r="P32" i="8"/>
  <c r="P29" i="8"/>
  <c r="P28" i="8"/>
  <c r="P24" i="8"/>
  <c r="P22" i="8"/>
  <c r="P18" i="8"/>
  <c r="R7" i="8"/>
  <c r="P20" i="8"/>
  <c r="P17" i="8"/>
  <c r="P41" i="8"/>
  <c r="P16" i="8"/>
  <c r="P14" i="8"/>
  <c r="P13" i="8"/>
  <c r="P12" i="8"/>
  <c r="P10" i="8"/>
  <c r="P9" i="8"/>
  <c r="P8" i="8"/>
  <c r="P6" i="8"/>
  <c r="P39" i="8"/>
  <c r="P31" i="8"/>
  <c r="P23" i="8"/>
  <c r="P15" i="8"/>
  <c r="P7" i="8"/>
  <c r="P35" i="8"/>
  <c r="P27" i="8"/>
  <c r="P19" i="8"/>
  <c r="P11" i="8"/>
  <c r="P4" i="8"/>
  <c r="X50" i="6" l="1"/>
  <c r="X56" i="6" s="1"/>
  <c r="L16" i="9"/>
  <c r="T56" i="6"/>
  <c r="G117" i="5"/>
  <c r="H82" i="5"/>
  <c r="H84" i="5" s="1"/>
  <c r="H117" i="5" s="1"/>
  <c r="H123" i="5" s="1"/>
  <c r="F84" i="5"/>
  <c r="K7" i="13" l="1"/>
  <c r="K11" i="13" s="1"/>
  <c r="G123" i="5"/>
  <c r="F117" i="5"/>
  <c r="G8" i="6"/>
  <c r="F123" i="5" l="1"/>
  <c r="H41" i="7"/>
  <c r="G41" i="7"/>
  <c r="C41" i="7"/>
  <c r="E41" i="7"/>
  <c r="B41" i="7"/>
  <c r="D41" i="7" l="1"/>
  <c r="F41" i="7"/>
  <c r="H17" i="5" l="1"/>
  <c r="G19" i="5"/>
  <c r="F19" i="5"/>
  <c r="H18" i="5"/>
  <c r="H16" i="5"/>
  <c r="H21" i="5" l="1"/>
  <c r="H19" i="5"/>
  <c r="G38" i="5" l="1"/>
  <c r="G40" i="5" s="1"/>
  <c r="F38" i="5"/>
  <c r="F40" i="5" s="1"/>
  <c r="K7" i="3" s="1"/>
  <c r="K9" i="3" l="1"/>
  <c r="K11" i="3" s="1"/>
  <c r="K24" i="9"/>
  <c r="F47" i="5"/>
  <c r="G47" i="5"/>
  <c r="H38" i="5"/>
  <c r="H40" i="5" s="1"/>
  <c r="P24" i="9" l="1"/>
  <c r="L24" i="9"/>
  <c r="H47" i="5"/>
  <c r="N102" i="6"/>
  <c r="R71" i="6"/>
  <c r="T71" i="6"/>
  <c r="P20" i="10" l="1"/>
  <c r="X71" i="6"/>
  <c r="X102" i="6" s="1"/>
  <c r="T102" i="6"/>
  <c r="K20" i="9" l="1"/>
  <c r="K30" i="9" s="1"/>
  <c r="L20" i="9" l="1"/>
  <c r="L30" i="9" s="1"/>
  <c r="I32" i="9" s="1"/>
</calcChain>
</file>

<file path=xl/sharedStrings.xml><?xml version="1.0" encoding="utf-8"?>
<sst xmlns="http://schemas.openxmlformats.org/spreadsheetml/2006/main" count="8276" uniqueCount="526">
  <si>
    <t>PIANO STRATEGICO NAZIONALE DELLA MOBILITA' SOSTENIBILE- CITTA' AD ALTO INQUINAMENTO DI PM10 E BIOSSIDO DI AZOTO</t>
  </si>
  <si>
    <t>PIANO DI INVESTIMENTO ESECUTIVO- FORNITURE</t>
  </si>
  <si>
    <t xml:space="preserve">Comune di </t>
  </si>
  <si>
    <t>TORINO</t>
  </si>
  <si>
    <t xml:space="preserve">NOMINATIVO RESPONSABILE 
</t>
  </si>
  <si>
    <t>CUP Comunicati</t>
  </si>
  <si>
    <t>Eventuali note:</t>
  </si>
  <si>
    <t>METANO</t>
  </si>
  <si>
    <t>OGV</t>
  </si>
  <si>
    <t>CONTRATTO 
o ORDINATIVO</t>
  </si>
  <si>
    <t>caratteristiche mezzi</t>
  </si>
  <si>
    <t xml:space="preserve">COSTO FORNITURA da contributo statale 
(con gli attrezzaggi obbligatori di cui all'art. 5 c.6 del dd 175/2021)
</t>
  </si>
  <si>
    <t>EVENTUALI ATTREZZAGGI AGGIUNTIVI (art.5 c.7 dd 175/2021)</t>
  </si>
  <si>
    <t>TOTALE da contributo statale (comprensivo di attrezzaggi e di iva se dovuta)</t>
  </si>
  <si>
    <t>Eventuale cofinanziamento o spese non rimborsabili</t>
  </si>
  <si>
    <t xml:space="preserve">COSTO TOTALE FORNITURA </t>
  </si>
  <si>
    <t>assenza di altri finanziamenti sulla parte ammessa a contributo</t>
  </si>
  <si>
    <t xml:space="preserve">attrezzaggi obbligatori (art 5 c. 6 DD 175/2021) </t>
  </si>
  <si>
    <t>tipologia alimentazione</t>
  </si>
  <si>
    <t>classe</t>
  </si>
  <si>
    <t>Numero di autobus</t>
  </si>
  <si>
    <t>CUP</t>
  </si>
  <si>
    <t>CIG</t>
  </si>
  <si>
    <t>data DETERMINA A CONTRARRE O ATTI ASSIMILABILI (art. 3 c.5 DD 175/2021)</t>
  </si>
  <si>
    <t xml:space="preserve">COSTO </t>
  </si>
  <si>
    <t>DESCRIZIONE TIPOLOGIA</t>
  </si>
  <si>
    <t>VERIFICA importo ammissibile massimo (10%)</t>
  </si>
  <si>
    <t>progr.</t>
  </si>
  <si>
    <t>totale in €</t>
  </si>
  <si>
    <t>selez.</t>
  </si>
  <si>
    <t>gg/mm/aaaa</t>
  </si>
  <si>
    <t>GNL/GNC</t>
  </si>
  <si>
    <t>classe I/classe A</t>
  </si>
  <si>
    <t>SI/-</t>
  </si>
  <si>
    <t/>
  </si>
  <si>
    <t>m.1</t>
  </si>
  <si>
    <t>m.2</t>
  </si>
  <si>
    <t>m.3</t>
  </si>
  <si>
    <t>m.4</t>
  </si>
  <si>
    <t>m.5</t>
  </si>
  <si>
    <t>m.6</t>
  </si>
  <si>
    <t>m.7</t>
  </si>
  <si>
    <t>m.8</t>
  </si>
  <si>
    <t>m.9</t>
  </si>
  <si>
    <t>m.10</t>
  </si>
  <si>
    <t>m.11</t>
  </si>
  <si>
    <t>m.12</t>
  </si>
  <si>
    <t>m.13</t>
  </si>
  <si>
    <t>m.14</t>
  </si>
  <si>
    <t>m.15</t>
  </si>
  <si>
    <t>m.16</t>
  </si>
  <si>
    <t>m.17</t>
  </si>
  <si>
    <t>m.18</t>
  </si>
  <si>
    <t>m.19</t>
  </si>
  <si>
    <t>m.20</t>
  </si>
  <si>
    <t>TOTALE</t>
  </si>
  <si>
    <t>Importo  contributo statale da scheda tecnica di cui all'art. 3 c. 1 DI 234/2020- relativo alla tipologia di alimentazione per l'acquisto dei mezzi</t>
  </si>
  <si>
    <t>Differenza</t>
  </si>
  <si>
    <t>Contributo Statale</t>
  </si>
  <si>
    <t>Cofinanziamento/spese non rimborsabili</t>
  </si>
  <si>
    <t>totale complessivo</t>
  </si>
  <si>
    <t>Importo</t>
  </si>
  <si>
    <t xml:space="preserve"> Importo</t>
  </si>
  <si>
    <t xml:space="preserve">COSTO
(con gli attrezzaggi obbligatori di cui all'art. 5 c.6 del dd 175/2021)
di cui all'art. 
FORNITURA da contributo statale
</t>
  </si>
  <si>
    <t>TOTALE FORNITURA contributo statale</t>
  </si>
  <si>
    <t>TOTALE COMPLESSIVO FORNITURA</t>
  </si>
  <si>
    <t>e.1</t>
  </si>
  <si>
    <t>e.2</t>
  </si>
  <si>
    <t>e.3</t>
  </si>
  <si>
    <t>e.4</t>
  </si>
  <si>
    <t>e.5</t>
  </si>
  <si>
    <t>e.6</t>
  </si>
  <si>
    <t>e.7</t>
  </si>
  <si>
    <t>e.8</t>
  </si>
  <si>
    <t>e.9</t>
  </si>
  <si>
    <t>e.10</t>
  </si>
  <si>
    <t>e.11</t>
  </si>
  <si>
    <t>e.12</t>
  </si>
  <si>
    <t>e.13</t>
  </si>
  <si>
    <t>e.14</t>
  </si>
  <si>
    <t>e.15</t>
  </si>
  <si>
    <t>e.16</t>
  </si>
  <si>
    <t>e.17</t>
  </si>
  <si>
    <t>e.18</t>
  </si>
  <si>
    <t>e.19</t>
  </si>
  <si>
    <t>e.20</t>
  </si>
  <si>
    <t>DIESEL/ IBRIDO</t>
  </si>
  <si>
    <t xml:space="preserve">TOTALE COMPLESSIVO FORNITURA </t>
  </si>
  <si>
    <t>data DETERMINA A CONTRARRE O ATTI ASSIMILABILI (art. 3 c.5 DD 175/202)</t>
  </si>
  <si>
    <t xml:space="preserve">totale in €, </t>
  </si>
  <si>
    <t>Diesel/ibrido</t>
  </si>
  <si>
    <t>d.1</t>
  </si>
  <si>
    <t>d.2</t>
  </si>
  <si>
    <t>d.3</t>
  </si>
  <si>
    <t>d.4</t>
  </si>
  <si>
    <t>d.5</t>
  </si>
  <si>
    <t>d.6</t>
  </si>
  <si>
    <t>d.7</t>
  </si>
  <si>
    <t>d.8</t>
  </si>
  <si>
    <t>d.9</t>
  </si>
  <si>
    <t>d.10</t>
  </si>
  <si>
    <t>d.11</t>
  </si>
  <si>
    <t>d.12</t>
  </si>
  <si>
    <t>d.13</t>
  </si>
  <si>
    <t>d.14</t>
  </si>
  <si>
    <t>d.15</t>
  </si>
  <si>
    <t>d.16</t>
  </si>
  <si>
    <t>d.17</t>
  </si>
  <si>
    <t>d.18</t>
  </si>
  <si>
    <t>d.19</t>
  </si>
  <si>
    <t>d.20</t>
  </si>
  <si>
    <t>PIANO DI INVESTIMENTO ESECUTIVO- infrastrutture di supporto</t>
  </si>
  <si>
    <t>VERONA</t>
  </si>
  <si>
    <t>urbano metano</t>
  </si>
  <si>
    <t>quadro economico progetto</t>
  </si>
  <si>
    <t>Somme relativa al finanziamento statale imputabili esclusivamente all'infrastruttura di supporto</t>
  </si>
  <si>
    <t>Differenza (cofinanziamento/spese non rimborsabili)</t>
  </si>
  <si>
    <t>met. A</t>
  </si>
  <si>
    <t xml:space="preserve">Lavori </t>
  </si>
  <si>
    <t>met.a1</t>
  </si>
  <si>
    <t>Lavori categoria prevalente(specificare)</t>
  </si>
  <si>
    <t>met.a2</t>
  </si>
  <si>
    <t>Categoria scorporabile (specificare)</t>
  </si>
  <si>
    <t>met.a3</t>
  </si>
  <si>
    <t>oneri per la sicurezza</t>
  </si>
  <si>
    <t xml:space="preserve">met. A </t>
  </si>
  <si>
    <t>A. Totale lavori</t>
  </si>
  <si>
    <t>met B</t>
  </si>
  <si>
    <t>Somme a disposizione</t>
  </si>
  <si>
    <t>met. b1</t>
  </si>
  <si>
    <t>SPECIFICARE______</t>
  </si>
  <si>
    <t>met. b2</t>
  </si>
  <si>
    <t>met. b3</t>
  </si>
  <si>
    <t>met. b4</t>
  </si>
  <si>
    <t>met. b5</t>
  </si>
  <si>
    <t>met. b6</t>
  </si>
  <si>
    <t>met. b7</t>
  </si>
  <si>
    <t>met. b8</t>
  </si>
  <si>
    <t>met. b9</t>
  </si>
  <si>
    <t>B. totale somme a disposizione</t>
  </si>
  <si>
    <t xml:space="preserve">Cofinanziamento/Spese non riconoscibili </t>
  </si>
  <si>
    <t>Importo  contributo statale da scheda tecnica di cui all'art. 3 c. 1 DI 234/2020- relativo alla infrastruttura di supporto</t>
  </si>
  <si>
    <t>ELETTRICO/IDROGENO</t>
  </si>
  <si>
    <t>ELETTRICO</t>
  </si>
  <si>
    <t>CUP:</t>
  </si>
  <si>
    <t xml:space="preserve">elett. A. </t>
  </si>
  <si>
    <t>ELETT.a1</t>
  </si>
  <si>
    <t>ELETT a2</t>
  </si>
  <si>
    <t>ELETT. a3</t>
  </si>
  <si>
    <t>elett. A</t>
  </si>
  <si>
    <t>elett. B</t>
  </si>
  <si>
    <t>ELETT b1</t>
  </si>
  <si>
    <t>ELETT b2</t>
  </si>
  <si>
    <t>ELETT b3</t>
  </si>
  <si>
    <t>ELETT b4</t>
  </si>
  <si>
    <t>ELETT b5</t>
  </si>
  <si>
    <t>ELETT b6</t>
  </si>
  <si>
    <t>ELETT b7</t>
  </si>
  <si>
    <t>ELETT b8</t>
  </si>
  <si>
    <t>ELETT b9</t>
  </si>
  <si>
    <t>TOTALE ELETTRICO</t>
  </si>
  <si>
    <t>IDROGENO</t>
  </si>
  <si>
    <t xml:space="preserve">A. </t>
  </si>
  <si>
    <t>idr.a1</t>
  </si>
  <si>
    <t>idr.a2</t>
  </si>
  <si>
    <t>idr.a3</t>
  </si>
  <si>
    <t>idr.A.</t>
  </si>
  <si>
    <t>idr.B</t>
  </si>
  <si>
    <t>idr.b1</t>
  </si>
  <si>
    <t>idr.b2</t>
  </si>
  <si>
    <t>idr.b3</t>
  </si>
  <si>
    <t>idr.b4</t>
  </si>
  <si>
    <t>idr.b5</t>
  </si>
  <si>
    <t>idr.b6</t>
  </si>
  <si>
    <t>idr.b7</t>
  </si>
  <si>
    <t>idr.b8</t>
  </si>
  <si>
    <t>idr.b9</t>
  </si>
  <si>
    <t>TOTALE Idrogeno</t>
  </si>
  <si>
    <t>TOTALE  Elettrico +Idrogeno</t>
  </si>
  <si>
    <t xml:space="preserve">quadro economico </t>
  </si>
  <si>
    <t>Somme da imputare al finanziamento statale</t>
  </si>
  <si>
    <t>Differenza (cofinanziamento)</t>
  </si>
  <si>
    <t>Cofinanziamento</t>
  </si>
  <si>
    <t>Versione format:</t>
  </si>
  <si>
    <t xml:space="preserve">Rendicontazione n° </t>
  </si>
  <si>
    <t>del</t>
  </si>
  <si>
    <t>ASTI</t>
  </si>
  <si>
    <t>CONTRIBUTO STATALE
RIPARTO ex D.I. 234 del 06-06-2020</t>
  </si>
  <si>
    <t>TIPOLOGIA ALIMENTAZIONE</t>
  </si>
  <si>
    <t xml:space="preserve"> da scheda tecnica di cui all'art. 3 c. 1 DI 234/2020</t>
  </si>
  <si>
    <t>da piano di investimento esecutivo</t>
  </si>
  <si>
    <t xml:space="preserve">Differenza tra scheda tecnica e Piano di investimento esecutivo </t>
  </si>
  <si>
    <t>importo rendicontato</t>
  </si>
  <si>
    <t>Autobus da Piano di investimento esecutivo</t>
  </si>
  <si>
    <t>Autobus Acquistati</t>
  </si>
  <si>
    <t>differenza</t>
  </si>
  <si>
    <t>Metano</t>
  </si>
  <si>
    <t>ANTICIPAZIONE EROGATA</t>
  </si>
  <si>
    <t>diesel ibrido</t>
  </si>
  <si>
    <t>TOTALE(FORN)</t>
  </si>
  <si>
    <t>TOTALE INFRASTRUTTURA contributo statale</t>
  </si>
  <si>
    <t>Verifica art. 7 c.2 DPCM del 17/04/2019</t>
  </si>
  <si>
    <t>Importo precedenti rendicontazioni</t>
  </si>
  <si>
    <t xml:space="preserve">IMPORTO RESIDUO </t>
  </si>
  <si>
    <t>TOTALE(FORN+INFR)</t>
  </si>
  <si>
    <t>Importo oggetto dell'attuale rendicontazione</t>
  </si>
  <si>
    <t>Differenza tra scheda tecnica e Piano di investimento esecutivo massima ammissibile (10%*2)</t>
  </si>
  <si>
    <t>PROSPETTO DI RENDICONTAZIONE FORNITURE METANO</t>
  </si>
  <si>
    <t>FERRARA</t>
  </si>
  <si>
    <t>IMPORTO FATTURE OGV METANO</t>
  </si>
  <si>
    <t xml:space="preserve">IMPORTO SU  OGV RELATIVO AL FINANZIAMENTO STATALE </t>
  </si>
  <si>
    <t>AUTOBUS RENDICONTATI</t>
  </si>
  <si>
    <t>comprensivo dell'iva se dovuta (art 3 c.4 dd 175/2021)</t>
  </si>
  <si>
    <r>
      <t>CUP</t>
    </r>
    <r>
      <rPr>
        <sz val="8"/>
        <rFont val="Calibri"/>
        <family val="2"/>
        <scheme val="minor"/>
      </rPr>
      <t xml:space="preserve"> (da PIANO DI INVESTIMENTO)</t>
    </r>
  </si>
  <si>
    <r>
      <t>CIG</t>
    </r>
    <r>
      <rPr>
        <sz val="8"/>
        <rFont val="Calibri"/>
        <family val="2"/>
        <scheme val="minor"/>
      </rPr>
      <t xml:space="preserve"> (da PIANO DI INVESTIMENTO)</t>
    </r>
  </si>
  <si>
    <r>
      <t xml:space="preserve">Data firma contratto </t>
    </r>
    <r>
      <rPr>
        <sz val="9"/>
        <rFont val="Calibri"/>
        <family val="2"/>
        <scheme val="minor"/>
      </rPr>
      <t>[gg/mm/aaaa]</t>
    </r>
  </si>
  <si>
    <t>Impresa TPL</t>
  </si>
  <si>
    <t>Fornitore</t>
  </si>
  <si>
    <t xml:space="preserve">OGV </t>
  </si>
  <si>
    <t>Progr. autobus *</t>
  </si>
  <si>
    <t>MODELLO</t>
  </si>
  <si>
    <t xml:space="preserve">LUNGHEZZA
</t>
  </si>
  <si>
    <t>TIPOLOGIA SERVIZIO</t>
  </si>
  <si>
    <t>TARGA</t>
  </si>
  <si>
    <t>TELAIO</t>
  </si>
  <si>
    <t>CLASSE DI OMOLOGAZIONE</t>
  </si>
  <si>
    <t>CARTA DI CIRCOLAZIONE</t>
  </si>
  <si>
    <t xml:space="preserve">DATA MESSA IN SERVIZIO </t>
  </si>
  <si>
    <t>FATTURA</t>
  </si>
  <si>
    <t xml:space="preserve">DATA FATTURA </t>
  </si>
  <si>
    <t>IMPORTO FATTURA TOTALE</t>
  </si>
  <si>
    <t xml:space="preserve">IMPORTO RELATIVO AL FINANZIAMENTO STATALE </t>
  </si>
  <si>
    <t xml:space="preserve">ESTREMI PROVVEDIMENTO DI LIQUIDAZIONE </t>
  </si>
  <si>
    <t>ESTREMI MANDATO DI PAGAMENTO</t>
  </si>
  <si>
    <t>QUIETANZA DI PAGAMENTO RILASCIATA DAL FORNITORE</t>
  </si>
  <si>
    <r>
      <t>APPOSIZIONE LOGO</t>
    </r>
    <r>
      <rPr>
        <b/>
        <sz val="9"/>
        <rFont val="Calibri"/>
        <family val="2"/>
        <scheme val="minor"/>
      </rPr>
      <t xml:space="preserve"> (art. 14 DD 175/2021)</t>
    </r>
  </si>
  <si>
    <t>EVENTUALI NOTE</t>
  </si>
  <si>
    <t xml:space="preserve"> [m]</t>
  </si>
  <si>
    <t>urbano/suburbano</t>
  </si>
  <si>
    <t>n°</t>
  </si>
  <si>
    <t>classe I/ classe A</t>
  </si>
  <si>
    <t xml:space="preserve">NUMERO </t>
  </si>
  <si>
    <t>[gg/mm/aaaa]</t>
  </si>
  <si>
    <t>NUMERO fattura elettronica</t>
  </si>
  <si>
    <t>€</t>
  </si>
  <si>
    <t>tipo, numero e data</t>
  </si>
  <si>
    <t>numero e data</t>
  </si>
  <si>
    <t>selez. si</t>
  </si>
  <si>
    <t>numero autobus rendicontati</t>
  </si>
  <si>
    <t xml:space="preserve"> </t>
  </si>
  <si>
    <t>PROSPETTO DI RENDICONTAZIONE FORNITURE ELETTRICO/IDROGENO</t>
  </si>
  <si>
    <t>MILANO</t>
  </si>
  <si>
    <t>Idrogeno/elettrio</t>
  </si>
  <si>
    <t>6t</t>
  </si>
  <si>
    <t>PROSPETTO DI RENDICONTAZIONE FORNITURE DIESEL/IBRIDO</t>
  </si>
  <si>
    <t>PROSPETTO DI RENDICONTAZIONE-INFRASTRUTTURA METANO</t>
  </si>
  <si>
    <t>VICENZA</t>
  </si>
  <si>
    <t>Piano investimento esecutivo</t>
  </si>
  <si>
    <t>rendicontazione attuale</t>
  </si>
  <si>
    <t>Importo complessivo quadro economico</t>
  </si>
  <si>
    <t>Importo complessivo rendicontazione infrastruttura</t>
  </si>
  <si>
    <t>Somme del quadro economico  relativa al finanziamento statale imputabili esclusivamente all'infrastruttura di supporto</t>
  </si>
  <si>
    <t>Somme della rendicontazione a carico del contributo statale</t>
  </si>
  <si>
    <t>Differenza  (cofinanziamento/spese non rimborsabili)</t>
  </si>
  <si>
    <t>voce di spesa</t>
  </si>
  <si>
    <t xml:space="preserve">N° sal </t>
  </si>
  <si>
    <t>DATA</t>
  </si>
  <si>
    <t>totale sal</t>
  </si>
  <si>
    <t>totale sal da riconoscere (lavori legati esclusivamente alle infrastrutture di supporto)</t>
  </si>
  <si>
    <t>dichiarazione che gli importi nelle colonne O-P sono imputabili esclusivamente alle infrastrutture di supporto</t>
  </si>
  <si>
    <t>Importo Lavori totale</t>
  </si>
  <si>
    <t>Importo incremento lavori sal</t>
  </si>
  <si>
    <t>Importo complessivo oneri sicurezza totale sal</t>
  </si>
  <si>
    <t>Importo incremento oneri sicurezza sal</t>
  </si>
  <si>
    <t>totale  incremento sal</t>
  </si>
  <si>
    <t>ritenuta 0,5%</t>
  </si>
  <si>
    <t>totale al netto ritenuta</t>
  </si>
  <si>
    <t>Importo Lavori infrastrutture di supporto</t>
  </si>
  <si>
    <t>Importo incremento lavori infrastrutture di supporto</t>
  </si>
  <si>
    <t>Importo complessivo oneri sicurezza infrastrutture di supporto</t>
  </si>
  <si>
    <t>Importo incremento oneri sicurezza infrastrutture di supporto</t>
  </si>
  <si>
    <t xml:space="preserve">totale incremento sal infrastrutture di supporto </t>
  </si>
  <si>
    <t>selez. Si</t>
  </si>
  <si>
    <t xml:space="preserve">Mandati di pagamento e fatture  </t>
  </si>
  <si>
    <t>descrizione</t>
  </si>
  <si>
    <t>Provvedimento autorizzativo</t>
  </si>
  <si>
    <t>importo</t>
  </si>
  <si>
    <t>Certificato di pagamento</t>
  </si>
  <si>
    <t>data</t>
  </si>
  <si>
    <t>Importo iva esclusa</t>
  </si>
  <si>
    <t xml:space="preserve">fattura </t>
  </si>
  <si>
    <t xml:space="preserve">destinatario </t>
  </si>
  <si>
    <t>Iva</t>
  </si>
  <si>
    <t>totale fattura</t>
  </si>
  <si>
    <t>riferimento sal</t>
  </si>
  <si>
    <t>provvedimento di liquidazione</t>
  </si>
  <si>
    <t>totale provvedimento liquidazione</t>
  </si>
  <si>
    <t>mandato di pagamento</t>
  </si>
  <si>
    <t>quietanza di pagamento</t>
  </si>
  <si>
    <t>totale da riconoscere sul contributo statale (comprensivo di iva se dovuta)</t>
  </si>
  <si>
    <t>dichiarazione che gli importi nella colonna S  sono imputabili esclusivamente alle infrastrutture di supporto e sono quindi riconoscibili con il contributo statale</t>
  </si>
  <si>
    <t>descrizione numero e data</t>
  </si>
  <si>
    <t>numero</t>
  </si>
  <si>
    <t>mm/gg/aaaa</t>
  </si>
  <si>
    <t>totale</t>
  </si>
  <si>
    <t>PROSPETTO DI RENDICONTAZIONE-INFRASTRUTTURA ELETTRICO</t>
  </si>
  <si>
    <t>ELETT.a.1</t>
  </si>
  <si>
    <t>ELETT a.2</t>
  </si>
  <si>
    <t>ELETT b.2.</t>
  </si>
  <si>
    <t>ELETT b.3.</t>
  </si>
  <si>
    <t>ELETT b.4.</t>
  </si>
  <si>
    <t>ELETT b.5.</t>
  </si>
  <si>
    <t>dichiarazione che gli importi nella colonna S sono imputabili esclusivamente alle infrastrutture di supporto e sono quindi riconoscibili con il contributo statale</t>
  </si>
  <si>
    <t>PROSPETTO DI RENDICONTAZIONE-INFRASTRUTTURA IDROGENO</t>
  </si>
  <si>
    <t>LODI</t>
  </si>
  <si>
    <t xml:space="preserve">Importo Lavori </t>
  </si>
  <si>
    <t>Importo incremento lavori  sal</t>
  </si>
  <si>
    <t>Importo complessivo oneri sicurezza sal</t>
  </si>
  <si>
    <t>totale incremento sal</t>
  </si>
  <si>
    <t>Comune</t>
  </si>
  <si>
    <t>Anticipazione</t>
  </si>
  <si>
    <t>ALESSANDRIA</t>
  </si>
  <si>
    <t>I30J20000000001</t>
  </si>
  <si>
    <t>I30J21000000008</t>
  </si>
  <si>
    <t>AVELLINO</t>
  </si>
  <si>
    <t>G39J21014430001</t>
  </si>
  <si>
    <t>BERGAMO</t>
  </si>
  <si>
    <t>H10J20000000008</t>
  </si>
  <si>
    <t>BOLOGNA</t>
  </si>
  <si>
    <t>H30C20000030001</t>
  </si>
  <si>
    <t>BRESCIA</t>
  </si>
  <si>
    <t>C80J20000000001</t>
  </si>
  <si>
    <t>CAGLIARI</t>
  </si>
  <si>
    <t>G20J21000020001</t>
  </si>
  <si>
    <t>COMO</t>
  </si>
  <si>
    <t>J19J21017340001</t>
  </si>
  <si>
    <t xml:space="preserve">CREMONA </t>
  </si>
  <si>
    <t>D10J20000040008</t>
  </si>
  <si>
    <t>H70J20000000008</t>
  </si>
  <si>
    <t>FROSINONE</t>
  </si>
  <si>
    <t xml:space="preserve">E49J20002540001 </t>
  </si>
  <si>
    <t>LECCO</t>
  </si>
  <si>
    <t>D10J20000030005</t>
  </si>
  <si>
    <t>E10J21000050001</t>
  </si>
  <si>
    <t>LUCCA</t>
  </si>
  <si>
    <t>J60J21000030001</t>
  </si>
  <si>
    <t>MANTOVA</t>
  </si>
  <si>
    <t>I60J20000020001</t>
  </si>
  <si>
    <t>F40D19000000001 (Autobus)- F40D18000000001 (Impianti elettrici e postazioni di ricarica) </t>
  </si>
  <si>
    <t>MODENA</t>
  </si>
  <si>
    <t>H20J20000020004</t>
  </si>
  <si>
    <t>MONZA</t>
  </si>
  <si>
    <t>B59J21019150001</t>
  </si>
  <si>
    <t>NOVARA</t>
  </si>
  <si>
    <t>F10J20000000001</t>
  </si>
  <si>
    <t>PADOVA</t>
  </si>
  <si>
    <t>E99J21005780008</t>
  </si>
  <si>
    <t>PARMA</t>
  </si>
  <si>
    <t>E90J20000000002</t>
  </si>
  <si>
    <t>PAVIA</t>
  </si>
  <si>
    <t>G19J20001790001</t>
  </si>
  <si>
    <t>PIACENZA</t>
  </si>
  <si>
    <t>H20J20000020004 - H20C21000010002</t>
  </si>
  <si>
    <t>PORDENONE</t>
  </si>
  <si>
    <t>B50A21000030001</t>
  </si>
  <si>
    <t>PRATO</t>
  </si>
  <si>
    <t>C39J20001730001</t>
  </si>
  <si>
    <t>RAVENNA</t>
  </si>
  <si>
    <t>C60J21000030001</t>
  </si>
  <si>
    <t>REGGIO EMILIA</t>
  </si>
  <si>
    <t>H20J20000020004- 
H20C21000010002</t>
  </si>
  <si>
    <t>RIMINI</t>
  </si>
  <si>
    <t>C90J20000020001</t>
  </si>
  <si>
    <t>ROMA</t>
  </si>
  <si>
    <t>J80J19000000001</t>
  </si>
  <si>
    <t>ROVIGO</t>
  </si>
  <si>
    <t>E19J20002250001</t>
  </si>
  <si>
    <t>TERNI</t>
  </si>
  <si>
    <t>F41B21006350001 (Realizzazione infrastruttura) F40J21000020001 (Fornitura autobus TPL)</t>
  </si>
  <si>
    <t>J10E20000000002 (FORNITURA BUS) J17H21000830005 (INFRASTRUTTURA DI RICARICA)</t>
  </si>
  <si>
    <t>TREVISO</t>
  </si>
  <si>
    <t>E40J20000000001</t>
  </si>
  <si>
    <t>VARESE</t>
  </si>
  <si>
    <t>C30J20000000001-(2019-2020) C30J20000010001 (2021-2023)</t>
  </si>
  <si>
    <t>VENEZIA</t>
  </si>
  <si>
    <t xml:space="preserve"> I70J19000000008 (BUS)- F79I18000130005 (LAVORI EDILI)</t>
  </si>
  <si>
    <t>VERCELLI</t>
  </si>
  <si>
    <t>D60J21000040001</t>
  </si>
  <si>
    <t>I30J20000010001</t>
  </si>
  <si>
    <t xml:space="preserve">F60J20000000007 (19 autobus da 12 metri e di n° 4 autobus da 18 metri) F70J20000020007 (6 autobus da 18 metri) </t>
  </si>
  <si>
    <t>mezzi</t>
  </si>
  <si>
    <t>Infrastrutture</t>
  </si>
  <si>
    <t>TOTALE MEZZI+ INFRASTRUTTURE</t>
  </si>
  <si>
    <t>Elettrico/Idrogeno</t>
  </si>
  <si>
    <t>diesel o ibrido</t>
  </si>
  <si>
    <t>contributo statale</t>
  </si>
  <si>
    <t xml:space="preserve">cofinanziamento </t>
  </si>
  <si>
    <t>CIG:</t>
  </si>
  <si>
    <t>idr.b10</t>
  </si>
  <si>
    <t>ELETT b10</t>
  </si>
  <si>
    <t>ELETT b11</t>
  </si>
  <si>
    <t>ELETT b12</t>
  </si>
  <si>
    <t>ELETT b13</t>
  </si>
  <si>
    <t>ELETT b14</t>
  </si>
  <si>
    <t>ELETT b15</t>
  </si>
  <si>
    <t>ELETT b16</t>
  </si>
  <si>
    <t>ELETT b17</t>
  </si>
  <si>
    <t>ELETT b18</t>
  </si>
  <si>
    <t>ELETT b19</t>
  </si>
  <si>
    <t>ELETT b20</t>
  </si>
  <si>
    <t>ELETT b21</t>
  </si>
  <si>
    <t>met. b10</t>
  </si>
  <si>
    <t>met. b11</t>
  </si>
  <si>
    <t>met. b12</t>
  </si>
  <si>
    <t>met. b13</t>
  </si>
  <si>
    <t>met. b14</t>
  </si>
  <si>
    <t>met. b15</t>
  </si>
  <si>
    <t>met. b16</t>
  </si>
  <si>
    <t>met. b17</t>
  </si>
  <si>
    <t>idr.b11</t>
  </si>
  <si>
    <t>idr.b12</t>
  </si>
  <si>
    <t>idr.b13</t>
  </si>
  <si>
    <t>idr.b14</t>
  </si>
  <si>
    <t>idr.b15</t>
  </si>
  <si>
    <t>idr.b16</t>
  </si>
  <si>
    <t>idr.b17</t>
  </si>
  <si>
    <t>Importo rendicontato I quinquennio</t>
  </si>
  <si>
    <t>post 2025_v1</t>
  </si>
  <si>
    <t>TOTALE(INFR)</t>
  </si>
  <si>
    <t>FINANZIAMENTO STATALE I quinquennio</t>
  </si>
  <si>
    <t xml:space="preserve">SU FINANZIAMENTO STATALE II QUINQUENNIO (se previsto)  </t>
  </si>
  <si>
    <t>m.21</t>
  </si>
  <si>
    <t>m.22</t>
  </si>
  <si>
    <t>m.23</t>
  </si>
  <si>
    <t>m.24</t>
  </si>
  <si>
    <t>m.25</t>
  </si>
  <si>
    <t>m.26</t>
  </si>
  <si>
    <t>m.27</t>
  </si>
  <si>
    <t>m.28</t>
  </si>
  <si>
    <t>m.29</t>
  </si>
  <si>
    <t>m.30</t>
  </si>
  <si>
    <t>e.21</t>
  </si>
  <si>
    <t>e.22</t>
  </si>
  <si>
    <t>e.23</t>
  </si>
  <si>
    <t>e.24</t>
  </si>
  <si>
    <t>e.25</t>
  </si>
  <si>
    <t>e.26</t>
  </si>
  <si>
    <t>e.27</t>
  </si>
  <si>
    <t>e.28</t>
  </si>
  <si>
    <t>e.29</t>
  </si>
  <si>
    <t>e.30</t>
  </si>
  <si>
    <t>GNL/GNC/ibrido (met/elettr.)</t>
  </si>
  <si>
    <t>d.21</t>
  </si>
  <si>
    <t>d.22</t>
  </si>
  <si>
    <t>d.23</t>
  </si>
  <si>
    <t>d.24</t>
  </si>
  <si>
    <t>d.25</t>
  </si>
  <si>
    <t>d.26</t>
  </si>
  <si>
    <t>d.27</t>
  </si>
  <si>
    <t>d.28</t>
  </si>
  <si>
    <t>d.29</t>
  </si>
  <si>
    <t>d.30</t>
  </si>
  <si>
    <t>elettrico</t>
  </si>
  <si>
    <t>idrogeno</t>
  </si>
  <si>
    <t>i.1</t>
  </si>
  <si>
    <t>i.2</t>
  </si>
  <si>
    <t>i.3</t>
  </si>
  <si>
    <t>i.4</t>
  </si>
  <si>
    <t>i.5</t>
  </si>
  <si>
    <t>i.6</t>
  </si>
  <si>
    <t>i.7</t>
  </si>
  <si>
    <t>i.8</t>
  </si>
  <si>
    <t>i.9</t>
  </si>
  <si>
    <t>i.10</t>
  </si>
  <si>
    <t>i.11</t>
  </si>
  <si>
    <t>i.12</t>
  </si>
  <si>
    <t>i.13</t>
  </si>
  <si>
    <t>i.14</t>
  </si>
  <si>
    <t>i.15</t>
  </si>
  <si>
    <t>i.16</t>
  </si>
  <si>
    <t>i.17</t>
  </si>
  <si>
    <t>i.18</t>
  </si>
  <si>
    <t>i.19</t>
  </si>
  <si>
    <t>i.20</t>
  </si>
  <si>
    <t>i.21</t>
  </si>
  <si>
    <t>i.22</t>
  </si>
  <si>
    <t>i.23</t>
  </si>
  <si>
    <t>i.24</t>
  </si>
  <si>
    <t>i.25</t>
  </si>
  <si>
    <t>i.26</t>
  </si>
  <si>
    <t>i.27</t>
  </si>
  <si>
    <t>i.28</t>
  </si>
  <si>
    <t>i.29</t>
  </si>
  <si>
    <t>i.30</t>
  </si>
  <si>
    <t>Elettrico</t>
  </si>
  <si>
    <t xml:space="preserve">importo su II quinquennio (art 18 c 3 del D.D. 445/2025 Se applicabile)  </t>
  </si>
  <si>
    <t>comprensivo dell'iva se dovuta (art 3 c.4 dd 287/2021)</t>
  </si>
  <si>
    <t>IMPORTO FATTURE OGV METANO- I quinquennio</t>
  </si>
  <si>
    <t>IMPORTO SU  OGV RELATIVO AL FINANZIAMENTO STATALE I quinquennio</t>
  </si>
  <si>
    <t xml:space="preserve">TOT parziale </t>
  </si>
  <si>
    <t>TOT parziale I quinquennio</t>
  </si>
  <si>
    <t>TOT parziale II quinquennio (se previsto)</t>
  </si>
  <si>
    <t>IMPORTO FATTURE OGV METANO-II quinquennio (se previsto)</t>
  </si>
  <si>
    <t>IMPORTO SU  OGV RELATIVO AL FINANZIAMENTO STATALE II quinquennio (se previsto)</t>
  </si>
  <si>
    <t>IMPORTO FATTURE OGV Elettrico</t>
  </si>
  <si>
    <t>comprensivo dell'iva se dovuta (art 3 c.4 dd 134/2021)</t>
  </si>
  <si>
    <t>IMPORTO FATTURE OGV elettrico- I quinquennio</t>
  </si>
  <si>
    <t>IMPORTO FATTURE OGV elettrico-II quinquennio (se previsto)</t>
  </si>
  <si>
    <t>IMPORTO FATTURE OGV IDROGENO</t>
  </si>
  <si>
    <t>IMPORTO FATTURE OGV IDROGENO- I quinquennio</t>
  </si>
  <si>
    <t>IMPORTO FATTURE OGV IDROGENO II quinquennio (se previsto)</t>
  </si>
  <si>
    <t>IMPORTO FATTURE OGV  diesel/ibrido</t>
  </si>
  <si>
    <t>IMPORTO FATTURE OGV dieselibrido I quinquennio</t>
  </si>
  <si>
    <t>IMPORTO FATTURE OGV doesel/ibrido-II quinquennio (se previsto)</t>
  </si>
  <si>
    <t>IMPORTO SU  OGV RELATIVO AL FINANZIAMENTO STATALE II quinquennio  (se previsto)</t>
  </si>
  <si>
    <t>ELETT.a2</t>
  </si>
  <si>
    <t>ELETT.a3</t>
  </si>
  <si>
    <t>ELETT.a4</t>
  </si>
  <si>
    <t>idr.a4</t>
  </si>
  <si>
    <t>idr.a5</t>
  </si>
  <si>
    <t>idr.a6</t>
  </si>
  <si>
    <t>idr.a7</t>
  </si>
  <si>
    <t>idr.a8</t>
  </si>
  <si>
    <t>idr.a9</t>
  </si>
  <si>
    <t>idr.a10</t>
  </si>
  <si>
    <t>QUADRO RIEPILOGATIVO- RENDICONTAZIONE INTERMEDIA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</si>
</sst>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 #,##0.00;[Red]\-&quot;€&quot;\ #,##0.00"/>
    <numFmt numFmtId="41" formatCode="_-* #,##0_-;\-* #,##0_-;_-* &quot;-&quot;_-;_-@_-"/>
    <numFmt numFmtId="44" formatCode="_-&quot;€&quot;\ * #,##0.00_-;\-&quot;€&quot;\ * #,##0.00_-;_-&quot;€&quot;\ * &quot;-&quot;??_-;_-@_-"/>
    <numFmt numFmtId="164" formatCode="_-* #,##0.00\ &quot;€&quot;_-;\-* #,##0.00\ &quot;€&quot;_-;_-* &quot;-&quot;??\ &quot;€&quot;_-;_-@_-"/>
    <numFmt numFmtId="165" formatCode="0.0000%"/>
    <numFmt numFmtId="166" formatCode="[$€-2]\ #,##0.00;[Red]\-[$€-2]\ #,##0.00"/>
    <numFmt numFmtId="167" formatCode="0_ ;\-0\ "/>
  </numFmts>
  <fonts count="92" x14ac:knownFonts="1">
    <font>
      <sz val="11"/>
      <color theme="1"/>
      <name val="Calibri"/>
      <family val="2"/>
      <scheme val="minor"/>
    </font>
    <font>
      <sz val="11"/>
      <color rgb="FFFF0000"/>
      <name val="Calibri"/>
      <family val="2"/>
      <scheme val="minor"/>
    </font>
    <font>
      <b/>
      <sz val="11"/>
      <color theme="1"/>
      <name val="Calibri"/>
      <family val="2"/>
      <scheme val="minor"/>
    </font>
    <font>
      <sz val="14"/>
      <color rgb="FFFF0000"/>
      <name val="Cambria"/>
      <family val="1"/>
      <charset val="1"/>
    </font>
    <font>
      <b/>
      <sz val="14"/>
      <color rgb="FFFF0000"/>
      <name val="Cambria"/>
      <family val="1"/>
      <charset val="1"/>
    </font>
    <font>
      <b/>
      <i/>
      <sz val="11"/>
      <color rgb="FFFF0000"/>
      <name val="Calibri"/>
      <family val="2"/>
      <charset val="1"/>
    </font>
    <font>
      <sz val="11"/>
      <color rgb="FFFF0000"/>
      <name val="Calibri"/>
      <family val="2"/>
      <charset val="1"/>
    </font>
    <font>
      <i/>
      <sz val="10"/>
      <color rgb="FFFF0000"/>
      <name val="Calibri"/>
      <family val="2"/>
      <charset val="1"/>
    </font>
    <font>
      <b/>
      <sz val="18"/>
      <color rgb="FFFF0000"/>
      <name val="Cambria"/>
      <family val="1"/>
      <charset val="1"/>
    </font>
    <font>
      <sz val="22"/>
      <color rgb="FFFF0000"/>
      <name val="Calibri"/>
      <family val="2"/>
      <charset val="1"/>
    </font>
    <font>
      <b/>
      <sz val="28"/>
      <color rgb="FFFF0000"/>
      <name val="Calibri"/>
      <family val="2"/>
      <charset val="1"/>
    </font>
    <font>
      <b/>
      <sz val="11"/>
      <color rgb="FFFF0000"/>
      <name val="Calibri"/>
      <family val="2"/>
      <scheme val="minor"/>
    </font>
    <font>
      <b/>
      <sz val="14"/>
      <name val="Calibri"/>
      <family val="2"/>
      <scheme val="minor"/>
    </font>
    <font>
      <sz val="11"/>
      <name val="Calibri"/>
      <family val="2"/>
      <scheme val="minor"/>
    </font>
    <font>
      <b/>
      <sz val="11"/>
      <name val="Calibri"/>
      <family val="2"/>
      <scheme val="minor"/>
    </font>
    <font>
      <b/>
      <u/>
      <sz val="11"/>
      <name val="Calibri"/>
      <family val="2"/>
      <scheme val="minor"/>
    </font>
    <font>
      <u/>
      <sz val="11"/>
      <name val="Calibri"/>
      <family val="2"/>
      <scheme val="minor"/>
    </font>
    <font>
      <b/>
      <sz val="14"/>
      <name val="Cambria"/>
      <family val="1"/>
      <charset val="1"/>
    </font>
    <font>
      <b/>
      <sz val="28"/>
      <name val="Cambria"/>
      <family val="1"/>
      <charset val="1"/>
    </font>
    <font>
      <b/>
      <sz val="26"/>
      <name val="Cambria"/>
      <family val="1"/>
      <charset val="1"/>
    </font>
    <font>
      <b/>
      <sz val="22"/>
      <name val="Cambria"/>
      <family val="1"/>
      <charset val="1"/>
    </font>
    <font>
      <b/>
      <sz val="20"/>
      <name val="Cambria"/>
      <family val="1"/>
      <charset val="1"/>
    </font>
    <font>
      <b/>
      <sz val="28"/>
      <name val="Calibri"/>
      <family val="2"/>
      <charset val="1"/>
    </font>
    <font>
      <b/>
      <sz val="16"/>
      <name val="Cambria"/>
      <family val="1"/>
      <charset val="1"/>
    </font>
    <font>
      <i/>
      <sz val="10"/>
      <name val="Calibri"/>
      <family val="2"/>
      <charset val="1"/>
    </font>
    <font>
      <sz val="12"/>
      <color theme="1"/>
      <name val="Calibri"/>
      <family val="2"/>
      <scheme val="minor"/>
    </font>
    <font>
      <b/>
      <sz val="18"/>
      <name val="Cambria"/>
      <family val="1"/>
    </font>
    <font>
      <sz val="11"/>
      <color theme="1"/>
      <name val="Arial"/>
      <family val="2"/>
    </font>
    <font>
      <b/>
      <sz val="20"/>
      <name val="Cambria"/>
      <family val="1"/>
    </font>
    <font>
      <b/>
      <sz val="12"/>
      <name val="Cambria"/>
      <family val="1"/>
      <charset val="1"/>
    </font>
    <font>
      <b/>
      <i/>
      <sz val="14"/>
      <name val="Cambria"/>
      <family val="1"/>
      <charset val="1"/>
    </font>
    <font>
      <b/>
      <sz val="10"/>
      <name val="Cambria"/>
      <family val="1"/>
      <scheme val="major"/>
    </font>
    <font>
      <b/>
      <sz val="10"/>
      <name val="Cambria"/>
      <family val="1"/>
      <charset val="1"/>
      <scheme val="major"/>
    </font>
    <font>
      <sz val="10"/>
      <name val="Cambria"/>
      <family val="1"/>
      <scheme val="major"/>
    </font>
    <font>
      <sz val="10"/>
      <color rgb="FFFF0000"/>
      <name val="Calibri"/>
      <family val="2"/>
      <scheme val="minor"/>
    </font>
    <font>
      <b/>
      <sz val="10"/>
      <name val="Calibri"/>
      <family val="2"/>
      <scheme val="minor"/>
    </font>
    <font>
      <b/>
      <sz val="12"/>
      <name val="Calibri"/>
      <family val="2"/>
      <scheme val="minor"/>
    </font>
    <font>
      <b/>
      <sz val="12"/>
      <name val="Calibri"/>
      <family val="2"/>
      <charset val="1"/>
    </font>
    <font>
      <b/>
      <sz val="9"/>
      <name val="Calibri"/>
      <family val="2"/>
      <charset val="1"/>
    </font>
    <font>
      <sz val="9"/>
      <name val="Cambria"/>
      <family val="1"/>
      <charset val="1"/>
    </font>
    <font>
      <sz val="9"/>
      <name val="Calibri"/>
      <family val="2"/>
      <scheme val="minor"/>
    </font>
    <font>
      <b/>
      <sz val="16"/>
      <name val="Cambria"/>
      <family val="1"/>
    </font>
    <font>
      <b/>
      <sz val="14"/>
      <name val="Calibri"/>
      <family val="2"/>
      <charset val="1"/>
    </font>
    <font>
      <sz val="10"/>
      <name val="Calibri"/>
      <family val="2"/>
      <scheme val="minor"/>
    </font>
    <font>
      <sz val="8"/>
      <name val="Calibri"/>
      <family val="2"/>
      <scheme val="minor"/>
    </font>
    <font>
      <i/>
      <sz val="9"/>
      <name val="Calibri"/>
      <family val="2"/>
      <scheme val="minor"/>
    </font>
    <font>
      <b/>
      <sz val="9"/>
      <name val="Calibri"/>
      <family val="2"/>
      <scheme val="minor"/>
    </font>
    <font>
      <b/>
      <sz val="8"/>
      <name val="Calibri"/>
      <family val="2"/>
      <scheme val="minor"/>
    </font>
    <font>
      <b/>
      <sz val="8"/>
      <name val="Cambria"/>
      <family val="1"/>
      <charset val="1"/>
    </font>
    <font>
      <b/>
      <i/>
      <sz val="12"/>
      <name val="Cambria"/>
      <family val="1"/>
      <charset val="1"/>
    </font>
    <font>
      <i/>
      <sz val="12"/>
      <name val="Cambria"/>
      <family val="1"/>
      <charset val="1"/>
    </font>
    <font>
      <sz val="9"/>
      <name val="Arial"/>
      <family val="2"/>
    </font>
    <font>
      <b/>
      <sz val="9"/>
      <name val="Arial"/>
      <family val="2"/>
    </font>
    <font>
      <b/>
      <sz val="10"/>
      <name val="Cambria"/>
      <family val="1"/>
      <charset val="1"/>
    </font>
    <font>
      <i/>
      <sz val="10"/>
      <name val="Cambria"/>
      <family val="1"/>
      <charset val="1"/>
    </font>
    <font>
      <sz val="10"/>
      <name val="Cambria"/>
      <family val="1"/>
      <charset val="1"/>
    </font>
    <font>
      <b/>
      <sz val="10"/>
      <color rgb="FFFF0000"/>
      <name val="Calibri"/>
      <family val="2"/>
      <charset val="1"/>
    </font>
    <font>
      <b/>
      <sz val="10"/>
      <name val="Cambria"/>
      <family val="1"/>
    </font>
    <font>
      <sz val="10"/>
      <name val="Cambria"/>
      <family val="1"/>
    </font>
    <font>
      <b/>
      <sz val="10"/>
      <name val="Calibri"/>
      <family val="2"/>
      <charset val="1"/>
    </font>
    <font>
      <b/>
      <sz val="16"/>
      <name val="Cambria"/>
      <family val="1"/>
      <scheme val="major"/>
    </font>
    <font>
      <b/>
      <sz val="14"/>
      <name val="Cambria"/>
      <family val="1"/>
    </font>
    <font>
      <b/>
      <sz val="16"/>
      <name val="Calibri"/>
      <family val="2"/>
    </font>
    <font>
      <b/>
      <sz val="9"/>
      <name val="Calibri"/>
      <family val="2"/>
    </font>
    <font>
      <sz val="11"/>
      <color indexed="10"/>
      <name val="Calibri"/>
      <family val="2"/>
    </font>
    <font>
      <b/>
      <sz val="11"/>
      <name val="Calibri"/>
      <family val="2"/>
    </font>
    <font>
      <b/>
      <i/>
      <sz val="11"/>
      <name val="Calibri"/>
      <family val="2"/>
      <charset val="1"/>
    </font>
    <font>
      <sz val="11"/>
      <name val="Calibri"/>
      <family val="2"/>
      <charset val="1"/>
    </font>
    <font>
      <b/>
      <sz val="18"/>
      <name val="Cambria"/>
      <family val="1"/>
      <charset val="1"/>
    </font>
    <font>
      <sz val="14"/>
      <name val="Calibri"/>
      <family val="2"/>
      <scheme val="minor"/>
    </font>
    <font>
      <sz val="12"/>
      <name val="Calibri"/>
      <family val="2"/>
      <scheme val="minor"/>
    </font>
    <font>
      <sz val="14"/>
      <name val="Cambria"/>
      <family val="1"/>
      <charset val="1"/>
    </font>
    <font>
      <sz val="11"/>
      <name val="Cambria"/>
      <family val="1"/>
      <charset val="1"/>
    </font>
    <font>
      <b/>
      <i/>
      <sz val="10"/>
      <name val="Calibri"/>
      <family val="2"/>
      <scheme val="minor"/>
    </font>
    <font>
      <sz val="12"/>
      <name val="Cambria"/>
      <family val="1"/>
      <charset val="1"/>
    </font>
    <font>
      <b/>
      <sz val="14"/>
      <name val="Cambria"/>
      <family val="1"/>
      <scheme val="major"/>
    </font>
    <font>
      <i/>
      <sz val="11"/>
      <name val="Cambria"/>
      <family val="1"/>
      <charset val="1"/>
    </font>
    <font>
      <b/>
      <sz val="18"/>
      <name val="Cambria"/>
      <family val="1"/>
      <scheme val="major"/>
    </font>
    <font>
      <i/>
      <sz val="10"/>
      <name val="Calibri"/>
      <family val="2"/>
      <scheme val="minor"/>
    </font>
    <font>
      <b/>
      <sz val="10"/>
      <color rgb="FFFF0000"/>
      <name val="Cambria"/>
      <family val="1"/>
      <scheme val="major"/>
    </font>
    <font>
      <sz val="22"/>
      <name val="Calibri"/>
      <family val="2"/>
      <charset val="1"/>
    </font>
    <font>
      <sz val="11"/>
      <name val="Calibri"/>
      <family val="2"/>
    </font>
    <font>
      <sz val="12"/>
      <name val="Calibri"/>
      <family val="2"/>
      <charset val="1"/>
    </font>
    <font>
      <b/>
      <i/>
      <sz val="11"/>
      <name val="Cambria"/>
      <family val="1"/>
      <charset val="1"/>
    </font>
    <font>
      <b/>
      <sz val="11"/>
      <name val="Cambria"/>
      <family val="1"/>
      <charset val="1"/>
    </font>
    <font>
      <b/>
      <sz val="11"/>
      <name val="Calibri"/>
      <family val="2"/>
      <charset val="1"/>
    </font>
    <font>
      <b/>
      <i/>
      <sz val="12"/>
      <name val="Calibri"/>
      <family val="2"/>
      <charset val="1"/>
    </font>
    <font>
      <b/>
      <i/>
      <sz val="10"/>
      <name val="Calibri"/>
      <family val="2"/>
      <charset val="1"/>
    </font>
    <font>
      <b/>
      <i/>
      <sz val="10"/>
      <name val="Cambria"/>
      <family val="1"/>
      <charset val="1"/>
    </font>
    <font>
      <i/>
      <sz val="11"/>
      <name val="Calibri"/>
      <family val="2"/>
      <charset val="1"/>
    </font>
    <font>
      <i/>
      <sz val="12"/>
      <name val="Calibri"/>
      <family val="2"/>
      <charset val="1"/>
    </font>
    <font>
      <sz val="10"/>
      <name val="Calibri"/>
      <family val="2"/>
      <charset val="1"/>
    </font>
  </fonts>
  <fills count="33">
    <fill>
      <patternFill patternType="none"/>
    </fill>
    <fill>
      <patternFill patternType="gray125"/>
    </fill>
    <fill>
      <patternFill patternType="solid">
        <fgColor rgb="FFC3D69B"/>
        <bgColor rgb="FFDDD9C3"/>
      </patternFill>
    </fill>
    <fill>
      <patternFill patternType="solid">
        <fgColor rgb="FFDBEEF4"/>
        <bgColor rgb="FFEBF1DE"/>
      </patternFill>
    </fill>
    <fill>
      <patternFill patternType="solid">
        <fgColor rgb="FF92D05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rgb="FFEEECE1"/>
      </patternFill>
    </fill>
    <fill>
      <patternFill patternType="solid">
        <fgColor theme="0" tint="-0.14999847407452621"/>
        <bgColor rgb="FFFFFFCC"/>
      </patternFill>
    </fill>
    <fill>
      <patternFill patternType="solid">
        <fgColor theme="6" tint="0.59999389629810485"/>
        <bgColor rgb="FFFFFFCC"/>
      </patternFill>
    </fill>
    <fill>
      <patternFill patternType="solid">
        <fgColor theme="6" tint="0.59999389629810485"/>
        <bgColor rgb="FFEEECE1"/>
      </patternFill>
    </fill>
    <fill>
      <patternFill patternType="solid">
        <fgColor theme="6" tint="0.59999389629810485"/>
        <bgColor rgb="FFE6B9B8"/>
      </patternFill>
    </fill>
    <fill>
      <patternFill patternType="solid">
        <fgColor theme="4" tint="0.39997558519241921"/>
        <bgColor indexed="64"/>
      </patternFill>
    </fill>
    <fill>
      <patternFill patternType="solid">
        <fgColor rgb="FFFFFFCC"/>
        <bgColor rgb="FFEEECE1"/>
      </patternFill>
    </fill>
    <fill>
      <patternFill patternType="solid">
        <fgColor rgb="FFFFFFCC"/>
        <bgColor rgb="FFE6B9B8"/>
      </patternFill>
    </fill>
    <fill>
      <patternFill patternType="solid">
        <fgColor theme="3" tint="0.59999389629810485"/>
        <bgColor indexed="64"/>
      </patternFill>
    </fill>
    <fill>
      <patternFill patternType="solid">
        <fgColor rgb="FFCCFFFF"/>
        <bgColor indexed="64"/>
      </patternFill>
    </fill>
    <fill>
      <patternFill patternType="solid">
        <fgColor rgb="FFCCFFFF"/>
        <bgColor rgb="FFE6B9B8"/>
      </patternFill>
    </fill>
    <fill>
      <patternFill patternType="solid">
        <fgColor rgb="FF99FFCC"/>
        <bgColor indexed="64"/>
      </patternFill>
    </fill>
    <fill>
      <patternFill patternType="solid">
        <fgColor rgb="FF99FFCC"/>
        <bgColor rgb="FFE6B9B8"/>
      </patternFill>
    </fill>
    <fill>
      <patternFill patternType="solid">
        <fgColor rgb="FFFFCC99"/>
        <bgColor indexed="64"/>
      </patternFill>
    </fill>
    <fill>
      <patternFill patternType="solid">
        <fgColor rgb="FFFFCC99"/>
        <bgColor rgb="FFE6B9B8"/>
      </patternFill>
    </fill>
    <fill>
      <patternFill patternType="solid">
        <fgColor theme="6" tint="0.59999389629810485"/>
        <bgColor indexed="64"/>
      </patternFill>
    </fill>
    <fill>
      <patternFill patternType="solid">
        <fgColor theme="0" tint="-0.14999847407452621"/>
        <bgColor rgb="FFDDD9C3"/>
      </patternFill>
    </fill>
    <fill>
      <patternFill patternType="solid">
        <fgColor rgb="FFFFFFCC"/>
        <bgColor rgb="FFDDD9C3"/>
      </patternFill>
    </fill>
    <fill>
      <patternFill patternType="solid">
        <fgColor theme="6" tint="0.39997558519241921"/>
        <bgColor indexed="64"/>
      </patternFill>
    </fill>
    <fill>
      <patternFill patternType="solid">
        <fgColor theme="2" tint="-0.249977111117893"/>
        <bgColor indexed="64"/>
      </patternFill>
    </fill>
    <fill>
      <patternFill patternType="solid">
        <fgColor theme="2" tint="-0.249977111117893"/>
        <bgColor rgb="FFE6B9B8"/>
      </patternFill>
    </fill>
    <fill>
      <patternFill patternType="solid">
        <fgColor indexed="22"/>
        <bgColor indexed="64"/>
      </patternFill>
    </fill>
    <fill>
      <patternFill patternType="solid">
        <fgColor theme="2" tint="-9.9978637043366805E-2"/>
        <bgColor indexed="64"/>
      </patternFill>
    </fill>
    <fill>
      <patternFill patternType="solid">
        <fgColor theme="2" tint="-9.9978637043366805E-2"/>
        <bgColor rgb="FFE6B9B8"/>
      </patternFill>
    </fill>
    <fill>
      <patternFill patternType="solid">
        <fgColor rgb="FF92D050"/>
        <bgColor rgb="FFEEECE1"/>
      </patternFill>
    </fill>
  </fills>
  <borders count="7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medium">
        <color auto="1"/>
      </right>
      <top style="thin">
        <color auto="1"/>
      </top>
      <bottom style="medium">
        <color auto="1"/>
      </bottom>
      <diagonal/>
    </border>
    <border>
      <left style="thin">
        <color indexed="64"/>
      </left>
      <right/>
      <top style="medium">
        <color indexed="64"/>
      </top>
      <bottom style="thin">
        <color indexed="64"/>
      </bottom>
      <diagonal/>
    </border>
    <border>
      <left/>
      <right style="thin">
        <color indexed="64"/>
      </right>
      <top/>
      <bottom style="medium">
        <color auto="1"/>
      </bottom>
      <diagonal/>
    </border>
    <border>
      <left style="medium">
        <color auto="1"/>
      </left>
      <right/>
      <top style="thin">
        <color auto="1"/>
      </top>
      <bottom style="thin">
        <color auto="1"/>
      </bottom>
      <diagonal/>
    </border>
    <border>
      <left/>
      <right style="medium">
        <color indexed="64"/>
      </right>
      <top style="thin">
        <color indexed="64"/>
      </top>
      <bottom/>
      <diagonal/>
    </border>
  </borders>
  <cellStyleXfs count="2">
    <xf numFmtId="0" fontId="0" fillId="0" borderId="0"/>
    <xf numFmtId="0" fontId="27" fillId="0" borderId="0"/>
  </cellStyleXfs>
  <cellXfs count="1254">
    <xf numFmtId="0" fontId="0" fillId="0" borderId="0" xfId="0"/>
    <xf numFmtId="0" fontId="1" fillId="0" borderId="0" xfId="0" applyFont="1"/>
    <xf numFmtId="4" fontId="1" fillId="0" borderId="0" xfId="0" applyNumberFormat="1" applyFont="1"/>
    <xf numFmtId="0" fontId="0" fillId="0" borderId="19" xfId="0" applyBorder="1"/>
    <xf numFmtId="0" fontId="11" fillId="0" borderId="0" xfId="0" applyFont="1"/>
    <xf numFmtId="0" fontId="0" fillId="4" borderId="0" xfId="0" applyFill="1"/>
    <xf numFmtId="0" fontId="14" fillId="0" borderId="28" xfId="0" applyFont="1" applyBorder="1" applyAlignment="1">
      <alignment horizontal="center"/>
    </xf>
    <xf numFmtId="0" fontId="13" fillId="0" borderId="28" xfId="0" applyFont="1" applyBorder="1"/>
    <xf numFmtId="0" fontId="0" fillId="0" borderId="28" xfId="0" applyBorder="1"/>
    <xf numFmtId="0" fontId="14" fillId="6" borderId="19" xfId="0" applyFont="1" applyFill="1" applyBorder="1"/>
    <xf numFmtId="0" fontId="15" fillId="6" borderId="24" xfId="0" applyFont="1" applyFill="1" applyBorder="1"/>
    <xf numFmtId="166" fontId="14" fillId="6" borderId="28" xfId="0" applyNumberFormat="1" applyFont="1" applyFill="1" applyBorder="1"/>
    <xf numFmtId="166" fontId="2" fillId="6" borderId="28" xfId="0" applyNumberFormat="1" applyFont="1" applyFill="1" applyBorder="1"/>
    <xf numFmtId="166" fontId="0" fillId="7" borderId="28" xfId="0" applyNumberFormat="1" applyFill="1" applyBorder="1"/>
    <xf numFmtId="166" fontId="14" fillId="7" borderId="32" xfId="0" applyNumberFormat="1" applyFont="1" applyFill="1" applyBorder="1"/>
    <xf numFmtId="0" fontId="1" fillId="7" borderId="19" xfId="0" applyFont="1" applyFill="1" applyBorder="1"/>
    <xf numFmtId="0" fontId="16" fillId="7" borderId="24" xfId="0" applyFont="1" applyFill="1" applyBorder="1"/>
    <xf numFmtId="166" fontId="16" fillId="7" borderId="28" xfId="0" applyNumberFormat="1" applyFont="1" applyFill="1" applyBorder="1"/>
    <xf numFmtId="0" fontId="13" fillId="7" borderId="19" xfId="0" applyFont="1" applyFill="1" applyBorder="1"/>
    <xf numFmtId="0" fontId="18" fillId="0" borderId="0" xfId="0" applyFont="1" applyAlignment="1">
      <alignment horizontal="center" vertical="center"/>
    </xf>
    <xf numFmtId="0" fontId="10" fillId="0" borderId="0" xfId="0" applyFont="1" applyAlignment="1" applyProtection="1">
      <alignment horizontal="center" vertical="center"/>
      <protection locked="0"/>
    </xf>
    <xf numFmtId="0" fontId="9" fillId="0" borderId="0" xfId="0" applyFont="1"/>
    <xf numFmtId="0" fontId="4" fillId="0" borderId="0" xfId="0" applyFont="1" applyAlignment="1">
      <alignment vertical="center" wrapText="1"/>
    </xf>
    <xf numFmtId="0" fontId="17" fillId="0" borderId="0" xfId="0" applyFont="1" applyAlignment="1">
      <alignment horizontal="center" vertical="center" wrapText="1"/>
    </xf>
    <xf numFmtId="0" fontId="20" fillId="0" borderId="0" xfId="0" applyFont="1" applyAlignment="1">
      <alignment horizontal="center" vertical="center"/>
    </xf>
    <xf numFmtId="0" fontId="20" fillId="0" borderId="0" xfId="0" applyFont="1" applyAlignment="1">
      <alignment vertical="center"/>
    </xf>
    <xf numFmtId="164" fontId="0" fillId="0" borderId="0" xfId="0" applyNumberFormat="1"/>
    <xf numFmtId="0" fontId="2" fillId="0" borderId="0" xfId="0" applyFont="1" applyAlignment="1">
      <alignment wrapText="1"/>
    </xf>
    <xf numFmtId="0" fontId="8" fillId="0" borderId="0" xfId="0" applyFont="1" applyAlignment="1">
      <alignment horizontal="center" vertical="center"/>
    </xf>
    <xf numFmtId="0" fontId="1" fillId="0" borderId="2" xfId="0" applyFont="1" applyBorder="1"/>
    <xf numFmtId="4" fontId="1" fillId="0" borderId="2" xfId="0" applyNumberFormat="1" applyFont="1" applyBorder="1"/>
    <xf numFmtId="0" fontId="5" fillId="0" borderId="2" xfId="0" applyFont="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center" wrapText="1"/>
    </xf>
    <xf numFmtId="0" fontId="6" fillId="0" borderId="2" xfId="0" applyFont="1" applyBorder="1"/>
    <xf numFmtId="0" fontId="3" fillId="0" borderId="14" xfId="0" applyFont="1" applyBorder="1"/>
    <xf numFmtId="0" fontId="19" fillId="0" borderId="0" xfId="0" applyFont="1" applyAlignment="1">
      <alignment vertical="center"/>
    </xf>
    <xf numFmtId="0" fontId="22" fillId="0" borderId="0" xfId="0" applyFont="1" applyAlignment="1" applyProtection="1">
      <alignment vertical="center"/>
      <protection locked="0"/>
    </xf>
    <xf numFmtId="0" fontId="25" fillId="0" borderId="0" xfId="0" applyFont="1"/>
    <xf numFmtId="0" fontId="17" fillId="0" borderId="0" xfId="0" applyFont="1" applyAlignment="1">
      <alignment horizontal="center" vertical="center"/>
    </xf>
    <xf numFmtId="44" fontId="0" fillId="0" borderId="19" xfId="0" applyNumberFormat="1" applyBorder="1"/>
    <xf numFmtId="44" fontId="0" fillId="6" borderId="19" xfId="0" applyNumberFormat="1" applyFill="1" applyBorder="1"/>
    <xf numFmtId="44" fontId="0" fillId="4" borderId="19" xfId="0" applyNumberFormat="1" applyFill="1" applyBorder="1"/>
    <xf numFmtId="0" fontId="0" fillId="4" borderId="19" xfId="0" applyFill="1" applyBorder="1"/>
    <xf numFmtId="0" fontId="0" fillId="0" borderId="22" xfId="0" applyBorder="1"/>
    <xf numFmtId="0" fontId="25" fillId="4" borderId="19" xfId="0" applyFont="1" applyFill="1" applyBorder="1"/>
    <xf numFmtId="0" fontId="1" fillId="0" borderId="14" xfId="0" applyFont="1" applyBorder="1"/>
    <xf numFmtId="0" fontId="1" fillId="0" borderId="25" xfId="0" applyFont="1" applyBorder="1"/>
    <xf numFmtId="0" fontId="3" fillId="0" borderId="25" xfId="0" applyFont="1" applyBorder="1"/>
    <xf numFmtId="0" fontId="1" fillId="0" borderId="1" xfId="0" applyFont="1" applyBorder="1"/>
    <xf numFmtId="0" fontId="28" fillId="0" borderId="0" xfId="0" applyFont="1" applyAlignment="1">
      <alignment vertical="center"/>
    </xf>
    <xf numFmtId="4" fontId="7" fillId="0" borderId="0" xfId="0" applyNumberFormat="1" applyFont="1" applyAlignment="1" applyProtection="1">
      <alignment horizontal="center" vertical="top"/>
      <protection hidden="1"/>
    </xf>
    <xf numFmtId="0" fontId="7" fillId="0" borderId="0" xfId="0" applyFont="1" applyAlignment="1" applyProtection="1">
      <alignment horizontal="center" vertical="top"/>
      <protection hidden="1"/>
    </xf>
    <xf numFmtId="0" fontId="33" fillId="16" borderId="33" xfId="0" applyFont="1" applyFill="1" applyBorder="1" applyAlignment="1">
      <alignment horizontal="center"/>
    </xf>
    <xf numFmtId="4" fontId="34" fillId="0" borderId="0" xfId="0" applyNumberFormat="1" applyFont="1"/>
    <xf numFmtId="0" fontId="33" fillId="16" borderId="5" xfId="0" applyFont="1" applyFill="1" applyBorder="1" applyAlignment="1">
      <alignment horizontal="center" wrapText="1"/>
    </xf>
    <xf numFmtId="0" fontId="31" fillId="0" borderId="0" xfId="0" applyFont="1" applyAlignment="1">
      <alignment vertical="center"/>
    </xf>
    <xf numFmtId="0" fontId="1" fillId="0" borderId="28" xfId="0" applyFont="1" applyBorder="1"/>
    <xf numFmtId="0" fontId="14" fillId="0" borderId="19" xfId="0" applyFont="1" applyBorder="1"/>
    <xf numFmtId="0" fontId="14" fillId="7" borderId="19" xfId="0" applyFont="1" applyFill="1" applyBorder="1"/>
    <xf numFmtId="0" fontId="14" fillId="7" borderId="24" xfId="0" applyFont="1" applyFill="1" applyBorder="1"/>
    <xf numFmtId="0" fontId="14" fillId="0" borderId="24" xfId="0" applyFont="1" applyBorder="1"/>
    <xf numFmtId="0" fontId="24" fillId="0" borderId="27" xfId="0" applyFont="1" applyBorder="1" applyAlignment="1" applyProtection="1">
      <alignment vertical="top"/>
      <protection hidden="1"/>
    </xf>
    <xf numFmtId="4" fontId="24" fillId="0" borderId="27" xfId="0" applyNumberFormat="1" applyFont="1" applyBorder="1" applyAlignment="1" applyProtection="1">
      <alignment horizontal="center" vertical="top"/>
      <protection hidden="1"/>
    </xf>
    <xf numFmtId="44" fontId="32" fillId="13" borderId="32" xfId="0" applyNumberFormat="1" applyFont="1" applyFill="1" applyBorder="1" applyAlignment="1">
      <alignment vertical="center"/>
    </xf>
    <xf numFmtId="0" fontId="29" fillId="2" borderId="38" xfId="0" applyFont="1" applyFill="1" applyBorder="1" applyAlignment="1">
      <alignment vertical="center"/>
    </xf>
    <xf numFmtId="0" fontId="31" fillId="0" borderId="0" xfId="0" applyFont="1" applyAlignment="1" applyProtection="1">
      <alignment vertical="center" wrapText="1"/>
      <protection hidden="1"/>
    </xf>
    <xf numFmtId="49" fontId="37" fillId="0" borderId="0" xfId="0" applyNumberFormat="1" applyFont="1" applyAlignment="1" applyProtection="1">
      <alignment vertical="center"/>
      <protection locked="0"/>
    </xf>
    <xf numFmtId="0" fontId="37" fillId="0" borderId="0" xfId="0" applyFont="1" applyAlignment="1" applyProtection="1">
      <alignment vertical="center"/>
      <protection locked="0"/>
    </xf>
    <xf numFmtId="0" fontId="13" fillId="0" borderId="0" xfId="0" applyFont="1"/>
    <xf numFmtId="166" fontId="31" fillId="16" borderId="32" xfId="0" applyNumberFormat="1" applyFont="1" applyFill="1" applyBorder="1" applyAlignment="1">
      <alignment vertical="center"/>
    </xf>
    <xf numFmtId="0" fontId="23" fillId="0" borderId="0" xfId="0" applyFont="1" applyAlignment="1">
      <alignment vertical="center"/>
    </xf>
    <xf numFmtId="0" fontId="17" fillId="0" borderId="0" xfId="0" applyFont="1" applyAlignment="1">
      <alignment vertical="center"/>
    </xf>
    <xf numFmtId="166" fontId="13" fillId="7" borderId="28" xfId="0" applyNumberFormat="1" applyFont="1" applyFill="1" applyBorder="1"/>
    <xf numFmtId="0" fontId="29" fillId="0" borderId="0" xfId="0" applyFont="1" applyAlignment="1">
      <alignment horizontal="center" vertical="center"/>
    </xf>
    <xf numFmtId="0" fontId="29" fillId="2" borderId="36" xfId="0" applyFont="1" applyFill="1" applyBorder="1" applyAlignment="1">
      <alignment vertical="center"/>
    </xf>
    <xf numFmtId="0" fontId="24" fillId="0" borderId="0" xfId="0" applyFont="1" applyAlignment="1" applyProtection="1">
      <alignment horizontal="center" vertical="top"/>
      <protection hidden="1"/>
    </xf>
    <xf numFmtId="4" fontId="43" fillId="0" borderId="0" xfId="0" applyNumberFormat="1" applyFont="1"/>
    <xf numFmtId="166" fontId="36" fillId="7" borderId="32" xfId="0" applyNumberFormat="1" applyFont="1" applyFill="1" applyBorder="1"/>
    <xf numFmtId="49" fontId="38" fillId="0" borderId="0" xfId="0" applyNumberFormat="1" applyFont="1" applyAlignment="1" applyProtection="1">
      <alignment vertical="center" wrapText="1"/>
      <protection locked="0"/>
    </xf>
    <xf numFmtId="0" fontId="14" fillId="7" borderId="33" xfId="0" applyFont="1" applyFill="1" applyBorder="1" applyAlignment="1">
      <alignment horizontal="center" vertical="center" wrapText="1"/>
    </xf>
    <xf numFmtId="0" fontId="33" fillId="16" borderId="33" xfId="0" applyFont="1" applyFill="1" applyBorder="1" applyAlignment="1">
      <alignment horizontal="center" wrapText="1"/>
    </xf>
    <xf numFmtId="0" fontId="1" fillId="5" borderId="16" xfId="0" applyFont="1" applyFill="1" applyBorder="1" applyProtection="1">
      <protection locked="0"/>
    </xf>
    <xf numFmtId="0" fontId="1" fillId="5" borderId="19" xfId="0" applyFont="1" applyFill="1" applyBorder="1" applyProtection="1">
      <protection locked="0"/>
    </xf>
    <xf numFmtId="0" fontId="40" fillId="5" borderId="19" xfId="0" applyFont="1" applyFill="1" applyBorder="1" applyAlignment="1" applyProtection="1">
      <alignment horizontal="center"/>
      <protection locked="0"/>
    </xf>
    <xf numFmtId="0" fontId="14" fillId="0" borderId="0" xfId="0" applyFont="1"/>
    <xf numFmtId="0" fontId="13" fillId="0" borderId="0" xfId="0" applyFont="1" applyAlignment="1" applyProtection="1">
      <alignment horizontal="center"/>
      <protection locked="0"/>
    </xf>
    <xf numFmtId="0" fontId="14" fillId="0" borderId="0" xfId="0" applyFont="1" applyAlignment="1">
      <alignment horizontal="center"/>
    </xf>
    <xf numFmtId="0" fontId="40" fillId="0" borderId="0" xfId="0" applyFont="1" applyAlignment="1">
      <alignment horizontal="center"/>
    </xf>
    <xf numFmtId="0" fontId="14" fillId="0" borderId="0" xfId="0" applyFont="1" applyAlignment="1">
      <alignment wrapText="1"/>
    </xf>
    <xf numFmtId="0" fontId="40" fillId="5" borderId="19" xfId="0" applyFont="1" applyFill="1" applyBorder="1" applyProtection="1">
      <protection locked="0"/>
    </xf>
    <xf numFmtId="0" fontId="40" fillId="5" borderId="16" xfId="0" applyFont="1" applyFill="1" applyBorder="1" applyAlignment="1" applyProtection="1">
      <alignment horizontal="center"/>
      <protection locked="0"/>
    </xf>
    <xf numFmtId="0" fontId="39" fillId="15" borderId="16" xfId="0" applyFont="1" applyFill="1" applyBorder="1" applyAlignment="1" applyProtection="1">
      <alignment vertical="center" wrapText="1"/>
      <protection locked="0"/>
    </xf>
    <xf numFmtId="0" fontId="29" fillId="0" borderId="0" xfId="0" applyFont="1" applyAlignment="1" applyProtection="1">
      <alignment vertical="center" wrapText="1"/>
      <protection locked="0"/>
    </xf>
    <xf numFmtId="0" fontId="50" fillId="0" borderId="0" xfId="0" applyFont="1" applyAlignment="1">
      <alignment horizontal="center"/>
    </xf>
    <xf numFmtId="0" fontId="49" fillId="18" borderId="19" xfId="0" applyFont="1" applyFill="1" applyBorder="1" applyAlignment="1">
      <alignment horizontal="center" vertical="center"/>
    </xf>
    <xf numFmtId="0" fontId="49" fillId="20" borderId="19" xfId="0" applyFont="1" applyFill="1" applyBorder="1" applyAlignment="1">
      <alignment horizontal="center" vertical="center"/>
    </xf>
    <xf numFmtId="0" fontId="49" fillId="22" borderId="19" xfId="0" applyFont="1" applyFill="1" applyBorder="1" applyAlignment="1">
      <alignment horizontal="center" vertical="center"/>
    </xf>
    <xf numFmtId="44" fontId="40" fillId="0" borderId="0" xfId="0" applyNumberFormat="1" applyFont="1"/>
    <xf numFmtId="0" fontId="40" fillId="5" borderId="13" xfId="0" applyFont="1" applyFill="1" applyBorder="1" applyAlignment="1" applyProtection="1">
      <alignment horizontal="center"/>
      <protection locked="0"/>
    </xf>
    <xf numFmtId="0" fontId="40" fillId="5" borderId="13" xfId="0" applyFont="1" applyFill="1" applyBorder="1" applyProtection="1">
      <protection locked="0"/>
    </xf>
    <xf numFmtId="0" fontId="14" fillId="0" borderId="14" xfId="0" applyFont="1" applyBorder="1"/>
    <xf numFmtId="0" fontId="14" fillId="0" borderId="25" xfId="0" applyFont="1" applyBorder="1"/>
    <xf numFmtId="44" fontId="40" fillId="6" borderId="42" xfId="0" applyNumberFormat="1" applyFont="1" applyFill="1" applyBorder="1"/>
    <xf numFmtId="0" fontId="48" fillId="0" borderId="14" xfId="0" applyFont="1" applyBorder="1" applyAlignment="1">
      <alignment horizontal="center" wrapText="1"/>
    </xf>
    <xf numFmtId="0" fontId="47" fillId="0" borderId="0" xfId="0" applyFont="1" applyAlignment="1">
      <alignment horizontal="center" wrapText="1"/>
    </xf>
    <xf numFmtId="44" fontId="40" fillId="0" borderId="0" xfId="0" applyNumberFormat="1" applyFont="1" applyAlignment="1">
      <alignment horizontal="center"/>
    </xf>
    <xf numFmtId="44" fontId="13" fillId="5" borderId="19" xfId="0" applyNumberFormat="1" applyFont="1" applyFill="1" applyBorder="1" applyProtection="1">
      <protection locked="0"/>
    </xf>
    <xf numFmtId="44" fontId="13" fillId="5" borderId="13" xfId="0" applyNumberFormat="1" applyFont="1" applyFill="1" applyBorder="1" applyProtection="1">
      <protection locked="0"/>
    </xf>
    <xf numFmtId="0" fontId="13" fillId="19" borderId="16" xfId="0" applyFont="1" applyFill="1" applyBorder="1" applyAlignment="1">
      <alignment horizontal="center"/>
    </xf>
    <xf numFmtId="0" fontId="13" fillId="19" borderId="19" xfId="0" applyFont="1" applyFill="1" applyBorder="1" applyAlignment="1">
      <alignment horizontal="center"/>
    </xf>
    <xf numFmtId="0" fontId="13" fillId="19" borderId="13" xfId="0" applyFont="1" applyFill="1" applyBorder="1" applyAlignment="1">
      <alignment horizontal="center"/>
    </xf>
    <xf numFmtId="0" fontId="13" fillId="17" borderId="16" xfId="0" applyFont="1" applyFill="1" applyBorder="1" applyAlignment="1">
      <alignment horizontal="center"/>
    </xf>
    <xf numFmtId="0" fontId="13" fillId="17" borderId="19" xfId="0" applyFont="1" applyFill="1" applyBorder="1" applyAlignment="1">
      <alignment horizontal="center"/>
    </xf>
    <xf numFmtId="0" fontId="13" fillId="17" borderId="13" xfId="0" applyFont="1" applyFill="1" applyBorder="1" applyAlignment="1">
      <alignment horizontal="center"/>
    </xf>
    <xf numFmtId="0" fontId="14" fillId="19" borderId="40" xfId="0" applyFont="1" applyFill="1" applyBorder="1"/>
    <xf numFmtId="44" fontId="13" fillId="5" borderId="16" xfId="0" applyNumberFormat="1" applyFont="1" applyFill="1" applyBorder="1" applyProtection="1">
      <protection locked="0"/>
    </xf>
    <xf numFmtId="0" fontId="14" fillId="19" borderId="11" xfId="0" applyFont="1" applyFill="1" applyBorder="1" applyAlignment="1">
      <alignment vertical="center" wrapText="1"/>
    </xf>
    <xf numFmtId="0" fontId="14" fillId="19" borderId="12" xfId="0" applyFont="1" applyFill="1" applyBorder="1" applyAlignment="1">
      <alignment horizontal="center" vertical="center" wrapText="1"/>
    </xf>
    <xf numFmtId="0" fontId="14" fillId="19" borderId="12" xfId="0" applyFont="1" applyFill="1" applyBorder="1" applyAlignment="1">
      <alignment vertical="center" wrapText="1"/>
    </xf>
    <xf numFmtId="0" fontId="45" fillId="19" borderId="13" xfId="0" applyFont="1" applyFill="1" applyBorder="1" applyAlignment="1">
      <alignment horizontal="center" vertical="center" wrapText="1"/>
    </xf>
    <xf numFmtId="0" fontId="14" fillId="19" borderId="40" xfId="0" applyFont="1" applyFill="1" applyBorder="1" applyAlignment="1">
      <alignment wrapText="1"/>
    </xf>
    <xf numFmtId="0" fontId="14" fillId="19" borderId="36" xfId="0" applyFont="1" applyFill="1" applyBorder="1"/>
    <xf numFmtId="0" fontId="14" fillId="17" borderId="40" xfId="0" applyFont="1" applyFill="1" applyBorder="1"/>
    <xf numFmtId="0" fontId="14" fillId="17" borderId="11" xfId="0" applyFont="1" applyFill="1" applyBorder="1" applyAlignment="1">
      <alignment vertical="center" wrapText="1"/>
    </xf>
    <xf numFmtId="0" fontId="14" fillId="17" borderId="12" xfId="0" applyFont="1" applyFill="1" applyBorder="1" applyAlignment="1">
      <alignment horizontal="center" vertical="center" wrapText="1"/>
    </xf>
    <xf numFmtId="0" fontId="14" fillId="17" borderId="12" xfId="0" applyFont="1" applyFill="1" applyBorder="1" applyAlignment="1">
      <alignment vertical="center" wrapText="1"/>
    </xf>
    <xf numFmtId="0" fontId="14" fillId="17" borderId="5" xfId="0" applyFont="1" applyFill="1" applyBorder="1" applyAlignment="1">
      <alignment vertical="center" wrapText="1"/>
    </xf>
    <xf numFmtId="0" fontId="45" fillId="17" borderId="13" xfId="0" applyFont="1" applyFill="1" applyBorder="1" applyAlignment="1">
      <alignment horizontal="center" vertical="center" wrapText="1"/>
    </xf>
    <xf numFmtId="0" fontId="35" fillId="17" borderId="36" xfId="0" applyFont="1" applyFill="1" applyBorder="1"/>
    <xf numFmtId="0" fontId="14" fillId="17" borderId="40" xfId="0" applyFont="1" applyFill="1" applyBorder="1" applyAlignment="1">
      <alignment wrapText="1"/>
    </xf>
    <xf numFmtId="0" fontId="14" fillId="17" borderId="36" xfId="0" applyFont="1" applyFill="1" applyBorder="1"/>
    <xf numFmtId="0" fontId="30" fillId="0" borderId="0" xfId="0" applyFont="1" applyAlignment="1">
      <alignment horizontal="center" vertical="center"/>
    </xf>
    <xf numFmtId="0" fontId="14" fillId="0" borderId="14" xfId="0" applyFont="1" applyBorder="1" applyAlignment="1">
      <alignment horizontal="center" vertical="center" wrapText="1"/>
    </xf>
    <xf numFmtId="0" fontId="14" fillId="0" borderId="0" xfId="0" applyFont="1" applyAlignment="1">
      <alignment horizontal="center" vertical="center" wrapText="1"/>
    </xf>
    <xf numFmtId="44" fontId="40" fillId="0" borderId="0" xfId="0" applyNumberFormat="1" applyFont="1" applyAlignment="1">
      <alignment horizontal="center" vertical="center"/>
    </xf>
    <xf numFmtId="0" fontId="45" fillId="0" borderId="0" xfId="0" applyFont="1" applyAlignment="1">
      <alignment horizontal="center" vertical="center" wrapText="1"/>
    </xf>
    <xf numFmtId="0" fontId="14" fillId="21" borderId="40" xfId="0" applyFont="1" applyFill="1" applyBorder="1"/>
    <xf numFmtId="0" fontId="14" fillId="21" borderId="11" xfId="0" applyFont="1" applyFill="1" applyBorder="1" applyAlignment="1">
      <alignment vertical="center" wrapText="1"/>
    </xf>
    <xf numFmtId="0" fontId="14" fillId="21" borderId="12" xfId="0" applyFont="1" applyFill="1" applyBorder="1" applyAlignment="1">
      <alignment horizontal="center" vertical="center" wrapText="1"/>
    </xf>
    <xf numFmtId="0" fontId="14" fillId="21" borderId="12" xfId="0" applyFont="1" applyFill="1" applyBorder="1" applyAlignment="1">
      <alignment vertical="center" wrapText="1"/>
    </xf>
    <xf numFmtId="0" fontId="14" fillId="21" borderId="5" xfId="0" applyFont="1" applyFill="1" applyBorder="1" applyAlignment="1">
      <alignment vertical="center" wrapText="1"/>
    </xf>
    <xf numFmtId="0" fontId="45" fillId="21" borderId="13" xfId="0" applyFont="1" applyFill="1" applyBorder="1" applyAlignment="1">
      <alignment horizontal="center" vertical="center" wrapText="1"/>
    </xf>
    <xf numFmtId="0" fontId="13" fillId="21" borderId="16" xfId="0" applyFont="1" applyFill="1" applyBorder="1" applyAlignment="1">
      <alignment horizontal="center"/>
    </xf>
    <xf numFmtId="0" fontId="13" fillId="21" borderId="19" xfId="0" applyFont="1" applyFill="1" applyBorder="1" applyAlignment="1">
      <alignment horizontal="center"/>
    </xf>
    <xf numFmtId="0" fontId="13" fillId="21" borderId="13" xfId="0" applyFont="1" applyFill="1" applyBorder="1" applyAlignment="1">
      <alignment horizontal="center"/>
    </xf>
    <xf numFmtId="0" fontId="14" fillId="21" borderId="36" xfId="0" applyFont="1" applyFill="1" applyBorder="1"/>
    <xf numFmtId="0" fontId="14" fillId="21" borderId="40" xfId="0" applyFont="1" applyFill="1" applyBorder="1" applyAlignment="1">
      <alignment wrapText="1"/>
    </xf>
    <xf numFmtId="0" fontId="13" fillId="5" borderId="24" xfId="0" applyFont="1" applyFill="1" applyBorder="1" applyProtection="1">
      <protection locked="0"/>
    </xf>
    <xf numFmtId="166" fontId="13" fillId="5" borderId="28" xfId="0" applyNumberFormat="1" applyFont="1" applyFill="1" applyBorder="1" applyProtection="1">
      <protection locked="0"/>
    </xf>
    <xf numFmtId="0" fontId="13" fillId="7" borderId="19" xfId="0" applyFont="1" applyFill="1" applyBorder="1" applyProtection="1">
      <protection locked="0"/>
    </xf>
    <xf numFmtId="0" fontId="17" fillId="0" borderId="0" xfId="0" applyFont="1" applyAlignment="1">
      <alignment vertical="center" wrapText="1"/>
    </xf>
    <xf numFmtId="4" fontId="17" fillId="0" borderId="0" xfId="0" applyNumberFormat="1" applyFont="1" applyAlignment="1">
      <alignment horizontal="center" vertical="center" wrapText="1"/>
    </xf>
    <xf numFmtId="0" fontId="26" fillId="0" borderId="0" xfId="0" applyFont="1" applyAlignment="1">
      <alignment horizontal="left" vertical="center"/>
    </xf>
    <xf numFmtId="0" fontId="29" fillId="0" borderId="14" xfId="0" applyFont="1" applyBorder="1" applyAlignment="1">
      <alignment horizontal="center" vertical="center"/>
    </xf>
    <xf numFmtId="0" fontId="17" fillId="0" borderId="0" xfId="0" applyFont="1" applyAlignment="1">
      <alignment horizontal="left" vertical="center"/>
    </xf>
    <xf numFmtId="49" fontId="42" fillId="0" borderId="0" xfId="0" applyNumberFormat="1" applyFont="1" applyAlignment="1" applyProtection="1">
      <alignment horizontal="left" vertical="center"/>
      <protection locked="0"/>
    </xf>
    <xf numFmtId="166" fontId="1" fillId="0" borderId="0" xfId="0" applyNumberFormat="1" applyFont="1"/>
    <xf numFmtId="166" fontId="51" fillId="5" borderId="19" xfId="0" applyNumberFormat="1" applyFont="1" applyFill="1" applyBorder="1" applyProtection="1">
      <protection locked="0"/>
    </xf>
    <xf numFmtId="166" fontId="40" fillId="5" borderId="19" xfId="0" applyNumberFormat="1" applyFont="1" applyFill="1" applyBorder="1" applyProtection="1">
      <protection locked="0"/>
    </xf>
    <xf numFmtId="14" fontId="40" fillId="5" borderId="19" xfId="0" applyNumberFormat="1" applyFont="1" applyFill="1" applyBorder="1" applyProtection="1">
      <protection locked="0"/>
    </xf>
    <xf numFmtId="41" fontId="51" fillId="5" borderId="19" xfId="0" applyNumberFormat="1" applyFont="1" applyFill="1" applyBorder="1" applyAlignment="1" applyProtection="1">
      <alignment horizontal="center" wrapText="1"/>
      <protection locked="0"/>
    </xf>
    <xf numFmtId="0" fontId="40" fillId="5" borderId="19" xfId="0" applyFont="1" applyFill="1" applyBorder="1" applyAlignment="1" applyProtection="1">
      <alignment wrapText="1"/>
      <protection locked="0"/>
    </xf>
    <xf numFmtId="166" fontId="40" fillId="5" borderId="18" xfId="0" applyNumberFormat="1" applyFont="1" applyFill="1" applyBorder="1" applyProtection="1">
      <protection locked="0"/>
    </xf>
    <xf numFmtId="0" fontId="40" fillId="5" borderId="16" xfId="0" applyFont="1" applyFill="1" applyBorder="1" applyProtection="1">
      <protection locked="0"/>
    </xf>
    <xf numFmtId="0" fontId="40" fillId="5" borderId="19" xfId="0" applyFont="1" applyFill="1" applyBorder="1" applyAlignment="1" applyProtection="1">
      <alignment vertical="center"/>
      <protection locked="0"/>
    </xf>
    <xf numFmtId="166" fontId="40" fillId="5" borderId="24" xfId="0" applyNumberFormat="1" applyFont="1" applyFill="1" applyBorder="1" applyProtection="1">
      <protection locked="0"/>
    </xf>
    <xf numFmtId="166" fontId="51" fillId="5" borderId="22" xfId="0" applyNumberFormat="1" applyFont="1" applyFill="1" applyBorder="1" applyProtection="1">
      <protection locked="0"/>
    </xf>
    <xf numFmtId="0" fontId="40" fillId="5" borderId="22" xfId="0" applyFont="1" applyFill="1" applyBorder="1" applyProtection="1">
      <protection locked="0"/>
    </xf>
    <xf numFmtId="14" fontId="40" fillId="5" borderId="22" xfId="0" applyNumberFormat="1" applyFont="1" applyFill="1" applyBorder="1" applyProtection="1">
      <protection locked="0"/>
    </xf>
    <xf numFmtId="41" fontId="51" fillId="5" borderId="22" xfId="0" applyNumberFormat="1" applyFont="1" applyFill="1" applyBorder="1" applyAlignment="1" applyProtection="1">
      <alignment horizontal="center" wrapText="1"/>
      <protection locked="0"/>
    </xf>
    <xf numFmtId="166" fontId="40" fillId="5" borderId="16" xfId="0" applyNumberFormat="1" applyFont="1" applyFill="1" applyBorder="1" applyProtection="1">
      <protection locked="0"/>
    </xf>
    <xf numFmtId="0" fontId="46" fillId="17" borderId="5" xfId="0" applyFont="1" applyFill="1" applyBorder="1" applyAlignment="1">
      <alignment vertical="center"/>
    </xf>
    <xf numFmtId="0" fontId="40" fillId="5" borderId="46" xfId="0" applyFont="1" applyFill="1" applyBorder="1" applyProtection="1">
      <protection locked="0"/>
    </xf>
    <xf numFmtId="0" fontId="40" fillId="5" borderId="46" xfId="0" applyFont="1" applyFill="1" applyBorder="1" applyAlignment="1" applyProtection="1">
      <alignment horizontal="center" vertical="center"/>
      <protection locked="0"/>
    </xf>
    <xf numFmtId="41" fontId="51" fillId="5" borderId="20" xfId="0" applyNumberFormat="1" applyFont="1" applyFill="1" applyBorder="1" applyProtection="1">
      <protection locked="0"/>
    </xf>
    <xf numFmtId="0" fontId="40" fillId="5" borderId="48" xfId="0" applyFont="1" applyFill="1" applyBorder="1" applyProtection="1">
      <protection locked="0"/>
    </xf>
    <xf numFmtId="0" fontId="46" fillId="17" borderId="4" xfId="0" applyFont="1" applyFill="1" applyBorder="1" applyAlignment="1">
      <alignment horizontal="center" vertical="center" wrapText="1"/>
    </xf>
    <xf numFmtId="0" fontId="46" fillId="17" borderId="12" xfId="0" applyFont="1" applyFill="1" applyBorder="1" applyAlignment="1">
      <alignment horizontal="center" vertical="center"/>
    </xf>
    <xf numFmtId="0" fontId="46" fillId="17" borderId="5" xfId="0" applyFont="1" applyFill="1" applyBorder="1" applyAlignment="1">
      <alignment horizontal="center" vertical="center"/>
    </xf>
    <xf numFmtId="166" fontId="51" fillId="5" borderId="52" xfId="0" applyNumberFormat="1" applyFont="1" applyFill="1" applyBorder="1" applyAlignment="1" applyProtection="1">
      <alignment horizontal="center" vertical="center"/>
      <protection locked="0"/>
    </xf>
    <xf numFmtId="166" fontId="51" fillId="5" borderId="52" xfId="0" applyNumberFormat="1" applyFont="1" applyFill="1" applyBorder="1" applyProtection="1">
      <protection locked="0"/>
    </xf>
    <xf numFmtId="0" fontId="40" fillId="5" borderId="53" xfId="0" applyFont="1" applyFill="1" applyBorder="1" applyAlignment="1" applyProtection="1">
      <alignment horizontal="center" vertical="center"/>
      <protection locked="0"/>
    </xf>
    <xf numFmtId="14" fontId="40" fillId="5" borderId="52" xfId="0" applyNumberFormat="1" applyFont="1" applyFill="1" applyBorder="1" applyAlignment="1" applyProtection="1">
      <alignment horizontal="center" vertical="center"/>
      <protection locked="0"/>
    </xf>
    <xf numFmtId="0" fontId="40" fillId="5" borderId="53" xfId="0" applyFont="1" applyFill="1" applyBorder="1" applyAlignment="1" applyProtection="1">
      <alignment horizontal="center"/>
      <protection locked="0"/>
    </xf>
    <xf numFmtId="166" fontId="40" fillId="6" borderId="19" xfId="0" applyNumberFormat="1" applyFont="1" applyFill="1" applyBorder="1"/>
    <xf numFmtId="166" fontId="40" fillId="6" borderId="24" xfId="0" applyNumberFormat="1" applyFont="1" applyFill="1" applyBorder="1"/>
    <xf numFmtId="166" fontId="46" fillId="6" borderId="19" xfId="0" applyNumberFormat="1" applyFont="1" applyFill="1" applyBorder="1"/>
    <xf numFmtId="166" fontId="46" fillId="6" borderId="24" xfId="0" applyNumberFormat="1" applyFont="1" applyFill="1" applyBorder="1"/>
    <xf numFmtId="0" fontId="40" fillId="17" borderId="19" xfId="0" applyFont="1" applyFill="1" applyBorder="1" applyAlignment="1">
      <alignment vertical="center" wrapText="1"/>
    </xf>
    <xf numFmtId="0" fontId="40" fillId="17" borderId="24" xfId="0" applyFont="1" applyFill="1" applyBorder="1" applyAlignment="1">
      <alignment vertical="center" wrapText="1"/>
    </xf>
    <xf numFmtId="0" fontId="46" fillId="17" borderId="4" xfId="0" applyFont="1" applyFill="1" applyBorder="1" applyAlignment="1">
      <alignment wrapText="1"/>
    </xf>
    <xf numFmtId="0" fontId="46" fillId="17" borderId="12" xfId="0" applyFont="1" applyFill="1" applyBorder="1" applyAlignment="1">
      <alignment wrapText="1"/>
    </xf>
    <xf numFmtId="0" fontId="46" fillId="17" borderId="11" xfId="0" applyFont="1" applyFill="1" applyBorder="1" applyAlignment="1">
      <alignment vertical="center" wrapText="1"/>
    </xf>
    <xf numFmtId="0" fontId="46" fillId="17" borderId="57" xfId="0" applyFont="1" applyFill="1" applyBorder="1" applyAlignment="1">
      <alignment vertical="center" wrapText="1"/>
    </xf>
    <xf numFmtId="166" fontId="51" fillId="5" borderId="16" xfId="0" applyNumberFormat="1" applyFont="1" applyFill="1" applyBorder="1" applyProtection="1">
      <protection locked="0"/>
    </xf>
    <xf numFmtId="166" fontId="40" fillId="6" borderId="16" xfId="0" applyNumberFormat="1" applyFont="1" applyFill="1" applyBorder="1"/>
    <xf numFmtId="166" fontId="40" fillId="6" borderId="18" xfId="0" applyNumberFormat="1" applyFont="1" applyFill="1" applyBorder="1"/>
    <xf numFmtId="166" fontId="46" fillId="6" borderId="16" xfId="0" applyNumberFormat="1" applyFont="1" applyFill="1" applyBorder="1"/>
    <xf numFmtId="166" fontId="46" fillId="6" borderId="18" xfId="0" applyNumberFormat="1" applyFont="1" applyFill="1" applyBorder="1"/>
    <xf numFmtId="0" fontId="45" fillId="17" borderId="13" xfId="0" applyFont="1" applyFill="1" applyBorder="1" applyAlignment="1">
      <alignment horizontal="center" vertical="center"/>
    </xf>
    <xf numFmtId="0" fontId="45" fillId="17" borderId="44" xfId="0" applyFont="1" applyFill="1" applyBorder="1" applyAlignment="1">
      <alignment horizontal="center" vertical="center"/>
    </xf>
    <xf numFmtId="0" fontId="45" fillId="17" borderId="9" xfId="0" applyFont="1" applyFill="1" applyBorder="1" applyAlignment="1">
      <alignment horizontal="center" vertical="center"/>
    </xf>
    <xf numFmtId="166" fontId="51" fillId="5" borderId="61" xfId="0" applyNumberFormat="1" applyFont="1" applyFill="1" applyBorder="1" applyAlignment="1" applyProtection="1">
      <alignment horizontal="center" vertical="center"/>
      <protection locked="0"/>
    </xf>
    <xf numFmtId="0" fontId="40" fillId="5" borderId="58" xfId="0" applyFont="1" applyFill="1" applyBorder="1" applyProtection="1">
      <protection locked="0"/>
    </xf>
    <xf numFmtId="14" fontId="40" fillId="5" borderId="16" xfId="0" applyNumberFormat="1" applyFont="1" applyFill="1" applyBorder="1" applyProtection="1">
      <protection locked="0"/>
    </xf>
    <xf numFmtId="166" fontId="40" fillId="5" borderId="60" xfId="0" applyNumberFormat="1" applyFont="1" applyFill="1" applyBorder="1" applyProtection="1">
      <protection locked="0"/>
    </xf>
    <xf numFmtId="167" fontId="51" fillId="5" borderId="50" xfId="0" applyNumberFormat="1" applyFont="1" applyFill="1" applyBorder="1" applyProtection="1">
      <protection locked="0"/>
    </xf>
    <xf numFmtId="14" fontId="51" fillId="5" borderId="16" xfId="0" applyNumberFormat="1" applyFont="1" applyFill="1" applyBorder="1" applyProtection="1">
      <protection locked="0"/>
    </xf>
    <xf numFmtId="41" fontId="51" fillId="5" borderId="16" xfId="0" applyNumberFormat="1" applyFont="1" applyFill="1" applyBorder="1" applyAlignment="1" applyProtection="1">
      <alignment horizontal="center" wrapText="1"/>
      <protection locked="0"/>
    </xf>
    <xf numFmtId="0" fontId="40" fillId="5" borderId="16" xfId="0" applyFont="1" applyFill="1" applyBorder="1" applyAlignment="1" applyProtection="1">
      <alignment wrapText="1"/>
      <protection locked="0"/>
    </xf>
    <xf numFmtId="0" fontId="46" fillId="17" borderId="62" xfId="0" applyFont="1" applyFill="1" applyBorder="1" applyAlignment="1">
      <alignment vertical="center"/>
    </xf>
    <xf numFmtId="0" fontId="46" fillId="17" borderId="12" xfId="0" applyFont="1" applyFill="1" applyBorder="1" applyAlignment="1">
      <alignment vertical="center"/>
    </xf>
    <xf numFmtId="0" fontId="46" fillId="17" borderId="12" xfId="0" applyFont="1" applyFill="1" applyBorder="1" applyAlignment="1">
      <alignment vertical="center" wrapText="1"/>
    </xf>
    <xf numFmtId="0" fontId="46" fillId="17" borderId="5" xfId="0" applyFont="1" applyFill="1" applyBorder="1" applyAlignment="1">
      <alignment vertical="center" wrapText="1"/>
    </xf>
    <xf numFmtId="0" fontId="40" fillId="5" borderId="39" xfId="0" applyFont="1" applyFill="1" applyBorder="1" applyAlignment="1" applyProtection="1">
      <alignment horizontal="center" vertical="center" wrapText="1"/>
      <protection locked="0"/>
    </xf>
    <xf numFmtId="0" fontId="40" fillId="6" borderId="60" xfId="0" applyFont="1" applyFill="1" applyBorder="1"/>
    <xf numFmtId="0" fontId="40" fillId="5" borderId="53" xfId="0" applyFont="1" applyFill="1" applyBorder="1" applyAlignment="1" applyProtection="1">
      <alignment horizontal="left" vertical="center"/>
      <protection locked="0"/>
    </xf>
    <xf numFmtId="4" fontId="24" fillId="0" borderId="27" xfId="0" applyNumberFormat="1" applyFont="1" applyBorder="1" applyAlignment="1" applyProtection="1">
      <alignment horizontal="center" vertical="top" wrapText="1"/>
      <protection hidden="1"/>
    </xf>
    <xf numFmtId="166" fontId="46" fillId="6" borderId="26" xfId="0" applyNumberFormat="1" applyFont="1" applyFill="1" applyBorder="1" applyAlignment="1">
      <alignment horizontal="center" vertical="center"/>
    </xf>
    <xf numFmtId="0" fontId="46" fillId="17" borderId="27" xfId="0" applyFont="1" applyFill="1" applyBorder="1" applyAlignment="1">
      <alignment wrapText="1"/>
    </xf>
    <xf numFmtId="0" fontId="17" fillId="0" borderId="14" xfId="0" applyFont="1" applyBorder="1" applyAlignment="1">
      <alignment horizontal="center" vertical="center"/>
    </xf>
    <xf numFmtId="0" fontId="10" fillId="0" borderId="25" xfId="0" applyFont="1" applyBorder="1" applyAlignment="1" applyProtection="1">
      <alignment horizontal="center" vertical="center"/>
      <protection locked="0"/>
    </xf>
    <xf numFmtId="0" fontId="0" fillId="0" borderId="25" xfId="0" applyBorder="1" applyAlignment="1">
      <alignment horizontal="center" vertical="center"/>
    </xf>
    <xf numFmtId="166" fontId="40" fillId="5" borderId="22" xfId="0" applyNumberFormat="1" applyFont="1" applyFill="1" applyBorder="1" applyProtection="1">
      <protection locked="0"/>
    </xf>
    <xf numFmtId="166" fontId="40" fillId="6" borderId="22" xfId="0" applyNumberFormat="1" applyFont="1" applyFill="1" applyBorder="1"/>
    <xf numFmtId="166" fontId="40" fillId="6" borderId="51" xfId="0" applyNumberFormat="1" applyFont="1" applyFill="1" applyBorder="1"/>
    <xf numFmtId="166" fontId="46" fillId="6" borderId="22" xfId="0" applyNumberFormat="1" applyFont="1" applyFill="1" applyBorder="1"/>
    <xf numFmtId="166" fontId="46" fillId="6" borderId="51" xfId="0" applyNumberFormat="1" applyFont="1" applyFill="1" applyBorder="1"/>
    <xf numFmtId="0" fontId="1" fillId="5" borderId="22" xfId="0" applyFont="1" applyFill="1" applyBorder="1" applyProtection="1">
      <protection locked="0"/>
    </xf>
    <xf numFmtId="166" fontId="14" fillId="6" borderId="41" xfId="0" applyNumberFormat="1" applyFont="1" applyFill="1" applyBorder="1"/>
    <xf numFmtId="0" fontId="1" fillId="6" borderId="41" xfId="0" applyFont="1" applyFill="1" applyBorder="1"/>
    <xf numFmtId="0" fontId="1" fillId="6" borderId="42" xfId="0" applyFont="1" applyFill="1" applyBorder="1"/>
    <xf numFmtId="0" fontId="40" fillId="5" borderId="53" xfId="0" applyFont="1" applyFill="1" applyBorder="1" applyProtection="1">
      <protection locked="0"/>
    </xf>
    <xf numFmtId="0" fontId="40" fillId="6" borderId="61" xfId="0" applyFont="1" applyFill="1" applyBorder="1"/>
    <xf numFmtId="166" fontId="40" fillId="5" borderId="49" xfId="0" applyNumberFormat="1" applyFont="1" applyFill="1" applyBorder="1" applyProtection="1">
      <protection locked="0"/>
    </xf>
    <xf numFmtId="166" fontId="40" fillId="6" borderId="49" xfId="0" applyNumberFormat="1" applyFont="1" applyFill="1" applyBorder="1"/>
    <xf numFmtId="0" fontId="40" fillId="5" borderId="22" xfId="0" applyFont="1" applyFill="1" applyBorder="1" applyAlignment="1" applyProtection="1">
      <alignment wrapText="1"/>
      <protection locked="0"/>
    </xf>
    <xf numFmtId="166" fontId="11" fillId="6" borderId="41" xfId="0" applyNumberFormat="1" applyFont="1" applyFill="1" applyBorder="1"/>
    <xf numFmtId="41" fontId="52" fillId="6" borderId="41" xfId="0" applyNumberFormat="1" applyFont="1" applyFill="1" applyBorder="1"/>
    <xf numFmtId="41" fontId="52" fillId="6" borderId="41" xfId="0" applyNumberFormat="1" applyFont="1" applyFill="1" applyBorder="1" applyAlignment="1">
      <alignment horizontal="right"/>
    </xf>
    <xf numFmtId="0" fontId="30" fillId="0" borderId="0" xfId="0" applyFont="1" applyAlignment="1">
      <alignment vertical="center"/>
    </xf>
    <xf numFmtId="0" fontId="46" fillId="19" borderId="4" xfId="0" applyFont="1" applyFill="1" applyBorder="1" applyAlignment="1">
      <alignment wrapText="1"/>
    </xf>
    <xf numFmtId="0" fontId="46" fillId="19" borderId="12" xfId="0" applyFont="1" applyFill="1" applyBorder="1" applyAlignment="1">
      <alignment wrapText="1"/>
    </xf>
    <xf numFmtId="0" fontId="46" fillId="19" borderId="11" xfId="0" applyFont="1" applyFill="1" applyBorder="1" applyAlignment="1">
      <alignment vertical="center" wrapText="1"/>
    </xf>
    <xf numFmtId="0" fontId="46" fillId="19" borderId="57" xfId="0" applyFont="1" applyFill="1" applyBorder="1" applyAlignment="1">
      <alignment vertical="center" wrapText="1"/>
    </xf>
    <xf numFmtId="0" fontId="45" fillId="19" borderId="13" xfId="0" applyFont="1" applyFill="1" applyBorder="1" applyAlignment="1">
      <alignment horizontal="center" vertical="center"/>
    </xf>
    <xf numFmtId="0" fontId="45" fillId="19" borderId="44" xfId="0" applyFont="1" applyFill="1" applyBorder="1" applyAlignment="1">
      <alignment horizontal="center" vertical="center"/>
    </xf>
    <xf numFmtId="0" fontId="45" fillId="19" borderId="9" xfId="0" applyFont="1" applyFill="1" applyBorder="1" applyAlignment="1">
      <alignment horizontal="center" vertical="center"/>
    </xf>
    <xf numFmtId="0" fontId="45" fillId="19" borderId="10" xfId="0" applyFont="1" applyFill="1" applyBorder="1" applyAlignment="1">
      <alignment horizontal="center" vertical="center" wrapText="1"/>
    </xf>
    <xf numFmtId="0" fontId="45" fillId="17" borderId="32" xfId="0" applyFont="1" applyFill="1" applyBorder="1" applyAlignment="1">
      <alignment horizontal="center" vertical="center" wrapText="1"/>
    </xf>
    <xf numFmtId="0" fontId="45" fillId="19" borderId="54" xfId="0" applyFont="1" applyFill="1" applyBorder="1" applyAlignment="1">
      <alignment horizontal="center" vertical="center"/>
    </xf>
    <xf numFmtId="166" fontId="51" fillId="5" borderId="50" xfId="0" applyNumberFormat="1" applyFont="1" applyFill="1" applyBorder="1" applyProtection="1">
      <protection locked="0"/>
    </xf>
    <xf numFmtId="166" fontId="51" fillId="5" borderId="20" xfId="0" applyNumberFormat="1" applyFont="1" applyFill="1" applyBorder="1" applyProtection="1">
      <protection locked="0"/>
    </xf>
    <xf numFmtId="166" fontId="51" fillId="5" borderId="48" xfId="0" applyNumberFormat="1" applyFont="1" applyFill="1" applyBorder="1" applyProtection="1">
      <protection locked="0"/>
    </xf>
    <xf numFmtId="14" fontId="51" fillId="5" borderId="60" xfId="0" applyNumberFormat="1" applyFont="1" applyFill="1" applyBorder="1" applyAlignment="1" applyProtection="1">
      <alignment vertical="center"/>
      <protection locked="0"/>
    </xf>
    <xf numFmtId="14" fontId="51" fillId="5" borderId="47" xfId="0" applyNumberFormat="1" applyFont="1" applyFill="1" applyBorder="1" applyAlignment="1" applyProtection="1">
      <alignment vertical="center"/>
      <protection locked="0"/>
    </xf>
    <xf numFmtId="14" fontId="51" fillId="5" borderId="10" xfId="0" applyNumberFormat="1" applyFont="1" applyFill="1" applyBorder="1" applyAlignment="1" applyProtection="1">
      <alignment vertical="center"/>
      <protection locked="0"/>
    </xf>
    <xf numFmtId="0" fontId="40" fillId="17" borderId="20" xfId="0" applyFont="1" applyFill="1" applyBorder="1" applyAlignment="1">
      <alignment vertical="center" wrapText="1"/>
    </xf>
    <xf numFmtId="0" fontId="45" fillId="17" borderId="54" xfId="0" applyFont="1" applyFill="1" applyBorder="1" applyAlignment="1">
      <alignment horizontal="center" vertical="center"/>
    </xf>
    <xf numFmtId="0" fontId="45" fillId="19" borderId="32" xfId="0" applyFont="1" applyFill="1" applyBorder="1" applyAlignment="1">
      <alignment horizontal="center" vertical="center" wrapText="1"/>
    </xf>
    <xf numFmtId="0" fontId="54" fillId="11" borderId="29" xfId="0" applyFont="1" applyFill="1" applyBorder="1" applyAlignment="1">
      <alignment horizontal="center" vertical="center"/>
    </xf>
    <xf numFmtId="0" fontId="55" fillId="12" borderId="32" xfId="0" applyFont="1" applyFill="1" applyBorder="1" applyAlignment="1">
      <alignment horizontal="center" vertical="center"/>
    </xf>
    <xf numFmtId="0" fontId="55" fillId="11" borderId="31" xfId="0" applyFont="1" applyFill="1" applyBorder="1" applyAlignment="1">
      <alignment horizontal="center" vertical="center" wrapText="1"/>
    </xf>
    <xf numFmtId="4" fontId="55" fillId="11" borderId="31" xfId="0" applyNumberFormat="1" applyFont="1" applyFill="1" applyBorder="1" applyAlignment="1">
      <alignment horizontal="center" vertical="center"/>
    </xf>
    <xf numFmtId="44" fontId="32" fillId="6" borderId="19" xfId="0" applyNumberFormat="1" applyFont="1" applyFill="1" applyBorder="1"/>
    <xf numFmtId="0" fontId="57" fillId="6" borderId="26" xfId="0" applyFont="1" applyFill="1" applyBorder="1" applyAlignment="1" applyProtection="1">
      <alignment vertical="center"/>
      <protection locked="0"/>
    </xf>
    <xf numFmtId="44" fontId="32" fillId="13" borderId="19" xfId="0" applyNumberFormat="1" applyFont="1" applyFill="1" applyBorder="1" applyAlignment="1">
      <alignment vertical="center"/>
    </xf>
    <xf numFmtId="4" fontId="24" fillId="0" borderId="2" xfId="0" applyNumberFormat="1" applyFont="1" applyBorder="1" applyAlignment="1" applyProtection="1">
      <alignment horizontal="center" vertical="top"/>
      <protection hidden="1"/>
    </xf>
    <xf numFmtId="0" fontId="24" fillId="0" borderId="3" xfId="0" applyFont="1" applyBorder="1" applyAlignment="1" applyProtection="1">
      <alignment vertical="top"/>
      <protection hidden="1"/>
    </xf>
    <xf numFmtId="0" fontId="33" fillId="0" borderId="0" xfId="0" applyFont="1" applyAlignment="1">
      <alignment horizontal="center"/>
    </xf>
    <xf numFmtId="44" fontId="32" fillId="16" borderId="32" xfId="0" applyNumberFormat="1" applyFont="1" applyFill="1" applyBorder="1" applyAlignment="1">
      <alignment vertical="center"/>
    </xf>
    <xf numFmtId="44" fontId="32" fillId="16" borderId="10" xfId="0" applyNumberFormat="1" applyFont="1" applyFill="1" applyBorder="1" applyAlignment="1">
      <alignment vertical="center"/>
    </xf>
    <xf numFmtId="0" fontId="29" fillId="0" borderId="0" xfId="0" applyFont="1" applyAlignment="1">
      <alignment horizontal="center" vertical="center" wrapText="1"/>
    </xf>
    <xf numFmtId="0" fontId="55" fillId="12" borderId="10" xfId="0" applyFont="1" applyFill="1" applyBorder="1" applyAlignment="1">
      <alignment horizontal="center" vertical="center"/>
    </xf>
    <xf numFmtId="0" fontId="17" fillId="0" borderId="0" xfId="0" applyFont="1" applyAlignment="1" applyProtection="1">
      <alignment vertical="top"/>
      <protection locked="0"/>
    </xf>
    <xf numFmtId="0" fontId="17" fillId="0" borderId="25" xfId="0" applyFont="1" applyBorder="1" applyAlignment="1" applyProtection="1">
      <alignment vertical="top"/>
      <protection locked="0"/>
    </xf>
    <xf numFmtId="0" fontId="40" fillId="5" borderId="59" xfId="0" applyFont="1" applyFill="1" applyBorder="1" applyProtection="1">
      <protection locked="0"/>
    </xf>
    <xf numFmtId="0" fontId="40" fillId="5" borderId="9" xfId="0" applyFont="1" applyFill="1" applyBorder="1" applyProtection="1">
      <protection locked="0"/>
    </xf>
    <xf numFmtId="0" fontId="40" fillId="6" borderId="63" xfId="0" applyFont="1" applyFill="1" applyBorder="1"/>
    <xf numFmtId="166" fontId="14" fillId="6" borderId="65" xfId="0" applyNumberFormat="1" applyFont="1" applyFill="1" applyBorder="1"/>
    <xf numFmtId="41" fontId="52" fillId="6" borderId="26" xfId="0" applyNumberFormat="1" applyFont="1" applyFill="1" applyBorder="1" applyAlignment="1">
      <alignment horizontal="right"/>
    </xf>
    <xf numFmtId="0" fontId="53" fillId="10" borderId="47" xfId="0" applyFont="1" applyFill="1" applyBorder="1" applyAlignment="1">
      <alignment horizontal="center" vertical="center"/>
    </xf>
    <xf numFmtId="0" fontId="24" fillId="9" borderId="46" xfId="0" applyFont="1" applyFill="1" applyBorder="1" applyAlignment="1">
      <alignment horizontal="center" vertical="center"/>
    </xf>
    <xf numFmtId="0" fontId="24" fillId="9" borderId="19" xfId="0" applyFont="1" applyFill="1" applyBorder="1" applyAlignment="1">
      <alignment horizontal="center" vertical="center"/>
    </xf>
    <xf numFmtId="0" fontId="24" fillId="9" borderId="47" xfId="0" applyFont="1" applyFill="1" applyBorder="1" applyAlignment="1">
      <alignment horizontal="center" vertical="center"/>
    </xf>
    <xf numFmtId="4" fontId="24" fillId="0" borderId="2" xfId="0" applyNumberFormat="1" applyFont="1" applyBorder="1" applyAlignment="1" applyProtection="1">
      <alignment horizontal="center" vertical="top" wrapText="1"/>
      <protection hidden="1"/>
    </xf>
    <xf numFmtId="0" fontId="33" fillId="16" borderId="45" xfId="0" applyFont="1" applyFill="1" applyBorder="1" applyAlignment="1">
      <alignment horizontal="center"/>
    </xf>
    <xf numFmtId="166" fontId="31" fillId="16" borderId="67" xfId="0" applyNumberFormat="1" applyFont="1" applyFill="1" applyBorder="1" applyAlignment="1">
      <alignment vertical="center"/>
    </xf>
    <xf numFmtId="0" fontId="13" fillId="0" borderId="2" xfId="0" applyFont="1" applyBorder="1"/>
    <xf numFmtId="0" fontId="31" fillId="0" borderId="2" xfId="0" applyFont="1" applyBorder="1" applyAlignment="1" applyProtection="1">
      <alignment vertical="center" wrapText="1"/>
      <protection hidden="1"/>
    </xf>
    <xf numFmtId="0" fontId="53" fillId="0" borderId="0" xfId="0" applyFont="1" applyAlignment="1" applyProtection="1">
      <alignment vertical="top"/>
      <protection locked="0"/>
    </xf>
    <xf numFmtId="0" fontId="21" fillId="0" borderId="0" xfId="0" applyFont="1" applyAlignment="1" applyProtection="1">
      <alignment vertical="center" wrapText="1"/>
      <protection locked="0"/>
    </xf>
    <xf numFmtId="0" fontId="21" fillId="0" borderId="14" xfId="0" applyFont="1" applyBorder="1" applyAlignment="1" applyProtection="1">
      <alignment vertical="center" wrapText="1"/>
      <protection locked="0"/>
    </xf>
    <xf numFmtId="0" fontId="17" fillId="0" borderId="14" xfId="0" applyFont="1" applyBorder="1" applyAlignment="1">
      <alignment vertical="center"/>
    </xf>
    <xf numFmtId="0" fontId="46" fillId="19" borderId="19" xfId="0" applyFont="1" applyFill="1" applyBorder="1" applyAlignment="1">
      <alignment horizontal="center" vertical="center" wrapText="1"/>
    </xf>
    <xf numFmtId="0" fontId="46" fillId="19" borderId="19" xfId="0" applyFont="1" applyFill="1" applyBorder="1" applyAlignment="1">
      <alignment vertical="center"/>
    </xf>
    <xf numFmtId="0" fontId="46" fillId="19" borderId="19" xfId="0" applyFont="1" applyFill="1" applyBorder="1" applyAlignment="1">
      <alignment horizontal="center" vertical="center"/>
    </xf>
    <xf numFmtId="0" fontId="46" fillId="19" borderId="19" xfId="0" applyFont="1" applyFill="1" applyBorder="1" applyAlignment="1">
      <alignment vertical="center" wrapText="1"/>
    </xf>
    <xf numFmtId="0" fontId="46" fillId="19" borderId="47" xfId="0" applyFont="1" applyFill="1" applyBorder="1" applyAlignment="1">
      <alignment wrapText="1"/>
    </xf>
    <xf numFmtId="0" fontId="58" fillId="5" borderId="19" xfId="0" applyFont="1" applyFill="1" applyBorder="1" applyAlignment="1" applyProtection="1">
      <alignment horizontal="center" vertical="center"/>
      <protection locked="0"/>
    </xf>
    <xf numFmtId="0" fontId="58" fillId="0" borderId="0" xfId="0" applyFont="1" applyAlignment="1">
      <alignment horizontal="center" vertical="center"/>
    </xf>
    <xf numFmtId="49" fontId="58" fillId="14" borderId="19" xfId="0" applyNumberFormat="1" applyFont="1" applyFill="1" applyBorder="1" applyAlignment="1" applyProtection="1">
      <alignment horizontal="center" vertical="center"/>
      <protection locked="0"/>
    </xf>
    <xf numFmtId="0" fontId="58" fillId="14" borderId="19" xfId="0" applyFont="1" applyFill="1" applyBorder="1" applyAlignment="1" applyProtection="1">
      <alignment horizontal="center" vertical="center"/>
      <protection locked="0"/>
    </xf>
    <xf numFmtId="4" fontId="58" fillId="0" borderId="0" xfId="0" applyNumberFormat="1" applyFont="1" applyAlignment="1">
      <alignment vertical="center"/>
    </xf>
    <xf numFmtId="4" fontId="58" fillId="8" borderId="19" xfId="0" applyNumberFormat="1" applyFont="1" applyFill="1" applyBorder="1" applyAlignment="1">
      <alignment horizontal="center" vertical="center"/>
    </xf>
    <xf numFmtId="0" fontId="58" fillId="0" borderId="0" xfId="0" applyFont="1" applyAlignment="1">
      <alignment vertical="center"/>
    </xf>
    <xf numFmtId="14" fontId="58" fillId="5" borderId="19" xfId="0" applyNumberFormat="1" applyFont="1" applyFill="1" applyBorder="1" applyAlignment="1" applyProtection="1">
      <alignment horizontal="center" vertical="center"/>
      <protection locked="0"/>
    </xf>
    <xf numFmtId="44" fontId="33" fillId="5" borderId="19" xfId="0" applyNumberFormat="1" applyFont="1" applyFill="1" applyBorder="1" applyProtection="1">
      <protection locked="0"/>
    </xf>
    <xf numFmtId="49" fontId="58" fillId="5" borderId="19" xfId="0" applyNumberFormat="1" applyFont="1" applyFill="1" applyBorder="1" applyAlignment="1" applyProtection="1">
      <alignment vertical="center"/>
      <protection locked="0"/>
    </xf>
    <xf numFmtId="44" fontId="33" fillId="6" borderId="19" xfId="0" applyNumberFormat="1" applyFont="1" applyFill="1" applyBorder="1"/>
    <xf numFmtId="4" fontId="58" fillId="5" borderId="19" xfId="0" applyNumberFormat="1" applyFont="1" applyFill="1" applyBorder="1" applyAlignment="1" applyProtection="1">
      <alignment horizontal="center" vertical="center"/>
      <protection locked="0"/>
    </xf>
    <xf numFmtId="4" fontId="58" fillId="0" borderId="0" xfId="0" applyNumberFormat="1" applyFont="1" applyAlignment="1" applyProtection="1">
      <alignment horizontal="center" vertical="center"/>
      <protection locked="0"/>
    </xf>
    <xf numFmtId="49" fontId="58" fillId="15" borderId="19" xfId="0" applyNumberFormat="1" applyFont="1" applyFill="1" applyBorder="1" applyAlignment="1" applyProtection="1">
      <alignment horizontal="left" vertical="center"/>
      <protection locked="0"/>
    </xf>
    <xf numFmtId="0" fontId="46" fillId="27" borderId="19" xfId="0" applyFont="1" applyFill="1" applyBorder="1" applyAlignment="1">
      <alignment horizontal="center" vertical="center" wrapText="1"/>
    </xf>
    <xf numFmtId="0" fontId="46" fillId="27" borderId="19" xfId="0" applyFont="1" applyFill="1" applyBorder="1" applyAlignment="1">
      <alignment vertical="center"/>
    </xf>
    <xf numFmtId="0" fontId="46" fillId="27" borderId="19" xfId="0" applyFont="1" applyFill="1" applyBorder="1" applyAlignment="1">
      <alignment horizontal="center" vertical="center"/>
    </xf>
    <xf numFmtId="0" fontId="46" fillId="27" borderId="19" xfId="0" applyFont="1" applyFill="1" applyBorder="1" applyAlignment="1">
      <alignment vertical="center" wrapText="1"/>
    </xf>
    <xf numFmtId="0" fontId="46" fillId="27" borderId="47" xfId="0" applyFont="1" applyFill="1" applyBorder="1" applyAlignment="1">
      <alignment wrapText="1"/>
    </xf>
    <xf numFmtId="0" fontId="45" fillId="27" borderId="13" xfId="0" applyFont="1" applyFill="1" applyBorder="1" applyAlignment="1">
      <alignment horizontal="center" vertical="center" wrapText="1"/>
    </xf>
    <xf numFmtId="0" fontId="45" fillId="27" borderId="13" xfId="0" applyFont="1" applyFill="1" applyBorder="1" applyAlignment="1">
      <alignment horizontal="center" vertical="center"/>
    </xf>
    <xf numFmtId="0" fontId="46" fillId="27" borderId="13" xfId="0" applyFont="1" applyFill="1" applyBorder="1" applyAlignment="1">
      <alignment vertical="center"/>
    </xf>
    <xf numFmtId="0" fontId="45" fillId="27" borderId="13" xfId="0" applyFont="1" applyFill="1" applyBorder="1" applyAlignment="1">
      <alignment vertical="center" wrapText="1"/>
    </xf>
    <xf numFmtId="0" fontId="45" fillId="27" borderId="10" xfId="0" applyFont="1" applyFill="1" applyBorder="1" applyAlignment="1">
      <alignment horizontal="center" vertical="center" wrapText="1"/>
    </xf>
    <xf numFmtId="0" fontId="40" fillId="27" borderId="20" xfId="0" applyFont="1" applyFill="1" applyBorder="1" applyAlignment="1">
      <alignment vertical="center" wrapText="1"/>
    </xf>
    <xf numFmtId="0" fontId="40" fillId="27" borderId="19" xfId="0" applyFont="1" applyFill="1" applyBorder="1" applyAlignment="1">
      <alignment vertical="center" wrapText="1"/>
    </xf>
    <xf numFmtId="0" fontId="40" fillId="27" borderId="24" xfId="0" applyFont="1" applyFill="1" applyBorder="1" applyAlignment="1">
      <alignment vertical="center" wrapText="1"/>
    </xf>
    <xf numFmtId="0" fontId="46" fillId="27" borderId="4" xfId="0" applyFont="1" applyFill="1" applyBorder="1" applyAlignment="1">
      <alignment wrapText="1"/>
    </xf>
    <xf numFmtId="0" fontId="46" fillId="27" borderId="12" xfId="0" applyFont="1" applyFill="1" applyBorder="1" applyAlignment="1">
      <alignment wrapText="1"/>
    </xf>
    <xf numFmtId="0" fontId="46" fillId="27" borderId="11" xfId="0" applyFont="1" applyFill="1" applyBorder="1" applyAlignment="1">
      <alignment vertical="center" wrapText="1"/>
    </xf>
    <xf numFmtId="0" fontId="46" fillId="27" borderId="57" xfId="0" applyFont="1" applyFill="1" applyBorder="1" applyAlignment="1">
      <alignment vertical="center" wrapText="1"/>
    </xf>
    <xf numFmtId="0" fontId="45" fillId="27" borderId="54" xfId="0" applyFont="1" applyFill="1" applyBorder="1" applyAlignment="1">
      <alignment horizontal="center" vertical="center"/>
    </xf>
    <xf numFmtId="0" fontId="45" fillId="27" borderId="44" xfId="0" applyFont="1" applyFill="1" applyBorder="1" applyAlignment="1">
      <alignment horizontal="center" vertical="center"/>
    </xf>
    <xf numFmtId="0" fontId="45" fillId="27" borderId="9" xfId="0" applyFont="1" applyFill="1" applyBorder="1" applyAlignment="1">
      <alignment horizontal="center" vertical="center"/>
    </xf>
    <xf numFmtId="0" fontId="45" fillId="27" borderId="32" xfId="0" applyFont="1" applyFill="1" applyBorder="1" applyAlignment="1">
      <alignment horizontal="center" vertical="center" wrapText="1"/>
    </xf>
    <xf numFmtId="0" fontId="13" fillId="21" borderId="12" xfId="0" applyFont="1" applyFill="1" applyBorder="1" applyAlignment="1">
      <alignment horizontal="center"/>
    </xf>
    <xf numFmtId="0" fontId="40" fillId="5" borderId="12" xfId="0" applyFont="1" applyFill="1" applyBorder="1" applyAlignment="1" applyProtection="1">
      <alignment horizontal="center"/>
      <protection locked="0"/>
    </xf>
    <xf numFmtId="0" fontId="39" fillId="15" borderId="12" xfId="0" applyFont="1" applyFill="1" applyBorder="1" applyAlignment="1" applyProtection="1">
      <alignment vertical="center" wrapText="1"/>
      <protection locked="0"/>
    </xf>
    <xf numFmtId="44" fontId="13" fillId="5" borderId="12" xfId="0" applyNumberFormat="1" applyFont="1" applyFill="1" applyBorder="1" applyProtection="1">
      <protection locked="0"/>
    </xf>
    <xf numFmtId="0" fontId="13" fillId="5" borderId="12" xfId="0" applyFont="1" applyFill="1" applyBorder="1" applyProtection="1">
      <protection locked="0"/>
    </xf>
    <xf numFmtId="0" fontId="13" fillId="5" borderId="16" xfId="0" applyFont="1" applyFill="1" applyBorder="1" applyProtection="1">
      <protection locked="0"/>
    </xf>
    <xf numFmtId="0" fontId="13" fillId="5" borderId="59" xfId="0" applyFont="1" applyFill="1" applyBorder="1" applyProtection="1">
      <protection locked="0"/>
    </xf>
    <xf numFmtId="166" fontId="52" fillId="5" borderId="58" xfId="0" applyNumberFormat="1" applyFont="1" applyFill="1" applyBorder="1" applyProtection="1">
      <protection locked="0"/>
    </xf>
    <xf numFmtId="166" fontId="46" fillId="5" borderId="16" xfId="0" applyNumberFormat="1" applyFont="1" applyFill="1" applyBorder="1" applyProtection="1">
      <protection locked="0"/>
    </xf>
    <xf numFmtId="166" fontId="52" fillId="5" borderId="46" xfId="0" applyNumberFormat="1" applyFont="1" applyFill="1" applyBorder="1" applyProtection="1">
      <protection locked="0"/>
    </xf>
    <xf numFmtId="166" fontId="46" fillId="5" borderId="19" xfId="0" applyNumberFormat="1" applyFont="1" applyFill="1" applyBorder="1" applyProtection="1">
      <protection locked="0"/>
    </xf>
    <xf numFmtId="166" fontId="52" fillId="5" borderId="53" xfId="0" applyNumberFormat="1" applyFont="1" applyFill="1" applyBorder="1" applyProtection="1">
      <protection locked="0"/>
    </xf>
    <xf numFmtId="166" fontId="46" fillId="5" borderId="22" xfId="0" applyNumberFormat="1" applyFont="1" applyFill="1" applyBorder="1" applyProtection="1">
      <protection locked="0"/>
    </xf>
    <xf numFmtId="0" fontId="13" fillId="5" borderId="30" xfId="0" applyFont="1" applyFill="1" applyBorder="1"/>
    <xf numFmtId="0" fontId="13" fillId="5" borderId="28" xfId="0" applyFont="1" applyFill="1" applyBorder="1"/>
    <xf numFmtId="0" fontId="13" fillId="5" borderId="29" xfId="0" applyFont="1" applyFill="1" applyBorder="1"/>
    <xf numFmtId="1" fontId="23" fillId="5" borderId="41" xfId="0" applyNumberFormat="1" applyFont="1" applyFill="1" applyBorder="1" applyAlignment="1" applyProtection="1">
      <alignment vertical="center"/>
      <protection locked="0"/>
    </xf>
    <xf numFmtId="0" fontId="61" fillId="0" borderId="0" xfId="0" applyFont="1" applyAlignment="1">
      <alignment vertical="center" wrapText="1"/>
    </xf>
    <xf numFmtId="166" fontId="63" fillId="29" borderId="26" xfId="0" applyNumberFormat="1" applyFont="1" applyFill="1" applyBorder="1" applyAlignment="1">
      <alignment horizontal="center" vertical="center"/>
    </xf>
    <xf numFmtId="0" fontId="64" fillId="0" borderId="0" xfId="0" applyFont="1"/>
    <xf numFmtId="0" fontId="65" fillId="29" borderId="6" xfId="0" applyFont="1" applyFill="1" applyBorder="1"/>
    <xf numFmtId="166" fontId="65" fillId="29" borderId="41" xfId="0" applyNumberFormat="1" applyFont="1" applyFill="1" applyBorder="1"/>
    <xf numFmtId="166" fontId="65" fillId="29" borderId="64" xfId="0" applyNumberFormat="1" applyFont="1" applyFill="1" applyBorder="1"/>
    <xf numFmtId="0" fontId="64" fillId="29" borderId="26" xfId="0" applyFont="1" applyFill="1" applyBorder="1"/>
    <xf numFmtId="0" fontId="20" fillId="0" borderId="14" xfId="0" applyFont="1" applyBorder="1" applyAlignment="1">
      <alignment horizontal="center" vertical="center"/>
    </xf>
    <xf numFmtId="0" fontId="61" fillId="0" borderId="14" xfId="0" applyFont="1" applyBorder="1" applyAlignment="1">
      <alignment vertical="center" wrapText="1"/>
    </xf>
    <xf numFmtId="0" fontId="46" fillId="19" borderId="27" xfId="0" applyFont="1" applyFill="1" applyBorder="1" applyAlignment="1">
      <alignment horizontal="center" wrapText="1"/>
    </xf>
    <xf numFmtId="0" fontId="40" fillId="19" borderId="50" xfId="0" applyFont="1" applyFill="1" applyBorder="1" applyAlignment="1">
      <alignment vertical="center" wrapText="1"/>
    </xf>
    <xf numFmtId="0" fontId="40" fillId="19" borderId="16" xfId="0" applyFont="1" applyFill="1" applyBorder="1" applyAlignment="1">
      <alignment vertical="center" wrapText="1"/>
    </xf>
    <xf numFmtId="0" fontId="40" fillId="19" borderId="18" xfId="0" applyFont="1" applyFill="1" applyBorder="1" applyAlignment="1">
      <alignment vertical="center" wrapText="1"/>
    </xf>
    <xf numFmtId="0" fontId="53" fillId="10" borderId="19" xfId="0" applyFont="1" applyFill="1" applyBorder="1" applyAlignment="1">
      <alignment horizontal="center" vertical="center"/>
    </xf>
    <xf numFmtId="0" fontId="53" fillId="10" borderId="46" xfId="0" applyFont="1" applyFill="1" applyBorder="1" applyAlignment="1">
      <alignment horizontal="center" vertical="center"/>
    </xf>
    <xf numFmtId="49" fontId="42" fillId="6" borderId="38" xfId="0" applyNumberFormat="1" applyFont="1" applyFill="1" applyBorder="1" applyAlignment="1">
      <alignment horizontal="left" vertical="center"/>
    </xf>
    <xf numFmtId="0" fontId="46" fillId="6" borderId="40" xfId="0" applyFont="1" applyFill="1" applyBorder="1" applyAlignment="1">
      <alignment wrapText="1"/>
    </xf>
    <xf numFmtId="0" fontId="46" fillId="6" borderId="41" xfId="0" applyFont="1" applyFill="1" applyBorder="1"/>
    <xf numFmtId="0" fontId="46" fillId="6" borderId="42" xfId="0" applyFont="1" applyFill="1" applyBorder="1"/>
    <xf numFmtId="44" fontId="43" fillId="6" borderId="19" xfId="0" applyNumberFormat="1" applyFont="1" applyFill="1" applyBorder="1"/>
    <xf numFmtId="0" fontId="14" fillId="6" borderId="9" xfId="0" applyFont="1" applyFill="1" applyBorder="1"/>
    <xf numFmtId="44" fontId="14" fillId="6" borderId="13" xfId="0" applyNumberFormat="1" applyFont="1" applyFill="1" applyBorder="1"/>
    <xf numFmtId="44" fontId="35" fillId="6" borderId="13" xfId="0" applyNumberFormat="1" applyFont="1" applyFill="1" applyBorder="1"/>
    <xf numFmtId="1" fontId="35" fillId="6" borderId="13" xfId="0" applyNumberFormat="1" applyFont="1" applyFill="1" applyBorder="1"/>
    <xf numFmtId="1" fontId="35" fillId="6" borderId="10" xfId="0" applyNumberFormat="1" applyFont="1" applyFill="1" applyBorder="1"/>
    <xf numFmtId="0" fontId="59" fillId="23" borderId="19" xfId="0" applyFont="1" applyFill="1" applyBorder="1" applyAlignment="1">
      <alignment vertical="center" wrapText="1"/>
    </xf>
    <xf numFmtId="1" fontId="35" fillId="0" borderId="0" xfId="0" applyNumberFormat="1" applyFont="1"/>
    <xf numFmtId="0" fontId="35" fillId="23" borderId="19" xfId="0" applyFont="1" applyFill="1" applyBorder="1" applyAlignment="1">
      <alignment horizontal="center" vertical="center" wrapText="1"/>
    </xf>
    <xf numFmtId="4" fontId="53" fillId="23" borderId="19" xfId="0" applyNumberFormat="1" applyFont="1" applyFill="1" applyBorder="1" applyAlignment="1">
      <alignment vertical="center" wrapText="1"/>
    </xf>
    <xf numFmtId="0" fontId="35" fillId="23" borderId="46" xfId="0" applyFont="1" applyFill="1" applyBorder="1" applyAlignment="1">
      <alignment horizontal="center" vertical="center" wrapText="1"/>
    </xf>
    <xf numFmtId="0" fontId="59" fillId="23" borderId="47" xfId="0" applyFont="1" applyFill="1" applyBorder="1" applyAlignment="1">
      <alignment vertical="center" wrapText="1"/>
    </xf>
    <xf numFmtId="0" fontId="62" fillId="26" borderId="64" xfId="0" applyFont="1" applyFill="1" applyBorder="1" applyAlignment="1">
      <alignment horizontal="center"/>
    </xf>
    <xf numFmtId="0" fontId="35" fillId="17" borderId="46" xfId="0" applyFont="1" applyFill="1" applyBorder="1" applyAlignment="1">
      <alignment horizontal="center"/>
    </xf>
    <xf numFmtId="44" fontId="43" fillId="24" borderId="19" xfId="0" applyNumberFormat="1" applyFont="1" applyFill="1" applyBorder="1" applyAlignment="1">
      <alignment horizontal="center" vertical="center"/>
    </xf>
    <xf numFmtId="0" fontId="35" fillId="19" borderId="46" xfId="0" applyFont="1" applyFill="1" applyBorder="1" applyAlignment="1">
      <alignment horizontal="center"/>
    </xf>
    <xf numFmtId="0" fontId="35" fillId="21" borderId="46" xfId="0" applyFont="1" applyFill="1" applyBorder="1" applyAlignment="1">
      <alignment horizontal="center"/>
    </xf>
    <xf numFmtId="4" fontId="35" fillId="23" borderId="19" xfId="0" applyNumberFormat="1" applyFont="1" applyFill="1" applyBorder="1" applyAlignment="1">
      <alignment vertical="center" wrapText="1"/>
    </xf>
    <xf numFmtId="0" fontId="35" fillId="23" borderId="19" xfId="0" applyFont="1" applyFill="1" applyBorder="1" applyAlignment="1">
      <alignment vertical="center" wrapText="1"/>
    </xf>
    <xf numFmtId="0" fontId="30" fillId="20" borderId="24" xfId="0" applyFont="1" applyFill="1" applyBorder="1" applyAlignment="1">
      <alignment vertical="center"/>
    </xf>
    <xf numFmtId="0" fontId="30" fillId="20" borderId="35" xfId="0" applyFont="1" applyFill="1" applyBorder="1" applyAlignment="1">
      <alignment vertical="center"/>
    </xf>
    <xf numFmtId="0" fontId="30" fillId="28" borderId="24" xfId="0" applyFont="1" applyFill="1" applyBorder="1" applyAlignment="1">
      <alignment vertical="center"/>
    </xf>
    <xf numFmtId="0" fontId="30" fillId="28" borderId="35" xfId="0" applyFont="1" applyFill="1" applyBorder="1" applyAlignment="1">
      <alignment vertical="center"/>
    </xf>
    <xf numFmtId="0" fontId="30" fillId="28" borderId="41" xfId="0" applyFont="1" applyFill="1" applyBorder="1" applyAlignment="1">
      <alignment vertical="center"/>
    </xf>
    <xf numFmtId="0" fontId="30" fillId="20" borderId="41" xfId="0" applyFont="1" applyFill="1" applyBorder="1" applyAlignment="1">
      <alignment vertical="center"/>
    </xf>
    <xf numFmtId="0" fontId="30" fillId="18" borderId="41" xfId="0" applyFont="1" applyFill="1" applyBorder="1" applyAlignment="1">
      <alignment vertical="center"/>
    </xf>
    <xf numFmtId="0" fontId="14" fillId="7" borderId="4" xfId="0" applyFont="1" applyFill="1" applyBorder="1"/>
    <xf numFmtId="0" fontId="0" fillId="5" borderId="5" xfId="0" applyFill="1" applyBorder="1" applyProtection="1">
      <protection locked="0"/>
    </xf>
    <xf numFmtId="0" fontId="14" fillId="7" borderId="46" xfId="0" applyFont="1" applyFill="1" applyBorder="1"/>
    <xf numFmtId="0" fontId="0" fillId="5" borderId="47" xfId="0" applyFill="1" applyBorder="1" applyProtection="1">
      <protection locked="0"/>
    </xf>
    <xf numFmtId="166" fontId="13" fillId="7" borderId="70" xfId="0" applyNumberFormat="1" applyFont="1" applyFill="1" applyBorder="1"/>
    <xf numFmtId="0" fontId="14" fillId="7" borderId="9" xfId="0" applyFont="1" applyFill="1" applyBorder="1"/>
    <xf numFmtId="0" fontId="0" fillId="5" borderId="10" xfId="0" applyFill="1" applyBorder="1" applyProtection="1">
      <protection locked="0"/>
    </xf>
    <xf numFmtId="166" fontId="0" fillId="7" borderId="70" xfId="0" applyNumberFormat="1" applyFill="1" applyBorder="1"/>
    <xf numFmtId="0" fontId="40" fillId="6" borderId="18" xfId="0" applyFont="1" applyFill="1" applyBorder="1"/>
    <xf numFmtId="0" fontId="45" fillId="19" borderId="22" xfId="0" applyFont="1" applyFill="1" applyBorder="1" applyAlignment="1">
      <alignment horizontal="center" vertical="center" wrapText="1"/>
    </xf>
    <xf numFmtId="0" fontId="45" fillId="19" borderId="22" xfId="0" applyFont="1" applyFill="1" applyBorder="1" applyAlignment="1">
      <alignment horizontal="center" vertical="center"/>
    </xf>
    <xf numFmtId="0" fontId="46" fillId="19" borderId="22" xfId="0" applyFont="1" applyFill="1" applyBorder="1" applyAlignment="1">
      <alignment vertical="center"/>
    </xf>
    <xf numFmtId="0" fontId="45" fillId="19" borderId="22" xfId="0" applyFont="1" applyFill="1" applyBorder="1" applyAlignment="1">
      <alignment vertical="center" wrapText="1"/>
    </xf>
    <xf numFmtId="0" fontId="40" fillId="5" borderId="19" xfId="0" applyFont="1" applyFill="1" applyBorder="1" applyAlignment="1" applyProtection="1">
      <alignment horizontal="center" vertical="center" wrapText="1"/>
      <protection locked="0"/>
    </xf>
    <xf numFmtId="166" fontId="51" fillId="5" borderId="19" xfId="0" applyNumberFormat="1" applyFont="1" applyFill="1" applyBorder="1" applyAlignment="1" applyProtection="1">
      <alignment horizontal="center" vertical="center"/>
      <protection locked="0"/>
    </xf>
    <xf numFmtId="167" fontId="51" fillId="5" borderId="19" xfId="0" applyNumberFormat="1" applyFont="1" applyFill="1" applyBorder="1" applyProtection="1">
      <protection locked="0"/>
    </xf>
    <xf numFmtId="14" fontId="51" fillId="5" borderId="19" xfId="0" applyNumberFormat="1" applyFont="1" applyFill="1" applyBorder="1" applyProtection="1">
      <protection locked="0"/>
    </xf>
    <xf numFmtId="0" fontId="40" fillId="5" borderId="19" xfId="0" applyFont="1" applyFill="1" applyBorder="1" applyAlignment="1" applyProtection="1">
      <alignment horizontal="center" vertical="center"/>
      <protection locked="0"/>
    </xf>
    <xf numFmtId="14" fontId="40" fillId="5" borderId="19" xfId="0" applyNumberFormat="1" applyFont="1" applyFill="1" applyBorder="1" applyAlignment="1" applyProtection="1">
      <alignment horizontal="center" vertical="center"/>
      <protection locked="0"/>
    </xf>
    <xf numFmtId="41" fontId="51" fillId="5" borderId="19" xfId="0" applyNumberFormat="1" applyFont="1" applyFill="1" applyBorder="1" applyProtection="1">
      <protection locked="0"/>
    </xf>
    <xf numFmtId="0" fontId="55" fillId="12" borderId="32" xfId="0" applyFont="1" applyFill="1" applyBorder="1" applyAlignment="1">
      <alignment horizontal="center" vertical="center" wrapText="1"/>
    </xf>
    <xf numFmtId="0" fontId="13" fillId="0" borderId="14" xfId="0" applyFont="1" applyBorder="1"/>
    <xf numFmtId="4" fontId="13" fillId="0" borderId="1" xfId="0" applyNumberFormat="1" applyFont="1" applyBorder="1"/>
    <xf numFmtId="0" fontId="66" fillId="0" borderId="1" xfId="0" applyFont="1" applyBorder="1" applyAlignment="1">
      <alignment horizontal="center"/>
    </xf>
    <xf numFmtId="0" fontId="66" fillId="0" borderId="2" xfId="0" applyFont="1" applyBorder="1" applyAlignment="1">
      <alignment horizontal="center"/>
    </xf>
    <xf numFmtId="0" fontId="13" fillId="0" borderId="2" xfId="0" applyFont="1" applyBorder="1" applyAlignment="1">
      <alignment horizontal="center"/>
    </xf>
    <xf numFmtId="0" fontId="67" fillId="0" borderId="2" xfId="0" applyFont="1" applyBorder="1"/>
    <xf numFmtId="4" fontId="13" fillId="0" borderId="2" xfId="0" applyNumberFormat="1" applyFont="1" applyBorder="1"/>
    <xf numFmtId="0" fontId="13" fillId="0" borderId="3" xfId="0" applyFont="1" applyBorder="1"/>
    <xf numFmtId="0" fontId="68" fillId="0" borderId="14" xfId="0" applyFont="1" applyBorder="1" applyAlignment="1">
      <alignment horizontal="center" vertical="center"/>
    </xf>
    <xf numFmtId="0" fontId="68" fillId="0" borderId="0" xfId="0" applyFont="1" applyAlignment="1">
      <alignment horizontal="center" vertical="center"/>
    </xf>
    <xf numFmtId="0" fontId="13" fillId="0" borderId="25" xfId="0" applyFont="1" applyBorder="1"/>
    <xf numFmtId="4" fontId="13" fillId="0" borderId="14" xfId="0" applyNumberFormat="1" applyFont="1" applyBorder="1"/>
    <xf numFmtId="0" fontId="69" fillId="0" borderId="0" xfId="0" applyFont="1"/>
    <xf numFmtId="0" fontId="37" fillId="0" borderId="0" xfId="0" applyFont="1" applyAlignment="1" applyProtection="1">
      <alignment horizontal="center" vertical="center"/>
      <protection locked="0"/>
    </xf>
    <xf numFmtId="4" fontId="70" fillId="0" borderId="0" xfId="0" applyNumberFormat="1" applyFont="1"/>
    <xf numFmtId="0" fontId="21" fillId="0" borderId="0" xfId="0" applyFont="1" applyAlignment="1" applyProtection="1">
      <alignment horizontal="center" vertical="center" wrapText="1"/>
      <protection locked="0"/>
    </xf>
    <xf numFmtId="0" fontId="71" fillId="0" borderId="14" xfId="0" applyFont="1" applyBorder="1"/>
    <xf numFmtId="0" fontId="71" fillId="0" borderId="0" xfId="0" applyFont="1"/>
    <xf numFmtId="0" fontId="30" fillId="0" borderId="14" xfId="0" applyFont="1" applyBorder="1" applyAlignment="1">
      <alignment horizontal="center" vertical="center"/>
    </xf>
    <xf numFmtId="0" fontId="68" fillId="0" borderId="0" xfId="0" applyFont="1" applyAlignment="1">
      <alignment horizontal="right" vertical="center"/>
    </xf>
    <xf numFmtId="0" fontId="71" fillId="0" borderId="0" xfId="0" applyFont="1" applyAlignment="1">
      <alignment horizontal="center" vertical="center"/>
    </xf>
    <xf numFmtId="0" fontId="71" fillId="0" borderId="25" xfId="0" applyFont="1" applyBorder="1"/>
    <xf numFmtId="0" fontId="71" fillId="0" borderId="14" xfId="0" applyFont="1" applyBorder="1" applyAlignment="1">
      <alignment horizontal="center" vertical="center"/>
    </xf>
    <xf numFmtId="0" fontId="71" fillId="3" borderId="0" xfId="0" applyFont="1" applyFill="1"/>
    <xf numFmtId="4" fontId="71" fillId="0" borderId="14" xfId="0" applyNumberFormat="1" applyFont="1" applyBorder="1"/>
    <xf numFmtId="44" fontId="31" fillId="6" borderId="9" xfId="0" applyNumberFormat="1" applyFont="1" applyFill="1" applyBorder="1"/>
    <xf numFmtId="44" fontId="31" fillId="6" borderId="13" xfId="0" applyNumberFormat="1" applyFont="1" applyFill="1" applyBorder="1"/>
    <xf numFmtId="44" fontId="31" fillId="6" borderId="10" xfId="0" applyNumberFormat="1" applyFont="1" applyFill="1" applyBorder="1"/>
    <xf numFmtId="44" fontId="35" fillId="16" borderId="19" xfId="0" applyNumberFormat="1" applyFont="1" applyFill="1" applyBorder="1"/>
    <xf numFmtId="0" fontId="53" fillId="0" borderId="14" xfId="0" applyFont="1" applyBorder="1" applyAlignment="1">
      <alignment horizontal="center" vertical="center"/>
    </xf>
    <xf numFmtId="0" fontId="53" fillId="0" borderId="0" xfId="0" applyFont="1" applyAlignment="1">
      <alignment horizontal="center" vertical="center"/>
    </xf>
    <xf numFmtId="4" fontId="53" fillId="0" borderId="0" xfId="0" applyNumberFormat="1" applyFont="1" applyAlignment="1">
      <alignment vertical="center"/>
    </xf>
    <xf numFmtId="165" fontId="53" fillId="0" borderId="0" xfId="0" applyNumberFormat="1" applyFont="1" applyAlignment="1">
      <alignment vertical="center"/>
    </xf>
    <xf numFmtId="0" fontId="72" fillId="0" borderId="14" xfId="0" applyFont="1" applyBorder="1" applyAlignment="1">
      <alignment horizontal="center"/>
    </xf>
    <xf numFmtId="0" fontId="72" fillId="0" borderId="0" xfId="0" applyFont="1"/>
    <xf numFmtId="44" fontId="35" fillId="16" borderId="13" xfId="0" applyNumberFormat="1" applyFont="1" applyFill="1" applyBorder="1"/>
    <xf numFmtId="4" fontId="55" fillId="0" borderId="14" xfId="0" applyNumberFormat="1" applyFont="1" applyBorder="1" applyAlignment="1">
      <alignment horizontal="center"/>
    </xf>
    <xf numFmtId="0" fontId="53" fillId="0" borderId="0" xfId="0" applyFont="1" applyAlignment="1">
      <alignment horizontal="center"/>
    </xf>
    <xf numFmtId="0" fontId="55" fillId="0" borderId="0" xfId="0" applyFont="1"/>
    <xf numFmtId="4" fontId="55" fillId="0" borderId="0" xfId="0" applyNumberFormat="1" applyFont="1" applyAlignment="1">
      <alignment horizontal="center"/>
    </xf>
    <xf numFmtId="0" fontId="73" fillId="0" borderId="0" xfId="0" applyFont="1" applyAlignment="1">
      <alignment horizontal="center"/>
    </xf>
    <xf numFmtId="0" fontId="43" fillId="0" borderId="0" xfId="0" applyFont="1" applyAlignment="1">
      <alignment horizontal="center"/>
    </xf>
    <xf numFmtId="0" fontId="43" fillId="0" borderId="0" xfId="0" applyFont="1"/>
    <xf numFmtId="0" fontId="72" fillId="0" borderId="25" xfId="0" applyFont="1" applyBorder="1"/>
    <xf numFmtId="4" fontId="74" fillId="0" borderId="14" xfId="0" applyNumberFormat="1" applyFont="1" applyBorder="1"/>
    <xf numFmtId="0" fontId="74" fillId="0" borderId="0" xfId="0" applyFont="1"/>
    <xf numFmtId="0" fontId="74" fillId="0" borderId="25" xfId="0" applyFont="1" applyBorder="1" applyAlignment="1">
      <alignment horizontal="center"/>
    </xf>
    <xf numFmtId="44" fontId="75" fillId="0" borderId="0" xfId="0" applyNumberFormat="1" applyFont="1" applyAlignment="1">
      <alignment vertical="center"/>
    </xf>
    <xf numFmtId="0" fontId="74" fillId="0" borderId="25" xfId="0" applyFont="1" applyBorder="1"/>
    <xf numFmtId="4" fontId="76" fillId="0" borderId="0" xfId="0" applyNumberFormat="1" applyFont="1" applyAlignment="1">
      <alignment horizontal="center"/>
    </xf>
    <xf numFmtId="0" fontId="72" fillId="0" borderId="14" xfId="0" applyFont="1" applyBorder="1"/>
    <xf numFmtId="4" fontId="13" fillId="0" borderId="0" xfId="0" applyNumberFormat="1" applyFont="1"/>
    <xf numFmtId="0" fontId="66" fillId="0" borderId="14" xfId="0" applyFont="1" applyBorder="1" applyAlignment="1">
      <alignment horizontal="center"/>
    </xf>
    <xf numFmtId="0" fontId="66" fillId="0" borderId="0" xfId="0" applyFont="1" applyAlignment="1">
      <alignment horizontal="center"/>
    </xf>
    <xf numFmtId="0" fontId="13" fillId="0" borderId="0" xfId="0" applyFont="1" applyAlignment="1">
      <alignment horizontal="center"/>
    </xf>
    <xf numFmtId="0" fontId="67" fillId="0" borderId="0" xfId="0" applyFont="1"/>
    <xf numFmtId="44" fontId="13" fillId="0" borderId="0" xfId="0" applyNumberFormat="1" applyFont="1"/>
    <xf numFmtId="4" fontId="13" fillId="0" borderId="6" xfId="0" applyNumberFormat="1" applyFont="1" applyBorder="1"/>
    <xf numFmtId="0" fontId="66" fillId="0" borderId="6" xfId="0" applyFont="1" applyBorder="1" applyAlignment="1">
      <alignment horizontal="center"/>
    </xf>
    <xf numFmtId="0" fontId="66" fillId="0" borderId="7" xfId="0" applyFont="1" applyBorder="1" applyAlignment="1">
      <alignment horizontal="center"/>
    </xf>
    <xf numFmtId="0" fontId="13" fillId="0" borderId="7" xfId="0" applyFont="1" applyBorder="1" applyAlignment="1">
      <alignment horizontal="center"/>
    </xf>
    <xf numFmtId="0" fontId="67" fillId="0" borderId="7" xfId="0" applyFont="1" applyBorder="1"/>
    <xf numFmtId="0" fontId="13" fillId="0" borderId="7" xfId="0" applyFont="1" applyBorder="1"/>
    <xf numFmtId="4" fontId="13" fillId="0" borderId="7" xfId="0" applyNumberFormat="1" applyFont="1" applyBorder="1"/>
    <xf numFmtId="0" fontId="13" fillId="0" borderId="8" xfId="0" applyFont="1" applyBorder="1"/>
    <xf numFmtId="44" fontId="60" fillId="0" borderId="14" xfId="0" applyNumberFormat="1" applyFont="1" applyBorder="1" applyAlignment="1">
      <alignment vertical="center" wrapText="1"/>
    </xf>
    <xf numFmtId="44" fontId="60" fillId="0" borderId="25" xfId="0" applyNumberFormat="1" applyFont="1" applyBorder="1" applyAlignment="1">
      <alignment vertical="center" wrapText="1"/>
    </xf>
    <xf numFmtId="44" fontId="60" fillId="0" borderId="3" xfId="0" applyNumberFormat="1" applyFont="1" applyBorder="1" applyAlignment="1">
      <alignment vertical="center" wrapText="1"/>
    </xf>
    <xf numFmtId="44" fontId="60" fillId="0" borderId="2" xfId="0" applyNumberFormat="1" applyFont="1" applyBorder="1" applyAlignment="1">
      <alignment vertical="center" wrapText="1"/>
    </xf>
    <xf numFmtId="0" fontId="35" fillId="27" borderId="46" xfId="0" applyFont="1" applyFill="1" applyBorder="1" applyAlignment="1">
      <alignment horizontal="center"/>
    </xf>
    <xf numFmtId="44" fontId="43" fillId="24" borderId="22" xfId="0" applyNumberFormat="1" applyFont="1" applyFill="1" applyBorder="1" applyAlignment="1">
      <alignment horizontal="center" vertical="center"/>
    </xf>
    <xf numFmtId="0" fontId="49" fillId="28" borderId="19" xfId="0" applyFont="1" applyFill="1" applyBorder="1" applyAlignment="1">
      <alignment horizontal="center" vertical="center"/>
    </xf>
    <xf numFmtId="0" fontId="13" fillId="0" borderId="0" xfId="0" applyFont="1" applyProtection="1">
      <protection locked="0"/>
    </xf>
    <xf numFmtId="0" fontId="35" fillId="0" borderId="0" xfId="0" applyFont="1" applyAlignment="1">
      <alignment horizontal="center" wrapText="1"/>
    </xf>
    <xf numFmtId="1" fontId="40" fillId="0" borderId="0" xfId="0" applyNumberFormat="1" applyFont="1" applyAlignment="1">
      <alignment horizontal="center" wrapText="1"/>
    </xf>
    <xf numFmtId="0" fontId="14" fillId="0" borderId="14" xfId="0" applyFont="1" applyBorder="1" applyAlignment="1">
      <alignment horizontal="center" vertical="center"/>
    </xf>
    <xf numFmtId="0" fontId="40" fillId="0" borderId="0" xfId="0" applyFont="1" applyProtection="1">
      <protection locked="0"/>
    </xf>
    <xf numFmtId="0" fontId="40" fillId="0" borderId="0" xfId="0" applyFont="1" applyAlignment="1" applyProtection="1">
      <alignment horizontal="center"/>
      <protection locked="0"/>
    </xf>
    <xf numFmtId="2" fontId="13" fillId="0" borderId="0" xfId="0" applyNumberFormat="1" applyFont="1" applyProtection="1">
      <protection locked="0"/>
    </xf>
    <xf numFmtId="14" fontId="13" fillId="0" borderId="0" xfId="0" applyNumberFormat="1" applyFont="1" applyProtection="1">
      <protection locked="0"/>
    </xf>
    <xf numFmtId="44" fontId="14" fillId="6" borderId="12" xfId="0" applyNumberFormat="1" applyFont="1" applyFill="1" applyBorder="1"/>
    <xf numFmtId="44" fontId="14" fillId="6" borderId="5" xfId="0" applyNumberFormat="1" applyFont="1" applyFill="1" applyBorder="1"/>
    <xf numFmtId="0" fontId="13" fillId="0" borderId="0" xfId="0" applyFont="1" applyAlignment="1" applyProtection="1">
      <alignment wrapText="1"/>
      <protection locked="0"/>
    </xf>
    <xf numFmtId="0" fontId="14" fillId="0" borderId="0" xfId="0" applyFont="1" applyProtection="1">
      <protection locked="0"/>
    </xf>
    <xf numFmtId="0" fontId="14" fillId="0" borderId="0" xfId="0" applyFont="1" applyAlignment="1">
      <alignment horizontal="center" vertical="center"/>
    </xf>
    <xf numFmtId="44" fontId="46" fillId="6" borderId="19" xfId="0" applyNumberFormat="1" applyFont="1" applyFill="1" applyBorder="1"/>
    <xf numFmtId="44" fontId="46" fillId="6" borderId="47" xfId="0" applyNumberFormat="1" applyFont="1" applyFill="1" applyBorder="1"/>
    <xf numFmtId="8" fontId="13" fillId="0" borderId="0" xfId="0" applyNumberFormat="1" applyFont="1" applyAlignment="1">
      <alignment horizontal="center" vertical="center" wrapText="1"/>
    </xf>
    <xf numFmtId="8" fontId="13" fillId="0" borderId="25" xfId="0" applyNumberFormat="1" applyFont="1" applyBorder="1" applyAlignment="1">
      <alignment horizontal="center" vertical="center"/>
    </xf>
    <xf numFmtId="8" fontId="13" fillId="0" borderId="0" xfId="0" applyNumberFormat="1" applyFont="1" applyAlignment="1">
      <alignment horizontal="center" vertical="center"/>
    </xf>
    <xf numFmtId="44" fontId="46" fillId="6" borderId="13" xfId="0" applyNumberFormat="1" applyFont="1" applyFill="1" applyBorder="1"/>
    <xf numFmtId="44" fontId="46" fillId="6" borderId="10" xfId="0" applyNumberFormat="1" applyFont="1" applyFill="1" applyBorder="1"/>
    <xf numFmtId="8" fontId="13" fillId="0" borderId="0" xfId="0" applyNumberFormat="1" applyFont="1" applyAlignment="1">
      <alignment wrapText="1"/>
    </xf>
    <xf numFmtId="0" fontId="13" fillId="0" borderId="0" xfId="0" applyFont="1" applyAlignment="1">
      <alignment wrapText="1"/>
    </xf>
    <xf numFmtId="1" fontId="40" fillId="0" borderId="0" xfId="0" applyNumberFormat="1" applyFont="1" applyAlignment="1">
      <alignment horizontal="center"/>
    </xf>
    <xf numFmtId="0" fontId="13" fillId="5" borderId="42" xfId="0" applyFont="1" applyFill="1" applyBorder="1" applyProtection="1">
      <protection locked="0"/>
    </xf>
    <xf numFmtId="0" fontId="14" fillId="30" borderId="40" xfId="0" applyFont="1" applyFill="1" applyBorder="1"/>
    <xf numFmtId="0" fontId="14" fillId="30" borderId="12" xfId="0" applyFont="1" applyFill="1" applyBorder="1" applyAlignment="1">
      <alignment horizontal="center" vertical="center" wrapText="1"/>
    </xf>
    <xf numFmtId="0" fontId="14" fillId="30" borderId="11" xfId="0" applyFont="1" applyFill="1" applyBorder="1" applyAlignment="1">
      <alignment vertical="center" wrapText="1"/>
    </xf>
    <xf numFmtId="0" fontId="14" fillId="30" borderId="12" xfId="0" applyFont="1" applyFill="1" applyBorder="1" applyAlignment="1">
      <alignment vertical="center" wrapText="1"/>
    </xf>
    <xf numFmtId="0" fontId="45" fillId="30" borderId="13" xfId="0" applyFont="1" applyFill="1" applyBorder="1" applyAlignment="1">
      <alignment horizontal="center" vertical="center" wrapText="1"/>
    </xf>
    <xf numFmtId="0" fontId="14" fillId="30" borderId="40" xfId="0" applyFont="1" applyFill="1" applyBorder="1" applyAlignment="1">
      <alignment wrapText="1"/>
    </xf>
    <xf numFmtId="0" fontId="14" fillId="30" borderId="36" xfId="0" applyFont="1" applyFill="1" applyBorder="1"/>
    <xf numFmtId="0" fontId="13" fillId="30" borderId="16" xfId="0" applyFont="1" applyFill="1" applyBorder="1" applyAlignment="1">
      <alignment horizontal="center"/>
    </xf>
    <xf numFmtId="0" fontId="13" fillId="30" borderId="19" xfId="0" applyFont="1" applyFill="1" applyBorder="1" applyAlignment="1">
      <alignment horizontal="center"/>
    </xf>
    <xf numFmtId="0" fontId="13" fillId="30" borderId="13" xfId="0" applyFont="1" applyFill="1" applyBorder="1" applyAlignment="1">
      <alignment horizontal="center"/>
    </xf>
    <xf numFmtId="44" fontId="35" fillId="6" borderId="12" xfId="0" applyNumberFormat="1" applyFont="1" applyFill="1" applyBorder="1"/>
    <xf numFmtId="44" fontId="35" fillId="6" borderId="5" xfId="0" applyNumberFormat="1" applyFont="1" applyFill="1" applyBorder="1"/>
    <xf numFmtId="0" fontId="45" fillId="17" borderId="53" xfId="0" applyFont="1" applyFill="1" applyBorder="1" applyAlignment="1">
      <alignment horizontal="center" vertical="center" wrapText="1"/>
    </xf>
    <xf numFmtId="0" fontId="45" fillId="17" borderId="52" xfId="0" applyFont="1" applyFill="1" applyBorder="1" applyAlignment="1">
      <alignment horizontal="center" vertical="center"/>
    </xf>
    <xf numFmtId="0" fontId="45" fillId="17" borderId="22" xfId="0" applyFont="1" applyFill="1" applyBorder="1" applyAlignment="1">
      <alignment horizontal="center" vertical="center" wrapText="1"/>
    </xf>
    <xf numFmtId="0" fontId="45" fillId="17" borderId="52" xfId="0" applyFont="1" applyFill="1" applyBorder="1" applyAlignment="1">
      <alignment horizontal="center" vertical="center" wrapText="1"/>
    </xf>
    <xf numFmtId="0" fontId="46" fillId="17" borderId="48" xfId="0" applyFont="1" applyFill="1" applyBorder="1" applyAlignment="1">
      <alignment vertical="center"/>
    </xf>
    <xf numFmtId="0" fontId="46" fillId="17" borderId="22" xfId="0" applyFont="1" applyFill="1" applyBorder="1" applyAlignment="1">
      <alignment vertical="center"/>
    </xf>
    <xf numFmtId="0" fontId="45" fillId="17" borderId="49" xfId="0" applyFont="1" applyFill="1" applyBorder="1" applyAlignment="1">
      <alignment vertical="center" wrapText="1"/>
    </xf>
    <xf numFmtId="0" fontId="45" fillId="17" borderId="61" xfId="0" applyFont="1" applyFill="1" applyBorder="1" applyAlignment="1">
      <alignment vertical="center" wrapText="1"/>
    </xf>
    <xf numFmtId="0" fontId="40" fillId="6" borderId="19" xfId="0" applyFont="1" applyFill="1" applyBorder="1"/>
    <xf numFmtId="44" fontId="43" fillId="6" borderId="22" xfId="0" applyNumberFormat="1" applyFont="1" applyFill="1" applyBorder="1"/>
    <xf numFmtId="0" fontId="35" fillId="30" borderId="53" xfId="0" applyFont="1" applyFill="1" applyBorder="1" applyAlignment="1">
      <alignment horizontal="center"/>
    </xf>
    <xf numFmtId="0" fontId="12" fillId="0" borderId="0" xfId="0" applyFont="1"/>
    <xf numFmtId="44" fontId="12" fillId="0" borderId="0" xfId="0" applyNumberFormat="1" applyFont="1"/>
    <xf numFmtId="44" fontId="60" fillId="0" borderId="0" xfId="0" applyNumberFormat="1" applyFont="1" applyAlignment="1">
      <alignment vertical="center" wrapText="1"/>
    </xf>
    <xf numFmtId="0" fontId="14" fillId="6" borderId="40" xfId="0" applyFont="1" applyFill="1" applyBorder="1"/>
    <xf numFmtId="44" fontId="35" fillId="6" borderId="41" xfId="0" applyNumberFormat="1" applyFont="1" applyFill="1" applyBorder="1"/>
    <xf numFmtId="44" fontId="35" fillId="16" borderId="41" xfId="0" applyNumberFormat="1" applyFont="1" applyFill="1" applyBorder="1"/>
    <xf numFmtId="44" fontId="35" fillId="6" borderId="42" xfId="0" applyNumberFormat="1" applyFont="1" applyFill="1" applyBorder="1"/>
    <xf numFmtId="1" fontId="43" fillId="6" borderId="19" xfId="0" applyNumberFormat="1" applyFont="1" applyFill="1" applyBorder="1"/>
    <xf numFmtId="1" fontId="43" fillId="6" borderId="47" xfId="0" applyNumberFormat="1" applyFont="1" applyFill="1" applyBorder="1"/>
    <xf numFmtId="0" fontId="13" fillId="0" borderId="1" xfId="0" applyFont="1" applyBorder="1"/>
    <xf numFmtId="0" fontId="13" fillId="0" borderId="2" xfId="0" applyFont="1" applyBorder="1" applyAlignment="1">
      <alignment horizontal="center" wrapText="1"/>
    </xf>
    <xf numFmtId="0" fontId="22" fillId="0" borderId="0" xfId="0" applyFont="1" applyAlignment="1" applyProtection="1">
      <alignment horizontal="center" vertical="center"/>
      <protection locked="0"/>
    </xf>
    <xf numFmtId="0" fontId="22" fillId="0" borderId="25" xfId="0" applyFont="1" applyBorder="1" applyAlignment="1" applyProtection="1">
      <alignment horizontal="center" vertical="center"/>
      <protection locked="0"/>
    </xf>
    <xf numFmtId="0" fontId="80" fillId="0" borderId="0" xfId="0" applyFont="1"/>
    <xf numFmtId="0" fontId="13" fillId="0" borderId="25" xfId="0" applyFont="1" applyBorder="1" applyAlignment="1">
      <alignment horizontal="center" vertical="center"/>
    </xf>
    <xf numFmtId="0" fontId="13" fillId="5" borderId="30" xfId="0" applyFont="1" applyFill="1" applyBorder="1" applyProtection="1">
      <protection locked="0"/>
    </xf>
    <xf numFmtId="0" fontId="13" fillId="5" borderId="28" xfId="0" applyFont="1" applyFill="1" applyBorder="1" applyProtection="1">
      <protection locked="0"/>
    </xf>
    <xf numFmtId="0" fontId="13" fillId="5" borderId="29" xfId="0" applyFont="1" applyFill="1" applyBorder="1" applyProtection="1">
      <protection locked="0"/>
    </xf>
    <xf numFmtId="0" fontId="81" fillId="0" borderId="0" xfId="0" applyFont="1"/>
    <xf numFmtId="0" fontId="81" fillId="29" borderId="26" xfId="0" applyFont="1" applyFill="1" applyBorder="1"/>
    <xf numFmtId="0" fontId="13" fillId="5" borderId="19" xfId="0" applyFont="1" applyFill="1" applyBorder="1" applyProtection="1">
      <protection locked="0"/>
    </xf>
    <xf numFmtId="0" fontId="13" fillId="5" borderId="22" xfId="0" applyFont="1" applyFill="1" applyBorder="1" applyProtection="1">
      <protection locked="0"/>
    </xf>
    <xf numFmtId="0" fontId="13" fillId="6" borderId="41" xfId="0" applyFont="1" applyFill="1" applyBorder="1"/>
    <xf numFmtId="0" fontId="13" fillId="6" borderId="42" xfId="0" applyFont="1" applyFill="1" applyBorder="1"/>
    <xf numFmtId="166" fontId="13" fillId="0" borderId="0" xfId="0" applyNumberFormat="1" applyFont="1"/>
    <xf numFmtId="0" fontId="13" fillId="6" borderId="40" xfId="0" applyFont="1" applyFill="1" applyBorder="1"/>
    <xf numFmtId="0" fontId="14" fillId="0" borderId="1" xfId="0" applyFont="1" applyBorder="1"/>
    <xf numFmtId="0" fontId="14" fillId="0" borderId="25" xfId="0" applyFont="1" applyBorder="1" applyAlignment="1">
      <alignment horizontal="center" vertical="center" wrapText="1"/>
    </xf>
    <xf numFmtId="0" fontId="14" fillId="17" borderId="10" xfId="0" applyFont="1" applyFill="1" applyBorder="1" applyAlignment="1">
      <alignment horizontal="center" vertical="center" wrapText="1"/>
    </xf>
    <xf numFmtId="0" fontId="40" fillId="5" borderId="18" xfId="0" applyFont="1" applyFill="1" applyBorder="1" applyProtection="1">
      <protection locked="0"/>
    </xf>
    <xf numFmtId="2" fontId="13" fillId="5" borderId="16" xfId="0" applyNumberFormat="1" applyFont="1" applyFill="1" applyBorder="1" applyProtection="1">
      <protection locked="0"/>
    </xf>
    <xf numFmtId="14" fontId="13" fillId="5" borderId="16" xfId="0" applyNumberFormat="1" applyFont="1" applyFill="1" applyBorder="1" applyProtection="1">
      <protection locked="0"/>
    </xf>
    <xf numFmtId="0" fontId="13" fillId="5" borderId="60" xfId="0" applyFont="1" applyFill="1" applyBorder="1" applyProtection="1">
      <protection locked="0"/>
    </xf>
    <xf numFmtId="0" fontId="40" fillId="5" borderId="24" xfId="0" applyFont="1" applyFill="1" applyBorder="1" applyProtection="1">
      <protection locked="0"/>
    </xf>
    <xf numFmtId="2" fontId="13" fillId="5" borderId="19" xfId="0" applyNumberFormat="1" applyFont="1" applyFill="1" applyBorder="1" applyProtection="1">
      <protection locked="0"/>
    </xf>
    <xf numFmtId="14" fontId="13" fillId="5" borderId="19" xfId="0" applyNumberFormat="1" applyFont="1" applyFill="1" applyBorder="1" applyProtection="1">
      <protection locked="0"/>
    </xf>
    <xf numFmtId="0" fontId="13" fillId="5" borderId="47" xfId="0" applyFont="1" applyFill="1" applyBorder="1" applyProtection="1">
      <protection locked="0"/>
    </xf>
    <xf numFmtId="0" fontId="40" fillId="5" borderId="44" xfId="0" applyFont="1" applyFill="1" applyBorder="1" applyProtection="1">
      <protection locked="0"/>
    </xf>
    <xf numFmtId="0" fontId="13" fillId="5" borderId="13" xfId="0" applyFont="1" applyFill="1" applyBorder="1" applyProtection="1">
      <protection locked="0"/>
    </xf>
    <xf numFmtId="2" fontId="13" fillId="5" borderId="13" xfId="0" applyNumberFormat="1" applyFont="1" applyFill="1" applyBorder="1" applyProtection="1">
      <protection locked="0"/>
    </xf>
    <xf numFmtId="14" fontId="13" fillId="5" borderId="13" xfId="0" applyNumberFormat="1" applyFont="1" applyFill="1" applyBorder="1" applyProtection="1">
      <protection locked="0"/>
    </xf>
    <xf numFmtId="0" fontId="13" fillId="5" borderId="10" xfId="0" applyFont="1" applyFill="1" applyBorder="1" applyProtection="1">
      <protection locked="0"/>
    </xf>
    <xf numFmtId="0" fontId="14" fillId="0" borderId="6" xfId="0" applyFont="1" applyBorder="1"/>
    <xf numFmtId="8" fontId="13" fillId="0" borderId="7" xfId="0" applyNumberFormat="1" applyFont="1" applyBorder="1"/>
    <xf numFmtId="0" fontId="14" fillId="30" borderId="0" xfId="0" applyFont="1" applyFill="1" applyAlignment="1">
      <alignment horizontal="center" vertical="center" wrapText="1"/>
    </xf>
    <xf numFmtId="0" fontId="40" fillId="5" borderId="12" xfId="0" applyFont="1" applyFill="1" applyBorder="1" applyProtection="1">
      <protection locked="0"/>
    </xf>
    <xf numFmtId="0" fontId="40" fillId="5" borderId="68" xfId="0" applyFont="1" applyFill="1" applyBorder="1" applyProtection="1">
      <protection locked="0"/>
    </xf>
    <xf numFmtId="2" fontId="13" fillId="5" borderId="12" xfId="0" applyNumberFormat="1" applyFont="1" applyFill="1" applyBorder="1" applyProtection="1">
      <protection locked="0"/>
    </xf>
    <xf numFmtId="14" fontId="13" fillId="5" borderId="12" xfId="0" applyNumberFormat="1" applyFont="1" applyFill="1" applyBorder="1" applyProtection="1">
      <protection locked="0"/>
    </xf>
    <xf numFmtId="0" fontId="13" fillId="5" borderId="5" xfId="0" applyFont="1" applyFill="1" applyBorder="1" applyProtection="1">
      <protection locked="0"/>
    </xf>
    <xf numFmtId="0" fontId="14" fillId="21" borderId="10" xfId="0" applyFont="1" applyFill="1" applyBorder="1" applyAlignment="1">
      <alignment horizontal="center" vertical="center" wrapText="1"/>
    </xf>
    <xf numFmtId="0" fontId="82" fillId="0" borderId="0" xfId="0" applyFont="1"/>
    <xf numFmtId="0" fontId="29" fillId="0" borderId="0" xfId="0" applyFont="1" applyAlignment="1">
      <alignment vertical="center" wrapText="1"/>
    </xf>
    <xf numFmtId="0" fontId="72" fillId="0" borderId="1" xfId="0" applyFont="1" applyBorder="1"/>
    <xf numFmtId="0" fontId="72" fillId="0" borderId="2" xfId="0" applyFont="1" applyBorder="1"/>
    <xf numFmtId="4" fontId="76" fillId="0" borderId="2" xfId="0" applyNumberFormat="1" applyFont="1" applyBorder="1" applyAlignment="1">
      <alignment horizontal="center"/>
    </xf>
    <xf numFmtId="0" fontId="83" fillId="0" borderId="2" xfId="0" applyFont="1" applyBorder="1" applyAlignment="1">
      <alignment horizontal="center"/>
    </xf>
    <xf numFmtId="0" fontId="72" fillId="0" borderId="2" xfId="0" applyFont="1" applyBorder="1" applyAlignment="1">
      <alignment horizontal="center"/>
    </xf>
    <xf numFmtId="0" fontId="29" fillId="0" borderId="2" xfId="0" applyFont="1" applyBorder="1" applyAlignment="1">
      <alignment vertical="center"/>
    </xf>
    <xf numFmtId="4" fontId="29" fillId="0" borderId="37" xfId="0" applyNumberFormat="1" applyFont="1" applyBorder="1" applyAlignment="1">
      <alignment vertical="center"/>
    </xf>
    <xf numFmtId="0" fontId="72" fillId="0" borderId="3" xfId="0" applyFont="1" applyBorder="1"/>
    <xf numFmtId="0" fontId="84" fillId="0" borderId="14" xfId="0" applyFont="1" applyBorder="1"/>
    <xf numFmtId="0" fontId="49" fillId="0" borderId="0" xfId="0" applyFont="1" applyAlignment="1">
      <alignment horizontal="center" vertical="center"/>
    </xf>
    <xf numFmtId="0" fontId="53" fillId="0" borderId="0" xfId="0" applyFont="1"/>
    <xf numFmtId="4" fontId="53" fillId="0" borderId="0" xfId="0" applyNumberFormat="1" applyFont="1" applyAlignment="1">
      <alignment horizontal="center" vertical="center" wrapText="1"/>
    </xf>
    <xf numFmtId="4" fontId="53" fillId="0" borderId="0" xfId="0" applyNumberFormat="1" applyFont="1" applyAlignment="1">
      <alignment horizontal="center"/>
    </xf>
    <xf numFmtId="0" fontId="53" fillId="0" borderId="0" xfId="0" applyFont="1" applyAlignment="1">
      <alignment horizontal="center" vertical="center" wrapText="1"/>
    </xf>
    <xf numFmtId="0" fontId="84" fillId="0" borderId="25" xfId="0" applyFont="1" applyBorder="1"/>
    <xf numFmtId="0" fontId="84" fillId="0" borderId="0" xfId="0" applyFont="1"/>
    <xf numFmtId="0" fontId="53" fillId="0" borderId="14" xfId="0" applyFont="1" applyBorder="1"/>
    <xf numFmtId="0" fontId="53" fillId="0" borderId="25" xfId="0" applyFont="1" applyBorder="1"/>
    <xf numFmtId="0" fontId="54" fillId="0" borderId="0" xfId="0" applyFont="1" applyAlignment="1">
      <alignment horizontal="center" vertical="center"/>
    </xf>
    <xf numFmtId="0" fontId="49" fillId="0" borderId="0" xfId="0" applyFont="1" applyAlignment="1">
      <alignment horizontal="center"/>
    </xf>
    <xf numFmtId="0" fontId="54" fillId="0" borderId="0" xfId="0" applyFont="1" applyAlignment="1">
      <alignment wrapText="1"/>
    </xf>
    <xf numFmtId="4" fontId="53" fillId="0" borderId="0" xfId="0" applyNumberFormat="1" applyFont="1"/>
    <xf numFmtId="0" fontId="17" fillId="0" borderId="14" xfId="0" applyFont="1" applyBorder="1"/>
    <xf numFmtId="4" fontId="17" fillId="0" borderId="0" xfId="0" applyNumberFormat="1" applyFont="1"/>
    <xf numFmtId="4" fontId="55" fillId="0" borderId="0" xfId="0" applyNumberFormat="1" applyFont="1" applyAlignment="1">
      <alignment horizontal="center" vertical="center"/>
    </xf>
    <xf numFmtId="0" fontId="17" fillId="0" borderId="25" xfId="0" applyFont="1" applyBorder="1"/>
    <xf numFmtId="0" fontId="17" fillId="0" borderId="0" xfId="0" applyFont="1"/>
    <xf numFmtId="0" fontId="85" fillId="0" borderId="14" xfId="0" applyFont="1" applyBorder="1" applyProtection="1">
      <protection hidden="1"/>
    </xf>
    <xf numFmtId="4" fontId="85" fillId="0" borderId="0" xfId="0" applyNumberFormat="1" applyFont="1" applyProtection="1">
      <protection hidden="1"/>
    </xf>
    <xf numFmtId="0" fontId="86" fillId="0" borderId="0" xfId="0" applyFont="1" applyAlignment="1" applyProtection="1">
      <alignment horizontal="center"/>
      <protection hidden="1"/>
    </xf>
    <xf numFmtId="0" fontId="87" fillId="0" borderId="0" xfId="0" applyFont="1" applyAlignment="1" applyProtection="1">
      <alignment horizontal="center"/>
      <protection hidden="1"/>
    </xf>
    <xf numFmtId="0" fontId="59" fillId="0" borderId="0" xfId="0" applyFont="1" applyAlignment="1" applyProtection="1">
      <alignment horizontal="center"/>
      <protection hidden="1"/>
    </xf>
    <xf numFmtId="0" fontId="59" fillId="0" borderId="0" xfId="0" applyFont="1" applyProtection="1">
      <protection hidden="1"/>
    </xf>
    <xf numFmtId="4" fontId="59" fillId="0" borderId="0" xfId="0" applyNumberFormat="1" applyFont="1" applyProtection="1">
      <protection hidden="1"/>
    </xf>
    <xf numFmtId="0" fontId="24" fillId="0" borderId="0" xfId="0" applyFont="1" applyAlignment="1" applyProtection="1">
      <alignment horizontal="center" vertical="top" wrapText="1"/>
      <protection hidden="1"/>
    </xf>
    <xf numFmtId="0" fontId="85" fillId="0" borderId="25" xfId="0" applyFont="1" applyBorder="1" applyProtection="1">
      <protection hidden="1"/>
    </xf>
    <xf numFmtId="0" fontId="85" fillId="0" borderId="0" xfId="0" applyFont="1" applyProtection="1">
      <protection hidden="1"/>
    </xf>
    <xf numFmtId="0" fontId="71" fillId="0" borderId="14" xfId="0" applyFont="1" applyBorder="1" applyAlignment="1">
      <alignment vertical="center"/>
    </xf>
    <xf numFmtId="4" fontId="71" fillId="0" borderId="0" xfId="0" applyNumberFormat="1" applyFont="1" applyAlignment="1">
      <alignment vertical="center"/>
    </xf>
    <xf numFmtId="0" fontId="71" fillId="0" borderId="25" xfId="0" applyFont="1" applyBorder="1" applyAlignment="1">
      <alignment vertical="center"/>
    </xf>
    <xf numFmtId="0" fontId="71" fillId="0" borderId="0" xfId="0" applyFont="1" applyAlignment="1">
      <alignment vertical="center"/>
    </xf>
    <xf numFmtId="0" fontId="88" fillId="0" borderId="0" xfId="0" applyFont="1" applyAlignment="1" applyProtection="1">
      <alignment horizontal="center" vertical="center"/>
      <protection locked="0"/>
    </xf>
    <xf numFmtId="0" fontId="55" fillId="0" borderId="0" xfId="0" applyFont="1" applyAlignment="1" applyProtection="1">
      <alignment horizontal="center" vertical="center"/>
      <protection locked="0"/>
    </xf>
    <xf numFmtId="1" fontId="53" fillId="0" borderId="23" xfId="0" applyNumberFormat="1" applyFont="1" applyBorder="1" applyAlignment="1" applyProtection="1">
      <alignment horizontal="center" vertical="center"/>
      <protection locked="0"/>
    </xf>
    <xf numFmtId="0" fontId="55" fillId="0" borderId="0" xfId="0" applyFont="1" applyAlignment="1">
      <alignment horizontal="center" vertical="center"/>
    </xf>
    <xf numFmtId="0" fontId="55" fillId="0" borderId="0" xfId="0" applyFont="1" applyAlignment="1" applyProtection="1">
      <alignment horizontal="center" vertical="center"/>
      <protection hidden="1"/>
    </xf>
    <xf numFmtId="4" fontId="55" fillId="0" borderId="0" xfId="0" applyNumberFormat="1" applyFont="1" applyAlignment="1">
      <alignment vertical="center"/>
    </xf>
    <xf numFmtId="4" fontId="53" fillId="0" borderId="0" xfId="0" applyNumberFormat="1" applyFont="1" applyAlignment="1" applyProtection="1">
      <alignment vertical="center"/>
      <protection locked="0"/>
    </xf>
    <xf numFmtId="0" fontId="55" fillId="0" borderId="0" xfId="0" applyFont="1" applyAlignment="1">
      <alignment vertical="center"/>
    </xf>
    <xf numFmtId="4" fontId="55" fillId="0" borderId="0" xfId="0" applyNumberFormat="1" applyFont="1" applyAlignment="1" applyProtection="1">
      <alignment vertical="center"/>
      <protection hidden="1"/>
    </xf>
    <xf numFmtId="4" fontId="55" fillId="0" borderId="0" xfId="0" applyNumberFormat="1" applyFont="1" applyAlignment="1" applyProtection="1">
      <alignment horizontal="right" vertical="center"/>
      <protection hidden="1"/>
    </xf>
    <xf numFmtId="4" fontId="53" fillId="0" borderId="0" xfId="0" applyNumberFormat="1" applyFont="1" applyAlignment="1" applyProtection="1">
      <alignment horizontal="center" vertical="center"/>
      <protection locked="0"/>
    </xf>
    <xf numFmtId="0" fontId="89" fillId="0" borderId="14" xfId="0" applyFont="1" applyBorder="1" applyAlignment="1" applyProtection="1">
      <alignment vertical="top"/>
      <protection hidden="1"/>
    </xf>
    <xf numFmtId="4" fontId="90" fillId="0" borderId="0" xfId="0" applyNumberFormat="1" applyFont="1" applyAlignment="1" applyProtection="1">
      <alignment horizontal="center" vertical="top"/>
      <protection hidden="1"/>
    </xf>
    <xf numFmtId="0" fontId="86" fillId="0" borderId="0" xfId="0" applyFont="1" applyAlignment="1" applyProtection="1">
      <alignment horizontal="center" vertical="top"/>
      <protection hidden="1"/>
    </xf>
    <xf numFmtId="0" fontId="87" fillId="0" borderId="0" xfId="0" applyFont="1" applyAlignment="1" applyProtection="1">
      <alignment horizontal="center" vertical="top"/>
      <protection hidden="1"/>
    </xf>
    <xf numFmtId="4" fontId="24" fillId="0" borderId="0" xfId="0" applyNumberFormat="1" applyFont="1" applyAlignment="1" applyProtection="1">
      <alignment horizontal="center" vertical="top"/>
      <protection hidden="1"/>
    </xf>
    <xf numFmtId="0" fontId="24" fillId="0" borderId="0" xfId="0" applyFont="1" applyAlignment="1" applyProtection="1">
      <alignment vertical="top"/>
      <protection hidden="1"/>
    </xf>
    <xf numFmtId="0" fontId="89" fillId="0" borderId="25" xfId="0" applyFont="1" applyBorder="1" applyAlignment="1" applyProtection="1">
      <alignment vertical="top"/>
      <protection hidden="1"/>
    </xf>
    <xf numFmtId="0" fontId="89" fillId="0" borderId="0" xfId="0" applyFont="1" applyAlignment="1" applyProtection="1">
      <alignment vertical="top"/>
      <protection hidden="1"/>
    </xf>
    <xf numFmtId="0" fontId="24" fillId="0" borderId="2" xfId="0" applyFont="1" applyBorder="1" applyAlignment="1" applyProtection="1">
      <alignment vertical="top"/>
      <protection hidden="1"/>
    </xf>
    <xf numFmtId="0" fontId="86" fillId="0" borderId="0" xfId="0" applyFont="1" applyAlignment="1">
      <alignment horizontal="center"/>
    </xf>
    <xf numFmtId="0" fontId="43" fillId="0" borderId="7" xfId="0" applyFont="1" applyBorder="1"/>
    <xf numFmtId="4" fontId="43" fillId="0" borderId="7" xfId="0" applyNumberFormat="1" applyFont="1" applyBorder="1"/>
    <xf numFmtId="0" fontId="13" fillId="0" borderId="6" xfId="0" applyFont="1" applyBorder="1"/>
    <xf numFmtId="0" fontId="87" fillId="0" borderId="7" xfId="0" applyFont="1" applyBorder="1" applyAlignment="1">
      <alignment horizontal="center"/>
    </xf>
    <xf numFmtId="0" fontId="43" fillId="0" borderId="7" xfId="0" applyFont="1" applyBorder="1" applyAlignment="1">
      <alignment horizontal="center"/>
    </xf>
    <xf numFmtId="0" fontId="91" fillId="0" borderId="7" xfId="0" applyFont="1" applyBorder="1"/>
    <xf numFmtId="0" fontId="87" fillId="0" borderId="0" xfId="0" applyFont="1" applyAlignment="1">
      <alignment horizontal="center"/>
    </xf>
    <xf numFmtId="0" fontId="91" fillId="0" borderId="0" xfId="0" applyFont="1"/>
    <xf numFmtId="0" fontId="88" fillId="0" borderId="2" xfId="0" applyFont="1" applyBorder="1" applyAlignment="1">
      <alignment horizontal="center"/>
    </xf>
    <xf numFmtId="0" fontId="55" fillId="0" borderId="2" xfId="0" applyFont="1" applyBorder="1" applyAlignment="1">
      <alignment horizontal="center"/>
    </xf>
    <xf numFmtId="0" fontId="55" fillId="0" borderId="2" xfId="0" applyFont="1" applyBorder="1"/>
    <xf numFmtId="0" fontId="53" fillId="0" borderId="2" xfId="0" applyFont="1" applyBorder="1" applyAlignment="1">
      <alignment vertical="center"/>
    </xf>
    <xf numFmtId="4" fontId="54" fillId="0" borderId="2" xfId="0" applyNumberFormat="1" applyFont="1" applyBorder="1" applyAlignment="1">
      <alignment horizontal="center"/>
    </xf>
    <xf numFmtId="4" fontId="53" fillId="0" borderId="37" xfId="0" applyNumberFormat="1" applyFont="1" applyBorder="1" applyAlignment="1">
      <alignment vertical="center"/>
    </xf>
    <xf numFmtId="0" fontId="66" fillId="0" borderId="0" xfId="0" applyFont="1" applyAlignment="1" applyProtection="1">
      <alignment horizontal="center" vertical="top"/>
      <protection hidden="1"/>
    </xf>
    <xf numFmtId="0" fontId="68" fillId="0" borderId="0" xfId="0" applyFont="1" applyAlignment="1">
      <alignment horizontal="center" vertical="center" wrapText="1"/>
    </xf>
    <xf numFmtId="0" fontId="20" fillId="0" borderId="0" xfId="0" applyFont="1" applyAlignment="1">
      <alignment horizontal="center" vertical="center" wrapText="1"/>
    </xf>
    <xf numFmtId="0" fontId="13" fillId="0" borderId="2" xfId="0" applyFont="1" applyBorder="1" applyAlignment="1">
      <alignment wrapText="1"/>
    </xf>
    <xf numFmtId="0" fontId="13" fillId="5" borderId="42" xfId="0" applyFont="1" applyFill="1" applyBorder="1" applyAlignment="1" applyProtection="1">
      <alignment wrapText="1"/>
      <protection locked="0"/>
    </xf>
    <xf numFmtId="44" fontId="40" fillId="6" borderId="42" xfId="0" applyNumberFormat="1" applyFont="1" applyFill="1" applyBorder="1" applyAlignment="1">
      <alignment wrapText="1"/>
    </xf>
    <xf numFmtId="44" fontId="40" fillId="0" borderId="0" xfId="0" applyNumberFormat="1" applyFont="1" applyAlignment="1">
      <alignment wrapText="1"/>
    </xf>
    <xf numFmtId="0" fontId="13" fillId="5" borderId="16" xfId="0" applyFont="1" applyFill="1" applyBorder="1" applyAlignment="1" applyProtection="1">
      <alignment wrapText="1"/>
      <protection locked="0"/>
    </xf>
    <xf numFmtId="0" fontId="13" fillId="5" borderId="19" xfId="0" applyFont="1" applyFill="1" applyBorder="1" applyAlignment="1" applyProtection="1">
      <alignment wrapText="1"/>
      <protection locked="0"/>
    </xf>
    <xf numFmtId="0" fontId="13" fillId="5" borderId="13" xfId="0" applyFont="1" applyFill="1" applyBorder="1" applyAlignment="1" applyProtection="1">
      <alignment wrapText="1"/>
      <protection locked="0"/>
    </xf>
    <xf numFmtId="0" fontId="13" fillId="0" borderId="7" xfId="0" applyFont="1" applyBorder="1" applyAlignment="1">
      <alignment wrapText="1"/>
    </xf>
    <xf numFmtId="0" fontId="30" fillId="0" borderId="0" xfId="0" applyFont="1" applyAlignment="1">
      <alignment horizontal="center" vertical="center" wrapText="1"/>
    </xf>
    <xf numFmtId="44" fontId="40" fillId="0" borderId="0" xfId="0" applyNumberFormat="1" applyFont="1" applyAlignment="1">
      <alignment horizontal="center" wrapText="1"/>
    </xf>
    <xf numFmtId="0" fontId="41" fillId="8" borderId="36" xfId="0" applyFont="1" applyFill="1" applyBorder="1" applyAlignment="1">
      <alignment horizontal="center" vertical="center"/>
    </xf>
    <xf numFmtId="0" fontId="41" fillId="8" borderId="37" xfId="0" applyFont="1" applyFill="1" applyBorder="1" applyAlignment="1">
      <alignment horizontal="center" vertical="center"/>
    </xf>
    <xf numFmtId="0" fontId="41" fillId="8" borderId="38" xfId="0" applyFont="1" applyFill="1" applyBorder="1" applyAlignment="1">
      <alignment horizontal="center" vertical="center"/>
    </xf>
    <xf numFmtId="0" fontId="23" fillId="8" borderId="36" xfId="0" applyFont="1" applyFill="1" applyBorder="1" applyAlignment="1">
      <alignment horizontal="center" vertical="center"/>
    </xf>
    <xf numFmtId="0" fontId="23" fillId="8" borderId="37" xfId="0" applyFont="1" applyFill="1" applyBorder="1" applyAlignment="1">
      <alignment horizontal="center" vertical="center"/>
    </xf>
    <xf numFmtId="0" fontId="23" fillId="8" borderId="38" xfId="0" applyFont="1" applyFill="1" applyBorder="1" applyAlignment="1">
      <alignment horizontal="center" vertical="center"/>
    </xf>
    <xf numFmtId="0" fontId="60" fillId="16" borderId="1" xfId="0" applyFont="1" applyFill="1" applyBorder="1" applyAlignment="1">
      <alignment horizontal="center" vertical="center"/>
    </xf>
    <xf numFmtId="0" fontId="60" fillId="16" borderId="2" xfId="0" applyFont="1" applyFill="1" applyBorder="1" applyAlignment="1">
      <alignment horizontal="center" vertical="center"/>
    </xf>
    <xf numFmtId="0" fontId="60" fillId="16" borderId="3" xfId="0" applyFont="1" applyFill="1" applyBorder="1" applyAlignment="1">
      <alignment horizontal="center" vertical="center"/>
    </xf>
    <xf numFmtId="0" fontId="60" fillId="16" borderId="14" xfId="0" applyFont="1" applyFill="1" applyBorder="1" applyAlignment="1">
      <alignment horizontal="center" vertical="center"/>
    </xf>
    <xf numFmtId="0" fontId="60" fillId="16" borderId="0" xfId="0" applyFont="1" applyFill="1" applyAlignment="1">
      <alignment horizontal="center" vertical="center"/>
    </xf>
    <xf numFmtId="0" fontId="60" fillId="16" borderId="25" xfId="0" applyFont="1" applyFill="1" applyBorder="1" applyAlignment="1">
      <alignment horizontal="center" vertical="center"/>
    </xf>
    <xf numFmtId="0" fontId="60" fillId="16" borderId="6" xfId="0" applyFont="1" applyFill="1" applyBorder="1" applyAlignment="1">
      <alignment horizontal="center" vertical="center"/>
    </xf>
    <xf numFmtId="0" fontId="60" fillId="16" borderId="7" xfId="0" applyFont="1" applyFill="1" applyBorder="1" applyAlignment="1">
      <alignment horizontal="center" vertical="center"/>
    </xf>
    <xf numFmtId="0" fontId="60" fillId="16" borderId="8" xfId="0" applyFont="1" applyFill="1" applyBorder="1" applyAlignment="1">
      <alignment horizontal="center" vertical="center"/>
    </xf>
    <xf numFmtId="0" fontId="17" fillId="5" borderId="1" xfId="0" applyFont="1" applyFill="1" applyBorder="1" applyAlignment="1" applyProtection="1">
      <alignment horizontal="left" vertical="top"/>
      <protection locked="0"/>
    </xf>
    <xf numFmtId="0" fontId="17" fillId="5" borderId="2" xfId="0" applyFont="1" applyFill="1" applyBorder="1" applyAlignment="1" applyProtection="1">
      <alignment horizontal="left" vertical="top"/>
      <protection locked="0"/>
    </xf>
    <xf numFmtId="0" fontId="17" fillId="5" borderId="3" xfId="0" applyFont="1" applyFill="1" applyBorder="1" applyAlignment="1" applyProtection="1">
      <alignment horizontal="left" vertical="top"/>
      <protection locked="0"/>
    </xf>
    <xf numFmtId="0" fontId="17" fillId="5" borderId="14" xfId="0" applyFont="1" applyFill="1" applyBorder="1" applyAlignment="1" applyProtection="1">
      <alignment horizontal="left" vertical="top"/>
      <protection locked="0"/>
    </xf>
    <xf numFmtId="0" fontId="17" fillId="5" borderId="0" xfId="0" applyFont="1" applyFill="1" applyAlignment="1" applyProtection="1">
      <alignment horizontal="left" vertical="top"/>
      <protection locked="0"/>
    </xf>
    <xf numFmtId="0" fontId="17" fillId="5" borderId="25" xfId="0" applyFont="1" applyFill="1" applyBorder="1" applyAlignment="1" applyProtection="1">
      <alignment horizontal="left" vertical="top"/>
      <protection locked="0"/>
    </xf>
    <xf numFmtId="0" fontId="17" fillId="5" borderId="6" xfId="0" applyFont="1" applyFill="1" applyBorder="1" applyAlignment="1" applyProtection="1">
      <alignment horizontal="left" vertical="top"/>
      <protection locked="0"/>
    </xf>
    <xf numFmtId="0" fontId="17" fillId="5" borderId="7" xfId="0" applyFont="1" applyFill="1" applyBorder="1" applyAlignment="1" applyProtection="1">
      <alignment horizontal="left" vertical="top"/>
      <protection locked="0"/>
    </xf>
    <xf numFmtId="0" fontId="17" fillId="5" borderId="8" xfId="0" applyFont="1" applyFill="1" applyBorder="1" applyAlignment="1" applyProtection="1">
      <alignment horizontal="left" vertical="top"/>
      <protection locked="0"/>
    </xf>
    <xf numFmtId="0" fontId="53" fillId="12" borderId="1" xfId="0" applyFont="1" applyFill="1" applyBorder="1" applyAlignment="1">
      <alignment horizontal="center" vertical="center" wrapText="1"/>
    </xf>
    <xf numFmtId="0" fontId="53" fillId="12" borderId="2" xfId="0" applyFont="1" applyFill="1" applyBorder="1" applyAlignment="1">
      <alignment horizontal="center" vertical="center" wrapText="1"/>
    </xf>
    <xf numFmtId="0" fontId="53" fillId="12" borderId="38" xfId="0" applyFont="1" applyFill="1" applyBorder="1" applyAlignment="1">
      <alignment horizontal="center" vertical="center" wrapText="1"/>
    </xf>
    <xf numFmtId="0" fontId="53" fillId="10" borderId="27" xfId="0" applyFont="1" applyFill="1" applyBorder="1" applyAlignment="1">
      <alignment horizontal="center" vertical="center" wrapText="1"/>
    </xf>
    <xf numFmtId="0" fontId="53" fillId="10" borderId="34" xfId="0" applyFont="1" applyFill="1" applyBorder="1" applyAlignment="1">
      <alignment horizontal="center" vertical="center" wrapText="1"/>
    </xf>
    <xf numFmtId="0" fontId="53" fillId="10" borderId="31" xfId="0" applyFont="1" applyFill="1" applyBorder="1" applyAlignment="1">
      <alignment horizontal="center" vertical="center" wrapText="1"/>
    </xf>
    <xf numFmtId="0" fontId="53" fillId="12" borderId="33" xfId="0" applyFont="1" applyFill="1" applyBorder="1" applyAlignment="1">
      <alignment horizontal="center" vertical="center" wrapText="1"/>
    </xf>
    <xf numFmtId="0" fontId="53" fillId="12" borderId="28" xfId="0" applyFont="1" applyFill="1" applyBorder="1" applyAlignment="1">
      <alignment horizontal="center" vertical="center" wrapText="1"/>
    </xf>
    <xf numFmtId="0" fontId="53" fillId="11" borderId="27" xfId="0" applyFont="1" applyFill="1" applyBorder="1" applyAlignment="1">
      <alignment horizontal="center" vertical="center" wrapText="1"/>
    </xf>
    <xf numFmtId="0" fontId="53" fillId="11" borderId="34" xfId="0" applyFont="1" applyFill="1" applyBorder="1" applyAlignment="1">
      <alignment horizontal="center" vertical="center" wrapText="1"/>
    </xf>
    <xf numFmtId="0" fontId="53" fillId="11" borderId="31" xfId="0" applyFont="1" applyFill="1" applyBorder="1" applyAlignment="1">
      <alignment horizontal="center" vertical="center" wrapText="1"/>
    </xf>
    <xf numFmtId="0" fontId="54" fillId="10" borderId="47" xfId="0" applyFont="1" applyFill="1" applyBorder="1" applyAlignment="1">
      <alignment horizontal="center" vertical="center" wrapText="1"/>
    </xf>
    <xf numFmtId="0" fontId="57" fillId="6" borderId="36" xfId="0" applyFont="1" applyFill="1" applyBorder="1" applyAlignment="1" applyProtection="1">
      <alignment horizontal="center" vertical="center"/>
      <protection locked="0"/>
    </xf>
    <xf numFmtId="0" fontId="57" fillId="6" borderId="37" xfId="0" applyFont="1" applyFill="1" applyBorder="1" applyAlignment="1" applyProtection="1">
      <alignment horizontal="center" vertical="center"/>
      <protection locked="0"/>
    </xf>
    <xf numFmtId="0" fontId="57" fillId="6" borderId="38" xfId="0" applyFont="1" applyFill="1" applyBorder="1" applyAlignment="1" applyProtection="1">
      <alignment horizontal="center" vertical="center"/>
      <protection locked="0"/>
    </xf>
    <xf numFmtId="4" fontId="24" fillId="0" borderId="0" xfId="0" applyNumberFormat="1" applyFont="1" applyAlignment="1" applyProtection="1">
      <alignment horizontal="center" vertical="top"/>
      <protection hidden="1"/>
    </xf>
    <xf numFmtId="0" fontId="31" fillId="13" borderId="36" xfId="0" applyFont="1" applyFill="1" applyBorder="1" applyAlignment="1" applyProtection="1">
      <alignment horizontal="left" vertical="center"/>
      <protection hidden="1"/>
    </xf>
    <xf numFmtId="0" fontId="31" fillId="13" borderId="37" xfId="0" applyFont="1" applyFill="1" applyBorder="1" applyAlignment="1" applyProtection="1">
      <alignment horizontal="left" vertical="center"/>
      <protection hidden="1"/>
    </xf>
    <xf numFmtId="0" fontId="31" fillId="13" borderId="38" xfId="0" applyFont="1" applyFill="1" applyBorder="1" applyAlignment="1" applyProtection="1">
      <alignment horizontal="left" vertical="center"/>
      <protection hidden="1"/>
    </xf>
    <xf numFmtId="0" fontId="29" fillId="2" borderId="36" xfId="0" applyFont="1" applyFill="1" applyBorder="1" applyAlignment="1">
      <alignment horizontal="left" vertical="center"/>
    </xf>
    <xf numFmtId="0" fontId="29" fillId="2" borderId="37" xfId="0" applyFont="1" applyFill="1" applyBorder="1" applyAlignment="1">
      <alignment horizontal="left" vertical="center"/>
    </xf>
    <xf numFmtId="0" fontId="29" fillId="2" borderId="38" xfId="0" applyFont="1" applyFill="1" applyBorder="1" applyAlignment="1">
      <alignment horizontal="left" vertical="center"/>
    </xf>
    <xf numFmtId="0" fontId="37" fillId="5" borderId="36" xfId="0" applyFont="1" applyFill="1" applyBorder="1" applyAlignment="1" applyProtection="1">
      <alignment horizontal="left" vertical="center"/>
      <protection locked="0"/>
    </xf>
    <xf numFmtId="0" fontId="37" fillId="5" borderId="37" xfId="0" applyFont="1" applyFill="1" applyBorder="1" applyAlignment="1" applyProtection="1">
      <alignment horizontal="left" vertical="center"/>
      <protection locked="0"/>
    </xf>
    <xf numFmtId="0" fontId="37" fillId="5" borderId="38" xfId="0" applyFont="1" applyFill="1" applyBorder="1" applyAlignment="1" applyProtection="1">
      <alignment horizontal="left" vertical="center"/>
      <protection locked="0"/>
    </xf>
    <xf numFmtId="4" fontId="53" fillId="11" borderId="27" xfId="0" applyNumberFormat="1" applyFont="1" applyFill="1" applyBorder="1" applyAlignment="1">
      <alignment horizontal="center" vertical="center" wrapText="1"/>
    </xf>
    <xf numFmtId="4" fontId="53" fillId="11" borderId="34" xfId="0" applyNumberFormat="1" applyFont="1" applyFill="1" applyBorder="1" applyAlignment="1">
      <alignment horizontal="center" vertical="center" wrapText="1"/>
    </xf>
    <xf numFmtId="4" fontId="53" fillId="11" borderId="30" xfId="0" applyNumberFormat="1" applyFont="1" applyFill="1" applyBorder="1" applyAlignment="1">
      <alignment horizontal="center" vertical="center" wrapText="1"/>
    </xf>
    <xf numFmtId="0" fontId="29" fillId="2" borderId="36" xfId="0" applyFont="1" applyFill="1" applyBorder="1" applyAlignment="1">
      <alignment horizontal="center" wrapText="1"/>
    </xf>
    <xf numFmtId="0" fontId="29" fillId="2" borderId="37" xfId="0" applyFont="1" applyFill="1" applyBorder="1" applyAlignment="1">
      <alignment horizontal="center" wrapText="1"/>
    </xf>
    <xf numFmtId="49" fontId="37" fillId="6" borderId="36" xfId="0" applyNumberFormat="1" applyFont="1" applyFill="1" applyBorder="1" applyAlignment="1">
      <alignment horizontal="left" vertical="center"/>
    </xf>
    <xf numFmtId="49" fontId="37" fillId="6" borderId="37" xfId="0" applyNumberFormat="1" applyFont="1" applyFill="1" applyBorder="1" applyAlignment="1">
      <alignment horizontal="left" vertical="center"/>
    </xf>
    <xf numFmtId="49" fontId="37" fillId="6" borderId="38" xfId="0" applyNumberFormat="1" applyFont="1" applyFill="1" applyBorder="1" applyAlignment="1">
      <alignment horizontal="left" vertical="center"/>
    </xf>
    <xf numFmtId="0" fontId="29" fillId="5" borderId="36" xfId="0" applyFont="1" applyFill="1" applyBorder="1" applyAlignment="1" applyProtection="1">
      <alignment horizontal="center" vertical="center" wrapText="1"/>
      <protection locked="0"/>
    </xf>
    <xf numFmtId="0" fontId="29" fillId="5" borderId="37" xfId="0" applyFont="1" applyFill="1" applyBorder="1" applyAlignment="1" applyProtection="1">
      <alignment horizontal="center" vertical="center" wrapText="1"/>
      <protection locked="0"/>
    </xf>
    <xf numFmtId="0" fontId="29" fillId="5" borderId="38" xfId="0" applyFont="1" applyFill="1" applyBorder="1" applyAlignment="1" applyProtection="1">
      <alignment horizontal="center" vertical="center" wrapText="1"/>
      <protection locked="0"/>
    </xf>
    <xf numFmtId="0" fontId="53" fillId="10" borderId="30" xfId="0" applyFont="1" applyFill="1" applyBorder="1" applyAlignment="1">
      <alignment horizontal="center" vertical="center" wrapText="1"/>
    </xf>
    <xf numFmtId="0" fontId="53" fillId="10" borderId="1" xfId="0" applyFont="1" applyFill="1" applyBorder="1" applyAlignment="1">
      <alignment horizontal="center" vertical="center" wrapText="1"/>
    </xf>
    <xf numFmtId="0" fontId="53" fillId="10" borderId="2" xfId="0" applyFont="1" applyFill="1" applyBorder="1" applyAlignment="1">
      <alignment horizontal="center" vertical="center" wrapText="1"/>
    </xf>
    <xf numFmtId="0" fontId="53" fillId="10" borderId="3" xfId="0" applyFont="1" applyFill="1" applyBorder="1" applyAlignment="1">
      <alignment horizontal="center" vertical="center" wrapText="1"/>
    </xf>
    <xf numFmtId="0" fontId="53" fillId="10" borderId="6" xfId="0" applyFont="1" applyFill="1" applyBorder="1" applyAlignment="1">
      <alignment horizontal="center" vertical="center" wrapText="1"/>
    </xf>
    <xf numFmtId="0" fontId="53" fillId="10" borderId="7" xfId="0" applyFont="1" applyFill="1" applyBorder="1" applyAlignment="1">
      <alignment horizontal="center" vertical="center" wrapText="1"/>
    </xf>
    <xf numFmtId="0" fontId="53" fillId="10" borderId="8" xfId="0" applyFont="1" applyFill="1" applyBorder="1" applyAlignment="1">
      <alignment horizontal="center" vertical="center" wrapText="1"/>
    </xf>
    <xf numFmtId="0" fontId="53" fillId="10" borderId="19" xfId="0" applyFont="1" applyFill="1" applyBorder="1" applyAlignment="1">
      <alignment horizontal="center" vertical="center"/>
    </xf>
    <xf numFmtId="0" fontId="53" fillId="10" borderId="13" xfId="0" applyFont="1" applyFill="1" applyBorder="1" applyAlignment="1">
      <alignment horizontal="center" vertical="center"/>
    </xf>
    <xf numFmtId="0" fontId="53" fillId="10" borderId="46" xfId="0" applyFont="1" applyFill="1" applyBorder="1" applyAlignment="1">
      <alignment horizontal="center" vertical="center"/>
    </xf>
    <xf numFmtId="0" fontId="53" fillId="10" borderId="9" xfId="0" applyFont="1" applyFill="1" applyBorder="1" applyAlignment="1">
      <alignment horizontal="center" vertical="center"/>
    </xf>
    <xf numFmtId="0" fontId="28" fillId="19" borderId="27" xfId="0" applyFont="1" applyFill="1" applyBorder="1" applyAlignment="1">
      <alignment horizontal="center" vertical="center" textRotation="255" wrapText="1"/>
    </xf>
    <xf numFmtId="0" fontId="28" fillId="19" borderId="34" xfId="0" applyFont="1" applyFill="1" applyBorder="1" applyAlignment="1">
      <alignment horizontal="center" vertical="center" textRotation="255" wrapText="1"/>
    </xf>
    <xf numFmtId="0" fontId="28" fillId="19" borderId="31" xfId="0" applyFont="1" applyFill="1" applyBorder="1" applyAlignment="1">
      <alignment horizontal="center" vertical="center" textRotation="255" wrapText="1"/>
    </xf>
    <xf numFmtId="0" fontId="49" fillId="20" borderId="27" xfId="0" applyFont="1" applyFill="1" applyBorder="1" applyAlignment="1">
      <alignment horizontal="center" vertical="center"/>
    </xf>
    <xf numFmtId="0" fontId="49" fillId="20" borderId="34" xfId="0" applyFont="1" applyFill="1" applyBorder="1" applyAlignment="1">
      <alignment horizontal="center" vertical="center"/>
    </xf>
    <xf numFmtId="0" fontId="49" fillId="20" borderId="31" xfId="0" applyFont="1" applyFill="1" applyBorder="1" applyAlignment="1">
      <alignment horizontal="center" vertical="center"/>
    </xf>
    <xf numFmtId="0" fontId="54" fillId="2" borderId="29" xfId="0" applyFont="1" applyFill="1" applyBorder="1" applyAlignment="1">
      <alignment horizontal="center" vertical="center"/>
    </xf>
    <xf numFmtId="0" fontId="54" fillId="2" borderId="31" xfId="0" applyFont="1" applyFill="1" applyBorder="1" applyAlignment="1">
      <alignment horizontal="center" vertical="center"/>
    </xf>
    <xf numFmtId="0" fontId="53" fillId="10" borderId="34" xfId="0" applyFont="1" applyFill="1" applyBorder="1" applyAlignment="1">
      <alignment horizontal="center" vertical="center"/>
    </xf>
    <xf numFmtId="0" fontId="53" fillId="10" borderId="31" xfId="0" applyFont="1" applyFill="1" applyBorder="1" applyAlignment="1">
      <alignment horizontal="center" vertical="center"/>
    </xf>
    <xf numFmtId="0" fontId="53" fillId="12" borderId="27" xfId="0" applyFont="1" applyFill="1" applyBorder="1" applyAlignment="1">
      <alignment horizontal="center" vertical="center" wrapText="1"/>
    </xf>
    <xf numFmtId="0" fontId="53" fillId="12" borderId="34" xfId="0" applyFont="1" applyFill="1" applyBorder="1" applyAlignment="1">
      <alignment horizontal="center" vertical="center" wrapText="1"/>
    </xf>
    <xf numFmtId="0" fontId="55" fillId="12" borderId="28" xfId="0" applyFont="1" applyFill="1" applyBorder="1" applyAlignment="1">
      <alignment horizontal="center" vertical="center" wrapText="1"/>
    </xf>
    <xf numFmtId="0" fontId="55" fillId="12" borderId="32" xfId="0" applyFont="1" applyFill="1" applyBorder="1" applyAlignment="1">
      <alignment horizontal="center" vertical="center" wrapText="1"/>
    </xf>
    <xf numFmtId="0" fontId="28" fillId="21" borderId="27" xfId="0" applyFont="1" applyFill="1" applyBorder="1" applyAlignment="1">
      <alignment horizontal="center" vertical="center" textRotation="255" wrapText="1"/>
    </xf>
    <xf numFmtId="0" fontId="28" fillId="21" borderId="34" xfId="0" applyFont="1" applyFill="1" applyBorder="1" applyAlignment="1">
      <alignment horizontal="center" vertical="center" textRotation="255" wrapText="1"/>
    </xf>
    <xf numFmtId="0" fontId="28" fillId="21" borderId="31" xfId="0" applyFont="1" applyFill="1" applyBorder="1" applyAlignment="1">
      <alignment horizontal="center" vertical="center" textRotation="255" wrapText="1"/>
    </xf>
    <xf numFmtId="0" fontId="49" fillId="22" borderId="27" xfId="0" applyFont="1" applyFill="1" applyBorder="1" applyAlignment="1">
      <alignment horizontal="center" vertical="center"/>
    </xf>
    <xf numFmtId="0" fontId="49" fillId="22" borderId="34" xfId="0" applyFont="1" applyFill="1" applyBorder="1" applyAlignment="1">
      <alignment horizontal="center" vertical="center"/>
    </xf>
    <xf numFmtId="0" fontId="49" fillId="22" borderId="31" xfId="0" applyFont="1" applyFill="1" applyBorder="1" applyAlignment="1">
      <alignment horizontal="center" vertical="center"/>
    </xf>
    <xf numFmtId="0" fontId="49" fillId="18" borderId="27" xfId="0" applyFont="1" applyFill="1" applyBorder="1" applyAlignment="1">
      <alignment horizontal="center" vertical="center"/>
    </xf>
    <xf numFmtId="0" fontId="49" fillId="18" borderId="34" xfId="0" applyFont="1" applyFill="1" applyBorder="1" applyAlignment="1">
      <alignment horizontal="center" vertical="center"/>
    </xf>
    <xf numFmtId="0" fontId="49" fillId="18" borderId="31" xfId="0" applyFont="1" applyFill="1" applyBorder="1" applyAlignment="1">
      <alignment horizontal="center" vertical="center"/>
    </xf>
    <xf numFmtId="0" fontId="17" fillId="5" borderId="36" xfId="0" applyFont="1" applyFill="1" applyBorder="1" applyAlignment="1" applyProtection="1">
      <alignment horizontal="left" vertical="top"/>
      <protection locked="0"/>
    </xf>
    <xf numFmtId="0" fontId="17" fillId="5" borderId="37" xfId="0" applyFont="1" applyFill="1" applyBorder="1" applyAlignment="1" applyProtection="1">
      <alignment horizontal="left" vertical="top"/>
      <protection locked="0"/>
    </xf>
    <xf numFmtId="0" fontId="17" fillId="5" borderId="38" xfId="0" applyFont="1" applyFill="1" applyBorder="1" applyAlignment="1" applyProtection="1">
      <alignment horizontal="left" vertical="top"/>
      <protection locked="0"/>
    </xf>
    <xf numFmtId="0" fontId="28" fillId="27" borderId="27" xfId="0" applyFont="1" applyFill="1" applyBorder="1" applyAlignment="1">
      <alignment horizontal="center" vertical="center" textRotation="255" wrapText="1"/>
    </xf>
    <xf numFmtId="0" fontId="28" fillId="27" borderId="34" xfId="0" applyFont="1" applyFill="1" applyBorder="1" applyAlignment="1">
      <alignment horizontal="center" vertical="center" textRotation="255" wrapText="1"/>
    </xf>
    <xf numFmtId="0" fontId="28" fillId="27" borderId="31" xfId="0" applyFont="1" applyFill="1" applyBorder="1" applyAlignment="1">
      <alignment horizontal="center" vertical="center" textRotation="255" wrapText="1"/>
    </xf>
    <xf numFmtId="0" fontId="49" fillId="28" borderId="27" xfId="0" applyFont="1" applyFill="1" applyBorder="1" applyAlignment="1">
      <alignment horizontal="center" vertical="center"/>
    </xf>
    <xf numFmtId="0" fontId="49" fillId="28" borderId="34" xfId="0" applyFont="1" applyFill="1" applyBorder="1" applyAlignment="1">
      <alignment horizontal="center" vertical="center"/>
    </xf>
    <xf numFmtId="0" fontId="49" fillId="28" borderId="31" xfId="0" applyFont="1" applyFill="1" applyBorder="1" applyAlignment="1">
      <alignment horizontal="center" vertical="center"/>
    </xf>
    <xf numFmtId="0" fontId="28" fillId="17" borderId="27" xfId="0" applyFont="1" applyFill="1" applyBorder="1" applyAlignment="1">
      <alignment horizontal="center" vertical="center" textRotation="255"/>
    </xf>
    <xf numFmtId="0" fontId="28" fillId="17" borderId="34" xfId="0" applyFont="1" applyFill="1" applyBorder="1" applyAlignment="1">
      <alignment horizontal="center" vertical="center" textRotation="255"/>
    </xf>
    <xf numFmtId="0" fontId="28" fillId="17" borderId="31" xfId="0" applyFont="1" applyFill="1" applyBorder="1" applyAlignment="1">
      <alignment horizontal="center" vertical="center" textRotation="255"/>
    </xf>
    <xf numFmtId="0" fontId="53" fillId="10" borderId="4" xfId="0" applyFont="1" applyFill="1" applyBorder="1" applyAlignment="1">
      <alignment horizontal="center" vertical="center" wrapText="1"/>
    </xf>
    <xf numFmtId="0" fontId="53" fillId="10" borderId="12" xfId="0" applyFont="1" applyFill="1" applyBorder="1" applyAlignment="1">
      <alignment horizontal="center" vertical="center" wrapText="1"/>
    </xf>
    <xf numFmtId="0" fontId="53" fillId="10" borderId="5" xfId="0" applyFont="1" applyFill="1" applyBorder="1" applyAlignment="1">
      <alignment horizontal="center" vertical="center" wrapText="1"/>
    </xf>
    <xf numFmtId="0" fontId="53" fillId="10" borderId="46" xfId="0" applyFont="1" applyFill="1" applyBorder="1" applyAlignment="1">
      <alignment horizontal="center" vertical="center" wrapText="1"/>
    </xf>
    <xf numFmtId="0" fontId="53" fillId="10" borderId="19" xfId="0" applyFont="1" applyFill="1" applyBorder="1" applyAlignment="1">
      <alignment horizontal="center" vertical="center" wrapText="1"/>
    </xf>
    <xf numFmtId="0" fontId="53" fillId="10" borderId="47" xfId="0" applyFont="1" applyFill="1" applyBorder="1" applyAlignment="1">
      <alignment horizontal="center" vertical="center" wrapText="1"/>
    </xf>
    <xf numFmtId="0" fontId="17" fillId="8" borderId="36" xfId="0" applyFont="1" applyFill="1" applyBorder="1" applyAlignment="1">
      <alignment horizontal="center" vertical="center" wrapText="1"/>
    </xf>
    <xf numFmtId="0" fontId="17" fillId="8" borderId="37" xfId="0" applyFont="1" applyFill="1" applyBorder="1" applyAlignment="1">
      <alignment horizontal="center" vertical="center" wrapText="1"/>
    </xf>
    <xf numFmtId="0" fontId="17" fillId="8" borderId="38" xfId="0" applyFont="1" applyFill="1" applyBorder="1" applyAlignment="1">
      <alignment horizontal="center" vertical="center" wrapText="1"/>
    </xf>
    <xf numFmtId="0" fontId="29" fillId="2" borderId="36" xfId="0" applyFont="1" applyFill="1" applyBorder="1" applyAlignment="1">
      <alignment horizontal="center" vertical="center"/>
    </xf>
    <xf numFmtId="0" fontId="29" fillId="2" borderId="37" xfId="0" applyFont="1" applyFill="1" applyBorder="1" applyAlignment="1">
      <alignment horizontal="center" vertical="center"/>
    </xf>
    <xf numFmtId="0" fontId="14" fillId="17" borderId="27" xfId="0" applyFont="1" applyFill="1" applyBorder="1" applyAlignment="1">
      <alignment horizontal="center" vertical="center" wrapText="1"/>
    </xf>
    <xf numFmtId="0" fontId="14" fillId="17" borderId="30" xfId="0" applyFont="1" applyFill="1" applyBorder="1" applyAlignment="1">
      <alignment horizontal="center" vertical="center" wrapText="1"/>
    </xf>
    <xf numFmtId="0" fontId="29" fillId="2" borderId="36" xfId="0" applyFont="1" applyFill="1" applyBorder="1" applyAlignment="1">
      <alignment horizontal="center" vertical="center" wrapText="1"/>
    </xf>
    <xf numFmtId="0" fontId="29" fillId="2" borderId="37" xfId="0" applyFont="1" applyFill="1" applyBorder="1" applyAlignment="1">
      <alignment horizontal="center" vertical="center" wrapText="1"/>
    </xf>
    <xf numFmtId="0" fontId="29" fillId="2" borderId="38" xfId="0" applyFont="1" applyFill="1" applyBorder="1" applyAlignment="1">
      <alignment horizontal="center" vertical="center" wrapText="1"/>
    </xf>
    <xf numFmtId="0" fontId="17" fillId="8" borderId="36" xfId="0" applyFont="1" applyFill="1" applyBorder="1" applyAlignment="1">
      <alignment horizontal="center" vertical="center"/>
    </xf>
    <xf numFmtId="0" fontId="17" fillId="8" borderId="37" xfId="0" applyFont="1" applyFill="1" applyBorder="1" applyAlignment="1">
      <alignment horizontal="center" vertical="center"/>
    </xf>
    <xf numFmtId="0" fontId="17" fillId="8" borderId="38" xfId="0" applyFont="1" applyFill="1" applyBorder="1" applyAlignment="1">
      <alignment horizontal="center" vertical="center"/>
    </xf>
    <xf numFmtId="0" fontId="14" fillId="7" borderId="36" xfId="0" applyFont="1" applyFill="1" applyBorder="1" applyAlignment="1">
      <alignment horizontal="center"/>
    </xf>
    <xf numFmtId="0" fontId="14" fillId="7" borderId="38" xfId="0" applyFont="1" applyFill="1" applyBorder="1" applyAlignment="1">
      <alignment horizontal="center"/>
    </xf>
    <xf numFmtId="0" fontId="37" fillId="5" borderId="36" xfId="0" applyFont="1" applyFill="1" applyBorder="1" applyAlignment="1" applyProtection="1">
      <alignment horizontal="center" vertical="center"/>
      <protection locked="0"/>
    </xf>
    <xf numFmtId="0" fontId="37" fillId="5" borderId="38" xfId="0" applyFont="1" applyFill="1" applyBorder="1" applyAlignment="1" applyProtection="1">
      <alignment horizontal="center" vertical="center"/>
      <protection locked="0"/>
    </xf>
    <xf numFmtId="49" fontId="38" fillId="6" borderId="36" xfId="0" applyNumberFormat="1" applyFont="1" applyFill="1" applyBorder="1" applyAlignment="1">
      <alignment horizontal="center" vertical="center" wrapText="1"/>
    </xf>
    <xf numFmtId="49" fontId="38" fillId="6" borderId="38" xfId="0" applyNumberFormat="1" applyFont="1" applyFill="1" applyBorder="1" applyAlignment="1">
      <alignment horizontal="center" vertical="center" wrapText="1"/>
    </xf>
    <xf numFmtId="0" fontId="26" fillId="19" borderId="27" xfId="0" applyFont="1" applyFill="1" applyBorder="1" applyAlignment="1">
      <alignment horizontal="center" vertical="center" textRotation="255"/>
    </xf>
    <xf numFmtId="0" fontId="26" fillId="19" borderId="34" xfId="0" applyFont="1" applyFill="1" applyBorder="1" applyAlignment="1">
      <alignment horizontal="center" vertical="center" textRotation="255"/>
    </xf>
    <xf numFmtId="0" fontId="26" fillId="19" borderId="31" xfId="0" applyFont="1" applyFill="1" applyBorder="1" applyAlignment="1">
      <alignment horizontal="center" vertical="center" textRotation="255"/>
    </xf>
    <xf numFmtId="0" fontId="26" fillId="17" borderId="27" xfId="0" applyFont="1" applyFill="1" applyBorder="1" applyAlignment="1">
      <alignment horizontal="center" vertical="center" textRotation="255"/>
    </xf>
    <xf numFmtId="0" fontId="26" fillId="17" borderId="34" xfId="0" applyFont="1" applyFill="1" applyBorder="1" applyAlignment="1">
      <alignment horizontal="center" vertical="center" textRotation="255"/>
    </xf>
    <xf numFmtId="0" fontId="26" fillId="17" borderId="31" xfId="0" applyFont="1" applyFill="1" applyBorder="1" applyAlignment="1">
      <alignment horizontal="center" vertical="center" textRotation="255"/>
    </xf>
    <xf numFmtId="0" fontId="31" fillId="13" borderId="1" xfId="0" applyFont="1" applyFill="1" applyBorder="1" applyAlignment="1" applyProtection="1">
      <alignment horizontal="center" vertical="center" wrapText="1"/>
      <protection hidden="1"/>
    </xf>
    <xf numFmtId="0" fontId="31" fillId="13" borderId="3" xfId="0" applyFont="1" applyFill="1" applyBorder="1" applyAlignment="1" applyProtection="1">
      <alignment horizontal="center" vertical="center" wrapText="1"/>
      <protection hidden="1"/>
    </xf>
    <xf numFmtId="0" fontId="31" fillId="13" borderId="6" xfId="0" applyFont="1" applyFill="1" applyBorder="1" applyAlignment="1" applyProtection="1">
      <alignment horizontal="center" vertical="center" wrapText="1"/>
      <protection hidden="1"/>
    </xf>
    <xf numFmtId="0" fontId="31" fillId="13" borderId="8" xfId="0" applyFont="1" applyFill="1" applyBorder="1" applyAlignment="1" applyProtection="1">
      <alignment horizontal="center" vertical="center" wrapText="1"/>
      <protection hidden="1"/>
    </xf>
    <xf numFmtId="0" fontId="53" fillId="5" borderId="1" xfId="0" applyFont="1" applyFill="1" applyBorder="1" applyAlignment="1" applyProtection="1">
      <alignment horizontal="left" vertical="top"/>
      <protection locked="0"/>
    </xf>
    <xf numFmtId="0" fontId="53" fillId="5" borderId="2" xfId="0" applyFont="1" applyFill="1" applyBorder="1" applyAlignment="1" applyProtection="1">
      <alignment horizontal="left" vertical="top"/>
      <protection locked="0"/>
    </xf>
    <xf numFmtId="0" fontId="53" fillId="5" borderId="3" xfId="0" applyFont="1" applyFill="1" applyBorder="1" applyAlignment="1" applyProtection="1">
      <alignment horizontal="left" vertical="top"/>
      <protection locked="0"/>
    </xf>
    <xf numFmtId="0" fontId="53" fillId="5" borderId="6" xfId="0" applyFont="1" applyFill="1" applyBorder="1" applyAlignment="1" applyProtection="1">
      <alignment horizontal="left" vertical="top"/>
      <protection locked="0"/>
    </xf>
    <xf numFmtId="0" fontId="53" fillId="5" borderId="7" xfId="0" applyFont="1" applyFill="1" applyBorder="1" applyAlignment="1" applyProtection="1">
      <alignment horizontal="left" vertical="top"/>
      <protection locked="0"/>
    </xf>
    <xf numFmtId="0" fontId="53" fillId="5" borderId="8" xfId="0" applyFont="1" applyFill="1" applyBorder="1" applyAlignment="1" applyProtection="1">
      <alignment horizontal="left" vertical="top"/>
      <protection locked="0"/>
    </xf>
    <xf numFmtId="0" fontId="31" fillId="13" borderId="36" xfId="0" applyFont="1" applyFill="1" applyBorder="1" applyAlignment="1" applyProtection="1">
      <alignment horizontal="center" vertical="center" wrapText="1"/>
      <protection hidden="1"/>
    </xf>
    <xf numFmtId="0" fontId="31" fillId="13" borderId="38" xfId="0" applyFont="1" applyFill="1" applyBorder="1" applyAlignment="1" applyProtection="1">
      <alignment horizontal="center" vertical="center" wrapText="1"/>
      <protection hidden="1"/>
    </xf>
    <xf numFmtId="0" fontId="0" fillId="5" borderId="41" xfId="0" applyFill="1" applyBorder="1" applyAlignment="1" applyProtection="1">
      <alignment horizontal="center"/>
      <protection locked="0"/>
    </xf>
    <xf numFmtId="0" fontId="0" fillId="5" borderId="42" xfId="0" applyFill="1" applyBorder="1" applyAlignment="1" applyProtection="1">
      <alignment horizontal="center"/>
      <protection locked="0"/>
    </xf>
    <xf numFmtId="0" fontId="30" fillId="18" borderId="36" xfId="0" applyFont="1" applyFill="1" applyBorder="1" applyAlignment="1">
      <alignment horizontal="left" vertical="center"/>
    </xf>
    <xf numFmtId="0" fontId="30" fillId="18" borderId="65" xfId="0" applyFont="1" applyFill="1" applyBorder="1" applyAlignment="1">
      <alignment horizontal="left" vertical="center"/>
    </xf>
    <xf numFmtId="0" fontId="14" fillId="27" borderId="27" xfId="0" applyFont="1" applyFill="1" applyBorder="1" applyAlignment="1">
      <alignment horizontal="center" vertical="center" wrapText="1"/>
    </xf>
    <xf numFmtId="0" fontId="14" fillId="27" borderId="30" xfId="0" applyFont="1" applyFill="1" applyBorder="1" applyAlignment="1">
      <alignment horizontal="center" vertical="center" wrapText="1"/>
    </xf>
    <xf numFmtId="0" fontId="36" fillId="7" borderId="1" xfId="0" applyFont="1" applyFill="1" applyBorder="1" applyAlignment="1">
      <alignment horizontal="center" vertical="center"/>
    </xf>
    <xf numFmtId="0" fontId="36" fillId="7" borderId="3" xfId="0" applyFont="1" applyFill="1" applyBorder="1" applyAlignment="1">
      <alignment horizontal="center" vertical="center"/>
    </xf>
    <xf numFmtId="0" fontId="36" fillId="7" borderId="6" xfId="0" applyFont="1" applyFill="1" applyBorder="1" applyAlignment="1">
      <alignment horizontal="center" vertical="center"/>
    </xf>
    <xf numFmtId="0" fontId="36" fillId="7" borderId="8" xfId="0" applyFont="1" applyFill="1" applyBorder="1" applyAlignment="1">
      <alignment horizontal="center" vertical="center"/>
    </xf>
    <xf numFmtId="0" fontId="14" fillId="19" borderId="27" xfId="0" applyFont="1" applyFill="1" applyBorder="1" applyAlignment="1">
      <alignment horizontal="center" vertical="center" wrapText="1"/>
    </xf>
    <xf numFmtId="0" fontId="14" fillId="19" borderId="30" xfId="0" applyFont="1" applyFill="1" applyBorder="1" applyAlignment="1">
      <alignment horizontal="center" vertical="center" wrapText="1"/>
    </xf>
    <xf numFmtId="0" fontId="17" fillId="5" borderId="36" xfId="0" applyFont="1" applyFill="1" applyBorder="1" applyAlignment="1" applyProtection="1">
      <alignment horizontal="center" vertical="center" wrapText="1"/>
      <protection locked="0"/>
    </xf>
    <xf numFmtId="0" fontId="17" fillId="5" borderId="37" xfId="0" applyFont="1" applyFill="1" applyBorder="1" applyAlignment="1" applyProtection="1">
      <alignment horizontal="center" vertical="center" wrapText="1"/>
      <protection locked="0"/>
    </xf>
    <xf numFmtId="0" fontId="17" fillId="5" borderId="38" xfId="0" applyFont="1" applyFill="1" applyBorder="1" applyAlignment="1" applyProtection="1">
      <alignment horizontal="center" vertical="center" wrapText="1"/>
      <protection locked="0"/>
    </xf>
    <xf numFmtId="14" fontId="70" fillId="5" borderId="36" xfId="0" applyNumberFormat="1" applyFont="1" applyFill="1" applyBorder="1" applyAlignment="1" applyProtection="1">
      <alignment horizontal="center"/>
      <protection locked="0"/>
    </xf>
    <xf numFmtId="14" fontId="70" fillId="5" borderId="37" xfId="0" applyNumberFormat="1" applyFont="1" applyFill="1" applyBorder="1" applyAlignment="1" applyProtection="1">
      <alignment horizontal="center"/>
      <protection locked="0"/>
    </xf>
    <xf numFmtId="14" fontId="70" fillId="5" borderId="38" xfId="0" applyNumberFormat="1" applyFont="1" applyFill="1" applyBorder="1" applyAlignment="1" applyProtection="1">
      <alignment horizontal="center"/>
      <protection locked="0"/>
    </xf>
    <xf numFmtId="0" fontId="17" fillId="32" borderId="36" xfId="0" applyFont="1" applyFill="1" applyBorder="1" applyAlignment="1">
      <alignment horizontal="center" vertical="center"/>
    </xf>
    <xf numFmtId="0" fontId="17" fillId="32" borderId="37" xfId="0" applyFont="1" applyFill="1" applyBorder="1" applyAlignment="1">
      <alignment horizontal="center" vertical="center"/>
    </xf>
    <xf numFmtId="0" fontId="17" fillId="32" borderId="38" xfId="0" applyFont="1" applyFill="1" applyBorder="1" applyAlignment="1">
      <alignment horizontal="center" vertical="center"/>
    </xf>
    <xf numFmtId="0" fontId="23" fillId="8" borderId="14" xfId="0" applyFont="1" applyFill="1" applyBorder="1" applyAlignment="1">
      <alignment horizontal="center" vertical="center" wrapText="1"/>
    </xf>
    <xf numFmtId="0" fontId="23" fillId="8" borderId="0" xfId="0" applyFont="1" applyFill="1" applyAlignment="1">
      <alignment horizontal="center" vertical="center" wrapText="1"/>
    </xf>
    <xf numFmtId="0" fontId="23" fillId="8" borderId="25" xfId="0" applyFont="1" applyFill="1" applyBorder="1" applyAlignment="1">
      <alignment horizontal="center" vertical="center" wrapText="1"/>
    </xf>
    <xf numFmtId="49" fontId="42" fillId="6" borderId="36" xfId="0" applyNumberFormat="1" applyFont="1" applyFill="1" applyBorder="1" applyAlignment="1">
      <alignment horizontal="left" vertical="center"/>
    </xf>
    <xf numFmtId="49" fontId="42" fillId="6" borderId="37" xfId="0" applyNumberFormat="1" applyFont="1" applyFill="1" applyBorder="1" applyAlignment="1">
      <alignment horizontal="left" vertical="center"/>
    </xf>
    <xf numFmtId="49" fontId="42" fillId="6" borderId="38" xfId="0" applyNumberFormat="1" applyFont="1" applyFill="1" applyBorder="1" applyAlignment="1">
      <alignment horizontal="left" vertical="center"/>
    </xf>
    <xf numFmtId="0" fontId="23" fillId="2" borderId="40" xfId="0" applyFont="1" applyFill="1" applyBorder="1" applyAlignment="1">
      <alignment horizontal="center" vertical="center"/>
    </xf>
    <xf numFmtId="0" fontId="23" fillId="2" borderId="41" xfId="0" applyFont="1" applyFill="1" applyBorder="1" applyAlignment="1">
      <alignment horizontal="center" vertical="center"/>
    </xf>
    <xf numFmtId="0" fontId="66" fillId="0" borderId="0" xfId="0" applyFont="1" applyAlignment="1">
      <alignment horizontal="center"/>
    </xf>
    <xf numFmtId="0" fontId="17" fillId="2" borderId="36" xfId="0" applyFont="1" applyFill="1" applyBorder="1" applyAlignment="1">
      <alignment horizontal="center" vertical="center"/>
    </xf>
    <xf numFmtId="0" fontId="17" fillId="2" borderId="38" xfId="0" applyFont="1" applyFill="1" applyBorder="1" applyAlignment="1">
      <alignment horizontal="center" vertical="center"/>
    </xf>
    <xf numFmtId="0" fontId="13" fillId="0" borderId="0" xfId="0" applyFont="1" applyAlignment="1">
      <alignment horizontal="center"/>
    </xf>
    <xf numFmtId="0" fontId="57" fillId="11" borderId="36" xfId="0" applyFont="1" applyFill="1" applyBorder="1" applyAlignment="1">
      <alignment horizontal="left" vertical="center" wrapText="1"/>
    </xf>
    <xf numFmtId="0" fontId="57" fillId="11" borderId="37" xfId="0" applyFont="1" applyFill="1" applyBorder="1" applyAlignment="1">
      <alignment horizontal="left" vertical="center" wrapText="1"/>
    </xf>
    <xf numFmtId="0" fontId="57" fillId="11" borderId="38" xfId="0" applyFont="1" applyFill="1" applyBorder="1" applyAlignment="1">
      <alignment horizontal="left" vertical="center" wrapText="1"/>
    </xf>
    <xf numFmtId="44" fontId="31" fillId="6" borderId="36" xfId="0" applyNumberFormat="1" applyFont="1" applyFill="1" applyBorder="1" applyAlignment="1">
      <alignment horizontal="center" vertical="center"/>
    </xf>
    <xf numFmtId="44" fontId="31" fillId="6" borderId="38" xfId="0" applyNumberFormat="1" applyFont="1" applyFill="1" applyBorder="1" applyAlignment="1">
      <alignment horizontal="center" vertical="center"/>
    </xf>
    <xf numFmtId="0" fontId="42" fillId="5" borderId="36" xfId="0" applyFont="1" applyFill="1" applyBorder="1" applyAlignment="1" applyProtection="1">
      <alignment horizontal="center" vertical="center"/>
      <protection locked="0"/>
    </xf>
    <xf numFmtId="0" fontId="42" fillId="5" borderId="37" xfId="0" applyFont="1" applyFill="1" applyBorder="1" applyAlignment="1" applyProtection="1">
      <alignment horizontal="center" vertical="center"/>
      <protection locked="0"/>
    </xf>
    <xf numFmtId="0" fontId="42" fillId="5" borderId="38" xfId="0" applyFont="1" applyFill="1" applyBorder="1" applyAlignment="1" applyProtection="1">
      <alignment horizontal="center" vertical="center"/>
      <protection locked="0"/>
    </xf>
    <xf numFmtId="4" fontId="17" fillId="11" borderId="4" xfId="0" applyNumberFormat="1" applyFont="1" applyFill="1" applyBorder="1" applyAlignment="1">
      <alignment horizontal="center" vertical="center" wrapText="1"/>
    </xf>
    <xf numFmtId="4" fontId="17" fillId="11" borderId="12" xfId="0" applyNumberFormat="1" applyFont="1" applyFill="1" applyBorder="1" applyAlignment="1">
      <alignment horizontal="center" vertical="center" wrapText="1"/>
    </xf>
    <xf numFmtId="4" fontId="17" fillId="11" borderId="5" xfId="0" applyNumberFormat="1" applyFont="1" applyFill="1" applyBorder="1" applyAlignment="1">
      <alignment horizontal="center" vertical="center" wrapText="1"/>
    </xf>
    <xf numFmtId="4" fontId="17" fillId="11" borderId="46" xfId="0" applyNumberFormat="1" applyFont="1" applyFill="1" applyBorder="1" applyAlignment="1">
      <alignment horizontal="center" vertical="center" wrapText="1"/>
    </xf>
    <xf numFmtId="4" fontId="17" fillId="11" borderId="19" xfId="0" applyNumberFormat="1" applyFont="1" applyFill="1" applyBorder="1" applyAlignment="1">
      <alignment horizontal="center" vertical="center" wrapText="1"/>
    </xf>
    <xf numFmtId="4" fontId="17" fillId="11" borderId="47" xfId="0" applyNumberFormat="1" applyFont="1" applyFill="1" applyBorder="1" applyAlignment="1">
      <alignment horizontal="center" vertical="center" wrapText="1"/>
    </xf>
    <xf numFmtId="0" fontId="57" fillId="11" borderId="4" xfId="0" applyFont="1" applyFill="1" applyBorder="1" applyAlignment="1">
      <alignment horizontal="center" vertical="center"/>
    </xf>
    <xf numFmtId="0" fontId="57" fillId="11" borderId="12" xfId="0" applyFont="1" applyFill="1" applyBorder="1" applyAlignment="1">
      <alignment horizontal="center" vertical="center"/>
    </xf>
    <xf numFmtId="0" fontId="57" fillId="11" borderId="9" xfId="0" applyFont="1" applyFill="1" applyBorder="1" applyAlignment="1">
      <alignment horizontal="center" vertical="center"/>
    </xf>
    <xf numFmtId="0" fontId="57" fillId="11" borderId="13" xfId="0" applyFont="1" applyFill="1" applyBorder="1" applyAlignment="1">
      <alignment horizontal="center" vertical="center"/>
    </xf>
    <xf numFmtId="44" fontId="31" fillId="6" borderId="12" xfId="0" applyNumberFormat="1" applyFont="1" applyFill="1" applyBorder="1" applyAlignment="1">
      <alignment horizontal="center"/>
    </xf>
    <xf numFmtId="44" fontId="31" fillId="6" borderId="5" xfId="0" applyNumberFormat="1" applyFont="1" applyFill="1" applyBorder="1" applyAlignment="1">
      <alignment horizontal="center"/>
    </xf>
    <xf numFmtId="44" fontId="31" fillId="6" borderId="13" xfId="0" applyNumberFormat="1" applyFont="1" applyFill="1" applyBorder="1" applyAlignment="1">
      <alignment horizontal="center"/>
    </xf>
    <xf numFmtId="44" fontId="31" fillId="6" borderId="10" xfId="0" applyNumberFormat="1" applyFont="1" applyFill="1" applyBorder="1" applyAlignment="1">
      <alignment horizontal="center"/>
    </xf>
    <xf numFmtId="0" fontId="53" fillId="10" borderId="15" xfId="0" applyFont="1" applyFill="1" applyBorder="1" applyAlignment="1">
      <alignment horizontal="center" vertical="center" wrapText="1"/>
    </xf>
    <xf numFmtId="0" fontId="53" fillId="10" borderId="17" xfId="0" applyFont="1" applyFill="1" applyBorder="1" applyAlignment="1">
      <alignment horizontal="center" vertical="center" wrapText="1"/>
    </xf>
    <xf numFmtId="0" fontId="53" fillId="10" borderId="21" xfId="0" applyFont="1" applyFill="1" applyBorder="1" applyAlignment="1">
      <alignment horizontal="center" vertical="center" wrapText="1"/>
    </xf>
    <xf numFmtId="0" fontId="57" fillId="11" borderId="36" xfId="0" applyFont="1" applyFill="1" applyBorder="1" applyAlignment="1">
      <alignment horizontal="center" vertical="center" wrapText="1"/>
    </xf>
    <xf numFmtId="0" fontId="57" fillId="11" borderId="37" xfId="0" applyFont="1" applyFill="1" applyBorder="1" applyAlignment="1">
      <alignment horizontal="center" vertical="center" wrapText="1"/>
    </xf>
    <xf numFmtId="0" fontId="57" fillId="11" borderId="38" xfId="0" applyFont="1" applyFill="1" applyBorder="1" applyAlignment="1">
      <alignment horizontal="center" vertical="center" wrapText="1"/>
    </xf>
    <xf numFmtId="0" fontId="61" fillId="11" borderId="36" xfId="0" applyFont="1" applyFill="1" applyBorder="1" applyAlignment="1">
      <alignment horizontal="center" vertical="center" wrapText="1"/>
    </xf>
    <xf numFmtId="0" fontId="61" fillId="11" borderId="37" xfId="0" applyFont="1" applyFill="1" applyBorder="1" applyAlignment="1">
      <alignment horizontal="center" vertical="center" wrapText="1"/>
    </xf>
    <xf numFmtId="0" fontId="61" fillId="11" borderId="65" xfId="0" applyFont="1" applyFill="1" applyBorder="1" applyAlignment="1">
      <alignment horizontal="center" vertical="center" wrapText="1"/>
    </xf>
    <xf numFmtId="0" fontId="26" fillId="11" borderId="36" xfId="0" applyFont="1" applyFill="1" applyBorder="1" applyAlignment="1">
      <alignment horizontal="center" vertical="center" wrapText="1"/>
    </xf>
    <xf numFmtId="0" fontId="26" fillId="11" borderId="37" xfId="0" applyFont="1" applyFill="1" applyBorder="1" applyAlignment="1">
      <alignment horizontal="center" vertical="center" wrapText="1"/>
    </xf>
    <xf numFmtId="0" fontId="26" fillId="11" borderId="65" xfId="0" applyFont="1" applyFill="1" applyBorder="1" applyAlignment="1">
      <alignment horizontal="center" vertical="center" wrapText="1"/>
    </xf>
    <xf numFmtId="49" fontId="37" fillId="6" borderId="36" xfId="0" applyNumberFormat="1" applyFont="1" applyFill="1" applyBorder="1" applyAlignment="1">
      <alignment horizontal="center" vertical="center"/>
    </xf>
    <xf numFmtId="49" fontId="37" fillId="6" borderId="37" xfId="0" applyNumberFormat="1" applyFont="1" applyFill="1" applyBorder="1" applyAlignment="1">
      <alignment horizontal="center" vertical="center"/>
    </xf>
    <xf numFmtId="49" fontId="37" fillId="6" borderId="38" xfId="0" applyNumberFormat="1" applyFont="1" applyFill="1" applyBorder="1" applyAlignment="1">
      <alignment horizontal="center" vertical="center"/>
    </xf>
    <xf numFmtId="44" fontId="77" fillId="6" borderId="41" xfId="0" applyNumberFormat="1" applyFont="1" applyFill="1" applyBorder="1" applyAlignment="1">
      <alignment horizontal="center" vertical="center"/>
    </xf>
    <xf numFmtId="44" fontId="77" fillId="6" borderId="42" xfId="0" applyNumberFormat="1" applyFont="1" applyFill="1" applyBorder="1" applyAlignment="1">
      <alignment horizontal="center" vertical="center"/>
    </xf>
    <xf numFmtId="44" fontId="75" fillId="5" borderId="64" xfId="0" applyNumberFormat="1" applyFont="1" applyFill="1" applyBorder="1" applyAlignment="1" applyProtection="1">
      <alignment horizontal="center" vertical="center"/>
      <protection locked="0"/>
    </xf>
    <xf numFmtId="44" fontId="75" fillId="5" borderId="38" xfId="0" applyNumberFormat="1" applyFont="1" applyFill="1" applyBorder="1" applyAlignment="1" applyProtection="1">
      <alignment horizontal="center" vertical="center"/>
      <protection locked="0"/>
    </xf>
    <xf numFmtId="44" fontId="75" fillId="6" borderId="64" xfId="0" applyNumberFormat="1" applyFont="1" applyFill="1" applyBorder="1" applyAlignment="1">
      <alignment horizontal="center" vertical="center"/>
    </xf>
    <xf numFmtId="44" fontId="75" fillId="6" borderId="38" xfId="0" applyNumberFormat="1" applyFont="1" applyFill="1" applyBorder="1" applyAlignment="1">
      <alignment horizontal="center" vertical="center"/>
    </xf>
    <xf numFmtId="0" fontId="53" fillId="5" borderId="36" xfId="0" applyFont="1" applyFill="1" applyBorder="1" applyAlignment="1" applyProtection="1">
      <alignment horizontal="left" vertical="top"/>
      <protection locked="0"/>
    </xf>
    <xf numFmtId="0" fontId="53" fillId="5" borderId="37" xfId="0" applyFont="1" applyFill="1" applyBorder="1" applyAlignment="1" applyProtection="1">
      <alignment horizontal="left" vertical="top"/>
      <protection locked="0"/>
    </xf>
    <xf numFmtId="0" fontId="53" fillId="5" borderId="38" xfId="0" applyFont="1" applyFill="1" applyBorder="1" applyAlignment="1" applyProtection="1">
      <alignment horizontal="left" vertical="top"/>
      <protection locked="0"/>
    </xf>
    <xf numFmtId="0" fontId="35" fillId="23" borderId="19" xfId="0" applyFont="1" applyFill="1" applyBorder="1" applyAlignment="1">
      <alignment horizontal="center" vertical="center" wrapText="1"/>
    </xf>
    <xf numFmtId="0" fontId="35" fillId="23" borderId="47" xfId="0" applyFont="1" applyFill="1" applyBorder="1" applyAlignment="1">
      <alignment horizontal="center" vertical="center" wrapText="1"/>
    </xf>
    <xf numFmtId="0" fontId="14" fillId="16" borderId="19" xfId="0" applyFont="1" applyFill="1" applyBorder="1" applyAlignment="1">
      <alignment horizontal="center"/>
    </xf>
    <xf numFmtId="0" fontId="14" fillId="16" borderId="47" xfId="0" applyFont="1" applyFill="1" applyBorder="1" applyAlignment="1">
      <alignment horizontal="center"/>
    </xf>
    <xf numFmtId="4" fontId="35" fillId="11" borderId="4" xfId="0" applyNumberFormat="1" applyFont="1" applyFill="1" applyBorder="1" applyAlignment="1">
      <alignment horizontal="center" vertical="center" wrapText="1"/>
    </xf>
    <xf numFmtId="4" fontId="35" fillId="11" borderId="12" xfId="0" applyNumberFormat="1" applyFont="1" applyFill="1" applyBorder="1" applyAlignment="1">
      <alignment horizontal="center" vertical="center" wrapText="1"/>
    </xf>
    <xf numFmtId="4" fontId="35" fillId="11" borderId="5" xfId="0" applyNumberFormat="1" applyFont="1" applyFill="1" applyBorder="1" applyAlignment="1">
      <alignment horizontal="center" vertical="center" wrapText="1"/>
    </xf>
    <xf numFmtId="0" fontId="13" fillId="0" borderId="13" xfId="0" applyFont="1" applyBorder="1" applyAlignment="1">
      <alignment horizontal="center"/>
    </xf>
    <xf numFmtId="0" fontId="13" fillId="0" borderId="10" xfId="0" applyFont="1" applyBorder="1" applyAlignment="1">
      <alignment horizontal="center"/>
    </xf>
    <xf numFmtId="0" fontId="59" fillId="23" borderId="24" xfId="0" applyFont="1" applyFill="1" applyBorder="1" applyAlignment="1">
      <alignment horizontal="center" vertical="center" wrapText="1"/>
    </xf>
    <xf numFmtId="0" fontId="59" fillId="23" borderId="20" xfId="0" applyFont="1" applyFill="1" applyBorder="1" applyAlignment="1">
      <alignment horizontal="center" vertical="center" wrapText="1"/>
    </xf>
    <xf numFmtId="44" fontId="60" fillId="13" borderId="36" xfId="0" applyNumberFormat="1" applyFont="1" applyFill="1" applyBorder="1" applyAlignment="1">
      <alignment horizontal="center" vertical="center" wrapText="1"/>
    </xf>
    <xf numFmtId="44" fontId="60" fillId="13" borderId="37" xfId="0" applyNumberFormat="1" applyFont="1" applyFill="1" applyBorder="1" applyAlignment="1">
      <alignment horizontal="center" vertical="center" wrapText="1"/>
    </xf>
    <xf numFmtId="44" fontId="60" fillId="13" borderId="38" xfId="0" applyNumberFormat="1" applyFont="1" applyFill="1" applyBorder="1" applyAlignment="1">
      <alignment horizontal="center" vertical="center" wrapText="1"/>
    </xf>
    <xf numFmtId="44" fontId="43" fillId="6" borderId="24" xfId="0" applyNumberFormat="1" applyFont="1" applyFill="1" applyBorder="1" applyAlignment="1">
      <alignment horizontal="center"/>
    </xf>
    <xf numFmtId="44" fontId="43" fillId="6" borderId="20" xfId="0" applyNumberFormat="1" applyFont="1" applyFill="1" applyBorder="1" applyAlignment="1">
      <alignment horizontal="center"/>
    </xf>
    <xf numFmtId="44" fontId="14" fillId="6" borderId="44" xfId="0" applyNumberFormat="1" applyFont="1" applyFill="1" applyBorder="1" applyAlignment="1">
      <alignment horizontal="center"/>
    </xf>
    <xf numFmtId="44" fontId="14" fillId="6" borderId="54" xfId="0" applyNumberFormat="1" applyFont="1" applyFill="1" applyBorder="1" applyAlignment="1">
      <alignment horizontal="center"/>
    </xf>
    <xf numFmtId="44" fontId="79" fillId="0" borderId="37" xfId="0" applyNumberFormat="1" applyFont="1" applyBorder="1" applyAlignment="1">
      <alignment horizontal="center" vertical="top"/>
    </xf>
    <xf numFmtId="0" fontId="14" fillId="16" borderId="51" xfId="0" applyFont="1" applyFill="1" applyBorder="1" applyAlignment="1">
      <alignment horizontal="center"/>
    </xf>
    <xf numFmtId="0" fontId="14" fillId="16" borderId="71" xfId="0" applyFont="1" applyFill="1" applyBorder="1" applyAlignment="1">
      <alignment horizontal="center"/>
    </xf>
    <xf numFmtId="0" fontId="14" fillId="16" borderId="18" xfId="0" applyFont="1" applyFill="1" applyBorder="1" applyAlignment="1">
      <alignment horizontal="center"/>
    </xf>
    <xf numFmtId="0" fontId="14" fillId="16" borderId="21" xfId="0" applyFont="1" applyFill="1" applyBorder="1" applyAlignment="1">
      <alignment horizontal="center"/>
    </xf>
    <xf numFmtId="0" fontId="56" fillId="0" borderId="37" xfId="0" applyFont="1" applyBorder="1" applyAlignment="1">
      <alignment horizontal="center" vertical="top" wrapText="1"/>
    </xf>
    <xf numFmtId="44" fontId="43" fillId="24" borderId="22" xfId="0" applyNumberFormat="1" applyFont="1" applyFill="1" applyBorder="1" applyAlignment="1">
      <alignment horizontal="center" vertical="center"/>
    </xf>
    <xf numFmtId="44" fontId="43" fillId="24" borderId="16" xfId="0" applyNumberFormat="1" applyFont="1" applyFill="1" applyBorder="1" applyAlignment="1">
      <alignment horizontal="center" vertical="center"/>
    </xf>
    <xf numFmtId="44" fontId="35" fillId="16" borderId="22" xfId="0" applyNumberFormat="1" applyFont="1" applyFill="1" applyBorder="1" applyAlignment="1">
      <alignment horizontal="center"/>
    </xf>
    <xf numFmtId="44" fontId="35" fillId="16" borderId="16" xfId="0" applyNumberFormat="1" applyFont="1" applyFill="1" applyBorder="1" applyAlignment="1">
      <alignment horizontal="center"/>
    </xf>
    <xf numFmtId="0" fontId="40" fillId="6" borderId="41" xfId="0" applyFont="1" applyFill="1" applyBorder="1" applyAlignment="1">
      <alignment horizontal="center"/>
    </xf>
    <xf numFmtId="0" fontId="40" fillId="6" borderId="42" xfId="0" applyFont="1" applyFill="1" applyBorder="1" applyAlignment="1">
      <alignment horizontal="center"/>
    </xf>
    <xf numFmtId="0" fontId="14" fillId="17" borderId="40" xfId="0" applyFont="1" applyFill="1" applyBorder="1" applyAlignment="1">
      <alignment horizontal="center"/>
    </xf>
    <xf numFmtId="0" fontId="14" fillId="17" borderId="41" xfId="0" applyFont="1" applyFill="1" applyBorder="1" applyAlignment="1">
      <alignment horizontal="center"/>
    </xf>
    <xf numFmtId="0" fontId="14" fillId="17" borderId="55" xfId="0" applyFont="1" applyFill="1" applyBorder="1" applyAlignment="1">
      <alignment horizontal="center" vertical="center" wrapText="1"/>
    </xf>
    <xf numFmtId="0" fontId="14" fillId="17" borderId="63" xfId="0" applyFont="1" applyFill="1" applyBorder="1" applyAlignment="1">
      <alignment horizontal="center" vertical="center" wrapText="1"/>
    </xf>
    <xf numFmtId="0" fontId="13" fillId="5" borderId="36" xfId="0" applyFont="1" applyFill="1" applyBorder="1" applyAlignment="1" applyProtection="1">
      <alignment horizontal="center"/>
      <protection locked="0"/>
    </xf>
    <xf numFmtId="0" fontId="13" fillId="5" borderId="38" xfId="0" applyFont="1" applyFill="1" applyBorder="1" applyAlignment="1" applyProtection="1">
      <alignment horizontal="center"/>
      <protection locked="0"/>
    </xf>
    <xf numFmtId="44" fontId="40" fillId="6" borderId="36" xfId="0" applyNumberFormat="1" applyFont="1" applyFill="1" applyBorder="1" applyAlignment="1">
      <alignment horizontal="center"/>
    </xf>
    <xf numFmtId="44" fontId="40" fillId="6" borderId="37" xfId="0" applyNumberFormat="1" applyFont="1" applyFill="1" applyBorder="1" applyAlignment="1">
      <alignment horizontal="center"/>
    </xf>
    <xf numFmtId="44" fontId="40" fillId="6" borderId="38" xfId="0" applyNumberFormat="1" applyFont="1" applyFill="1" applyBorder="1" applyAlignment="1">
      <alignment horizontal="center"/>
    </xf>
    <xf numFmtId="0" fontId="35" fillId="17" borderId="36" xfId="0" applyFont="1" applyFill="1" applyBorder="1" applyAlignment="1">
      <alignment horizontal="center" wrapText="1"/>
    </xf>
    <xf numFmtId="0" fontId="35" fillId="17" borderId="38" xfId="0" applyFont="1" applyFill="1" applyBorder="1" applyAlignment="1">
      <alignment horizontal="center" wrapText="1"/>
    </xf>
    <xf numFmtId="0" fontId="14" fillId="17" borderId="12" xfId="0" applyFont="1" applyFill="1" applyBorder="1" applyAlignment="1">
      <alignment horizontal="center" vertical="center" wrapText="1"/>
    </xf>
    <xf numFmtId="0" fontId="14" fillId="17" borderId="13" xfId="0" applyFont="1" applyFill="1" applyBorder="1" applyAlignment="1">
      <alignment horizontal="center" vertical="center" wrapText="1"/>
    </xf>
    <xf numFmtId="0" fontId="14" fillId="17" borderId="4" xfId="0" applyFont="1" applyFill="1" applyBorder="1" applyAlignment="1">
      <alignment horizontal="center" vertical="center" wrapText="1"/>
    </xf>
    <xf numFmtId="0" fontId="14" fillId="17" borderId="9" xfId="0" applyFont="1" applyFill="1" applyBorder="1" applyAlignment="1">
      <alignment horizontal="center" vertical="center" wrapText="1"/>
    </xf>
    <xf numFmtId="0" fontId="14" fillId="6" borderId="4" xfId="0" applyFont="1" applyFill="1" applyBorder="1" applyAlignment="1">
      <alignment horizontal="left" vertical="center"/>
    </xf>
    <xf numFmtId="0" fontId="14" fillId="6" borderId="12" xfId="0" applyFont="1" applyFill="1" applyBorder="1" applyAlignment="1">
      <alignment horizontal="left" vertical="center"/>
    </xf>
    <xf numFmtId="0" fontId="46" fillId="6" borderId="46" xfId="0" applyFont="1" applyFill="1" applyBorder="1" applyAlignment="1">
      <alignment horizontal="left" vertical="center"/>
    </xf>
    <xf numFmtId="0" fontId="46" fillId="6" borderId="19" xfId="0" applyFont="1" applyFill="1" applyBorder="1" applyAlignment="1">
      <alignment horizontal="left" vertical="center"/>
    </xf>
    <xf numFmtId="0" fontId="46" fillId="6" borderId="9" xfId="0" applyFont="1" applyFill="1" applyBorder="1" applyAlignment="1">
      <alignment horizontal="left" vertical="center" wrapText="1"/>
    </xf>
    <xf numFmtId="0" fontId="46" fillId="6" borderId="13" xfId="0" applyFont="1" applyFill="1" applyBorder="1" applyAlignment="1">
      <alignment horizontal="left" vertical="center" wrapText="1"/>
    </xf>
    <xf numFmtId="0" fontId="48" fillId="17" borderId="36" xfId="0" applyFont="1" applyFill="1" applyBorder="1" applyAlignment="1">
      <alignment horizontal="center" wrapText="1"/>
    </xf>
    <xf numFmtId="0" fontId="47" fillId="17" borderId="37" xfId="0" applyFont="1" applyFill="1" applyBorder="1" applyAlignment="1">
      <alignment horizontal="center" wrapText="1"/>
    </xf>
    <xf numFmtId="0" fontId="47" fillId="17" borderId="38" xfId="0" applyFont="1" applyFill="1" applyBorder="1" applyAlignment="1">
      <alignment horizontal="center" wrapText="1"/>
    </xf>
    <xf numFmtId="0" fontId="14" fillId="5" borderId="37" xfId="0" applyFont="1" applyFill="1" applyBorder="1" applyAlignment="1" applyProtection="1">
      <alignment horizontal="center"/>
      <protection locked="0"/>
    </xf>
    <xf numFmtId="0" fontId="14" fillId="5" borderId="38" xfId="0" applyFont="1" applyFill="1" applyBorder="1" applyAlignment="1" applyProtection="1">
      <alignment horizontal="center"/>
      <protection locked="0"/>
    </xf>
    <xf numFmtId="0" fontId="14" fillId="17" borderId="39" xfId="0" applyFont="1" applyFill="1" applyBorder="1" applyAlignment="1">
      <alignment horizontal="center" vertical="center"/>
    </xf>
    <xf numFmtId="0" fontId="14" fillId="17" borderId="43" xfId="0" applyFont="1" applyFill="1" applyBorder="1" applyAlignment="1">
      <alignment horizontal="center" vertical="center"/>
    </xf>
    <xf numFmtId="0" fontId="30" fillId="18" borderId="36" xfId="0" applyFont="1" applyFill="1" applyBorder="1" applyAlignment="1">
      <alignment horizontal="center" vertical="center"/>
    </xf>
    <xf numFmtId="0" fontId="30" fillId="18" borderId="37" xfId="0" applyFont="1" applyFill="1" applyBorder="1" applyAlignment="1">
      <alignment horizontal="center" vertical="center"/>
    </xf>
    <xf numFmtId="0" fontId="30" fillId="18" borderId="38" xfId="0" applyFont="1" applyFill="1" applyBorder="1" applyAlignment="1">
      <alignment horizontal="center" vertical="center"/>
    </xf>
    <xf numFmtId="44" fontId="40" fillId="6" borderId="2" xfId="0" applyNumberFormat="1" applyFont="1" applyFill="1" applyBorder="1" applyAlignment="1">
      <alignment horizontal="center"/>
    </xf>
    <xf numFmtId="44" fontId="40" fillId="6" borderId="3" xfId="0" applyNumberFormat="1" applyFont="1" applyFill="1" applyBorder="1" applyAlignment="1">
      <alignment horizontal="center"/>
    </xf>
    <xf numFmtId="44" fontId="40" fillId="6" borderId="7" xfId="0" applyNumberFormat="1" applyFont="1" applyFill="1" applyBorder="1" applyAlignment="1">
      <alignment horizontal="center"/>
    </xf>
    <xf numFmtId="44" fontId="40" fillId="6" borderId="8" xfId="0" applyNumberFormat="1" applyFont="1" applyFill="1" applyBorder="1" applyAlignment="1">
      <alignment horizontal="center"/>
    </xf>
    <xf numFmtId="0" fontId="14" fillId="17" borderId="1" xfId="0" applyFont="1" applyFill="1" applyBorder="1" applyAlignment="1">
      <alignment horizontal="center" vertical="center" wrapText="1"/>
    </xf>
    <xf numFmtId="0" fontId="14" fillId="17" borderId="2" xfId="0" applyFont="1" applyFill="1" applyBorder="1" applyAlignment="1">
      <alignment horizontal="center" vertical="center" wrapText="1"/>
    </xf>
    <xf numFmtId="0" fontId="14" fillId="17" borderId="3" xfId="0" applyFont="1" applyFill="1" applyBorder="1" applyAlignment="1">
      <alignment horizontal="center" vertical="center" wrapText="1"/>
    </xf>
    <xf numFmtId="0" fontId="14" fillId="17" borderId="6" xfId="0" applyFont="1" applyFill="1" applyBorder="1" applyAlignment="1">
      <alignment horizontal="center" vertical="center" wrapText="1"/>
    </xf>
    <xf numFmtId="0" fontId="14" fillId="17" borderId="7" xfId="0" applyFont="1" applyFill="1" applyBorder="1" applyAlignment="1">
      <alignment horizontal="center" vertical="center" wrapText="1"/>
    </xf>
    <xf numFmtId="0" fontId="14" fillId="17" borderId="8" xfId="0" applyFont="1" applyFill="1" applyBorder="1" applyAlignment="1">
      <alignment horizontal="center" vertical="center" wrapText="1"/>
    </xf>
    <xf numFmtId="44" fontId="40" fillId="6" borderId="1" xfId="0" applyNumberFormat="1" applyFont="1" applyFill="1" applyBorder="1" applyAlignment="1">
      <alignment horizontal="center"/>
    </xf>
    <xf numFmtId="44" fontId="40" fillId="6" borderId="6" xfId="0" applyNumberFormat="1" applyFont="1" applyFill="1" applyBorder="1" applyAlignment="1">
      <alignment horizontal="center"/>
    </xf>
    <xf numFmtId="0" fontId="14" fillId="17" borderId="5" xfId="0" applyFont="1" applyFill="1" applyBorder="1" applyAlignment="1">
      <alignment horizontal="center" vertical="center" wrapText="1"/>
    </xf>
    <xf numFmtId="0" fontId="45" fillId="17" borderId="9" xfId="0" applyFont="1" applyFill="1" applyBorder="1" applyAlignment="1">
      <alignment horizontal="center" vertical="center" wrapText="1"/>
    </xf>
    <xf numFmtId="0" fontId="45" fillId="17" borderId="13" xfId="0" applyFont="1" applyFill="1" applyBorder="1" applyAlignment="1">
      <alignment horizontal="center" vertical="center" wrapText="1"/>
    </xf>
    <xf numFmtId="0" fontId="45" fillId="17" borderId="10" xfId="0" applyFont="1" applyFill="1" applyBorder="1" applyAlignment="1">
      <alignment horizontal="center" vertical="center" wrapText="1"/>
    </xf>
    <xf numFmtId="0" fontId="21" fillId="5" borderId="36" xfId="0" applyFont="1" applyFill="1" applyBorder="1" applyAlignment="1" applyProtection="1">
      <alignment horizontal="center" vertical="center" wrapText="1"/>
      <protection locked="0"/>
    </xf>
    <xf numFmtId="0" fontId="21" fillId="5" borderId="37" xfId="0" applyFont="1" applyFill="1" applyBorder="1" applyAlignment="1" applyProtection="1">
      <alignment horizontal="center" vertical="center" wrapText="1"/>
      <protection locked="0"/>
    </xf>
    <xf numFmtId="0" fontId="21" fillId="5" borderId="38" xfId="0" applyFont="1" applyFill="1" applyBorder="1" applyAlignment="1" applyProtection="1">
      <alignment horizontal="center" vertical="center" wrapText="1"/>
      <protection locked="0"/>
    </xf>
    <xf numFmtId="0" fontId="35" fillId="17" borderId="4" xfId="0" applyFont="1" applyFill="1" applyBorder="1" applyAlignment="1">
      <alignment horizontal="center" wrapText="1"/>
    </xf>
    <xf numFmtId="0" fontId="35" fillId="17" borderId="12" xfId="0" applyFont="1" applyFill="1" applyBorder="1" applyAlignment="1">
      <alignment horizontal="center" wrapText="1"/>
    </xf>
    <xf numFmtId="0" fontId="35" fillId="17" borderId="9" xfId="0" applyFont="1" applyFill="1" applyBorder="1" applyAlignment="1">
      <alignment horizontal="center" wrapText="1"/>
    </xf>
    <xf numFmtId="0" fontId="35" fillId="17" borderId="13" xfId="0" applyFont="1" applyFill="1" applyBorder="1" applyAlignment="1">
      <alignment horizontal="center" wrapText="1"/>
    </xf>
    <xf numFmtId="1" fontId="40" fillId="6" borderId="55" xfId="0" applyNumberFormat="1" applyFont="1" applyFill="1" applyBorder="1" applyAlignment="1">
      <alignment horizontal="center"/>
    </xf>
    <xf numFmtId="1" fontId="40" fillId="6" borderId="63" xfId="0" applyNumberFormat="1" applyFont="1" applyFill="1" applyBorder="1" applyAlignment="1">
      <alignment horizontal="center"/>
    </xf>
    <xf numFmtId="0" fontId="46" fillId="17" borderId="1" xfId="0" applyFont="1" applyFill="1" applyBorder="1" applyAlignment="1">
      <alignment horizontal="center" vertical="center" wrapText="1"/>
    </xf>
    <xf numFmtId="0" fontId="46" fillId="17" borderId="2" xfId="0" applyFont="1" applyFill="1" applyBorder="1" applyAlignment="1">
      <alignment horizontal="center" vertical="center" wrapText="1"/>
    </xf>
    <xf numFmtId="0" fontId="46" fillId="17" borderId="3" xfId="0" applyFont="1" applyFill="1" applyBorder="1" applyAlignment="1">
      <alignment horizontal="center" vertical="center" wrapText="1"/>
    </xf>
    <xf numFmtId="0" fontId="46" fillId="17" borderId="6" xfId="0" applyFont="1" applyFill="1" applyBorder="1" applyAlignment="1">
      <alignment horizontal="center" vertical="center" wrapText="1"/>
    </xf>
    <xf numFmtId="0" fontId="46" fillId="17" borderId="7" xfId="0" applyFont="1" applyFill="1" applyBorder="1" applyAlignment="1">
      <alignment horizontal="center" vertical="center" wrapText="1"/>
    </xf>
    <xf numFmtId="0" fontId="46" fillId="17" borderId="8" xfId="0" applyFont="1" applyFill="1" applyBorder="1" applyAlignment="1">
      <alignment horizontal="center" vertical="center" wrapText="1"/>
    </xf>
    <xf numFmtId="0" fontId="35" fillId="17" borderId="4" xfId="0" applyFont="1" applyFill="1" applyBorder="1" applyAlignment="1">
      <alignment horizontal="left" vertical="center" wrapText="1"/>
    </xf>
    <xf numFmtId="0" fontId="35" fillId="17" borderId="12" xfId="0" applyFont="1" applyFill="1" applyBorder="1" applyAlignment="1">
      <alignment horizontal="left" vertical="center" wrapText="1"/>
    </xf>
    <xf numFmtId="0" fontId="35" fillId="17" borderId="5" xfId="0" applyFont="1" applyFill="1" applyBorder="1" applyAlignment="1">
      <alignment horizontal="left" vertical="center" wrapText="1"/>
    </xf>
    <xf numFmtId="0" fontId="78" fillId="17" borderId="9" xfId="0" applyFont="1" applyFill="1" applyBorder="1" applyAlignment="1">
      <alignment horizontal="left" vertical="center" wrapText="1"/>
    </xf>
    <xf numFmtId="0" fontId="78" fillId="17" borderId="13" xfId="0" applyFont="1" applyFill="1" applyBorder="1" applyAlignment="1">
      <alignment horizontal="left" vertical="center" wrapText="1"/>
    </xf>
    <xf numFmtId="0" fontId="78" fillId="17" borderId="10" xfId="0" applyFont="1" applyFill="1" applyBorder="1" applyAlignment="1">
      <alignment horizontal="left" vertical="center" wrapText="1"/>
    </xf>
    <xf numFmtId="0" fontId="30" fillId="20" borderId="36" xfId="0" applyFont="1" applyFill="1" applyBorder="1" applyAlignment="1">
      <alignment horizontal="center" vertical="center"/>
    </xf>
    <xf numFmtId="0" fontId="30" fillId="20" borderId="37" xfId="0" applyFont="1" applyFill="1" applyBorder="1" applyAlignment="1">
      <alignment horizontal="center" vertical="center"/>
    </xf>
    <xf numFmtId="0" fontId="30" fillId="20" borderId="38" xfId="0" applyFont="1" applyFill="1" applyBorder="1" applyAlignment="1">
      <alignment horizontal="center" vertical="center"/>
    </xf>
    <xf numFmtId="0" fontId="14" fillId="19" borderId="1" xfId="0" applyFont="1" applyFill="1" applyBorder="1" applyAlignment="1">
      <alignment horizontal="center" vertical="center" wrapText="1"/>
    </xf>
    <xf numFmtId="0" fontId="14" fillId="19" borderId="2" xfId="0" applyFont="1" applyFill="1" applyBorder="1" applyAlignment="1">
      <alignment horizontal="center" vertical="center" wrapText="1"/>
    </xf>
    <xf numFmtId="0" fontId="14" fillId="19" borderId="3" xfId="0" applyFont="1" applyFill="1" applyBorder="1" applyAlignment="1">
      <alignment horizontal="center" vertical="center" wrapText="1"/>
    </xf>
    <xf numFmtId="0" fontId="14" fillId="19" borderId="6" xfId="0" applyFont="1" applyFill="1" applyBorder="1" applyAlignment="1">
      <alignment horizontal="center" vertical="center" wrapText="1"/>
    </xf>
    <xf numFmtId="0" fontId="14" fillId="19" borderId="7" xfId="0" applyFont="1" applyFill="1" applyBorder="1" applyAlignment="1">
      <alignment horizontal="center" vertical="center" wrapText="1"/>
    </xf>
    <xf numFmtId="0" fontId="14" fillId="19" borderId="8" xfId="0" applyFont="1" applyFill="1" applyBorder="1" applyAlignment="1">
      <alignment horizontal="center" vertical="center" wrapText="1"/>
    </xf>
    <xf numFmtId="0" fontId="14" fillId="19" borderId="4" xfId="0" applyFont="1" applyFill="1" applyBorder="1" applyAlignment="1">
      <alignment horizontal="left" vertical="center" wrapText="1"/>
    </xf>
    <xf numFmtId="0" fontId="14" fillId="19" borderId="12" xfId="0" applyFont="1" applyFill="1" applyBorder="1" applyAlignment="1">
      <alignment horizontal="left" vertical="center" wrapText="1"/>
    </xf>
    <xf numFmtId="0" fontId="14" fillId="19" borderId="5" xfId="0" applyFont="1" applyFill="1" applyBorder="1" applyAlignment="1">
      <alignment horizontal="left" vertical="center" wrapText="1"/>
    </xf>
    <xf numFmtId="0" fontId="14" fillId="19" borderId="1" xfId="0" applyFont="1" applyFill="1" applyBorder="1" applyAlignment="1">
      <alignment horizontal="center"/>
    </xf>
    <xf numFmtId="0" fontId="14" fillId="19" borderId="66" xfId="0" applyFont="1" applyFill="1" applyBorder="1" applyAlignment="1">
      <alignment horizontal="center"/>
    </xf>
    <xf numFmtId="0" fontId="14" fillId="19" borderId="6" xfId="0" applyFont="1" applyFill="1" applyBorder="1" applyAlignment="1">
      <alignment horizontal="center"/>
    </xf>
    <xf numFmtId="0" fontId="14" fillId="19" borderId="69" xfId="0" applyFont="1" applyFill="1" applyBorder="1" applyAlignment="1">
      <alignment horizontal="center"/>
    </xf>
    <xf numFmtId="0" fontId="45" fillId="19" borderId="9" xfId="0" applyFont="1" applyFill="1" applyBorder="1" applyAlignment="1">
      <alignment horizontal="left" vertical="center" wrapText="1"/>
    </xf>
    <xf numFmtId="0" fontId="45" fillId="19" borderId="13" xfId="0" applyFont="1" applyFill="1" applyBorder="1" applyAlignment="1">
      <alignment horizontal="left" vertical="center" wrapText="1"/>
    </xf>
    <xf numFmtId="0" fontId="45" fillId="19" borderId="10" xfId="0" applyFont="1" applyFill="1" applyBorder="1" applyAlignment="1">
      <alignment horizontal="left" vertical="center" wrapText="1"/>
    </xf>
    <xf numFmtId="0" fontId="14" fillId="19" borderId="40" xfId="0" applyFont="1" applyFill="1" applyBorder="1" applyAlignment="1">
      <alignment horizontal="center"/>
    </xf>
    <xf numFmtId="0" fontId="14" fillId="19" borderId="41" xfId="0" applyFont="1" applyFill="1" applyBorder="1" applyAlignment="1">
      <alignment horizontal="center"/>
    </xf>
    <xf numFmtId="0" fontId="46" fillId="19" borderId="1" xfId="0" applyFont="1" applyFill="1" applyBorder="1" applyAlignment="1">
      <alignment horizontal="center" vertical="center" wrapText="1"/>
    </xf>
    <xf numFmtId="0" fontId="46" fillId="19" borderId="2" xfId="0" applyFont="1" applyFill="1" applyBorder="1" applyAlignment="1">
      <alignment horizontal="center" vertical="center" wrapText="1"/>
    </xf>
    <xf numFmtId="0" fontId="46" fillId="19" borderId="3" xfId="0" applyFont="1" applyFill="1" applyBorder="1" applyAlignment="1">
      <alignment horizontal="center" vertical="center" wrapText="1"/>
    </xf>
    <xf numFmtId="0" fontId="46" fillId="19" borderId="6" xfId="0" applyFont="1" applyFill="1" applyBorder="1" applyAlignment="1">
      <alignment horizontal="center" vertical="center" wrapText="1"/>
    </xf>
    <xf numFmtId="0" fontId="46" fillId="19" borderId="7" xfId="0" applyFont="1" applyFill="1" applyBorder="1" applyAlignment="1">
      <alignment horizontal="center" vertical="center" wrapText="1"/>
    </xf>
    <xf numFmtId="0" fontId="46" fillId="19" borderId="8" xfId="0" applyFont="1" applyFill="1" applyBorder="1" applyAlignment="1">
      <alignment horizontal="center" vertical="center" wrapText="1"/>
    </xf>
    <xf numFmtId="0" fontId="46" fillId="19" borderId="4" xfId="0" applyFont="1" applyFill="1" applyBorder="1" applyAlignment="1">
      <alignment horizontal="left" vertical="center" wrapText="1"/>
    </xf>
    <xf numFmtId="0" fontId="46" fillId="19" borderId="12" xfId="0" applyFont="1" applyFill="1" applyBorder="1" applyAlignment="1">
      <alignment horizontal="left" vertical="center" wrapText="1"/>
    </xf>
    <xf numFmtId="0" fontId="46" fillId="19" borderId="5" xfId="0" applyFont="1" applyFill="1" applyBorder="1" applyAlignment="1">
      <alignment horizontal="left" vertical="center" wrapText="1"/>
    </xf>
    <xf numFmtId="0" fontId="78" fillId="19" borderId="9" xfId="0" applyFont="1" applyFill="1" applyBorder="1" applyAlignment="1">
      <alignment horizontal="left" vertical="center" wrapText="1"/>
    </xf>
    <xf numFmtId="0" fontId="78" fillId="19" borderId="13" xfId="0" applyFont="1" applyFill="1" applyBorder="1" applyAlignment="1">
      <alignment horizontal="left" vertical="center" wrapText="1"/>
    </xf>
    <xf numFmtId="0" fontId="78" fillId="19" borderId="10" xfId="0" applyFont="1" applyFill="1" applyBorder="1" applyAlignment="1">
      <alignment horizontal="left" vertical="center" wrapText="1"/>
    </xf>
    <xf numFmtId="0" fontId="48" fillId="19" borderId="36" xfId="0" applyFont="1" applyFill="1" applyBorder="1" applyAlignment="1">
      <alignment horizontal="center" wrapText="1"/>
    </xf>
    <xf numFmtId="0" fontId="47" fillId="19" borderId="37" xfId="0" applyFont="1" applyFill="1" applyBorder="1" applyAlignment="1">
      <alignment horizontal="center" wrapText="1"/>
    </xf>
    <xf numFmtId="0" fontId="47" fillId="19" borderId="38" xfId="0" applyFont="1" applyFill="1" applyBorder="1" applyAlignment="1">
      <alignment horizontal="center" wrapText="1"/>
    </xf>
    <xf numFmtId="0" fontId="35" fillId="19" borderId="36" xfId="0" applyFont="1" applyFill="1" applyBorder="1" applyAlignment="1">
      <alignment horizontal="center" wrapText="1"/>
    </xf>
    <xf numFmtId="0" fontId="35" fillId="19" borderId="38" xfId="0" applyFont="1" applyFill="1" applyBorder="1" applyAlignment="1">
      <alignment horizontal="center" wrapText="1"/>
    </xf>
    <xf numFmtId="0" fontId="14" fillId="19" borderId="4" xfId="0" applyFont="1" applyFill="1" applyBorder="1" applyAlignment="1">
      <alignment horizontal="center" vertical="center" wrapText="1"/>
    </xf>
    <xf numFmtId="0" fontId="14" fillId="19" borderId="9" xfId="0" applyFont="1" applyFill="1" applyBorder="1" applyAlignment="1">
      <alignment horizontal="center" vertical="center" wrapText="1"/>
    </xf>
    <xf numFmtId="0" fontId="14" fillId="19" borderId="12" xfId="0" applyFont="1" applyFill="1" applyBorder="1" applyAlignment="1">
      <alignment horizontal="center" vertical="center" wrapText="1"/>
    </xf>
    <xf numFmtId="0" fontId="14" fillId="19" borderId="13" xfId="0" applyFont="1" applyFill="1" applyBorder="1" applyAlignment="1">
      <alignment horizontal="center" vertical="center" wrapText="1"/>
    </xf>
    <xf numFmtId="0" fontId="14" fillId="19" borderId="55" xfId="0" applyFont="1" applyFill="1" applyBorder="1" applyAlignment="1">
      <alignment horizontal="center" vertical="center" wrapText="1"/>
    </xf>
    <xf numFmtId="0" fontId="14" fillId="19" borderId="63" xfId="0" applyFont="1" applyFill="1" applyBorder="1" applyAlignment="1">
      <alignment horizontal="center" vertical="center" wrapText="1"/>
    </xf>
    <xf numFmtId="0" fontId="14" fillId="19" borderId="39" xfId="0" applyFont="1" applyFill="1" applyBorder="1" applyAlignment="1">
      <alignment horizontal="center" vertical="center"/>
    </xf>
    <xf numFmtId="0" fontId="14" fillId="19" borderId="43" xfId="0" applyFont="1" applyFill="1" applyBorder="1" applyAlignment="1">
      <alignment horizontal="center" vertical="center"/>
    </xf>
    <xf numFmtId="0" fontId="14" fillId="30" borderId="55" xfId="0" applyFont="1" applyFill="1" applyBorder="1" applyAlignment="1">
      <alignment horizontal="center" vertical="center" wrapText="1"/>
    </xf>
    <xf numFmtId="0" fontId="14" fillId="30" borderId="63" xfId="0" applyFont="1" applyFill="1" applyBorder="1" applyAlignment="1">
      <alignment horizontal="center" vertical="center" wrapText="1"/>
    </xf>
    <xf numFmtId="0" fontId="14" fillId="30" borderId="4" xfId="0" applyFont="1" applyFill="1" applyBorder="1" applyAlignment="1">
      <alignment horizontal="center" vertical="center" wrapText="1"/>
    </xf>
    <xf numFmtId="0" fontId="14" fillId="30" borderId="9" xfId="0" applyFont="1" applyFill="1" applyBorder="1" applyAlignment="1">
      <alignment horizontal="center" vertical="center" wrapText="1"/>
    </xf>
    <xf numFmtId="0" fontId="14" fillId="30" borderId="12" xfId="0" applyFont="1" applyFill="1" applyBorder="1" applyAlignment="1">
      <alignment horizontal="center" vertical="center" wrapText="1"/>
    </xf>
    <xf numFmtId="0" fontId="14" fillId="30" borderId="13" xfId="0" applyFont="1" applyFill="1" applyBorder="1" applyAlignment="1">
      <alignment horizontal="center" vertical="center" wrapText="1"/>
    </xf>
    <xf numFmtId="0" fontId="13" fillId="5" borderId="36" xfId="0" applyFont="1" applyFill="1" applyBorder="1" applyAlignment="1" applyProtection="1">
      <alignment horizontal="center" wrapText="1"/>
      <protection locked="0"/>
    </xf>
    <xf numFmtId="0" fontId="13" fillId="5" borderId="38" xfId="0" applyFont="1" applyFill="1" applyBorder="1" applyAlignment="1" applyProtection="1">
      <alignment horizontal="center" wrapText="1"/>
      <protection locked="0"/>
    </xf>
    <xf numFmtId="0" fontId="14" fillId="30" borderId="39" xfId="0" applyFont="1" applyFill="1" applyBorder="1" applyAlignment="1">
      <alignment horizontal="center" vertical="center"/>
    </xf>
    <xf numFmtId="0" fontId="14" fillId="30" borderId="43" xfId="0" applyFont="1" applyFill="1" applyBorder="1" applyAlignment="1">
      <alignment horizontal="center" vertical="center"/>
    </xf>
    <xf numFmtId="0" fontId="14" fillId="30" borderId="4" xfId="0" applyFont="1" applyFill="1" applyBorder="1" applyAlignment="1">
      <alignment horizontal="left" vertical="center" wrapText="1"/>
    </xf>
    <xf numFmtId="0" fontId="14" fillId="30" borderId="12" xfId="0" applyFont="1" applyFill="1" applyBorder="1" applyAlignment="1">
      <alignment horizontal="left" vertical="center" wrapText="1"/>
    </xf>
    <xf numFmtId="0" fontId="14" fillId="30" borderId="5" xfId="0" applyFont="1" applyFill="1" applyBorder="1" applyAlignment="1">
      <alignment horizontal="left" vertical="center" wrapText="1"/>
    </xf>
    <xf numFmtId="0" fontId="45" fillId="30" borderId="9" xfId="0" applyFont="1" applyFill="1" applyBorder="1" applyAlignment="1">
      <alignment horizontal="left" vertical="center" wrapText="1"/>
    </xf>
    <xf numFmtId="0" fontId="45" fillId="30" borderId="13" xfId="0" applyFont="1" applyFill="1" applyBorder="1" applyAlignment="1">
      <alignment horizontal="left" vertical="center" wrapText="1"/>
    </xf>
    <xf numFmtId="0" fontId="45" fillId="30" borderId="10" xfId="0" applyFont="1" applyFill="1" applyBorder="1" applyAlignment="1">
      <alignment horizontal="left" vertical="center" wrapText="1"/>
    </xf>
    <xf numFmtId="0" fontId="14" fillId="30" borderId="40" xfId="0" applyFont="1" applyFill="1" applyBorder="1" applyAlignment="1">
      <alignment horizontal="center"/>
    </xf>
    <xf numFmtId="0" fontId="14" fillId="30" borderId="41" xfId="0" applyFont="1" applyFill="1" applyBorder="1" applyAlignment="1">
      <alignment horizontal="center"/>
    </xf>
    <xf numFmtId="0" fontId="48" fillId="30" borderId="36" xfId="0" applyFont="1" applyFill="1" applyBorder="1" applyAlignment="1">
      <alignment horizontal="center" wrapText="1"/>
    </xf>
    <xf numFmtId="0" fontId="47" fillId="30" borderId="37" xfId="0" applyFont="1" applyFill="1" applyBorder="1" applyAlignment="1">
      <alignment horizontal="center" wrapText="1"/>
    </xf>
    <xf numFmtId="0" fontId="47" fillId="30" borderId="38" xfId="0" applyFont="1" applyFill="1" applyBorder="1" applyAlignment="1">
      <alignment horizontal="center" wrapText="1"/>
    </xf>
    <xf numFmtId="0" fontId="35" fillId="30" borderId="36" xfId="0" applyFont="1" applyFill="1" applyBorder="1" applyAlignment="1">
      <alignment horizontal="center" wrapText="1"/>
    </xf>
    <xf numFmtId="0" fontId="35" fillId="30" borderId="38" xfId="0" applyFont="1" applyFill="1" applyBorder="1" applyAlignment="1">
      <alignment horizontal="center" wrapText="1"/>
    </xf>
    <xf numFmtId="0" fontId="14" fillId="30" borderId="1" xfId="0" applyFont="1" applyFill="1" applyBorder="1" applyAlignment="1">
      <alignment horizontal="center" vertical="center" wrapText="1"/>
    </xf>
    <xf numFmtId="0" fontId="14" fillId="30" borderId="2" xfId="0" applyFont="1" applyFill="1" applyBorder="1" applyAlignment="1">
      <alignment horizontal="center" vertical="center" wrapText="1"/>
    </xf>
    <xf numFmtId="0" fontId="14" fillId="30" borderId="3" xfId="0" applyFont="1" applyFill="1" applyBorder="1" applyAlignment="1">
      <alignment horizontal="center" vertical="center" wrapText="1"/>
    </xf>
    <xf numFmtId="0" fontId="14" fillId="30" borderId="6" xfId="0" applyFont="1" applyFill="1" applyBorder="1" applyAlignment="1">
      <alignment horizontal="center" vertical="center" wrapText="1"/>
    </xf>
    <xf numFmtId="0" fontId="14" fillId="30" borderId="7" xfId="0" applyFont="1" applyFill="1" applyBorder="1" applyAlignment="1">
      <alignment horizontal="center" vertical="center" wrapText="1"/>
    </xf>
    <xf numFmtId="0" fontId="14" fillId="30" borderId="8" xfId="0" applyFont="1" applyFill="1" applyBorder="1" applyAlignment="1">
      <alignment horizontal="center" vertical="center" wrapText="1"/>
    </xf>
    <xf numFmtId="0" fontId="30" fillId="31" borderId="36" xfId="0" applyFont="1" applyFill="1" applyBorder="1" applyAlignment="1">
      <alignment horizontal="center" vertical="center"/>
    </xf>
    <xf numFmtId="0" fontId="30" fillId="31" borderId="37" xfId="0" applyFont="1" applyFill="1" applyBorder="1" applyAlignment="1">
      <alignment horizontal="center" vertical="center"/>
    </xf>
    <xf numFmtId="0" fontId="30" fillId="31" borderId="38" xfId="0" applyFont="1" applyFill="1" applyBorder="1" applyAlignment="1">
      <alignment horizontal="center" vertical="center"/>
    </xf>
    <xf numFmtId="0" fontId="14" fillId="30" borderId="1" xfId="0" applyFont="1" applyFill="1" applyBorder="1" applyAlignment="1">
      <alignment horizontal="center"/>
    </xf>
    <xf numFmtId="0" fontId="14" fillId="30" borderId="66" xfId="0" applyFont="1" applyFill="1" applyBorder="1" applyAlignment="1">
      <alignment horizontal="center"/>
    </xf>
    <xf numFmtId="0" fontId="14" fillId="30" borderId="6" xfId="0" applyFont="1" applyFill="1" applyBorder="1" applyAlignment="1">
      <alignment horizontal="center"/>
    </xf>
    <xf numFmtId="0" fontId="14" fillId="30" borderId="69" xfId="0" applyFont="1" applyFill="1" applyBorder="1" applyAlignment="1">
      <alignment horizontal="center"/>
    </xf>
    <xf numFmtId="0" fontId="46" fillId="30" borderId="1" xfId="0" applyFont="1" applyFill="1" applyBorder="1" applyAlignment="1">
      <alignment horizontal="center" vertical="center" wrapText="1"/>
    </xf>
    <xf numFmtId="0" fontId="46" fillId="30" borderId="2" xfId="0" applyFont="1" applyFill="1" applyBorder="1" applyAlignment="1">
      <alignment horizontal="center" vertical="center" wrapText="1"/>
    </xf>
    <xf numFmtId="0" fontId="46" fillId="30" borderId="3" xfId="0" applyFont="1" applyFill="1" applyBorder="1" applyAlignment="1">
      <alignment horizontal="center" vertical="center" wrapText="1"/>
    </xf>
    <xf numFmtId="0" fontId="46" fillId="30" borderId="6" xfId="0" applyFont="1" applyFill="1" applyBorder="1" applyAlignment="1">
      <alignment horizontal="center" vertical="center" wrapText="1"/>
    </xf>
    <xf numFmtId="0" fontId="46" fillId="30" borderId="7" xfId="0" applyFont="1" applyFill="1" applyBorder="1" applyAlignment="1">
      <alignment horizontal="center" vertical="center" wrapText="1"/>
    </xf>
    <xf numFmtId="0" fontId="46" fillId="30" borderId="8" xfId="0" applyFont="1" applyFill="1" applyBorder="1" applyAlignment="1">
      <alignment horizontal="center" vertical="center" wrapText="1"/>
    </xf>
    <xf numFmtId="0" fontId="46" fillId="30" borderId="4" xfId="0" applyFont="1" applyFill="1" applyBorder="1" applyAlignment="1">
      <alignment horizontal="left" vertical="center" wrapText="1"/>
    </xf>
    <xf numFmtId="0" fontId="46" fillId="30" borderId="12" xfId="0" applyFont="1" applyFill="1" applyBorder="1" applyAlignment="1">
      <alignment horizontal="left" vertical="center" wrapText="1"/>
    </xf>
    <xf numFmtId="0" fontId="46" fillId="30" borderId="5" xfId="0" applyFont="1" applyFill="1" applyBorder="1" applyAlignment="1">
      <alignment horizontal="left" vertical="center" wrapText="1"/>
    </xf>
    <xf numFmtId="0" fontId="78" fillId="30" borderId="9" xfId="0" applyFont="1" applyFill="1" applyBorder="1" applyAlignment="1">
      <alignment horizontal="left" vertical="center" wrapText="1"/>
    </xf>
    <xf numFmtId="0" fontId="78" fillId="30" borderId="13" xfId="0" applyFont="1" applyFill="1" applyBorder="1" applyAlignment="1">
      <alignment horizontal="left" vertical="center" wrapText="1"/>
    </xf>
    <xf numFmtId="0" fontId="78" fillId="30" borderId="10" xfId="0" applyFont="1" applyFill="1" applyBorder="1" applyAlignment="1">
      <alignment horizontal="left" vertical="center" wrapText="1"/>
    </xf>
    <xf numFmtId="0" fontId="14" fillId="21" borderId="4" xfId="0" applyFont="1" applyFill="1" applyBorder="1" applyAlignment="1">
      <alignment horizontal="center" vertical="center" wrapText="1"/>
    </xf>
    <xf numFmtId="0" fontId="14" fillId="21" borderId="9" xfId="0" applyFont="1" applyFill="1" applyBorder="1" applyAlignment="1">
      <alignment horizontal="center" vertical="center" wrapText="1"/>
    </xf>
    <xf numFmtId="0" fontId="14" fillId="21" borderId="12" xfId="0" applyFont="1" applyFill="1" applyBorder="1" applyAlignment="1">
      <alignment horizontal="center" vertical="center" wrapText="1"/>
    </xf>
    <xf numFmtId="0" fontId="14" fillId="21" borderId="13" xfId="0" applyFont="1" applyFill="1" applyBorder="1" applyAlignment="1">
      <alignment horizontal="center" vertical="center" wrapText="1"/>
    </xf>
    <xf numFmtId="0" fontId="14" fillId="21" borderId="39" xfId="0" applyFont="1" applyFill="1" applyBorder="1" applyAlignment="1">
      <alignment horizontal="center" vertical="center"/>
    </xf>
    <xf numFmtId="0" fontId="14" fillId="21" borderId="43" xfId="0" applyFont="1" applyFill="1" applyBorder="1" applyAlignment="1">
      <alignment horizontal="center" vertical="center"/>
    </xf>
    <xf numFmtId="0" fontId="14" fillId="21" borderId="40" xfId="0" applyFont="1" applyFill="1" applyBorder="1" applyAlignment="1">
      <alignment horizontal="center"/>
    </xf>
    <xf numFmtId="0" fontId="14" fillId="21" borderId="41" xfId="0" applyFont="1" applyFill="1" applyBorder="1" applyAlignment="1">
      <alignment horizontal="center"/>
    </xf>
    <xf numFmtId="0" fontId="48" fillId="21" borderId="36" xfId="0" applyFont="1" applyFill="1" applyBorder="1" applyAlignment="1">
      <alignment horizontal="center" wrapText="1"/>
    </xf>
    <xf numFmtId="0" fontId="47" fillId="21" borderId="37" xfId="0" applyFont="1" applyFill="1" applyBorder="1" applyAlignment="1">
      <alignment horizontal="center" wrapText="1"/>
    </xf>
    <xf numFmtId="0" fontId="47" fillId="21" borderId="38" xfId="0" applyFont="1" applyFill="1" applyBorder="1" applyAlignment="1">
      <alignment horizontal="center" wrapText="1"/>
    </xf>
    <xf numFmtId="0" fontId="35" fillId="21" borderId="36" xfId="0" applyFont="1" applyFill="1" applyBorder="1" applyAlignment="1">
      <alignment horizontal="center" wrapText="1"/>
    </xf>
    <xf numFmtId="0" fontId="35" fillId="21" borderId="38" xfId="0" applyFont="1" applyFill="1" applyBorder="1" applyAlignment="1">
      <alignment horizontal="center" wrapText="1"/>
    </xf>
    <xf numFmtId="0" fontId="14" fillId="21" borderId="55" xfId="0" applyFont="1" applyFill="1" applyBorder="1" applyAlignment="1">
      <alignment horizontal="center" vertical="center" wrapText="1"/>
    </xf>
    <xf numFmtId="0" fontId="14" fillId="21" borderId="63" xfId="0" applyFont="1" applyFill="1" applyBorder="1" applyAlignment="1">
      <alignment horizontal="center" vertical="center" wrapText="1"/>
    </xf>
    <xf numFmtId="0" fontId="35" fillId="6" borderId="4" xfId="0" applyFont="1" applyFill="1" applyBorder="1" applyAlignment="1">
      <alignment horizontal="left" vertical="center"/>
    </xf>
    <xf numFmtId="0" fontId="35" fillId="6" borderId="12" xfId="0" applyFont="1" applyFill="1" applyBorder="1" applyAlignment="1">
      <alignment horizontal="left" vertical="center"/>
    </xf>
    <xf numFmtId="0" fontId="14" fillId="21" borderId="56" xfId="0" applyFont="1" applyFill="1" applyBorder="1" applyAlignment="1">
      <alignment horizontal="center" vertical="center"/>
    </xf>
    <xf numFmtId="0" fontId="30" fillId="22" borderId="36" xfId="0" applyFont="1" applyFill="1" applyBorder="1" applyAlignment="1">
      <alignment horizontal="center" vertical="center"/>
    </xf>
    <xf numFmtId="0" fontId="30" fillId="22" borderId="37" xfId="0" applyFont="1" applyFill="1" applyBorder="1" applyAlignment="1">
      <alignment horizontal="center" vertical="center"/>
    </xf>
    <xf numFmtId="0" fontId="30" fillId="22" borderId="38" xfId="0" applyFont="1" applyFill="1" applyBorder="1" applyAlignment="1">
      <alignment horizontal="center" vertical="center"/>
    </xf>
    <xf numFmtId="0" fontId="14" fillId="21" borderId="1" xfId="0" applyFont="1" applyFill="1" applyBorder="1" applyAlignment="1">
      <alignment horizontal="center" vertical="center" wrapText="1"/>
    </xf>
    <xf numFmtId="0" fontId="14" fillId="21" borderId="2" xfId="0" applyFont="1" applyFill="1" applyBorder="1" applyAlignment="1">
      <alignment horizontal="center" vertical="center" wrapText="1"/>
    </xf>
    <xf numFmtId="0" fontId="14" fillId="21" borderId="3" xfId="0" applyFont="1" applyFill="1" applyBorder="1" applyAlignment="1">
      <alignment horizontal="center" vertical="center" wrapText="1"/>
    </xf>
    <xf numFmtId="0" fontId="14" fillId="21" borderId="6" xfId="0" applyFont="1" applyFill="1" applyBorder="1" applyAlignment="1">
      <alignment horizontal="center" vertical="center" wrapText="1"/>
    </xf>
    <xf numFmtId="0" fontId="14" fillId="21" borderId="7" xfId="0" applyFont="1" applyFill="1" applyBorder="1" applyAlignment="1">
      <alignment horizontal="center" vertical="center" wrapText="1"/>
    </xf>
    <xf numFmtId="0" fontId="14" fillId="21" borderId="8" xfId="0" applyFont="1" applyFill="1" applyBorder="1" applyAlignment="1">
      <alignment horizontal="center" vertical="center" wrapText="1"/>
    </xf>
    <xf numFmtId="0" fontId="14" fillId="21" borderId="4" xfId="0" applyFont="1" applyFill="1" applyBorder="1" applyAlignment="1">
      <alignment horizontal="left" vertical="center" wrapText="1"/>
    </xf>
    <xf numFmtId="0" fontId="14" fillId="21" borderId="12" xfId="0" applyFont="1" applyFill="1" applyBorder="1" applyAlignment="1">
      <alignment horizontal="left" vertical="center" wrapText="1"/>
    </xf>
    <xf numFmtId="0" fontId="14" fillId="21" borderId="5" xfId="0" applyFont="1" applyFill="1" applyBorder="1" applyAlignment="1">
      <alignment horizontal="left" vertical="center" wrapText="1"/>
    </xf>
    <xf numFmtId="0" fontId="45" fillId="21" borderId="9" xfId="0" applyFont="1" applyFill="1" applyBorder="1" applyAlignment="1">
      <alignment horizontal="left" vertical="center" wrapText="1"/>
    </xf>
    <xf numFmtId="0" fontId="45" fillId="21" borderId="13" xfId="0" applyFont="1" applyFill="1" applyBorder="1" applyAlignment="1">
      <alignment horizontal="left" vertical="center" wrapText="1"/>
    </xf>
    <xf numFmtId="0" fontId="45" fillId="21" borderId="10" xfId="0" applyFont="1" applyFill="1" applyBorder="1" applyAlignment="1">
      <alignment horizontal="left" vertical="center" wrapText="1"/>
    </xf>
    <xf numFmtId="0" fontId="14" fillId="21" borderId="1" xfId="0" applyFont="1" applyFill="1" applyBorder="1" applyAlignment="1">
      <alignment horizontal="center" vertical="center"/>
    </xf>
    <xf numFmtId="0" fontId="14" fillId="21" borderId="66" xfId="0" applyFont="1" applyFill="1" applyBorder="1" applyAlignment="1">
      <alignment horizontal="center" vertical="center"/>
    </xf>
    <xf numFmtId="0" fontId="14" fillId="21" borderId="6" xfId="0" applyFont="1" applyFill="1" applyBorder="1" applyAlignment="1">
      <alignment horizontal="center" vertical="center"/>
    </xf>
    <xf numFmtId="0" fontId="14" fillId="21" borderId="69" xfId="0" applyFont="1" applyFill="1" applyBorder="1" applyAlignment="1">
      <alignment horizontal="center" vertical="center"/>
    </xf>
    <xf numFmtId="0" fontId="46" fillId="21" borderId="1" xfId="0" applyFont="1" applyFill="1" applyBorder="1" applyAlignment="1">
      <alignment horizontal="center" vertical="center" wrapText="1"/>
    </xf>
    <xf numFmtId="0" fontId="46" fillId="21" borderId="2" xfId="0" applyFont="1" applyFill="1" applyBorder="1" applyAlignment="1">
      <alignment horizontal="center" vertical="center" wrapText="1"/>
    </xf>
    <xf numFmtId="0" fontId="46" fillId="21" borderId="3" xfId="0" applyFont="1" applyFill="1" applyBorder="1" applyAlignment="1">
      <alignment horizontal="center" vertical="center" wrapText="1"/>
    </xf>
    <xf numFmtId="0" fontId="46" fillId="21" borderId="6" xfId="0" applyFont="1" applyFill="1" applyBorder="1" applyAlignment="1">
      <alignment horizontal="center" vertical="center" wrapText="1"/>
    </xf>
    <xf numFmtId="0" fontId="46" fillId="21" borderId="7" xfId="0" applyFont="1" applyFill="1" applyBorder="1" applyAlignment="1">
      <alignment horizontal="center" vertical="center" wrapText="1"/>
    </xf>
    <xf numFmtId="0" fontId="46" fillId="21" borderId="8" xfId="0" applyFont="1" applyFill="1" applyBorder="1" applyAlignment="1">
      <alignment horizontal="center" vertical="center" wrapText="1"/>
    </xf>
    <xf numFmtId="0" fontId="46" fillId="21" borderId="4" xfId="0" applyFont="1" applyFill="1" applyBorder="1" applyAlignment="1">
      <alignment horizontal="left" vertical="center" wrapText="1"/>
    </xf>
    <xf numFmtId="0" fontId="46" fillId="21" borderId="12" xfId="0" applyFont="1" applyFill="1" applyBorder="1" applyAlignment="1">
      <alignment horizontal="left" vertical="center" wrapText="1"/>
    </xf>
    <xf numFmtId="0" fontId="46" fillId="21" borderId="5" xfId="0" applyFont="1" applyFill="1" applyBorder="1" applyAlignment="1">
      <alignment horizontal="left" vertical="center" wrapText="1"/>
    </xf>
    <xf numFmtId="0" fontId="78" fillId="21" borderId="9" xfId="0" applyFont="1" applyFill="1" applyBorder="1" applyAlignment="1">
      <alignment horizontal="left" vertical="center" wrapText="1"/>
    </xf>
    <xf numFmtId="0" fontId="78" fillId="21" borderId="13" xfId="0" applyFont="1" applyFill="1" applyBorder="1" applyAlignment="1">
      <alignment horizontal="left" vertical="center" wrapText="1"/>
    </xf>
    <xf numFmtId="0" fontId="78" fillId="21" borderId="10" xfId="0" applyFont="1" applyFill="1" applyBorder="1" applyAlignment="1">
      <alignment horizontal="left" vertical="center" wrapText="1"/>
    </xf>
    <xf numFmtId="0" fontId="35" fillId="26" borderId="36" xfId="0" applyFont="1" applyFill="1" applyBorder="1" applyAlignment="1">
      <alignment horizontal="center" vertical="center" wrapText="1"/>
    </xf>
    <xf numFmtId="0" fontId="35" fillId="26" borderId="37" xfId="0" applyFont="1" applyFill="1" applyBorder="1" applyAlignment="1">
      <alignment horizontal="center" vertical="center" wrapText="1"/>
    </xf>
    <xf numFmtId="0" fontId="35" fillId="26" borderId="38" xfId="0" applyFont="1" applyFill="1" applyBorder="1" applyAlignment="1">
      <alignment horizontal="center" vertical="center" wrapText="1"/>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35" fillId="26" borderId="36" xfId="0" applyFont="1" applyFill="1" applyBorder="1" applyAlignment="1">
      <alignment horizontal="center"/>
    </xf>
    <xf numFmtId="0" fontId="35" fillId="26" borderId="37" xfId="0" applyFont="1" applyFill="1" applyBorder="1" applyAlignment="1">
      <alignment horizontal="center"/>
    </xf>
    <xf numFmtId="0" fontId="35" fillId="26" borderId="38" xfId="0" applyFont="1" applyFill="1" applyBorder="1" applyAlignment="1">
      <alignment horizontal="center"/>
    </xf>
    <xf numFmtId="0" fontId="29" fillId="2" borderId="40" xfId="0" applyFont="1" applyFill="1" applyBorder="1" applyAlignment="1">
      <alignment horizontal="center" vertical="center"/>
    </xf>
    <xf numFmtId="0" fontId="29" fillId="2" borderId="41" xfId="0" applyFont="1" applyFill="1" applyBorder="1" applyAlignment="1">
      <alignment horizontal="center" vertical="center"/>
    </xf>
    <xf numFmtId="0" fontId="38" fillId="6" borderId="41" xfId="0" applyFont="1" applyFill="1" applyBorder="1" applyAlignment="1">
      <alignment horizontal="center" vertical="center" wrapText="1"/>
    </xf>
    <xf numFmtId="0" fontId="38" fillId="6" borderId="42" xfId="0" applyFont="1" applyFill="1" applyBorder="1" applyAlignment="1">
      <alignment horizontal="center" vertical="center" wrapText="1"/>
    </xf>
    <xf numFmtId="0" fontId="29" fillId="25" borderId="41" xfId="0" applyFont="1" applyFill="1" applyBorder="1" applyAlignment="1" applyProtection="1">
      <alignment horizontal="center" vertical="center" wrapText="1"/>
      <protection locked="0"/>
    </xf>
    <xf numFmtId="0" fontId="29" fillId="25" borderId="42" xfId="0" applyFont="1" applyFill="1" applyBorder="1" applyAlignment="1" applyProtection="1">
      <alignment horizontal="center" vertical="center" wrapText="1"/>
      <protection locked="0"/>
    </xf>
    <xf numFmtId="0" fontId="29" fillId="5" borderId="36" xfId="0" applyFont="1" applyFill="1" applyBorder="1" applyAlignment="1" applyProtection="1">
      <alignment horizontal="left" vertical="top"/>
      <protection locked="0"/>
    </xf>
    <xf numFmtId="0" fontId="29" fillId="5" borderId="37" xfId="0" applyFont="1" applyFill="1" applyBorder="1" applyAlignment="1" applyProtection="1">
      <alignment horizontal="left" vertical="top"/>
      <protection locked="0"/>
    </xf>
    <xf numFmtId="0" fontId="29" fillId="5" borderId="38" xfId="0" applyFont="1" applyFill="1" applyBorder="1" applyAlignment="1" applyProtection="1">
      <alignment horizontal="left" vertical="top"/>
      <protection locked="0"/>
    </xf>
    <xf numFmtId="0" fontId="29" fillId="2" borderId="4" xfId="0" applyFont="1" applyFill="1" applyBorder="1" applyAlignment="1">
      <alignment horizontal="center" vertical="center"/>
    </xf>
    <xf numFmtId="0" fontId="29" fillId="2" borderId="12" xfId="0" applyFont="1" applyFill="1" applyBorder="1" applyAlignment="1">
      <alignment horizontal="center" vertical="center"/>
    </xf>
    <xf numFmtId="0" fontId="29" fillId="2" borderId="9" xfId="0" applyFont="1" applyFill="1" applyBorder="1" applyAlignment="1">
      <alignment horizontal="center" vertical="center"/>
    </xf>
    <xf numFmtId="0" fontId="29" fillId="2" borderId="13" xfId="0" applyFont="1" applyFill="1" applyBorder="1" applyAlignment="1">
      <alignment horizontal="center" vertical="center"/>
    </xf>
    <xf numFmtId="0" fontId="37" fillId="5" borderId="12" xfId="0" applyFont="1" applyFill="1" applyBorder="1" applyAlignment="1" applyProtection="1">
      <alignment horizontal="center" vertical="center"/>
      <protection locked="0"/>
    </xf>
    <xf numFmtId="0" fontId="37" fillId="5" borderId="5" xfId="0" applyFont="1" applyFill="1" applyBorder="1" applyAlignment="1" applyProtection="1">
      <alignment horizontal="center" vertical="center"/>
      <protection locked="0"/>
    </xf>
    <xf numFmtId="0" fontId="37" fillId="5" borderId="13" xfId="0" applyFont="1" applyFill="1" applyBorder="1" applyAlignment="1" applyProtection="1">
      <alignment horizontal="center" vertical="center"/>
      <protection locked="0"/>
    </xf>
    <xf numFmtId="0" fontId="37" fillId="5" borderId="10" xfId="0" applyFont="1" applyFill="1" applyBorder="1" applyAlignment="1" applyProtection="1">
      <alignment horizontal="center" vertical="center"/>
      <protection locked="0"/>
    </xf>
    <xf numFmtId="0" fontId="29" fillId="2" borderId="65" xfId="0" applyFont="1" applyFill="1" applyBorder="1" applyAlignment="1">
      <alignment horizontal="center" wrapText="1"/>
    </xf>
    <xf numFmtId="0" fontId="36" fillId="17" borderId="66" xfId="0" applyFont="1" applyFill="1" applyBorder="1" applyAlignment="1">
      <alignment horizontal="center"/>
    </xf>
    <xf numFmtId="0" fontId="36" fillId="17" borderId="11" xfId="0" applyFont="1" applyFill="1" applyBorder="1" applyAlignment="1">
      <alignment horizontal="center"/>
    </xf>
    <xf numFmtId="0" fontId="36" fillId="17" borderId="57" xfId="0" applyFont="1" applyFill="1" applyBorder="1" applyAlignment="1">
      <alignment horizontal="center"/>
    </xf>
    <xf numFmtId="0" fontId="36" fillId="17" borderId="56" xfId="0" applyFont="1" applyFill="1" applyBorder="1" applyAlignment="1">
      <alignment horizontal="center"/>
    </xf>
    <xf numFmtId="0" fontId="12" fillId="17" borderId="36" xfId="0" applyFont="1" applyFill="1" applyBorder="1" applyAlignment="1">
      <alignment horizontal="center"/>
    </xf>
    <xf numFmtId="0" fontId="12" fillId="17" borderId="37" xfId="0" applyFont="1" applyFill="1" applyBorder="1" applyAlignment="1">
      <alignment horizontal="center"/>
    </xf>
    <xf numFmtId="0" fontId="12" fillId="17" borderId="38" xfId="0" applyFont="1" applyFill="1" applyBorder="1" applyAlignment="1">
      <alignment horizontal="center"/>
    </xf>
    <xf numFmtId="0" fontId="46" fillId="17" borderId="33" xfId="0" applyFont="1" applyFill="1" applyBorder="1" applyAlignment="1">
      <alignment horizontal="center" wrapText="1"/>
    </xf>
    <xf numFmtId="0" fontId="46" fillId="17" borderId="28" xfId="0" applyFont="1" applyFill="1" applyBorder="1" applyAlignment="1">
      <alignment horizontal="center" wrapText="1"/>
    </xf>
    <xf numFmtId="0" fontId="46" fillId="17" borderId="55" xfId="0" applyFont="1" applyFill="1" applyBorder="1" applyAlignment="1">
      <alignment horizontal="center" vertical="center" wrapText="1"/>
    </xf>
    <xf numFmtId="0" fontId="46" fillId="17" borderId="61" xfId="0" applyFont="1" applyFill="1" applyBorder="1" applyAlignment="1">
      <alignment horizontal="center" vertical="center" wrapText="1"/>
    </xf>
    <xf numFmtId="0" fontId="46" fillId="17" borderId="56" xfId="0" applyFont="1" applyFill="1" applyBorder="1" applyAlignment="1">
      <alignment horizontal="center" vertical="center" wrapText="1"/>
    </xf>
    <xf numFmtId="0" fontId="46" fillId="17" borderId="39" xfId="0" applyFont="1" applyFill="1" applyBorder="1" applyAlignment="1">
      <alignment horizontal="center" vertical="center" wrapText="1"/>
    </xf>
    <xf numFmtId="0" fontId="40" fillId="17" borderId="56" xfId="0" applyFont="1" applyFill="1" applyBorder="1" applyAlignment="1">
      <alignment horizontal="center" vertical="center" wrapText="1"/>
    </xf>
    <xf numFmtId="0" fontId="40" fillId="17" borderId="39" xfId="0" applyFont="1" applyFill="1" applyBorder="1" applyAlignment="1">
      <alignment horizontal="center" vertical="center" wrapText="1"/>
    </xf>
    <xf numFmtId="0" fontId="40" fillId="17" borderId="43" xfId="0" applyFont="1" applyFill="1" applyBorder="1" applyAlignment="1">
      <alignment horizontal="center" vertical="center" wrapText="1"/>
    </xf>
    <xf numFmtId="0" fontId="40" fillId="17" borderId="11" xfId="0" applyFont="1" applyFill="1" applyBorder="1" applyAlignment="1">
      <alignment horizontal="center" vertical="center"/>
    </xf>
    <xf numFmtId="0" fontId="40" fillId="17" borderId="49" xfId="0" applyFont="1" applyFill="1" applyBorder="1" applyAlignment="1">
      <alignment horizontal="center" vertical="center"/>
    </xf>
    <xf numFmtId="0" fontId="40" fillId="17" borderId="59" xfId="0" applyFont="1" applyFill="1" applyBorder="1" applyAlignment="1">
      <alignment horizontal="center" vertical="center"/>
    </xf>
    <xf numFmtId="0" fontId="40" fillId="17" borderId="55" xfId="0" applyFont="1" applyFill="1" applyBorder="1" applyAlignment="1">
      <alignment horizontal="center" vertical="center"/>
    </xf>
    <xf numFmtId="0" fontId="40" fillId="17" borderId="61" xfId="0" applyFont="1" applyFill="1" applyBorder="1" applyAlignment="1">
      <alignment horizontal="center" vertical="center"/>
    </xf>
    <xf numFmtId="0" fontId="40" fillId="17" borderId="63" xfId="0" applyFont="1" applyFill="1" applyBorder="1" applyAlignment="1">
      <alignment horizontal="center" vertical="center"/>
    </xf>
    <xf numFmtId="0" fontId="40" fillId="19" borderId="56" xfId="0" applyFont="1" applyFill="1" applyBorder="1" applyAlignment="1">
      <alignment horizontal="center" vertical="center" wrapText="1"/>
    </xf>
    <xf numFmtId="0" fontId="40" fillId="19" borderId="39" xfId="0" applyFont="1" applyFill="1" applyBorder="1" applyAlignment="1">
      <alignment horizontal="center" vertical="center" wrapText="1"/>
    </xf>
    <xf numFmtId="0" fontId="40" fillId="19" borderId="43" xfId="0" applyFont="1" applyFill="1" applyBorder="1" applyAlignment="1">
      <alignment horizontal="center" vertical="center" wrapText="1"/>
    </xf>
    <xf numFmtId="0" fontId="40" fillId="19" borderId="11" xfId="0" applyFont="1" applyFill="1" applyBorder="1" applyAlignment="1">
      <alignment horizontal="center" vertical="center"/>
    </xf>
    <xf numFmtId="0" fontId="40" fillId="19" borderId="49" xfId="0" applyFont="1" applyFill="1" applyBorder="1" applyAlignment="1">
      <alignment horizontal="center" vertical="center"/>
    </xf>
    <xf numFmtId="0" fontId="40" fillId="19" borderId="59" xfId="0" applyFont="1" applyFill="1" applyBorder="1" applyAlignment="1">
      <alignment horizontal="center" vertical="center"/>
    </xf>
    <xf numFmtId="0" fontId="40" fillId="19" borderId="55" xfId="0" applyFont="1" applyFill="1" applyBorder="1" applyAlignment="1">
      <alignment horizontal="center" vertical="center"/>
    </xf>
    <xf numFmtId="0" fontId="40" fillId="19" borderId="61" xfId="0" applyFont="1" applyFill="1" applyBorder="1" applyAlignment="1">
      <alignment horizontal="center" vertical="center"/>
    </xf>
    <xf numFmtId="0" fontId="40" fillId="19" borderId="63" xfId="0" applyFont="1" applyFill="1" applyBorder="1" applyAlignment="1">
      <alignment horizontal="center" vertical="center"/>
    </xf>
    <xf numFmtId="0" fontId="36" fillId="19" borderId="36" xfId="0" applyFont="1" applyFill="1" applyBorder="1" applyAlignment="1">
      <alignment horizontal="center"/>
    </xf>
    <xf numFmtId="0" fontId="36" fillId="19" borderId="37" xfId="0" applyFont="1" applyFill="1" applyBorder="1" applyAlignment="1">
      <alignment horizontal="center"/>
    </xf>
    <xf numFmtId="0" fontId="36" fillId="19" borderId="38" xfId="0" applyFont="1" applyFill="1" applyBorder="1" applyAlignment="1">
      <alignment horizontal="center"/>
    </xf>
    <xf numFmtId="0" fontId="46" fillId="19" borderId="46" xfId="0" applyFont="1" applyFill="1" applyBorder="1" applyAlignment="1">
      <alignment horizontal="center" vertical="center" wrapText="1"/>
    </xf>
    <xf numFmtId="0" fontId="46" fillId="19" borderId="9" xfId="0" applyFont="1" applyFill="1" applyBorder="1" applyAlignment="1">
      <alignment horizontal="center" vertical="center" wrapText="1"/>
    </xf>
    <xf numFmtId="0" fontId="46" fillId="19" borderId="19" xfId="0" applyFont="1" applyFill="1" applyBorder="1" applyAlignment="1">
      <alignment horizontal="center" vertical="center" wrapText="1"/>
    </xf>
    <xf numFmtId="0" fontId="46" fillId="19" borderId="13" xfId="0" applyFont="1" applyFill="1" applyBorder="1" applyAlignment="1">
      <alignment horizontal="center" vertical="center" wrapText="1"/>
    </xf>
    <xf numFmtId="0" fontId="46" fillId="19" borderId="19" xfId="0" applyFont="1" applyFill="1" applyBorder="1" applyAlignment="1">
      <alignment horizontal="center" vertical="center"/>
    </xf>
    <xf numFmtId="0" fontId="46" fillId="19" borderId="22" xfId="0" applyFont="1" applyFill="1" applyBorder="1" applyAlignment="1">
      <alignment horizontal="center" vertical="center"/>
    </xf>
    <xf numFmtId="0" fontId="38" fillId="6" borderId="64" xfId="0" applyFont="1" applyFill="1" applyBorder="1" applyAlignment="1">
      <alignment horizontal="center" vertical="center" wrapText="1"/>
    </xf>
    <xf numFmtId="0" fontId="38" fillId="6" borderId="37" xfId="0" applyFont="1" applyFill="1" applyBorder="1" applyAlignment="1">
      <alignment horizontal="center" vertical="center" wrapText="1"/>
    </xf>
    <xf numFmtId="0" fontId="38" fillId="6" borderId="38" xfId="0" applyFont="1" applyFill="1" applyBorder="1" applyAlignment="1">
      <alignment horizontal="center" vertical="center" wrapText="1"/>
    </xf>
    <xf numFmtId="0" fontId="29" fillId="2" borderId="40" xfId="0" applyFont="1" applyFill="1" applyBorder="1" applyAlignment="1">
      <alignment horizontal="center" vertical="center" wrapText="1"/>
    </xf>
    <xf numFmtId="0" fontId="29" fillId="2" borderId="41" xfId="0" applyFont="1" applyFill="1" applyBorder="1" applyAlignment="1">
      <alignment horizontal="center" vertical="center" wrapText="1"/>
    </xf>
    <xf numFmtId="0" fontId="12" fillId="19" borderId="4" xfId="0" applyFont="1" applyFill="1" applyBorder="1" applyAlignment="1">
      <alignment horizontal="center"/>
    </xf>
    <xf numFmtId="0" fontId="12" fillId="19" borderId="12" xfId="0" applyFont="1" applyFill="1" applyBorder="1" applyAlignment="1">
      <alignment horizontal="center"/>
    </xf>
    <xf numFmtId="0" fontId="12" fillId="19" borderId="5" xfId="0" applyFont="1" applyFill="1" applyBorder="1" applyAlignment="1">
      <alignment horizontal="center"/>
    </xf>
    <xf numFmtId="0" fontId="12" fillId="27" borderId="1" xfId="0" applyFont="1" applyFill="1" applyBorder="1" applyAlignment="1">
      <alignment horizontal="center"/>
    </xf>
    <xf numFmtId="0" fontId="12" fillId="27" borderId="2" xfId="0" applyFont="1" applyFill="1" applyBorder="1" applyAlignment="1">
      <alignment horizontal="center"/>
    </xf>
    <xf numFmtId="0" fontId="12" fillId="27" borderId="3" xfId="0" applyFont="1" applyFill="1" applyBorder="1" applyAlignment="1">
      <alignment horizontal="center"/>
    </xf>
    <xf numFmtId="0" fontId="46" fillId="27" borderId="46" xfId="0" applyFont="1" applyFill="1" applyBorder="1" applyAlignment="1">
      <alignment horizontal="center" vertical="center" wrapText="1"/>
    </xf>
    <xf numFmtId="0" fontId="46" fillId="27" borderId="9" xfId="0" applyFont="1" applyFill="1" applyBorder="1" applyAlignment="1">
      <alignment horizontal="center" vertical="center" wrapText="1"/>
    </xf>
    <xf numFmtId="0" fontId="46" fillId="27" borderId="19" xfId="0" applyFont="1" applyFill="1" applyBorder="1" applyAlignment="1">
      <alignment horizontal="center" vertical="center" wrapText="1"/>
    </xf>
    <xf numFmtId="0" fontId="46" fillId="27" borderId="13" xfId="0" applyFont="1" applyFill="1" applyBorder="1" applyAlignment="1">
      <alignment horizontal="center" vertical="center" wrapText="1"/>
    </xf>
    <xf numFmtId="0" fontId="30" fillId="28" borderId="36" xfId="0" applyFont="1" applyFill="1" applyBorder="1" applyAlignment="1">
      <alignment horizontal="center" vertical="center"/>
    </xf>
    <xf numFmtId="0" fontId="30" fillId="28" borderId="37" xfId="0" applyFont="1" applyFill="1" applyBorder="1" applyAlignment="1">
      <alignment horizontal="center" vertical="center"/>
    </xf>
    <xf numFmtId="0" fontId="30" fillId="28" borderId="38" xfId="0" applyFont="1" applyFill="1" applyBorder="1" applyAlignment="1">
      <alignment horizontal="center" vertical="center"/>
    </xf>
    <xf numFmtId="0" fontId="40" fillId="27" borderId="56" xfId="0" applyFont="1" applyFill="1" applyBorder="1" applyAlignment="1">
      <alignment horizontal="center" vertical="center" wrapText="1"/>
    </xf>
    <xf numFmtId="0" fontId="40" fillId="27" borderId="39" xfId="0" applyFont="1" applyFill="1" applyBorder="1" applyAlignment="1">
      <alignment horizontal="center" vertical="center" wrapText="1"/>
    </xf>
    <xf numFmtId="0" fontId="40" fillId="27" borderId="43" xfId="0" applyFont="1" applyFill="1" applyBorder="1" applyAlignment="1">
      <alignment horizontal="center" vertical="center" wrapText="1"/>
    </xf>
    <xf numFmtId="0" fontId="40" fillId="27" borderId="11" xfId="0" applyFont="1" applyFill="1" applyBorder="1" applyAlignment="1">
      <alignment horizontal="center" vertical="center"/>
    </xf>
    <xf numFmtId="0" fontId="40" fillId="27" borderId="49" xfId="0" applyFont="1" applyFill="1" applyBorder="1" applyAlignment="1">
      <alignment horizontal="center" vertical="center"/>
    </xf>
    <xf numFmtId="0" fontId="40" fillId="27" borderId="59" xfId="0" applyFont="1" applyFill="1" applyBorder="1" applyAlignment="1">
      <alignment horizontal="center" vertical="center"/>
    </xf>
    <xf numFmtId="0" fontId="40" fillId="27" borderId="55" xfId="0" applyFont="1" applyFill="1" applyBorder="1" applyAlignment="1">
      <alignment horizontal="center" vertical="center"/>
    </xf>
    <xf numFmtId="0" fontId="40" fillId="27" borderId="61" xfId="0" applyFont="1" applyFill="1" applyBorder="1" applyAlignment="1">
      <alignment horizontal="center" vertical="center"/>
    </xf>
    <xf numFmtId="0" fontId="40" fillId="27" borderId="63" xfId="0" applyFont="1" applyFill="1" applyBorder="1" applyAlignment="1">
      <alignment horizontal="center" vertical="center"/>
    </xf>
    <xf numFmtId="0" fontId="36" fillId="27" borderId="66" xfId="0" applyFont="1" applyFill="1" applyBorder="1" applyAlignment="1">
      <alignment horizontal="center"/>
    </xf>
    <xf numFmtId="0" fontId="36" fillId="27" borderId="11" xfId="0" applyFont="1" applyFill="1" applyBorder="1" applyAlignment="1">
      <alignment horizontal="center"/>
    </xf>
    <xf numFmtId="0" fontId="36" fillId="27" borderId="57" xfId="0" applyFont="1" applyFill="1" applyBorder="1" applyAlignment="1">
      <alignment horizontal="center"/>
    </xf>
    <xf numFmtId="0" fontId="36" fillId="27" borderId="56" xfId="0" applyFont="1" applyFill="1" applyBorder="1" applyAlignment="1">
      <alignment horizontal="center"/>
    </xf>
    <xf numFmtId="0" fontId="46" fillId="27" borderId="33" xfId="0" applyFont="1" applyFill="1" applyBorder="1" applyAlignment="1">
      <alignment horizontal="center" wrapText="1"/>
    </xf>
    <xf numFmtId="0" fontId="46" fillId="27" borderId="28" xfId="0" applyFont="1" applyFill="1" applyBorder="1" applyAlignment="1">
      <alignment horizontal="center" wrapText="1"/>
    </xf>
    <xf numFmtId="0" fontId="46" fillId="27" borderId="19" xfId="0" applyFont="1" applyFill="1" applyBorder="1" applyAlignment="1">
      <alignment horizontal="center" vertical="center"/>
    </xf>
    <xf numFmtId="0" fontId="46" fillId="27" borderId="13" xfId="0" applyFont="1" applyFill="1" applyBorder="1" applyAlignment="1">
      <alignment horizontal="center" vertical="center"/>
    </xf>
    <xf numFmtId="0" fontId="0" fillId="0" borderId="19" xfId="0" applyBorder="1" applyAlignment="1">
      <alignment horizontal="center"/>
    </xf>
    <xf numFmtId="0" fontId="0" fillId="0" borderId="19" xfId="0" applyBorder="1" applyAlignment="1">
      <alignment horizontal="center" wrapText="1"/>
    </xf>
    <xf numFmtId="0" fontId="0" fillId="0" borderId="24" xfId="0" applyBorder="1" applyAlignment="1">
      <alignment horizontal="center"/>
    </xf>
    <xf numFmtId="0" fontId="0" fillId="0" borderId="20" xfId="0" applyBorder="1" applyAlignment="1">
      <alignment horizontal="center"/>
    </xf>
  </cellXfs>
  <cellStyles count="2">
    <cellStyle name="Normale" xfId="0" builtinId="0"/>
    <cellStyle name="Normale 2" xfId="1" xr:uid="{00000000-0005-0000-0000-000001000000}"/>
  </cellStyles>
  <dxfs count="8">
    <dxf>
      <font>
        <sz val="11"/>
        <color rgb="FF000000"/>
        <name val="Calibri"/>
      </font>
      <alignment horizontal="general" vertical="bottom" textRotation="0" wrapText="0" indent="0" shrinkToFit="0"/>
    </dxf>
    <dxf>
      <font>
        <sz val="11"/>
        <color rgb="FF000000"/>
        <name val="Calibri"/>
      </font>
      <alignment horizontal="general" vertical="bottom" textRotation="0" wrapText="0" indent="0" shrinkToFit="0"/>
    </dxf>
    <dxf>
      <font>
        <sz val="11"/>
        <color rgb="FF000000"/>
        <name val="Calibri"/>
      </font>
      <alignment horizontal="general" vertical="bottom" textRotation="0" wrapText="0" indent="0" shrinkToFit="0"/>
    </dxf>
    <dxf>
      <font>
        <sz val="11"/>
        <color rgb="FF000000"/>
        <name val="Calibri"/>
      </font>
      <alignment horizontal="general" vertical="bottom" textRotation="0" wrapText="0" indent="0" shrinkToFit="0"/>
    </dxf>
    <dxf>
      <font>
        <sz val="11"/>
        <color rgb="FF000000"/>
        <name val="Calibri"/>
      </font>
      <alignment horizontal="general" vertical="bottom" textRotation="0" wrapText="0" indent="0" shrinkToFit="0"/>
    </dxf>
    <dxf>
      <font>
        <sz val="11"/>
        <color rgb="FF000000"/>
        <name val="Calibri"/>
      </font>
      <alignment horizontal="general" vertical="bottom" textRotation="0" wrapText="0" indent="0" shrinkToFit="0"/>
    </dxf>
    <dxf>
      <font>
        <sz val="11"/>
        <color rgb="FF000000"/>
        <name val="Calibri"/>
      </font>
      <alignment horizontal="general" vertical="bottom" textRotation="0" wrapText="0" indent="0" shrinkToFit="0"/>
    </dxf>
    <dxf>
      <font>
        <sz val="11"/>
        <color rgb="FF000000"/>
        <name val="Calibri"/>
      </font>
      <alignment horizontal="general" vertical="bottom" textRotation="0" wrapText="0" indent="0" shrinkToFit="0"/>
    </dxf>
  </dxfs>
  <tableStyles count="0" defaultTableStyle="TableStyleMedium2" defaultPivotStyle="PivotStyleLight16"/>
  <colors>
    <mruColors>
      <color rgb="FFFFFFCC"/>
      <color rgb="FF99FFCC"/>
      <color rgb="FFCCFFFF"/>
      <color rgb="FFFFCC99"/>
      <color rgb="FFFFCCFF"/>
      <color rgb="FFCC99FF"/>
      <color rgb="FFBFAE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pageSetUpPr fitToPage="1"/>
  </sheetPr>
  <dimension ref="A1:AC218"/>
  <sheetViews>
    <sheetView zoomScale="80" zoomScaleNormal="80" workbookViewId="0">
      <selection sqref="A1:AC218"/>
    </sheetView>
  </sheetViews>
  <sheetFormatPr defaultColWidth="8.7109375" defaultRowHeight="15" x14ac:dyDescent="0.25"/>
  <cols>
    <col min="1" max="1" width="2.85546875" style="69" customWidth="1"/>
    <col min="2" max="2" width="10.5703125" style="69" customWidth="1"/>
    <col min="3" max="3" width="1.85546875" style="469" customWidth="1"/>
    <col min="4" max="4" width="8.5703125" style="471" bestFit="1" customWidth="1"/>
    <col min="5" max="5" width="2" style="471" customWidth="1"/>
    <col min="6" max="6" width="25.5703125" style="471" customWidth="1"/>
    <col min="7" max="7" width="25.5703125" style="472" customWidth="1"/>
    <col min="8" max="8" width="17.140625" style="69" customWidth="1"/>
    <col min="9" max="9" width="2.42578125" style="69" customWidth="1"/>
    <col min="10" max="10" width="18" style="473" customWidth="1"/>
    <col min="11" max="11" width="10.140625" style="473" bestFit="1" customWidth="1"/>
    <col min="12" max="12" width="11.140625" style="473" customWidth="1"/>
    <col min="13" max="13" width="1.85546875" style="469" customWidth="1"/>
    <col min="14" max="14" width="22" style="69" customWidth="1"/>
    <col min="15" max="15" width="2.42578125" style="472" customWidth="1"/>
    <col min="16" max="16" width="20" style="69" customWidth="1"/>
    <col min="17" max="17" width="24" style="69" bestFit="1" customWidth="1"/>
    <col min="18" max="18" width="18.140625" style="469" customWidth="1"/>
    <col min="19" max="19" width="2.85546875" style="69" customWidth="1"/>
    <col min="20" max="20" width="22.7109375" style="469" customWidth="1"/>
    <col min="21" max="21" width="1.5703125" style="469" customWidth="1"/>
    <col min="22" max="22" width="17.85546875" style="469" customWidth="1"/>
    <col min="23" max="23" width="2.42578125" style="469" customWidth="1"/>
    <col min="24" max="24" width="19.28515625" style="69" customWidth="1"/>
    <col min="25" max="25" width="2.140625" style="469" customWidth="1"/>
    <col min="26" max="26" width="15" style="69" customWidth="1"/>
    <col min="27" max="27" width="1.85546875" style="69" customWidth="1"/>
    <col min="28" max="28" width="16" style="69" customWidth="1"/>
    <col min="29" max="36" width="9.140625" style="69" customWidth="1"/>
    <col min="37" max="37" width="10.5703125" style="69" customWidth="1"/>
    <col min="38" max="938" width="9.140625" style="69" customWidth="1"/>
    <col min="939" max="16384" width="8.7109375" style="69"/>
  </cols>
  <sheetData>
    <row r="1" spans="1:29" ht="15.75" thickBot="1" x14ac:dyDescent="0.3">
      <c r="A1" s="546"/>
      <c r="B1" s="289"/>
      <c r="C1" s="424"/>
      <c r="D1" s="421"/>
      <c r="E1" s="421"/>
      <c r="F1" s="421"/>
      <c r="G1" s="422"/>
      <c r="H1" s="289"/>
      <c r="I1" s="289"/>
      <c r="J1" s="423"/>
      <c r="K1" s="423"/>
      <c r="L1" s="423"/>
      <c r="M1" s="424"/>
      <c r="N1" s="289"/>
      <c r="O1" s="422"/>
      <c r="P1" s="289"/>
      <c r="Q1" s="289"/>
      <c r="R1" s="424"/>
      <c r="S1" s="289"/>
      <c r="T1" s="424"/>
      <c r="U1" s="424"/>
      <c r="V1" s="424"/>
      <c r="W1" s="424"/>
      <c r="X1" s="289"/>
      <c r="Y1" s="424"/>
      <c r="Z1" s="289"/>
      <c r="AA1" s="289"/>
      <c r="AB1" s="289"/>
      <c r="AC1" s="425"/>
    </row>
    <row r="2" spans="1:29" ht="33.75" thickBot="1" x14ac:dyDescent="0.3">
      <c r="A2" s="418"/>
      <c r="C2" s="682" t="s">
        <v>0</v>
      </c>
      <c r="D2" s="683"/>
      <c r="E2" s="683"/>
      <c r="F2" s="683"/>
      <c r="G2" s="683"/>
      <c r="H2" s="683"/>
      <c r="I2" s="683"/>
      <c r="J2" s="683"/>
      <c r="K2" s="683"/>
      <c r="L2" s="683"/>
      <c r="M2" s="683"/>
      <c r="N2" s="683"/>
      <c r="O2" s="683"/>
      <c r="P2" s="683"/>
      <c r="Q2" s="683"/>
      <c r="R2" s="683"/>
      <c r="S2" s="683"/>
      <c r="T2" s="683"/>
      <c r="U2" s="683"/>
      <c r="V2" s="683"/>
      <c r="W2" s="683"/>
      <c r="X2" s="684"/>
      <c r="Y2" s="36"/>
      <c r="Z2" s="36"/>
      <c r="AA2" s="36"/>
      <c r="AB2" s="36"/>
      <c r="AC2" s="428"/>
    </row>
    <row r="3" spans="1:29" ht="23.25" thickBot="1" x14ac:dyDescent="0.3">
      <c r="A3" s="418"/>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8"/>
    </row>
    <row r="4" spans="1:29" ht="27.75" thickBot="1" x14ac:dyDescent="0.3">
      <c r="A4" s="418"/>
      <c r="C4" s="679" t="s">
        <v>1</v>
      </c>
      <c r="D4" s="680"/>
      <c r="E4" s="680"/>
      <c r="F4" s="680"/>
      <c r="G4" s="680"/>
      <c r="H4" s="680"/>
      <c r="I4" s="680"/>
      <c r="J4" s="680"/>
      <c r="K4" s="680"/>
      <c r="L4" s="680"/>
      <c r="M4" s="680"/>
      <c r="N4" s="680"/>
      <c r="O4" s="680"/>
      <c r="P4" s="680"/>
      <c r="Q4" s="680"/>
      <c r="R4" s="680"/>
      <c r="S4" s="680"/>
      <c r="T4" s="680"/>
      <c r="U4" s="680"/>
      <c r="V4" s="680"/>
      <c r="W4" s="680"/>
      <c r="X4" s="681"/>
      <c r="Y4" s="25"/>
      <c r="Z4" s="25"/>
      <c r="AA4" s="25"/>
      <c r="AB4" s="25"/>
      <c r="AC4" s="428"/>
    </row>
    <row r="5" spans="1:29" ht="21" customHeight="1" thickBot="1" x14ac:dyDescent="0.3">
      <c r="A5" s="418"/>
      <c r="C5" s="69"/>
      <c r="D5" s="24"/>
      <c r="E5" s="24"/>
      <c r="F5" s="24"/>
      <c r="G5" s="24"/>
      <c r="H5" s="24"/>
      <c r="I5" s="24"/>
      <c r="J5" s="24"/>
      <c r="K5" s="24"/>
      <c r="L5" s="24"/>
      <c r="M5" s="24"/>
      <c r="N5" s="24"/>
      <c r="O5" s="24"/>
      <c r="P5" s="24"/>
      <c r="Q5" s="24"/>
      <c r="R5" s="24"/>
      <c r="S5" s="24"/>
      <c r="T5" s="24"/>
      <c r="U5" s="24"/>
      <c r="V5" s="24"/>
      <c r="W5" s="24"/>
      <c r="X5" s="24"/>
      <c r="Y5" s="25"/>
      <c r="Z5" s="25"/>
      <c r="AA5" s="25"/>
      <c r="AB5" s="25"/>
      <c r="AC5" s="428"/>
    </row>
    <row r="6" spans="1:29" ht="53.1" customHeight="1" thickBot="1" x14ac:dyDescent="0.3">
      <c r="A6" s="418"/>
      <c r="B6" s="428"/>
      <c r="C6" s="722" t="s">
        <v>2</v>
      </c>
      <c r="D6" s="723"/>
      <c r="E6" s="723"/>
      <c r="F6" s="724"/>
      <c r="G6" s="725" t="s">
        <v>326</v>
      </c>
      <c r="H6" s="726"/>
      <c r="I6" s="726"/>
      <c r="J6" s="727"/>
      <c r="K6" s="731" t="s">
        <v>4</v>
      </c>
      <c r="L6" s="732"/>
      <c r="M6" s="732"/>
      <c r="N6" s="736"/>
      <c r="O6" s="737"/>
      <c r="P6" s="737"/>
      <c r="Q6" s="737"/>
      <c r="R6" s="737"/>
      <c r="S6" s="737"/>
      <c r="T6" s="737"/>
      <c r="U6" s="737"/>
      <c r="V6" s="737"/>
      <c r="W6" s="737"/>
      <c r="X6" s="738"/>
      <c r="AC6" s="428"/>
    </row>
    <row r="7" spans="1:29" ht="21.6" customHeight="1" thickBot="1" x14ac:dyDescent="0.3">
      <c r="A7" s="418"/>
      <c r="C7" s="74"/>
      <c r="D7" s="74"/>
      <c r="E7" s="74"/>
      <c r="F7" s="74"/>
      <c r="G7" s="431"/>
      <c r="H7" s="431"/>
      <c r="I7" s="431"/>
      <c r="J7" s="431"/>
      <c r="K7" s="431"/>
      <c r="L7" s="431"/>
      <c r="M7" s="431"/>
      <c r="N7" s="431"/>
      <c r="O7" s="431"/>
      <c r="P7" s="431"/>
      <c r="Q7" s="431"/>
      <c r="R7" s="588"/>
      <c r="S7" s="588"/>
      <c r="T7" s="432"/>
      <c r="U7" s="589"/>
      <c r="V7" s="273"/>
      <c r="W7" s="273"/>
      <c r="X7" s="273"/>
      <c r="Y7" s="433"/>
      <c r="Z7" s="433"/>
      <c r="AA7" s="433"/>
      <c r="AB7" s="433"/>
      <c r="AC7" s="428"/>
    </row>
    <row r="8" spans="1:29" s="435" customFormat="1" ht="18.75" thickBot="1" x14ac:dyDescent="0.3">
      <c r="A8" s="434"/>
      <c r="B8" s="439"/>
      <c r="C8" s="722" t="s">
        <v>5</v>
      </c>
      <c r="D8" s="723"/>
      <c r="E8" s="723"/>
      <c r="F8" s="724"/>
      <c r="G8" s="733" t="str">
        <f>VLOOKUP(G6,'DATI EROGAZIONI'!A1:J39,9,FALSE)</f>
        <v>H10J20000000008</v>
      </c>
      <c r="H8" s="734"/>
      <c r="I8" s="734"/>
      <c r="J8" s="734"/>
      <c r="K8" s="734"/>
      <c r="L8" s="734"/>
      <c r="M8" s="734"/>
      <c r="N8" s="734"/>
      <c r="O8" s="734"/>
      <c r="P8" s="734"/>
      <c r="Q8" s="734"/>
      <c r="R8" s="734"/>
      <c r="S8" s="734"/>
      <c r="T8" s="734"/>
      <c r="U8" s="734"/>
      <c r="V8" s="734"/>
      <c r="W8" s="734"/>
      <c r="X8" s="735"/>
      <c r="Y8" s="438"/>
      <c r="Z8" s="438"/>
      <c r="AA8" s="438"/>
      <c r="AB8" s="438"/>
      <c r="AC8" s="439"/>
    </row>
    <row r="9" spans="1:29" s="435" customFormat="1" ht="19.5" thickBot="1" x14ac:dyDescent="0.3">
      <c r="A9" s="434"/>
      <c r="C9" s="155"/>
      <c r="D9" s="155"/>
      <c r="E9" s="155"/>
      <c r="F9" s="155"/>
      <c r="G9" s="156"/>
      <c r="H9" s="156"/>
      <c r="I9" s="156"/>
      <c r="J9" s="156"/>
      <c r="K9" s="156"/>
      <c r="L9" s="156"/>
      <c r="M9" s="156"/>
      <c r="N9" s="156"/>
      <c r="O9" s="156"/>
      <c r="P9" s="156"/>
      <c r="Q9" s="156"/>
      <c r="R9" s="156"/>
      <c r="S9" s="156"/>
      <c r="T9" s="156"/>
      <c r="U9" s="156"/>
      <c r="V9" s="156"/>
      <c r="W9" s="156"/>
      <c r="X9" s="156"/>
      <c r="Y9" s="438"/>
      <c r="Z9" s="438"/>
      <c r="AA9" s="438"/>
      <c r="AB9" s="438"/>
      <c r="AC9" s="439"/>
    </row>
    <row r="10" spans="1:29" s="435" customFormat="1" ht="60" customHeight="1" thickBot="1" x14ac:dyDescent="0.3">
      <c r="A10" s="434"/>
      <c r="C10" s="773" t="s">
        <v>6</v>
      </c>
      <c r="D10" s="774"/>
      <c r="E10" s="774"/>
      <c r="F10" s="774"/>
      <c r="G10" s="774"/>
      <c r="H10" s="774"/>
      <c r="I10" s="774"/>
      <c r="J10" s="774"/>
      <c r="K10" s="774"/>
      <c r="L10" s="774"/>
      <c r="M10" s="774"/>
      <c r="N10" s="774"/>
      <c r="O10" s="774"/>
      <c r="P10" s="774"/>
      <c r="Q10" s="774"/>
      <c r="R10" s="774"/>
      <c r="S10" s="774"/>
      <c r="T10" s="774"/>
      <c r="U10" s="774"/>
      <c r="V10" s="774"/>
      <c r="W10" s="774"/>
      <c r="X10" s="775"/>
      <c r="Y10" s="438"/>
      <c r="Z10" s="438"/>
      <c r="AA10" s="438"/>
      <c r="AB10" s="438"/>
      <c r="AC10" s="439"/>
    </row>
    <row r="11" spans="1:29" s="435" customFormat="1" ht="25.5" customHeight="1" thickBot="1" x14ac:dyDescent="0.3">
      <c r="A11" s="434"/>
      <c r="C11" s="427"/>
      <c r="D11" s="132"/>
      <c r="E11" s="132"/>
      <c r="F11" s="132"/>
      <c r="G11" s="39"/>
      <c r="H11" s="71"/>
      <c r="I11" s="427"/>
      <c r="J11" s="427"/>
      <c r="K11" s="427"/>
      <c r="L11" s="427"/>
      <c r="M11" s="427"/>
      <c r="N11" s="437"/>
      <c r="O11" s="437"/>
      <c r="P11" s="437"/>
      <c r="Q11" s="437"/>
      <c r="R11" s="437"/>
      <c r="S11" s="437"/>
      <c r="T11" s="438"/>
      <c r="U11" s="438"/>
      <c r="V11" s="438"/>
      <c r="W11" s="438"/>
      <c r="X11" s="438"/>
      <c r="Y11" s="438"/>
      <c r="Z11" s="438"/>
      <c r="AA11" s="438"/>
      <c r="AB11" s="438"/>
      <c r="AC11" s="439"/>
    </row>
    <row r="12" spans="1:29" s="452" customFormat="1" ht="16.5" thickBot="1" x14ac:dyDescent="0.25">
      <c r="A12" s="590"/>
      <c r="B12" s="591"/>
      <c r="C12" s="592"/>
      <c r="D12" s="593"/>
      <c r="E12" s="593"/>
      <c r="F12" s="593"/>
      <c r="G12" s="594"/>
      <c r="H12" s="591"/>
      <c r="I12" s="591"/>
      <c r="J12" s="591"/>
      <c r="K12" s="591"/>
      <c r="L12" s="591"/>
      <c r="M12" s="595"/>
      <c r="N12" s="591"/>
      <c r="O12" s="594"/>
      <c r="P12" s="591"/>
      <c r="Q12" s="591"/>
      <c r="R12" s="592"/>
      <c r="S12" s="591"/>
      <c r="T12" s="592"/>
      <c r="U12" s="592"/>
      <c r="V12" s="592"/>
      <c r="W12" s="592"/>
      <c r="X12" s="596"/>
      <c r="Y12" s="592"/>
      <c r="Z12" s="591"/>
      <c r="AA12" s="591"/>
      <c r="AB12" s="591"/>
      <c r="AC12" s="597"/>
    </row>
    <row r="13" spans="1:29" s="605" customFormat="1" ht="68.099999999999994" customHeight="1" thickBot="1" x14ac:dyDescent="0.25">
      <c r="A13" s="598"/>
      <c r="B13" s="782" t="s">
        <v>7</v>
      </c>
      <c r="C13" s="152"/>
      <c r="D13" s="770" t="s">
        <v>8</v>
      </c>
      <c r="E13" s="599"/>
      <c r="F13" s="785" t="s">
        <v>9</v>
      </c>
      <c r="G13" s="786"/>
      <c r="H13" s="787"/>
      <c r="I13" s="600"/>
      <c r="J13" s="703" t="s">
        <v>10</v>
      </c>
      <c r="K13" s="704"/>
      <c r="L13" s="705"/>
      <c r="M13" s="601"/>
      <c r="N13" s="706" t="s">
        <v>11</v>
      </c>
      <c r="O13" s="455"/>
      <c r="P13" s="740" t="s">
        <v>12</v>
      </c>
      <c r="Q13" s="741"/>
      <c r="R13" s="742"/>
      <c r="S13" s="600"/>
      <c r="T13" s="728" t="s">
        <v>13</v>
      </c>
      <c r="U13" s="602"/>
      <c r="V13" s="728" t="s">
        <v>14</v>
      </c>
      <c r="W13" s="601"/>
      <c r="X13" s="728" t="s">
        <v>15</v>
      </c>
      <c r="Y13" s="601"/>
      <c r="Z13" s="706" t="s">
        <v>16</v>
      </c>
      <c r="AA13" s="603"/>
      <c r="AB13" s="706" t="s">
        <v>17</v>
      </c>
      <c r="AC13" s="604"/>
    </row>
    <row r="14" spans="1:29" s="600" customFormat="1" ht="27.95" customHeight="1" thickBot="1" x14ac:dyDescent="0.25">
      <c r="A14" s="606"/>
      <c r="B14" s="783"/>
      <c r="C14" s="152"/>
      <c r="D14" s="771"/>
      <c r="E14" s="599"/>
      <c r="F14" s="788"/>
      <c r="G14" s="789"/>
      <c r="H14" s="790"/>
      <c r="J14" s="709" t="s">
        <v>18</v>
      </c>
      <c r="K14" s="709" t="s">
        <v>19</v>
      </c>
      <c r="L14" s="711" t="s">
        <v>20</v>
      </c>
      <c r="M14" s="601"/>
      <c r="N14" s="707"/>
      <c r="O14" s="455"/>
      <c r="P14" s="743"/>
      <c r="Q14" s="744"/>
      <c r="R14" s="745"/>
      <c r="T14" s="729"/>
      <c r="U14" s="602"/>
      <c r="V14" s="729"/>
      <c r="W14" s="601"/>
      <c r="X14" s="729"/>
      <c r="Y14" s="601"/>
      <c r="Z14" s="707"/>
      <c r="AA14" s="603"/>
      <c r="AB14" s="707"/>
      <c r="AC14" s="607"/>
    </row>
    <row r="15" spans="1:29" s="605" customFormat="1" ht="16.5" thickBot="1" x14ac:dyDescent="0.25">
      <c r="A15" s="598"/>
      <c r="B15" s="783"/>
      <c r="C15" s="602"/>
      <c r="D15" s="772"/>
      <c r="E15" s="599"/>
      <c r="F15" s="748" t="s">
        <v>21</v>
      </c>
      <c r="G15" s="746" t="s">
        <v>22</v>
      </c>
      <c r="H15" s="714" t="s">
        <v>23</v>
      </c>
      <c r="I15" s="600"/>
      <c r="J15" s="710"/>
      <c r="K15" s="710"/>
      <c r="L15" s="712"/>
      <c r="M15" s="602"/>
      <c r="N15" s="707"/>
      <c r="O15" s="455"/>
      <c r="P15" s="758" t="s">
        <v>24</v>
      </c>
      <c r="Q15" s="707" t="s">
        <v>25</v>
      </c>
      <c r="R15" s="707" t="s">
        <v>26</v>
      </c>
      <c r="S15" s="600"/>
      <c r="T15" s="730"/>
      <c r="U15" s="602"/>
      <c r="V15" s="730"/>
      <c r="W15" s="602"/>
      <c r="X15" s="730"/>
      <c r="Y15" s="602"/>
      <c r="Z15" s="739"/>
      <c r="AA15" s="603"/>
      <c r="AB15" s="739"/>
      <c r="AC15" s="604"/>
    </row>
    <row r="16" spans="1:29" s="605" customFormat="1" ht="57.75" customHeight="1" x14ac:dyDescent="0.25">
      <c r="A16" s="598"/>
      <c r="B16" s="783"/>
      <c r="C16" s="608"/>
      <c r="D16" s="94" t="s">
        <v>27</v>
      </c>
      <c r="E16" s="609"/>
      <c r="F16" s="748"/>
      <c r="G16" s="746"/>
      <c r="H16" s="714"/>
      <c r="I16" s="600"/>
      <c r="J16" s="710"/>
      <c r="K16" s="710"/>
      <c r="L16" s="712"/>
      <c r="M16" s="608"/>
      <c r="N16" s="707"/>
      <c r="O16" s="610"/>
      <c r="P16" s="758"/>
      <c r="Q16" s="707"/>
      <c r="R16" s="707"/>
      <c r="S16" s="600"/>
      <c r="T16" s="756" t="s">
        <v>28</v>
      </c>
      <c r="U16" s="611"/>
      <c r="V16" s="756" t="s">
        <v>28</v>
      </c>
      <c r="W16" s="608"/>
      <c r="X16" s="756" t="s">
        <v>28</v>
      </c>
      <c r="Y16" s="608"/>
      <c r="Z16" s="261" t="s">
        <v>29</v>
      </c>
      <c r="AA16" s="608"/>
      <c r="AB16" s="261" t="s">
        <v>29</v>
      </c>
      <c r="AC16" s="604"/>
    </row>
    <row r="17" spans="1:29" s="616" customFormat="1" ht="31.5" customHeight="1" thickBot="1" x14ac:dyDescent="0.3">
      <c r="A17" s="612"/>
      <c r="B17" s="783"/>
      <c r="C17" s="613"/>
      <c r="D17" s="609"/>
      <c r="E17" s="609"/>
      <c r="F17" s="749"/>
      <c r="G17" s="747"/>
      <c r="H17" s="274" t="s">
        <v>30</v>
      </c>
      <c r="I17" s="600"/>
      <c r="J17" s="417" t="s">
        <v>451</v>
      </c>
      <c r="K17" s="263" t="s">
        <v>32</v>
      </c>
      <c r="L17" s="713"/>
      <c r="M17" s="611"/>
      <c r="N17" s="708"/>
      <c r="O17" s="610"/>
      <c r="P17" s="759"/>
      <c r="Q17" s="708"/>
      <c r="R17" s="708"/>
      <c r="S17" s="610"/>
      <c r="T17" s="757"/>
      <c r="U17" s="611"/>
      <c r="V17" s="757"/>
      <c r="W17" s="611"/>
      <c r="X17" s="757"/>
      <c r="Y17" s="611"/>
      <c r="Z17" s="264" t="s">
        <v>33</v>
      </c>
      <c r="AA17" s="614"/>
      <c r="AB17" s="264" t="s">
        <v>33</v>
      </c>
      <c r="AC17" s="615"/>
    </row>
    <row r="18" spans="1:29" s="626" customFormat="1" ht="14.45" customHeight="1" x14ac:dyDescent="0.25">
      <c r="A18" s="617"/>
      <c r="B18" s="783"/>
      <c r="C18" s="618"/>
      <c r="D18" s="619"/>
      <c r="E18" s="619"/>
      <c r="F18" s="620"/>
      <c r="G18" s="621"/>
      <c r="H18" s="621"/>
      <c r="I18" s="622"/>
      <c r="J18" s="622"/>
      <c r="K18" s="622"/>
      <c r="L18" s="622"/>
      <c r="M18" s="623"/>
      <c r="N18" s="621"/>
      <c r="O18" s="621"/>
      <c r="P18" s="624" t="s">
        <v>34</v>
      </c>
      <c r="Q18" s="624" t="s">
        <v>34</v>
      </c>
      <c r="R18" s="623"/>
      <c r="S18" s="622"/>
      <c r="T18" s="623"/>
      <c r="U18" s="623"/>
      <c r="V18" s="623"/>
      <c r="W18" s="623"/>
      <c r="X18" s="622"/>
      <c r="Y18" s="623"/>
      <c r="Z18" s="622"/>
      <c r="AA18" s="622"/>
      <c r="AB18" s="622"/>
      <c r="AC18" s="625"/>
    </row>
    <row r="19" spans="1:29" s="630" customFormat="1" ht="17.45" customHeight="1" x14ac:dyDescent="0.2">
      <c r="A19" s="627"/>
      <c r="B19" s="783"/>
      <c r="C19" s="628"/>
      <c r="D19" s="95" t="s">
        <v>35</v>
      </c>
      <c r="E19" s="599"/>
      <c r="F19" s="300"/>
      <c r="G19" s="300"/>
      <c r="H19" s="307"/>
      <c r="I19" s="301"/>
      <c r="J19" s="313"/>
      <c r="K19" s="302"/>
      <c r="L19" s="303"/>
      <c r="M19" s="304"/>
      <c r="N19" s="308">
        <v>0</v>
      </c>
      <c r="O19" s="301"/>
      <c r="P19" s="308">
        <v>0</v>
      </c>
      <c r="Q19" s="309"/>
      <c r="R19" s="305" t="str">
        <f t="shared" ref="R19:R48" si="0">IF(P19&lt;=0.1*N19,"0K","NON AMMISSIBILE")</f>
        <v>0K</v>
      </c>
      <c r="S19" s="306"/>
      <c r="T19" s="310">
        <f t="shared" ref="T19:T48" si="1">P19+N19</f>
        <v>0</v>
      </c>
      <c r="U19" s="304"/>
      <c r="V19" s="308">
        <v>0</v>
      </c>
      <c r="W19" s="304"/>
      <c r="X19" s="310">
        <f>T19+V19</f>
        <v>0</v>
      </c>
      <c r="Y19" s="304"/>
      <c r="Z19" s="311"/>
      <c r="AA19" s="312"/>
      <c r="AB19" s="311"/>
      <c r="AC19" s="629"/>
    </row>
    <row r="20" spans="1:29" s="630" customFormat="1" ht="17.45" customHeight="1" x14ac:dyDescent="0.2">
      <c r="A20" s="627"/>
      <c r="B20" s="783"/>
      <c r="C20" s="628"/>
      <c r="D20" s="95" t="s">
        <v>36</v>
      </c>
      <c r="E20" s="599"/>
      <c r="F20" s="300"/>
      <c r="G20" s="300"/>
      <c r="H20" s="307"/>
      <c r="I20" s="301"/>
      <c r="J20" s="313" t="s">
        <v>34</v>
      </c>
      <c r="K20" s="302" t="s">
        <v>34</v>
      </c>
      <c r="L20" s="303"/>
      <c r="M20" s="304"/>
      <c r="N20" s="308">
        <v>0</v>
      </c>
      <c r="O20" s="301"/>
      <c r="P20" s="308">
        <v>0</v>
      </c>
      <c r="Q20" s="309"/>
      <c r="R20" s="305" t="str">
        <f t="shared" si="0"/>
        <v>0K</v>
      </c>
      <c r="S20" s="306"/>
      <c r="T20" s="310">
        <f t="shared" si="1"/>
        <v>0</v>
      </c>
      <c r="U20" s="304"/>
      <c r="V20" s="308">
        <v>0</v>
      </c>
      <c r="W20" s="304"/>
      <c r="X20" s="310">
        <f t="shared" ref="X20:X48" si="2">T20+V20</f>
        <v>0</v>
      </c>
      <c r="Y20" s="304"/>
      <c r="Z20" s="311"/>
      <c r="AA20" s="312"/>
      <c r="AB20" s="311"/>
      <c r="AC20" s="629"/>
    </row>
    <row r="21" spans="1:29" s="630" customFormat="1" ht="17.45" customHeight="1" x14ac:dyDescent="0.2">
      <c r="A21" s="627"/>
      <c r="B21" s="783"/>
      <c r="C21" s="628"/>
      <c r="D21" s="95" t="s">
        <v>37</v>
      </c>
      <c r="E21" s="599"/>
      <c r="F21" s="300"/>
      <c r="G21" s="300"/>
      <c r="H21" s="307"/>
      <c r="I21" s="301"/>
      <c r="J21" s="313" t="s">
        <v>34</v>
      </c>
      <c r="K21" s="302"/>
      <c r="L21" s="303" t="s">
        <v>34</v>
      </c>
      <c r="M21" s="304"/>
      <c r="N21" s="308">
        <v>0</v>
      </c>
      <c r="O21" s="301"/>
      <c r="P21" s="308">
        <v>0</v>
      </c>
      <c r="Q21" s="309"/>
      <c r="R21" s="305" t="str">
        <f t="shared" si="0"/>
        <v>0K</v>
      </c>
      <c r="S21" s="306"/>
      <c r="T21" s="310">
        <f t="shared" si="1"/>
        <v>0</v>
      </c>
      <c r="U21" s="304"/>
      <c r="V21" s="308">
        <v>0</v>
      </c>
      <c r="W21" s="304"/>
      <c r="X21" s="310">
        <f t="shared" si="2"/>
        <v>0</v>
      </c>
      <c r="Y21" s="304"/>
      <c r="Z21" s="311"/>
      <c r="AA21" s="312"/>
      <c r="AB21" s="311"/>
      <c r="AC21" s="629"/>
    </row>
    <row r="22" spans="1:29" s="630" customFormat="1" ht="17.45" customHeight="1" x14ac:dyDescent="0.2">
      <c r="A22" s="627"/>
      <c r="B22" s="783"/>
      <c r="C22" s="628"/>
      <c r="D22" s="95" t="s">
        <v>38</v>
      </c>
      <c r="E22" s="599"/>
      <c r="F22" s="300"/>
      <c r="G22" s="300"/>
      <c r="H22" s="307"/>
      <c r="I22" s="301"/>
      <c r="J22" s="313" t="s">
        <v>34</v>
      </c>
      <c r="K22" s="302" t="s">
        <v>34</v>
      </c>
      <c r="L22" s="303" t="s">
        <v>34</v>
      </c>
      <c r="M22" s="304"/>
      <c r="N22" s="308">
        <v>0</v>
      </c>
      <c r="O22" s="301"/>
      <c r="P22" s="308">
        <v>0</v>
      </c>
      <c r="Q22" s="309"/>
      <c r="R22" s="305" t="str">
        <f t="shared" si="0"/>
        <v>0K</v>
      </c>
      <c r="S22" s="306"/>
      <c r="T22" s="310">
        <f t="shared" si="1"/>
        <v>0</v>
      </c>
      <c r="U22" s="304"/>
      <c r="V22" s="308">
        <v>0</v>
      </c>
      <c r="W22" s="304"/>
      <c r="X22" s="310">
        <f t="shared" si="2"/>
        <v>0</v>
      </c>
      <c r="Y22" s="304"/>
      <c r="Z22" s="311"/>
      <c r="AA22" s="312"/>
      <c r="AB22" s="311"/>
      <c r="AC22" s="629"/>
    </row>
    <row r="23" spans="1:29" s="630" customFormat="1" ht="17.45" customHeight="1" x14ac:dyDescent="0.2">
      <c r="A23" s="627"/>
      <c r="B23" s="783"/>
      <c r="C23" s="628"/>
      <c r="D23" s="95" t="s">
        <v>39</v>
      </c>
      <c r="E23" s="599"/>
      <c r="F23" s="300"/>
      <c r="G23" s="300"/>
      <c r="H23" s="307"/>
      <c r="I23" s="301"/>
      <c r="J23" s="313" t="s">
        <v>34</v>
      </c>
      <c r="K23" s="302" t="s">
        <v>34</v>
      </c>
      <c r="L23" s="303" t="s">
        <v>34</v>
      </c>
      <c r="M23" s="304"/>
      <c r="N23" s="308">
        <v>0</v>
      </c>
      <c r="O23" s="301"/>
      <c r="P23" s="308">
        <v>0</v>
      </c>
      <c r="Q23" s="309"/>
      <c r="R23" s="305" t="str">
        <f t="shared" si="0"/>
        <v>0K</v>
      </c>
      <c r="S23" s="306"/>
      <c r="T23" s="310">
        <f t="shared" si="1"/>
        <v>0</v>
      </c>
      <c r="U23" s="304"/>
      <c r="V23" s="308">
        <v>0</v>
      </c>
      <c r="W23" s="304"/>
      <c r="X23" s="310">
        <f t="shared" si="2"/>
        <v>0</v>
      </c>
      <c r="Y23" s="304"/>
      <c r="Z23" s="311"/>
      <c r="AA23" s="312"/>
      <c r="AB23" s="311"/>
      <c r="AC23" s="629"/>
    </row>
    <row r="24" spans="1:29" s="630" customFormat="1" ht="17.45" customHeight="1" x14ac:dyDescent="0.2">
      <c r="A24" s="627"/>
      <c r="B24" s="783"/>
      <c r="C24" s="628"/>
      <c r="D24" s="95" t="s">
        <v>40</v>
      </c>
      <c r="E24" s="599"/>
      <c r="F24" s="300"/>
      <c r="G24" s="300"/>
      <c r="H24" s="307"/>
      <c r="I24" s="301"/>
      <c r="J24" s="313" t="s">
        <v>34</v>
      </c>
      <c r="K24" s="302" t="s">
        <v>34</v>
      </c>
      <c r="L24" s="303" t="s">
        <v>34</v>
      </c>
      <c r="M24" s="304"/>
      <c r="N24" s="308">
        <v>0</v>
      </c>
      <c r="O24" s="301"/>
      <c r="P24" s="308">
        <v>0</v>
      </c>
      <c r="Q24" s="309"/>
      <c r="R24" s="305" t="str">
        <f t="shared" si="0"/>
        <v>0K</v>
      </c>
      <c r="S24" s="306"/>
      <c r="T24" s="310">
        <f t="shared" si="1"/>
        <v>0</v>
      </c>
      <c r="U24" s="304"/>
      <c r="V24" s="308">
        <v>0</v>
      </c>
      <c r="W24" s="304"/>
      <c r="X24" s="310">
        <f t="shared" si="2"/>
        <v>0</v>
      </c>
      <c r="Y24" s="304"/>
      <c r="Z24" s="311"/>
      <c r="AA24" s="312"/>
      <c r="AB24" s="311"/>
      <c r="AC24" s="629"/>
    </row>
    <row r="25" spans="1:29" s="630" customFormat="1" ht="17.45" customHeight="1" x14ac:dyDescent="0.2">
      <c r="A25" s="627"/>
      <c r="B25" s="783"/>
      <c r="C25" s="628"/>
      <c r="D25" s="95" t="s">
        <v>41</v>
      </c>
      <c r="E25" s="599"/>
      <c r="F25" s="300"/>
      <c r="G25" s="300"/>
      <c r="H25" s="307"/>
      <c r="I25" s="301"/>
      <c r="J25" s="313"/>
      <c r="K25" s="302"/>
      <c r="L25" s="303"/>
      <c r="M25" s="304"/>
      <c r="N25" s="308">
        <v>0</v>
      </c>
      <c r="O25" s="301"/>
      <c r="P25" s="308">
        <v>0</v>
      </c>
      <c r="Q25" s="309"/>
      <c r="R25" s="305" t="str">
        <f t="shared" ref="R25:R46" si="3">IF(P25&lt;=0.1*N25,"0K","NON AMMISSIBILE")</f>
        <v>0K</v>
      </c>
      <c r="S25" s="306"/>
      <c r="T25" s="310">
        <f t="shared" ref="T25:T46" si="4">P25+N25</f>
        <v>0</v>
      </c>
      <c r="U25" s="304"/>
      <c r="V25" s="308">
        <v>0</v>
      </c>
      <c r="W25" s="304"/>
      <c r="X25" s="310">
        <f t="shared" si="2"/>
        <v>0</v>
      </c>
      <c r="Y25" s="304"/>
      <c r="Z25" s="311"/>
      <c r="AA25" s="312"/>
      <c r="AB25" s="311"/>
      <c r="AC25" s="629"/>
    </row>
    <row r="26" spans="1:29" s="630" customFormat="1" ht="17.45" customHeight="1" x14ac:dyDescent="0.2">
      <c r="A26" s="627"/>
      <c r="B26" s="783"/>
      <c r="C26" s="628"/>
      <c r="D26" s="95" t="s">
        <v>42</v>
      </c>
      <c r="E26" s="599"/>
      <c r="F26" s="300"/>
      <c r="G26" s="300"/>
      <c r="H26" s="307"/>
      <c r="I26" s="301"/>
      <c r="J26" s="313" t="s">
        <v>34</v>
      </c>
      <c r="K26" s="302" t="s">
        <v>34</v>
      </c>
      <c r="L26" s="303"/>
      <c r="M26" s="304"/>
      <c r="N26" s="308">
        <v>0</v>
      </c>
      <c r="O26" s="301"/>
      <c r="P26" s="308">
        <v>0</v>
      </c>
      <c r="Q26" s="309"/>
      <c r="R26" s="305" t="str">
        <f t="shared" si="3"/>
        <v>0K</v>
      </c>
      <c r="S26" s="306"/>
      <c r="T26" s="310">
        <f t="shared" si="4"/>
        <v>0</v>
      </c>
      <c r="U26" s="304"/>
      <c r="V26" s="308">
        <v>0</v>
      </c>
      <c r="W26" s="304"/>
      <c r="X26" s="310">
        <f t="shared" ref="X26:X46" si="5">T26+V26</f>
        <v>0</v>
      </c>
      <c r="Y26" s="304"/>
      <c r="Z26" s="311"/>
      <c r="AA26" s="312"/>
      <c r="AB26" s="311"/>
      <c r="AC26" s="629"/>
    </row>
    <row r="27" spans="1:29" s="630" customFormat="1" ht="17.45" customHeight="1" x14ac:dyDescent="0.2">
      <c r="A27" s="627"/>
      <c r="B27" s="783"/>
      <c r="C27" s="628"/>
      <c r="D27" s="95" t="s">
        <v>43</v>
      </c>
      <c r="E27" s="599"/>
      <c r="F27" s="300"/>
      <c r="G27" s="300"/>
      <c r="H27" s="307"/>
      <c r="I27" s="301"/>
      <c r="J27" s="313" t="s">
        <v>34</v>
      </c>
      <c r="K27" s="302"/>
      <c r="L27" s="303" t="s">
        <v>34</v>
      </c>
      <c r="M27" s="304"/>
      <c r="N27" s="308">
        <v>0</v>
      </c>
      <c r="O27" s="301"/>
      <c r="P27" s="308">
        <v>0</v>
      </c>
      <c r="Q27" s="309"/>
      <c r="R27" s="305" t="str">
        <f t="shared" si="3"/>
        <v>0K</v>
      </c>
      <c r="S27" s="306"/>
      <c r="T27" s="310">
        <f t="shared" si="4"/>
        <v>0</v>
      </c>
      <c r="U27" s="304"/>
      <c r="V27" s="308">
        <v>0</v>
      </c>
      <c r="W27" s="304"/>
      <c r="X27" s="310">
        <f t="shared" si="5"/>
        <v>0</v>
      </c>
      <c r="Y27" s="304"/>
      <c r="Z27" s="311"/>
      <c r="AA27" s="312"/>
      <c r="AB27" s="311"/>
      <c r="AC27" s="629"/>
    </row>
    <row r="28" spans="1:29" s="630" customFormat="1" ht="17.45" customHeight="1" x14ac:dyDescent="0.2">
      <c r="A28" s="627"/>
      <c r="B28" s="783"/>
      <c r="C28" s="628"/>
      <c r="D28" s="95" t="s">
        <v>44</v>
      </c>
      <c r="E28" s="599"/>
      <c r="F28" s="300"/>
      <c r="G28" s="300"/>
      <c r="H28" s="307"/>
      <c r="I28" s="301"/>
      <c r="J28" s="313" t="s">
        <v>34</v>
      </c>
      <c r="K28" s="302" t="s">
        <v>34</v>
      </c>
      <c r="L28" s="303" t="s">
        <v>34</v>
      </c>
      <c r="M28" s="304"/>
      <c r="N28" s="308">
        <v>0</v>
      </c>
      <c r="O28" s="301"/>
      <c r="P28" s="308">
        <v>0</v>
      </c>
      <c r="Q28" s="309"/>
      <c r="R28" s="305" t="str">
        <f t="shared" si="3"/>
        <v>0K</v>
      </c>
      <c r="S28" s="306"/>
      <c r="T28" s="310">
        <f t="shared" si="4"/>
        <v>0</v>
      </c>
      <c r="U28" s="304"/>
      <c r="V28" s="308">
        <v>0</v>
      </c>
      <c r="W28" s="304"/>
      <c r="X28" s="310">
        <f t="shared" si="5"/>
        <v>0</v>
      </c>
      <c r="Y28" s="304"/>
      <c r="Z28" s="311"/>
      <c r="AA28" s="312"/>
      <c r="AB28" s="311"/>
      <c r="AC28" s="629"/>
    </row>
    <row r="29" spans="1:29" s="630" customFormat="1" ht="17.45" customHeight="1" x14ac:dyDescent="0.2">
      <c r="A29" s="627"/>
      <c r="B29" s="783"/>
      <c r="C29" s="628"/>
      <c r="D29" s="95" t="s">
        <v>45</v>
      </c>
      <c r="E29" s="599"/>
      <c r="F29" s="300"/>
      <c r="G29" s="300"/>
      <c r="H29" s="307"/>
      <c r="I29" s="301"/>
      <c r="J29" s="313" t="s">
        <v>34</v>
      </c>
      <c r="K29" s="302" t="s">
        <v>34</v>
      </c>
      <c r="L29" s="303" t="s">
        <v>34</v>
      </c>
      <c r="M29" s="304"/>
      <c r="N29" s="308">
        <v>0</v>
      </c>
      <c r="O29" s="301"/>
      <c r="P29" s="308">
        <v>0</v>
      </c>
      <c r="Q29" s="309"/>
      <c r="R29" s="305" t="str">
        <f t="shared" si="3"/>
        <v>0K</v>
      </c>
      <c r="S29" s="306"/>
      <c r="T29" s="310">
        <f t="shared" si="4"/>
        <v>0</v>
      </c>
      <c r="U29" s="304"/>
      <c r="V29" s="308">
        <v>0</v>
      </c>
      <c r="W29" s="304"/>
      <c r="X29" s="310">
        <f t="shared" si="5"/>
        <v>0</v>
      </c>
      <c r="Y29" s="304"/>
      <c r="Z29" s="311"/>
      <c r="AA29" s="312"/>
      <c r="AB29" s="311"/>
      <c r="AC29" s="629"/>
    </row>
    <row r="30" spans="1:29" s="630" customFormat="1" ht="17.45" customHeight="1" x14ac:dyDescent="0.2">
      <c r="A30" s="627"/>
      <c r="B30" s="783"/>
      <c r="C30" s="628"/>
      <c r="D30" s="95" t="s">
        <v>46</v>
      </c>
      <c r="E30" s="599"/>
      <c r="F30" s="300"/>
      <c r="G30" s="300"/>
      <c r="H30" s="307"/>
      <c r="I30" s="301"/>
      <c r="J30" s="313" t="s">
        <v>34</v>
      </c>
      <c r="K30" s="302" t="s">
        <v>34</v>
      </c>
      <c r="L30" s="303" t="s">
        <v>34</v>
      </c>
      <c r="M30" s="304"/>
      <c r="N30" s="308">
        <v>0</v>
      </c>
      <c r="O30" s="301"/>
      <c r="P30" s="308">
        <v>0</v>
      </c>
      <c r="Q30" s="309"/>
      <c r="R30" s="305" t="str">
        <f t="shared" si="3"/>
        <v>0K</v>
      </c>
      <c r="S30" s="306"/>
      <c r="T30" s="310">
        <f t="shared" si="4"/>
        <v>0</v>
      </c>
      <c r="U30" s="304"/>
      <c r="V30" s="308">
        <v>0</v>
      </c>
      <c r="W30" s="304"/>
      <c r="X30" s="310">
        <f t="shared" si="5"/>
        <v>0</v>
      </c>
      <c r="Y30" s="304"/>
      <c r="Z30" s="311"/>
      <c r="AA30" s="312"/>
      <c r="AB30" s="311"/>
      <c r="AC30" s="629"/>
    </row>
    <row r="31" spans="1:29" s="630" customFormat="1" ht="17.45" customHeight="1" x14ac:dyDescent="0.2">
      <c r="A31" s="627"/>
      <c r="B31" s="783"/>
      <c r="C31" s="628"/>
      <c r="D31" s="95" t="s">
        <v>47</v>
      </c>
      <c r="E31" s="599"/>
      <c r="F31" s="300"/>
      <c r="G31" s="300"/>
      <c r="H31" s="307"/>
      <c r="I31" s="301"/>
      <c r="J31" s="313"/>
      <c r="K31" s="302"/>
      <c r="L31" s="303"/>
      <c r="M31" s="304"/>
      <c r="N31" s="308">
        <v>0</v>
      </c>
      <c r="O31" s="301"/>
      <c r="P31" s="308">
        <v>0</v>
      </c>
      <c r="Q31" s="309"/>
      <c r="R31" s="305" t="str">
        <f t="shared" si="3"/>
        <v>0K</v>
      </c>
      <c r="S31" s="306"/>
      <c r="T31" s="310">
        <f t="shared" si="4"/>
        <v>0</v>
      </c>
      <c r="U31" s="304"/>
      <c r="V31" s="308">
        <v>0</v>
      </c>
      <c r="W31" s="304"/>
      <c r="X31" s="310">
        <f t="shared" si="5"/>
        <v>0</v>
      </c>
      <c r="Y31" s="304"/>
      <c r="Z31" s="311"/>
      <c r="AA31" s="312"/>
      <c r="AB31" s="311"/>
      <c r="AC31" s="629"/>
    </row>
    <row r="32" spans="1:29" s="630" customFormat="1" ht="17.45" customHeight="1" x14ac:dyDescent="0.2">
      <c r="A32" s="627"/>
      <c r="B32" s="783"/>
      <c r="C32" s="628"/>
      <c r="D32" s="95" t="s">
        <v>48</v>
      </c>
      <c r="E32" s="599"/>
      <c r="F32" s="300"/>
      <c r="G32" s="300"/>
      <c r="H32" s="307"/>
      <c r="I32" s="301"/>
      <c r="J32" s="313" t="s">
        <v>34</v>
      </c>
      <c r="K32" s="302" t="s">
        <v>34</v>
      </c>
      <c r="L32" s="303"/>
      <c r="M32" s="304"/>
      <c r="N32" s="308">
        <v>0</v>
      </c>
      <c r="O32" s="301"/>
      <c r="P32" s="308">
        <v>0</v>
      </c>
      <c r="Q32" s="309"/>
      <c r="R32" s="305" t="str">
        <f t="shared" si="3"/>
        <v>0K</v>
      </c>
      <c r="S32" s="306"/>
      <c r="T32" s="310">
        <f t="shared" si="4"/>
        <v>0</v>
      </c>
      <c r="U32" s="304"/>
      <c r="V32" s="308">
        <v>0</v>
      </c>
      <c r="W32" s="304"/>
      <c r="X32" s="310">
        <f t="shared" si="5"/>
        <v>0</v>
      </c>
      <c r="Y32" s="304"/>
      <c r="Z32" s="311"/>
      <c r="AA32" s="312"/>
      <c r="AB32" s="311"/>
      <c r="AC32" s="629"/>
    </row>
    <row r="33" spans="1:29" s="630" customFormat="1" ht="17.45" customHeight="1" x14ac:dyDescent="0.2">
      <c r="A33" s="627"/>
      <c r="B33" s="783"/>
      <c r="C33" s="628"/>
      <c r="D33" s="95" t="s">
        <v>49</v>
      </c>
      <c r="E33" s="599"/>
      <c r="F33" s="300"/>
      <c r="G33" s="300"/>
      <c r="H33" s="307"/>
      <c r="I33" s="301"/>
      <c r="J33" s="313" t="s">
        <v>34</v>
      </c>
      <c r="K33" s="302"/>
      <c r="L33" s="303" t="s">
        <v>34</v>
      </c>
      <c r="M33" s="304"/>
      <c r="N33" s="308">
        <v>0</v>
      </c>
      <c r="O33" s="301"/>
      <c r="P33" s="308">
        <v>0</v>
      </c>
      <c r="Q33" s="309"/>
      <c r="R33" s="305" t="str">
        <f t="shared" si="3"/>
        <v>0K</v>
      </c>
      <c r="S33" s="306"/>
      <c r="T33" s="310">
        <f t="shared" si="4"/>
        <v>0</v>
      </c>
      <c r="U33" s="304"/>
      <c r="V33" s="308">
        <v>0</v>
      </c>
      <c r="W33" s="304"/>
      <c r="X33" s="310">
        <f t="shared" si="5"/>
        <v>0</v>
      </c>
      <c r="Y33" s="304"/>
      <c r="Z33" s="311"/>
      <c r="AA33" s="312"/>
      <c r="AB33" s="311"/>
      <c r="AC33" s="629"/>
    </row>
    <row r="34" spans="1:29" s="630" customFormat="1" ht="17.45" customHeight="1" x14ac:dyDescent="0.2">
      <c r="A34" s="627"/>
      <c r="B34" s="783"/>
      <c r="C34" s="628"/>
      <c r="D34" s="95" t="s">
        <v>50</v>
      </c>
      <c r="E34" s="599"/>
      <c r="F34" s="300"/>
      <c r="G34" s="300"/>
      <c r="H34" s="307"/>
      <c r="I34" s="301"/>
      <c r="J34" s="313" t="s">
        <v>34</v>
      </c>
      <c r="K34" s="302" t="s">
        <v>34</v>
      </c>
      <c r="L34" s="303" t="s">
        <v>34</v>
      </c>
      <c r="M34" s="304"/>
      <c r="N34" s="308">
        <v>0</v>
      </c>
      <c r="O34" s="301"/>
      <c r="P34" s="308">
        <v>0</v>
      </c>
      <c r="Q34" s="309"/>
      <c r="R34" s="305" t="str">
        <f t="shared" si="3"/>
        <v>0K</v>
      </c>
      <c r="S34" s="306"/>
      <c r="T34" s="310">
        <f t="shared" si="4"/>
        <v>0</v>
      </c>
      <c r="U34" s="304"/>
      <c r="V34" s="308">
        <v>0</v>
      </c>
      <c r="W34" s="304"/>
      <c r="X34" s="310">
        <f t="shared" si="5"/>
        <v>0</v>
      </c>
      <c r="Y34" s="304"/>
      <c r="Z34" s="311"/>
      <c r="AA34" s="312"/>
      <c r="AB34" s="311"/>
      <c r="AC34" s="629"/>
    </row>
    <row r="35" spans="1:29" s="630" customFormat="1" ht="17.45" customHeight="1" x14ac:dyDescent="0.2">
      <c r="A35" s="627"/>
      <c r="B35" s="783"/>
      <c r="C35" s="628"/>
      <c r="D35" s="95" t="s">
        <v>51</v>
      </c>
      <c r="E35" s="599"/>
      <c r="F35" s="300"/>
      <c r="G35" s="300"/>
      <c r="H35" s="307"/>
      <c r="I35" s="301"/>
      <c r="J35" s="313" t="s">
        <v>34</v>
      </c>
      <c r="K35" s="302" t="s">
        <v>34</v>
      </c>
      <c r="L35" s="303" t="s">
        <v>34</v>
      </c>
      <c r="M35" s="304"/>
      <c r="N35" s="308">
        <v>0</v>
      </c>
      <c r="O35" s="301"/>
      <c r="P35" s="308">
        <v>0</v>
      </c>
      <c r="Q35" s="309"/>
      <c r="R35" s="305" t="str">
        <f t="shared" si="3"/>
        <v>0K</v>
      </c>
      <c r="S35" s="306"/>
      <c r="T35" s="310">
        <f t="shared" si="4"/>
        <v>0</v>
      </c>
      <c r="U35" s="304"/>
      <c r="V35" s="308">
        <v>0</v>
      </c>
      <c r="W35" s="304"/>
      <c r="X35" s="310">
        <f t="shared" si="5"/>
        <v>0</v>
      </c>
      <c r="Y35" s="304"/>
      <c r="Z35" s="311"/>
      <c r="AA35" s="312"/>
      <c r="AB35" s="311"/>
      <c r="AC35" s="629"/>
    </row>
    <row r="36" spans="1:29" s="630" customFormat="1" ht="17.45" customHeight="1" x14ac:dyDescent="0.2">
      <c r="A36" s="627"/>
      <c r="B36" s="783"/>
      <c r="C36" s="628"/>
      <c r="D36" s="95" t="s">
        <v>52</v>
      </c>
      <c r="E36" s="599"/>
      <c r="F36" s="300"/>
      <c r="G36" s="300"/>
      <c r="H36" s="307"/>
      <c r="I36" s="301"/>
      <c r="J36" s="313" t="s">
        <v>34</v>
      </c>
      <c r="K36" s="302" t="s">
        <v>34</v>
      </c>
      <c r="L36" s="303" t="s">
        <v>34</v>
      </c>
      <c r="M36" s="304"/>
      <c r="N36" s="308">
        <v>0</v>
      </c>
      <c r="O36" s="301"/>
      <c r="P36" s="308">
        <v>0</v>
      </c>
      <c r="Q36" s="309"/>
      <c r="R36" s="305" t="str">
        <f t="shared" si="3"/>
        <v>0K</v>
      </c>
      <c r="S36" s="306"/>
      <c r="T36" s="310">
        <f t="shared" si="4"/>
        <v>0</v>
      </c>
      <c r="U36" s="304"/>
      <c r="V36" s="308">
        <v>0</v>
      </c>
      <c r="W36" s="304"/>
      <c r="X36" s="310">
        <f t="shared" si="5"/>
        <v>0</v>
      </c>
      <c r="Y36" s="304"/>
      <c r="Z36" s="311"/>
      <c r="AA36" s="312"/>
      <c r="AB36" s="311"/>
      <c r="AC36" s="629"/>
    </row>
    <row r="37" spans="1:29" s="630" customFormat="1" ht="17.45" customHeight="1" x14ac:dyDescent="0.2">
      <c r="A37" s="627"/>
      <c r="B37" s="783"/>
      <c r="C37" s="628"/>
      <c r="D37" s="95" t="s">
        <v>53</v>
      </c>
      <c r="E37" s="599"/>
      <c r="F37" s="300"/>
      <c r="G37" s="300"/>
      <c r="H37" s="307"/>
      <c r="I37" s="301"/>
      <c r="J37" s="313"/>
      <c r="K37" s="302"/>
      <c r="L37" s="303"/>
      <c r="M37" s="304"/>
      <c r="N37" s="308">
        <v>0</v>
      </c>
      <c r="O37" s="301"/>
      <c r="P37" s="308">
        <v>0</v>
      </c>
      <c r="Q37" s="309"/>
      <c r="R37" s="305" t="str">
        <f t="shared" si="3"/>
        <v>0K</v>
      </c>
      <c r="S37" s="306"/>
      <c r="T37" s="310">
        <f t="shared" si="4"/>
        <v>0</v>
      </c>
      <c r="U37" s="304"/>
      <c r="V37" s="308">
        <v>0</v>
      </c>
      <c r="W37" s="304"/>
      <c r="X37" s="310">
        <f t="shared" si="5"/>
        <v>0</v>
      </c>
      <c r="Y37" s="304"/>
      <c r="Z37" s="311"/>
      <c r="AA37" s="312"/>
      <c r="AB37" s="311"/>
      <c r="AC37" s="629"/>
    </row>
    <row r="38" spans="1:29" s="630" customFormat="1" ht="17.45" customHeight="1" x14ac:dyDescent="0.2">
      <c r="A38" s="627"/>
      <c r="B38" s="783"/>
      <c r="C38" s="628"/>
      <c r="D38" s="95" t="s">
        <v>54</v>
      </c>
      <c r="E38" s="599"/>
      <c r="F38" s="300"/>
      <c r="G38" s="300"/>
      <c r="H38" s="307"/>
      <c r="I38" s="301"/>
      <c r="J38" s="313" t="s">
        <v>34</v>
      </c>
      <c r="K38" s="302" t="s">
        <v>34</v>
      </c>
      <c r="L38" s="303"/>
      <c r="M38" s="304"/>
      <c r="N38" s="308">
        <v>0</v>
      </c>
      <c r="O38" s="301"/>
      <c r="P38" s="308">
        <v>0</v>
      </c>
      <c r="Q38" s="309"/>
      <c r="R38" s="305" t="str">
        <f t="shared" si="3"/>
        <v>0K</v>
      </c>
      <c r="S38" s="306"/>
      <c r="T38" s="310">
        <f t="shared" si="4"/>
        <v>0</v>
      </c>
      <c r="U38" s="304"/>
      <c r="V38" s="308">
        <v>0</v>
      </c>
      <c r="W38" s="304"/>
      <c r="X38" s="310">
        <f t="shared" si="5"/>
        <v>0</v>
      </c>
      <c r="Y38" s="304"/>
      <c r="Z38" s="311"/>
      <c r="AA38" s="312"/>
      <c r="AB38" s="311"/>
      <c r="AC38" s="629"/>
    </row>
    <row r="39" spans="1:29" s="630" customFormat="1" ht="17.45" customHeight="1" x14ac:dyDescent="0.2">
      <c r="A39" s="627"/>
      <c r="B39" s="783"/>
      <c r="C39" s="628"/>
      <c r="D39" s="95" t="s">
        <v>431</v>
      </c>
      <c r="E39" s="599"/>
      <c r="F39" s="300"/>
      <c r="G39" s="300"/>
      <c r="H39" s="307"/>
      <c r="I39" s="301"/>
      <c r="J39" s="313" t="s">
        <v>34</v>
      </c>
      <c r="K39" s="302"/>
      <c r="L39" s="303" t="s">
        <v>34</v>
      </c>
      <c r="M39" s="304"/>
      <c r="N39" s="308">
        <v>0</v>
      </c>
      <c r="O39" s="301"/>
      <c r="P39" s="308">
        <v>0</v>
      </c>
      <c r="Q39" s="309"/>
      <c r="R39" s="305" t="str">
        <f t="shared" si="3"/>
        <v>0K</v>
      </c>
      <c r="S39" s="306"/>
      <c r="T39" s="310">
        <f t="shared" si="4"/>
        <v>0</v>
      </c>
      <c r="U39" s="304"/>
      <c r="V39" s="308">
        <v>0</v>
      </c>
      <c r="W39" s="304"/>
      <c r="X39" s="310">
        <f t="shared" si="5"/>
        <v>0</v>
      </c>
      <c r="Y39" s="304"/>
      <c r="Z39" s="311"/>
      <c r="AA39" s="312"/>
      <c r="AB39" s="311"/>
      <c r="AC39" s="629"/>
    </row>
    <row r="40" spans="1:29" s="630" customFormat="1" ht="17.45" customHeight="1" x14ac:dyDescent="0.2">
      <c r="A40" s="627"/>
      <c r="B40" s="783"/>
      <c r="C40" s="628"/>
      <c r="D40" s="95" t="s">
        <v>432</v>
      </c>
      <c r="E40" s="599"/>
      <c r="F40" s="300"/>
      <c r="G40" s="300"/>
      <c r="H40" s="307"/>
      <c r="I40" s="301"/>
      <c r="J40" s="313" t="s">
        <v>34</v>
      </c>
      <c r="K40" s="302" t="s">
        <v>34</v>
      </c>
      <c r="L40" s="303" t="s">
        <v>34</v>
      </c>
      <c r="M40" s="304"/>
      <c r="N40" s="308">
        <v>0</v>
      </c>
      <c r="O40" s="301"/>
      <c r="P40" s="308">
        <v>0</v>
      </c>
      <c r="Q40" s="309"/>
      <c r="R40" s="305" t="str">
        <f t="shared" si="3"/>
        <v>0K</v>
      </c>
      <c r="S40" s="306"/>
      <c r="T40" s="310">
        <f t="shared" si="4"/>
        <v>0</v>
      </c>
      <c r="U40" s="304"/>
      <c r="V40" s="308">
        <v>0</v>
      </c>
      <c r="W40" s="304"/>
      <c r="X40" s="310">
        <f t="shared" si="5"/>
        <v>0</v>
      </c>
      <c r="Y40" s="304"/>
      <c r="Z40" s="311"/>
      <c r="AA40" s="312"/>
      <c r="AB40" s="311"/>
      <c r="AC40" s="629"/>
    </row>
    <row r="41" spans="1:29" s="630" customFormat="1" ht="17.45" customHeight="1" x14ac:dyDescent="0.2">
      <c r="A41" s="627"/>
      <c r="B41" s="783"/>
      <c r="C41" s="628"/>
      <c r="D41" s="95" t="s">
        <v>433</v>
      </c>
      <c r="E41" s="599"/>
      <c r="F41" s="300"/>
      <c r="G41" s="300"/>
      <c r="H41" s="307"/>
      <c r="I41" s="301"/>
      <c r="J41" s="313" t="s">
        <v>34</v>
      </c>
      <c r="K41" s="302" t="s">
        <v>34</v>
      </c>
      <c r="L41" s="303" t="s">
        <v>34</v>
      </c>
      <c r="M41" s="304"/>
      <c r="N41" s="308">
        <v>0</v>
      </c>
      <c r="O41" s="301"/>
      <c r="P41" s="308">
        <v>0</v>
      </c>
      <c r="Q41" s="309"/>
      <c r="R41" s="305" t="str">
        <f t="shared" si="3"/>
        <v>0K</v>
      </c>
      <c r="S41" s="306"/>
      <c r="T41" s="310">
        <f t="shared" si="4"/>
        <v>0</v>
      </c>
      <c r="U41" s="304"/>
      <c r="V41" s="308">
        <v>0</v>
      </c>
      <c r="W41" s="304"/>
      <c r="X41" s="310">
        <f t="shared" si="5"/>
        <v>0</v>
      </c>
      <c r="Y41" s="304"/>
      <c r="Z41" s="311"/>
      <c r="AA41" s="312"/>
      <c r="AB41" s="311"/>
      <c r="AC41" s="629"/>
    </row>
    <row r="42" spans="1:29" s="630" customFormat="1" ht="17.45" customHeight="1" x14ac:dyDescent="0.2">
      <c r="A42" s="627"/>
      <c r="B42" s="783"/>
      <c r="C42" s="628"/>
      <c r="D42" s="95" t="s">
        <v>434</v>
      </c>
      <c r="E42" s="599"/>
      <c r="F42" s="300"/>
      <c r="G42" s="300"/>
      <c r="H42" s="307"/>
      <c r="I42" s="301"/>
      <c r="J42" s="313" t="s">
        <v>34</v>
      </c>
      <c r="K42" s="302" t="s">
        <v>34</v>
      </c>
      <c r="L42" s="303" t="s">
        <v>34</v>
      </c>
      <c r="M42" s="304"/>
      <c r="N42" s="308">
        <v>0</v>
      </c>
      <c r="O42" s="301"/>
      <c r="P42" s="308">
        <v>0</v>
      </c>
      <c r="Q42" s="309"/>
      <c r="R42" s="305" t="str">
        <f t="shared" si="3"/>
        <v>0K</v>
      </c>
      <c r="S42" s="306"/>
      <c r="T42" s="310">
        <f t="shared" si="4"/>
        <v>0</v>
      </c>
      <c r="U42" s="304"/>
      <c r="V42" s="308">
        <v>0</v>
      </c>
      <c r="W42" s="304"/>
      <c r="X42" s="310">
        <f t="shared" si="5"/>
        <v>0</v>
      </c>
      <c r="Y42" s="304"/>
      <c r="Z42" s="311"/>
      <c r="AA42" s="312"/>
      <c r="AB42" s="311"/>
      <c r="AC42" s="629"/>
    </row>
    <row r="43" spans="1:29" s="630" customFormat="1" ht="17.45" customHeight="1" x14ac:dyDescent="0.2">
      <c r="A43" s="627"/>
      <c r="B43" s="783"/>
      <c r="C43" s="628"/>
      <c r="D43" s="95" t="s">
        <v>435</v>
      </c>
      <c r="E43" s="599"/>
      <c r="F43" s="300"/>
      <c r="G43" s="300"/>
      <c r="H43" s="307"/>
      <c r="I43" s="301"/>
      <c r="J43" s="313"/>
      <c r="K43" s="302"/>
      <c r="L43" s="303"/>
      <c r="M43" s="304"/>
      <c r="N43" s="308">
        <v>0</v>
      </c>
      <c r="O43" s="301"/>
      <c r="P43" s="308">
        <v>0</v>
      </c>
      <c r="Q43" s="309"/>
      <c r="R43" s="305" t="str">
        <f t="shared" si="3"/>
        <v>0K</v>
      </c>
      <c r="S43" s="306"/>
      <c r="T43" s="310">
        <f t="shared" si="4"/>
        <v>0</v>
      </c>
      <c r="U43" s="304"/>
      <c r="V43" s="308">
        <v>0</v>
      </c>
      <c r="W43" s="304"/>
      <c r="X43" s="310">
        <f t="shared" si="5"/>
        <v>0</v>
      </c>
      <c r="Y43" s="304"/>
      <c r="Z43" s="311"/>
      <c r="AA43" s="312"/>
      <c r="AB43" s="311"/>
      <c r="AC43" s="629"/>
    </row>
    <row r="44" spans="1:29" s="630" customFormat="1" ht="17.45" customHeight="1" x14ac:dyDescent="0.2">
      <c r="A44" s="627"/>
      <c r="B44" s="783"/>
      <c r="C44" s="628"/>
      <c r="D44" s="95" t="s">
        <v>436</v>
      </c>
      <c r="E44" s="599"/>
      <c r="F44" s="300"/>
      <c r="G44" s="300"/>
      <c r="H44" s="307"/>
      <c r="I44" s="301"/>
      <c r="J44" s="313" t="s">
        <v>34</v>
      </c>
      <c r="K44" s="302" t="s">
        <v>34</v>
      </c>
      <c r="L44" s="303"/>
      <c r="M44" s="304"/>
      <c r="N44" s="308">
        <v>0</v>
      </c>
      <c r="O44" s="301"/>
      <c r="P44" s="308">
        <v>0</v>
      </c>
      <c r="Q44" s="309"/>
      <c r="R44" s="305" t="str">
        <f t="shared" si="3"/>
        <v>0K</v>
      </c>
      <c r="S44" s="306"/>
      <c r="T44" s="310">
        <f t="shared" si="4"/>
        <v>0</v>
      </c>
      <c r="U44" s="304"/>
      <c r="V44" s="308">
        <v>0</v>
      </c>
      <c r="W44" s="304"/>
      <c r="X44" s="310">
        <f t="shared" si="5"/>
        <v>0</v>
      </c>
      <c r="Y44" s="304"/>
      <c r="Z44" s="311"/>
      <c r="AA44" s="312"/>
      <c r="AB44" s="311"/>
      <c r="AC44" s="629"/>
    </row>
    <row r="45" spans="1:29" s="630" customFormat="1" ht="17.45" customHeight="1" x14ac:dyDescent="0.2">
      <c r="A45" s="627"/>
      <c r="B45" s="783"/>
      <c r="C45" s="628"/>
      <c r="D45" s="95" t="s">
        <v>437</v>
      </c>
      <c r="E45" s="599"/>
      <c r="F45" s="300"/>
      <c r="G45" s="300"/>
      <c r="H45" s="307"/>
      <c r="I45" s="301"/>
      <c r="J45" s="313" t="s">
        <v>34</v>
      </c>
      <c r="K45" s="302"/>
      <c r="L45" s="303" t="s">
        <v>34</v>
      </c>
      <c r="M45" s="304"/>
      <c r="N45" s="308">
        <v>0</v>
      </c>
      <c r="O45" s="301"/>
      <c r="P45" s="308">
        <v>0</v>
      </c>
      <c r="Q45" s="309"/>
      <c r="R45" s="305" t="str">
        <f t="shared" si="3"/>
        <v>0K</v>
      </c>
      <c r="S45" s="306"/>
      <c r="T45" s="310">
        <f t="shared" si="4"/>
        <v>0</v>
      </c>
      <c r="U45" s="304"/>
      <c r="V45" s="308">
        <v>0</v>
      </c>
      <c r="W45" s="304"/>
      <c r="X45" s="310">
        <f t="shared" si="5"/>
        <v>0</v>
      </c>
      <c r="Y45" s="304"/>
      <c r="Z45" s="311"/>
      <c r="AA45" s="312"/>
      <c r="AB45" s="311"/>
      <c r="AC45" s="629"/>
    </row>
    <row r="46" spans="1:29" s="630" customFormat="1" ht="17.45" customHeight="1" x14ac:dyDescent="0.2">
      <c r="A46" s="627"/>
      <c r="B46" s="783"/>
      <c r="C46" s="628"/>
      <c r="D46" s="95" t="s">
        <v>438</v>
      </c>
      <c r="E46" s="599"/>
      <c r="F46" s="300"/>
      <c r="G46" s="300"/>
      <c r="H46" s="307"/>
      <c r="I46" s="301"/>
      <c r="J46" s="313" t="s">
        <v>34</v>
      </c>
      <c r="K46" s="302" t="s">
        <v>34</v>
      </c>
      <c r="L46" s="303" t="s">
        <v>34</v>
      </c>
      <c r="M46" s="304"/>
      <c r="N46" s="308">
        <v>0</v>
      </c>
      <c r="O46" s="301"/>
      <c r="P46" s="308">
        <v>0</v>
      </c>
      <c r="Q46" s="309"/>
      <c r="R46" s="305" t="str">
        <f t="shared" si="3"/>
        <v>0K</v>
      </c>
      <c r="S46" s="306"/>
      <c r="T46" s="310">
        <f t="shared" si="4"/>
        <v>0</v>
      </c>
      <c r="U46" s="304"/>
      <c r="V46" s="308">
        <v>0</v>
      </c>
      <c r="W46" s="304"/>
      <c r="X46" s="310">
        <f t="shared" si="5"/>
        <v>0</v>
      </c>
      <c r="Y46" s="304"/>
      <c r="Z46" s="311"/>
      <c r="AA46" s="312"/>
      <c r="AB46" s="311"/>
      <c r="AC46" s="629"/>
    </row>
    <row r="47" spans="1:29" s="630" customFormat="1" ht="17.45" customHeight="1" x14ac:dyDescent="0.2">
      <c r="A47" s="627"/>
      <c r="B47" s="783"/>
      <c r="C47" s="628"/>
      <c r="D47" s="95" t="s">
        <v>439</v>
      </c>
      <c r="E47" s="599"/>
      <c r="F47" s="300"/>
      <c r="G47" s="300"/>
      <c r="H47" s="307"/>
      <c r="I47" s="301"/>
      <c r="J47" s="313" t="s">
        <v>34</v>
      </c>
      <c r="K47" s="302" t="s">
        <v>34</v>
      </c>
      <c r="L47" s="303" t="s">
        <v>34</v>
      </c>
      <c r="M47" s="304"/>
      <c r="N47" s="308">
        <v>0</v>
      </c>
      <c r="O47" s="301"/>
      <c r="P47" s="308">
        <v>0</v>
      </c>
      <c r="Q47" s="309"/>
      <c r="R47" s="305" t="str">
        <f t="shared" si="0"/>
        <v>0K</v>
      </c>
      <c r="S47" s="306"/>
      <c r="T47" s="310">
        <f t="shared" si="1"/>
        <v>0</v>
      </c>
      <c r="U47" s="304"/>
      <c r="V47" s="308">
        <v>0</v>
      </c>
      <c r="W47" s="304"/>
      <c r="X47" s="310">
        <f t="shared" si="2"/>
        <v>0</v>
      </c>
      <c r="Y47" s="304"/>
      <c r="Z47" s="311"/>
      <c r="AA47" s="312"/>
      <c r="AB47" s="311"/>
      <c r="AC47" s="629"/>
    </row>
    <row r="48" spans="1:29" s="630" customFormat="1" ht="18" customHeight="1" x14ac:dyDescent="0.2">
      <c r="A48" s="627"/>
      <c r="B48" s="783"/>
      <c r="C48" s="628"/>
      <c r="D48" s="95" t="s">
        <v>440</v>
      </c>
      <c r="E48" s="599"/>
      <c r="F48" s="300"/>
      <c r="G48" s="300"/>
      <c r="H48" s="307"/>
      <c r="I48" s="301"/>
      <c r="J48" s="313" t="s">
        <v>34</v>
      </c>
      <c r="K48" s="302" t="s">
        <v>34</v>
      </c>
      <c r="L48" s="303" t="s">
        <v>34</v>
      </c>
      <c r="M48" s="304"/>
      <c r="N48" s="308">
        <v>0</v>
      </c>
      <c r="O48" s="301"/>
      <c r="P48" s="308">
        <v>0</v>
      </c>
      <c r="Q48" s="309"/>
      <c r="R48" s="305" t="str">
        <f t="shared" si="0"/>
        <v>0K</v>
      </c>
      <c r="S48" s="306"/>
      <c r="T48" s="310">
        <f t="shared" si="1"/>
        <v>0</v>
      </c>
      <c r="U48" s="304"/>
      <c r="V48" s="308">
        <v>0</v>
      </c>
      <c r="W48" s="304"/>
      <c r="X48" s="310">
        <f t="shared" si="2"/>
        <v>0</v>
      </c>
      <c r="Y48" s="304"/>
      <c r="Z48" s="311"/>
      <c r="AA48" s="312"/>
      <c r="AB48" s="311"/>
      <c r="AC48" s="629"/>
    </row>
    <row r="49" spans="1:29" s="630" customFormat="1" ht="17.45" customHeight="1" thickBot="1" x14ac:dyDescent="0.3">
      <c r="A49" s="627"/>
      <c r="B49" s="783"/>
      <c r="C49" s="628"/>
      <c r="D49" s="599"/>
      <c r="E49" s="599"/>
      <c r="F49" s="631"/>
      <c r="G49" s="632"/>
      <c r="H49" s="633"/>
      <c r="I49" s="634"/>
      <c r="J49" s="635"/>
      <c r="K49" s="635"/>
      <c r="L49" s="635"/>
      <c r="M49" s="636"/>
      <c r="N49" s="637"/>
      <c r="O49" s="634"/>
      <c r="P49" s="637"/>
      <c r="Q49" s="637"/>
      <c r="R49" s="636"/>
      <c r="S49" s="638"/>
      <c r="T49" s="639"/>
      <c r="U49" s="636"/>
      <c r="V49" s="639"/>
      <c r="W49" s="636"/>
      <c r="X49" s="640"/>
      <c r="Y49" s="636"/>
      <c r="Z49" s="641"/>
      <c r="AA49" s="641"/>
      <c r="AB49" s="641"/>
      <c r="AC49" s="629"/>
    </row>
    <row r="50" spans="1:29" s="630" customFormat="1" ht="24.95" customHeight="1" thickBot="1" x14ac:dyDescent="0.25">
      <c r="A50" s="627"/>
      <c r="B50" s="783"/>
      <c r="C50" s="628"/>
      <c r="D50" s="599"/>
      <c r="E50" s="599"/>
      <c r="F50" s="715" t="s">
        <v>55</v>
      </c>
      <c r="G50" s="716"/>
      <c r="H50" s="716"/>
      <c r="I50" s="716"/>
      <c r="J50" s="716"/>
      <c r="K50" s="717"/>
      <c r="L50" s="266">
        <f>SUM(L19:L48)</f>
        <v>0</v>
      </c>
      <c r="M50" s="636"/>
      <c r="N50" s="265">
        <f>SUM(N19:N48)</f>
        <v>0</v>
      </c>
      <c r="O50" s="634"/>
      <c r="P50" s="265">
        <f>SUM(P19:P48)</f>
        <v>0</v>
      </c>
      <c r="Q50" s="265">
        <f>SUM(Q19:Q48)</f>
        <v>0</v>
      </c>
      <c r="R50" s="636"/>
      <c r="S50" s="638"/>
      <c r="T50" s="265">
        <f>SUM(T19:T48)</f>
        <v>0</v>
      </c>
      <c r="U50" s="636"/>
      <c r="V50" s="265">
        <f>SUM(V19:V48)</f>
        <v>0</v>
      </c>
      <c r="W50" s="636"/>
      <c r="X50" s="265">
        <f>SUM(X19:X48)</f>
        <v>0</v>
      </c>
      <c r="Y50" s="636"/>
      <c r="Z50" s="641"/>
      <c r="AA50" s="641"/>
      <c r="AB50" s="641"/>
      <c r="AC50" s="629"/>
    </row>
    <row r="51" spans="1:29" s="649" customFormat="1" ht="21.95" customHeight="1" thickBot="1" x14ac:dyDescent="0.3">
      <c r="A51" s="642"/>
      <c r="B51" s="783"/>
      <c r="C51" s="643"/>
      <c r="D51" s="644"/>
      <c r="E51" s="644"/>
      <c r="F51" s="645"/>
      <c r="G51" s="76"/>
      <c r="H51" s="76" t="s">
        <v>34</v>
      </c>
      <c r="I51" s="76"/>
      <c r="J51" s="76"/>
      <c r="K51" s="76"/>
      <c r="L51" s="76"/>
      <c r="M51" s="646"/>
      <c r="N51" s="76" t="s">
        <v>34</v>
      </c>
      <c r="O51" s="76"/>
      <c r="P51" s="718" t="s">
        <v>34</v>
      </c>
      <c r="Q51" s="718"/>
      <c r="R51" s="646"/>
      <c r="S51" s="647"/>
      <c r="T51" s="646"/>
      <c r="U51" s="646"/>
      <c r="V51" s="646"/>
      <c r="W51" s="646"/>
      <c r="X51" s="647"/>
      <c r="Y51" s="646"/>
      <c r="Z51" s="647"/>
      <c r="AA51" s="647"/>
      <c r="AB51" s="647"/>
      <c r="AC51" s="648"/>
    </row>
    <row r="52" spans="1:29" s="649" customFormat="1" ht="21.95" customHeight="1" thickBot="1" x14ac:dyDescent="0.3">
      <c r="A52" s="642"/>
      <c r="B52" s="783"/>
      <c r="C52" s="643"/>
      <c r="D52" s="644"/>
      <c r="E52" s="644"/>
      <c r="F52" s="719" t="s">
        <v>56</v>
      </c>
      <c r="G52" s="720"/>
      <c r="H52" s="720"/>
      <c r="I52" s="720"/>
      <c r="J52" s="720"/>
      <c r="K52" s="720"/>
      <c r="L52" s="720"/>
      <c r="M52" s="720"/>
      <c r="N52" s="720"/>
      <c r="O52" s="720"/>
      <c r="P52" s="720"/>
      <c r="Q52" s="721"/>
      <c r="R52" s="646"/>
      <c r="S52" s="647"/>
      <c r="T52" s="267">
        <f>VLOOKUP(G6,'dati scheda tecnica'!A4:R41,2,FALSE)</f>
        <v>1000000</v>
      </c>
      <c r="U52" s="646"/>
      <c r="V52" s="267">
        <f>VLOOKUP(G6,'dati scheda tecnica'!A4:R41,3,FALSE)</f>
        <v>250000</v>
      </c>
      <c r="W52" s="646"/>
      <c r="X52" s="267">
        <f>T52+V52</f>
        <v>1250000</v>
      </c>
      <c r="Y52" s="646"/>
      <c r="Z52" s="647"/>
      <c r="AA52" s="647"/>
      <c r="AB52" s="647"/>
      <c r="AC52" s="648"/>
    </row>
    <row r="53" spans="1:29" s="649" customFormat="1" ht="21.95" customHeight="1" thickBot="1" x14ac:dyDescent="0.3">
      <c r="A53" s="642"/>
      <c r="B53" s="783"/>
      <c r="C53" s="643"/>
      <c r="D53" s="644"/>
      <c r="E53" s="644"/>
      <c r="F53" s="645"/>
      <c r="G53" s="76"/>
      <c r="H53" s="76"/>
      <c r="I53" s="76"/>
      <c r="J53" s="76"/>
      <c r="K53" s="76"/>
      <c r="L53" s="76"/>
      <c r="M53" s="646"/>
      <c r="N53" s="76"/>
      <c r="O53" s="76"/>
      <c r="P53" s="646"/>
      <c r="Q53" s="646"/>
      <c r="R53" s="646"/>
      <c r="S53" s="647"/>
      <c r="T53" s="646"/>
      <c r="U53" s="646"/>
      <c r="V53" s="646"/>
      <c r="W53" s="646"/>
      <c r="X53" s="647"/>
      <c r="Y53" s="646"/>
      <c r="Z53" s="647"/>
      <c r="AA53" s="647"/>
      <c r="AB53" s="647"/>
      <c r="AC53" s="648"/>
    </row>
    <row r="54" spans="1:29" s="649" customFormat="1" ht="40.5" customHeight="1" thickBot="1" x14ac:dyDescent="0.3">
      <c r="A54" s="642"/>
      <c r="B54" s="783"/>
      <c r="C54" s="643"/>
      <c r="D54" s="644"/>
      <c r="E54" s="644"/>
      <c r="F54" s="685" t="s">
        <v>57</v>
      </c>
      <c r="G54" s="686"/>
      <c r="H54" s="686"/>
      <c r="I54" s="686"/>
      <c r="J54" s="686"/>
      <c r="K54" s="686"/>
      <c r="L54" s="686"/>
      <c r="M54" s="686"/>
      <c r="N54" s="686"/>
      <c r="O54" s="686"/>
      <c r="P54" s="686"/>
      <c r="Q54" s="686"/>
      <c r="R54" s="687"/>
      <c r="S54" s="650"/>
      <c r="T54" s="268" t="s">
        <v>58</v>
      </c>
      <c r="U54" s="268"/>
      <c r="V54" s="286" t="s">
        <v>59</v>
      </c>
      <c r="W54" s="268"/>
      <c r="X54" s="269" t="s">
        <v>60</v>
      </c>
      <c r="Y54" s="646"/>
      <c r="Z54" s="647"/>
      <c r="AA54" s="647"/>
      <c r="AB54" s="647"/>
      <c r="AC54" s="648"/>
    </row>
    <row r="55" spans="1:29" ht="15.6" customHeight="1" x14ac:dyDescent="0.25">
      <c r="A55" s="418"/>
      <c r="B55" s="783"/>
      <c r="D55" s="651"/>
      <c r="E55" s="651"/>
      <c r="F55" s="688"/>
      <c r="G55" s="689"/>
      <c r="H55" s="689"/>
      <c r="I55" s="689"/>
      <c r="J55" s="689"/>
      <c r="K55" s="689"/>
      <c r="L55" s="689"/>
      <c r="M55" s="689"/>
      <c r="N55" s="689"/>
      <c r="O55" s="689"/>
      <c r="P55" s="689"/>
      <c r="Q55" s="689"/>
      <c r="R55" s="690"/>
      <c r="S55" s="270"/>
      <c r="T55" s="53" t="s">
        <v>61</v>
      </c>
      <c r="U55" s="77"/>
      <c r="V55" s="55" t="s">
        <v>62</v>
      </c>
      <c r="W55" s="77"/>
      <c r="X55" s="55" t="s">
        <v>62</v>
      </c>
      <c r="Y55" s="77"/>
      <c r="Z55" s="460"/>
      <c r="AA55" s="460"/>
      <c r="AB55" s="460"/>
      <c r="AC55" s="428"/>
    </row>
    <row r="56" spans="1:29" ht="16.5" thickBot="1" x14ac:dyDescent="0.3">
      <c r="A56" s="418"/>
      <c r="B56" s="783"/>
      <c r="D56" s="651"/>
      <c r="E56" s="651"/>
      <c r="F56" s="691"/>
      <c r="G56" s="692"/>
      <c r="H56" s="692"/>
      <c r="I56" s="692"/>
      <c r="J56" s="692"/>
      <c r="K56" s="692"/>
      <c r="L56" s="692"/>
      <c r="M56" s="692"/>
      <c r="N56" s="692"/>
      <c r="O56" s="692"/>
      <c r="P56" s="692"/>
      <c r="Q56" s="692"/>
      <c r="R56" s="693"/>
      <c r="S56" s="652"/>
      <c r="T56" s="271">
        <f>ABS(T52-T50)</f>
        <v>1000000</v>
      </c>
      <c r="U56" s="653"/>
      <c r="V56" s="272">
        <f>ABS(V52-V50)</f>
        <v>250000</v>
      </c>
      <c r="W56" s="653"/>
      <c r="X56" s="272">
        <f>ABS(X52-X50)</f>
        <v>1250000</v>
      </c>
      <c r="Y56" s="77"/>
      <c r="Z56" s="460"/>
      <c r="AA56" s="460"/>
      <c r="AB56" s="460"/>
      <c r="AC56" s="428"/>
    </row>
    <row r="57" spans="1:29" ht="15" customHeight="1" thickBot="1" x14ac:dyDescent="0.3">
      <c r="A57" s="418"/>
      <c r="B57" s="783"/>
      <c r="D57" s="651"/>
      <c r="E57" s="651"/>
      <c r="F57" s="56"/>
      <c r="G57" s="56"/>
      <c r="H57" s="56"/>
      <c r="I57" s="56"/>
      <c r="J57" s="56"/>
      <c r="K57" s="56"/>
      <c r="L57" s="56"/>
      <c r="M57" s="56"/>
      <c r="N57" s="56"/>
      <c r="O57" s="56"/>
      <c r="P57" s="56"/>
      <c r="Q57" s="56"/>
      <c r="R57" s="56"/>
      <c r="S57" s="460"/>
      <c r="T57" s="77"/>
      <c r="U57" s="77"/>
      <c r="V57" s="77"/>
      <c r="W57" s="77"/>
      <c r="X57" s="77"/>
      <c r="Y57" s="77"/>
      <c r="Z57" s="460"/>
      <c r="AA57" s="460"/>
      <c r="AB57" s="460"/>
      <c r="AC57" s="428"/>
    </row>
    <row r="58" spans="1:29" ht="14.45" customHeight="1" x14ac:dyDescent="0.25">
      <c r="A58" s="418"/>
      <c r="B58" s="783"/>
      <c r="D58" s="651"/>
      <c r="E58" s="651"/>
      <c r="F58" s="694" t="s">
        <v>6</v>
      </c>
      <c r="G58" s="695"/>
      <c r="H58" s="695"/>
      <c r="I58" s="695"/>
      <c r="J58" s="695"/>
      <c r="K58" s="695"/>
      <c r="L58" s="695"/>
      <c r="M58" s="695"/>
      <c r="N58" s="695"/>
      <c r="O58" s="695"/>
      <c r="P58" s="695"/>
      <c r="Q58" s="695"/>
      <c r="R58" s="695"/>
      <c r="S58" s="695"/>
      <c r="T58" s="695"/>
      <c r="U58" s="695"/>
      <c r="V58" s="695"/>
      <c r="W58" s="695"/>
      <c r="X58" s="696"/>
      <c r="Y58" s="275"/>
      <c r="Z58" s="275"/>
      <c r="AA58" s="275"/>
      <c r="AB58" s="460"/>
      <c r="AC58" s="428"/>
    </row>
    <row r="59" spans="1:29" ht="15" customHeight="1" x14ac:dyDescent="0.25">
      <c r="A59" s="418"/>
      <c r="B59" s="783"/>
      <c r="D59" s="651"/>
      <c r="E59" s="651"/>
      <c r="F59" s="697"/>
      <c r="G59" s="698"/>
      <c r="H59" s="698"/>
      <c r="I59" s="698"/>
      <c r="J59" s="698"/>
      <c r="K59" s="698"/>
      <c r="L59" s="698"/>
      <c r="M59" s="698"/>
      <c r="N59" s="698"/>
      <c r="O59" s="698"/>
      <c r="P59" s="698"/>
      <c r="Q59" s="698"/>
      <c r="R59" s="698"/>
      <c r="S59" s="698"/>
      <c r="T59" s="698"/>
      <c r="U59" s="698"/>
      <c r="V59" s="698"/>
      <c r="W59" s="698"/>
      <c r="X59" s="699"/>
      <c r="Y59" s="77"/>
      <c r="Z59" s="460"/>
      <c r="AA59" s="460"/>
      <c r="AB59" s="460"/>
      <c r="AC59" s="428"/>
    </row>
    <row r="60" spans="1:29" ht="15.75" thickBot="1" x14ac:dyDescent="0.3">
      <c r="A60" s="418"/>
      <c r="B60" s="784"/>
      <c r="F60" s="700"/>
      <c r="G60" s="701"/>
      <c r="H60" s="701"/>
      <c r="I60" s="701"/>
      <c r="J60" s="701"/>
      <c r="K60" s="701"/>
      <c r="L60" s="701"/>
      <c r="M60" s="701"/>
      <c r="N60" s="701"/>
      <c r="O60" s="701"/>
      <c r="P60" s="701"/>
      <c r="Q60" s="701"/>
      <c r="R60" s="701"/>
      <c r="S60" s="701"/>
      <c r="T60" s="701"/>
      <c r="U60" s="701"/>
      <c r="V60" s="701"/>
      <c r="W60" s="701"/>
      <c r="X60" s="702"/>
      <c r="Y60" s="77"/>
      <c r="Z60" s="460"/>
      <c r="AA60" s="460"/>
      <c r="AB60" s="460"/>
      <c r="AC60" s="428"/>
    </row>
    <row r="61" spans="1:29" ht="15.75" thickBot="1" x14ac:dyDescent="0.3">
      <c r="A61" s="654"/>
      <c r="B61" s="480"/>
      <c r="C61" s="481"/>
      <c r="D61" s="477"/>
      <c r="E61" s="477"/>
      <c r="F61" s="655"/>
      <c r="G61" s="656"/>
      <c r="H61" s="652"/>
      <c r="I61" s="652"/>
      <c r="J61" s="657"/>
      <c r="K61" s="657"/>
      <c r="L61" s="657"/>
      <c r="M61" s="653"/>
      <c r="N61" s="652"/>
      <c r="O61" s="656"/>
      <c r="P61" s="652"/>
      <c r="Q61" s="652"/>
      <c r="R61" s="653"/>
      <c r="S61" s="652"/>
      <c r="T61" s="653"/>
      <c r="U61" s="653"/>
      <c r="V61" s="653"/>
      <c r="W61" s="653"/>
      <c r="X61" s="652"/>
      <c r="Y61" s="653"/>
      <c r="Z61" s="652"/>
      <c r="AA61" s="652"/>
      <c r="AB61" s="652"/>
      <c r="AC61" s="482"/>
    </row>
    <row r="62" spans="1:29" x14ac:dyDescent="0.25">
      <c r="F62" s="658"/>
      <c r="G62" s="459"/>
      <c r="H62" s="460"/>
      <c r="I62" s="460"/>
      <c r="J62" s="659"/>
      <c r="K62" s="659"/>
      <c r="L62" s="659"/>
      <c r="M62" s="77"/>
      <c r="N62" s="460"/>
      <c r="O62" s="459"/>
      <c r="P62" s="460"/>
      <c r="Q62" s="460"/>
      <c r="R62" s="77"/>
      <c r="S62" s="460"/>
      <c r="T62" s="77"/>
      <c r="U62" s="77"/>
      <c r="V62" s="77"/>
      <c r="W62" s="77"/>
      <c r="X62" s="460"/>
      <c r="Y62" s="77"/>
      <c r="Z62" s="460"/>
      <c r="AA62" s="460"/>
      <c r="AB62" s="460"/>
    </row>
    <row r="63" spans="1:29" ht="15.75" thickBot="1" x14ac:dyDescent="0.3">
      <c r="F63" s="658"/>
      <c r="G63" s="459"/>
      <c r="H63" s="460"/>
      <c r="I63" s="460"/>
      <c r="J63" s="659"/>
      <c r="K63" s="659"/>
      <c r="L63" s="659"/>
      <c r="M63" s="77"/>
      <c r="N63" s="460"/>
      <c r="O63" s="459"/>
      <c r="P63" s="460"/>
      <c r="Q63" s="460"/>
      <c r="R63" s="77"/>
      <c r="S63" s="460"/>
      <c r="T63" s="77"/>
      <c r="U63" s="77"/>
      <c r="V63" s="77"/>
      <c r="W63" s="77"/>
      <c r="X63" s="460"/>
      <c r="Y63" s="77"/>
      <c r="Z63" s="460"/>
      <c r="AA63" s="460"/>
      <c r="AB63" s="460"/>
    </row>
    <row r="64" spans="1:29" ht="15.75" thickBot="1" x14ac:dyDescent="0.3">
      <c r="A64" s="590"/>
      <c r="B64" s="591"/>
      <c r="C64" s="592"/>
      <c r="D64" s="593"/>
      <c r="E64" s="593"/>
      <c r="F64" s="660"/>
      <c r="G64" s="661"/>
      <c r="H64" s="662"/>
      <c r="I64" s="662"/>
      <c r="J64" s="662"/>
      <c r="K64" s="662"/>
      <c r="L64" s="662"/>
      <c r="M64" s="663"/>
      <c r="N64" s="662"/>
      <c r="O64" s="661"/>
      <c r="P64" s="662"/>
      <c r="Q64" s="662"/>
      <c r="R64" s="664"/>
      <c r="S64" s="662"/>
      <c r="T64" s="664"/>
      <c r="U64" s="664"/>
      <c r="V64" s="664"/>
      <c r="W64" s="664"/>
      <c r="X64" s="665"/>
      <c r="Y64" s="664"/>
      <c r="Z64" s="662"/>
      <c r="AA64" s="662"/>
      <c r="AB64" s="662"/>
      <c r="AC64" s="597"/>
    </row>
    <row r="65" spans="1:29" ht="18.75" thickBot="1" x14ac:dyDescent="0.3">
      <c r="A65" s="598"/>
      <c r="B65" s="750" t="s">
        <v>143</v>
      </c>
      <c r="C65" s="152"/>
      <c r="D65" s="753" t="s">
        <v>8</v>
      </c>
      <c r="E65" s="599"/>
      <c r="F65" s="740" t="s">
        <v>9</v>
      </c>
      <c r="G65" s="741"/>
      <c r="H65" s="742"/>
      <c r="I65" s="600"/>
      <c r="J65" s="703" t="s">
        <v>10</v>
      </c>
      <c r="K65" s="704"/>
      <c r="L65" s="705"/>
      <c r="M65" s="601"/>
      <c r="N65" s="706" t="s">
        <v>63</v>
      </c>
      <c r="O65" s="455"/>
      <c r="P65" s="740" t="s">
        <v>12</v>
      </c>
      <c r="Q65" s="741"/>
      <c r="R65" s="742"/>
      <c r="S65" s="600"/>
      <c r="T65" s="728" t="s">
        <v>64</v>
      </c>
      <c r="U65" s="602"/>
      <c r="V65" s="728" t="s">
        <v>14</v>
      </c>
      <c r="W65" s="601"/>
      <c r="X65" s="728" t="s">
        <v>65</v>
      </c>
      <c r="Y65" s="601"/>
      <c r="Z65" s="706" t="s">
        <v>16</v>
      </c>
      <c r="AA65" s="603"/>
      <c r="AB65" s="706" t="s">
        <v>17</v>
      </c>
      <c r="AC65" s="604"/>
    </row>
    <row r="66" spans="1:29" ht="51" customHeight="1" thickBot="1" x14ac:dyDescent="0.3">
      <c r="A66" s="606"/>
      <c r="B66" s="751"/>
      <c r="C66" s="152"/>
      <c r="D66" s="754"/>
      <c r="E66" s="599"/>
      <c r="F66" s="743"/>
      <c r="G66" s="744"/>
      <c r="H66" s="745"/>
      <c r="I66" s="600"/>
      <c r="J66" s="760" t="s">
        <v>18</v>
      </c>
      <c r="K66" s="709" t="s">
        <v>19</v>
      </c>
      <c r="L66" s="711" t="s">
        <v>20</v>
      </c>
      <c r="M66" s="601"/>
      <c r="N66" s="707"/>
      <c r="O66" s="455"/>
      <c r="P66" s="743"/>
      <c r="Q66" s="744"/>
      <c r="R66" s="745"/>
      <c r="S66" s="600"/>
      <c r="T66" s="729"/>
      <c r="U66" s="602"/>
      <c r="V66" s="729"/>
      <c r="W66" s="601"/>
      <c r="X66" s="729"/>
      <c r="Y66" s="601"/>
      <c r="Z66" s="707"/>
      <c r="AA66" s="603"/>
      <c r="AB66" s="707"/>
      <c r="AC66" s="607"/>
    </row>
    <row r="67" spans="1:29" ht="16.5" customHeight="1" thickBot="1" x14ac:dyDescent="0.3">
      <c r="A67" s="598"/>
      <c r="B67" s="751"/>
      <c r="C67" s="602"/>
      <c r="D67" s="755"/>
      <c r="E67" s="599"/>
      <c r="F67" s="748" t="s">
        <v>21</v>
      </c>
      <c r="G67" s="746" t="s">
        <v>22</v>
      </c>
      <c r="H67" s="714" t="s">
        <v>23</v>
      </c>
      <c r="I67" s="600"/>
      <c r="J67" s="761"/>
      <c r="K67" s="710"/>
      <c r="L67" s="712"/>
      <c r="M67" s="602"/>
      <c r="N67" s="707"/>
      <c r="O67" s="455"/>
      <c r="P67" s="758" t="s">
        <v>24</v>
      </c>
      <c r="Q67" s="707" t="s">
        <v>25</v>
      </c>
      <c r="R67" s="707" t="s">
        <v>26</v>
      </c>
      <c r="S67" s="600"/>
      <c r="T67" s="730"/>
      <c r="U67" s="602"/>
      <c r="V67" s="730"/>
      <c r="W67" s="602"/>
      <c r="X67" s="730"/>
      <c r="Y67" s="602"/>
      <c r="Z67" s="739"/>
      <c r="AA67" s="603"/>
      <c r="AB67" s="739"/>
      <c r="AC67" s="604"/>
    </row>
    <row r="68" spans="1:29" ht="55.5" customHeight="1" x14ac:dyDescent="0.25">
      <c r="A68" s="598"/>
      <c r="B68" s="751"/>
      <c r="C68" s="608"/>
      <c r="D68" s="94" t="s">
        <v>27</v>
      </c>
      <c r="E68" s="609"/>
      <c r="F68" s="748"/>
      <c r="G68" s="746"/>
      <c r="H68" s="714"/>
      <c r="I68" s="600"/>
      <c r="J68" s="762" t="s">
        <v>494</v>
      </c>
      <c r="K68" s="710"/>
      <c r="L68" s="712"/>
      <c r="M68" s="608"/>
      <c r="N68" s="707"/>
      <c r="O68" s="610"/>
      <c r="P68" s="758"/>
      <c r="Q68" s="707"/>
      <c r="R68" s="707"/>
      <c r="S68" s="600"/>
      <c r="T68" s="756" t="s">
        <v>28</v>
      </c>
      <c r="U68" s="611"/>
      <c r="V68" s="756" t="s">
        <v>28</v>
      </c>
      <c r="W68" s="608"/>
      <c r="X68" s="756" t="s">
        <v>28</v>
      </c>
      <c r="Y68" s="608"/>
      <c r="Z68" s="261" t="s">
        <v>29</v>
      </c>
      <c r="AA68" s="608"/>
      <c r="AB68" s="261" t="s">
        <v>29</v>
      </c>
      <c r="AC68" s="604"/>
    </row>
    <row r="69" spans="1:29" ht="26.25" thickBot="1" x14ac:dyDescent="0.3">
      <c r="A69" s="612"/>
      <c r="B69" s="751"/>
      <c r="C69" s="613"/>
      <c r="D69" s="609"/>
      <c r="E69" s="609"/>
      <c r="F69" s="749"/>
      <c r="G69" s="747"/>
      <c r="H69" s="274" t="s">
        <v>30</v>
      </c>
      <c r="I69" s="600"/>
      <c r="J69" s="763"/>
      <c r="K69" s="263" t="s">
        <v>32</v>
      </c>
      <c r="L69" s="713"/>
      <c r="M69" s="611"/>
      <c r="N69" s="708"/>
      <c r="O69" s="610"/>
      <c r="P69" s="759"/>
      <c r="Q69" s="708"/>
      <c r="R69" s="708"/>
      <c r="S69" s="610"/>
      <c r="T69" s="757"/>
      <c r="U69" s="611"/>
      <c r="V69" s="757"/>
      <c r="W69" s="611"/>
      <c r="X69" s="757"/>
      <c r="Y69" s="611"/>
      <c r="Z69" s="264" t="s">
        <v>33</v>
      </c>
      <c r="AA69" s="614"/>
      <c r="AB69" s="264" t="s">
        <v>33</v>
      </c>
      <c r="AC69" s="615"/>
    </row>
    <row r="70" spans="1:29" ht="15.75" x14ac:dyDescent="0.25">
      <c r="A70" s="617"/>
      <c r="B70" s="751"/>
      <c r="C70" s="618"/>
      <c r="D70" s="619"/>
      <c r="E70" s="619"/>
      <c r="F70" s="620"/>
      <c r="G70" s="621"/>
      <c r="H70" s="621"/>
      <c r="I70" s="622"/>
      <c r="J70" s="622"/>
      <c r="K70" s="622"/>
      <c r="L70" s="622"/>
      <c r="M70" s="623"/>
      <c r="N70" s="621"/>
      <c r="O70" s="621"/>
      <c r="P70" s="624" t="s">
        <v>34</v>
      </c>
      <c r="Q70" s="624" t="s">
        <v>34</v>
      </c>
      <c r="R70" s="623"/>
      <c r="S70" s="622"/>
      <c r="T70" s="623"/>
      <c r="U70" s="623"/>
      <c r="V70" s="623"/>
      <c r="W70" s="623"/>
      <c r="X70" s="622"/>
      <c r="Y70" s="623"/>
      <c r="Z70" s="622"/>
      <c r="AA70" s="622"/>
      <c r="AB70" s="622"/>
      <c r="AC70" s="625"/>
    </row>
    <row r="71" spans="1:29" ht="18" x14ac:dyDescent="0.25">
      <c r="A71" s="627"/>
      <c r="B71" s="751"/>
      <c r="C71" s="628"/>
      <c r="D71" s="96" t="s">
        <v>66</v>
      </c>
      <c r="E71" s="599"/>
      <c r="F71" s="300"/>
      <c r="G71" s="300"/>
      <c r="H71" s="307"/>
      <c r="I71" s="301"/>
      <c r="J71" s="313"/>
      <c r="K71" s="302"/>
      <c r="L71" s="303" t="s">
        <v>34</v>
      </c>
      <c r="M71" s="304"/>
      <c r="N71" s="308"/>
      <c r="O71" s="301"/>
      <c r="P71" s="308"/>
      <c r="Q71" s="309"/>
      <c r="R71" s="305" t="str">
        <f t="shared" ref="R71" si="6">IF(P71&lt;=0.1*N71,"0K","NON AMMISSIBILE")</f>
        <v>0K</v>
      </c>
      <c r="S71" s="306"/>
      <c r="T71" s="310">
        <f t="shared" ref="T71" si="7">P71+N71</f>
        <v>0</v>
      </c>
      <c r="U71" s="304"/>
      <c r="V71" s="308"/>
      <c r="W71" s="304"/>
      <c r="X71" s="310">
        <f>T71+V71</f>
        <v>0</v>
      </c>
      <c r="Y71" s="304"/>
      <c r="Z71" s="311"/>
      <c r="AA71" s="312"/>
      <c r="AB71" s="311"/>
      <c r="AC71" s="629"/>
    </row>
    <row r="72" spans="1:29" ht="18" x14ac:dyDescent="0.25">
      <c r="A72" s="627"/>
      <c r="B72" s="751"/>
      <c r="C72" s="628"/>
      <c r="D72" s="96" t="s">
        <v>67</v>
      </c>
      <c r="E72" s="599"/>
      <c r="F72" s="300"/>
      <c r="G72" s="300"/>
      <c r="H72" s="307"/>
      <c r="I72" s="301"/>
      <c r="J72" s="313"/>
      <c r="K72" s="302"/>
      <c r="L72" s="303" t="s">
        <v>34</v>
      </c>
      <c r="M72" s="304"/>
      <c r="N72" s="308"/>
      <c r="O72" s="301"/>
      <c r="P72" s="308"/>
      <c r="Q72" s="309"/>
      <c r="R72" s="305" t="str">
        <f t="shared" ref="R72:R83" si="8">IF(P72&lt;=0.1*N72,"0K","NON AMMISSIBILE")</f>
        <v>0K</v>
      </c>
      <c r="S72" s="306"/>
      <c r="T72" s="310">
        <f t="shared" ref="T72:T83" si="9">P72+N72</f>
        <v>0</v>
      </c>
      <c r="U72" s="304"/>
      <c r="V72" s="308"/>
      <c r="W72" s="304"/>
      <c r="X72" s="310">
        <f t="shared" ref="X72:X83" si="10">T72+V72</f>
        <v>0</v>
      </c>
      <c r="Y72" s="304"/>
      <c r="Z72" s="311"/>
      <c r="AA72" s="312"/>
      <c r="AB72" s="311"/>
      <c r="AC72" s="629"/>
    </row>
    <row r="73" spans="1:29" ht="18" x14ac:dyDescent="0.25">
      <c r="A73" s="627"/>
      <c r="B73" s="751"/>
      <c r="C73" s="628"/>
      <c r="D73" s="96" t="s">
        <v>68</v>
      </c>
      <c r="E73" s="599"/>
      <c r="F73" s="300"/>
      <c r="G73" s="300"/>
      <c r="H73" s="307"/>
      <c r="I73" s="301"/>
      <c r="J73" s="313"/>
      <c r="K73" s="302"/>
      <c r="L73" s="303" t="s">
        <v>34</v>
      </c>
      <c r="M73" s="304"/>
      <c r="N73" s="308"/>
      <c r="O73" s="301"/>
      <c r="P73" s="308"/>
      <c r="Q73" s="309"/>
      <c r="R73" s="305" t="str">
        <f t="shared" si="8"/>
        <v>0K</v>
      </c>
      <c r="S73" s="306"/>
      <c r="T73" s="310">
        <f t="shared" si="9"/>
        <v>0</v>
      </c>
      <c r="U73" s="304"/>
      <c r="V73" s="308"/>
      <c r="W73" s="304"/>
      <c r="X73" s="310">
        <f t="shared" si="10"/>
        <v>0</v>
      </c>
      <c r="Y73" s="304"/>
      <c r="Z73" s="311"/>
      <c r="AA73" s="312"/>
      <c r="AB73" s="311"/>
      <c r="AC73" s="629"/>
    </row>
    <row r="74" spans="1:29" ht="18" x14ac:dyDescent="0.25">
      <c r="A74" s="627"/>
      <c r="B74" s="751"/>
      <c r="C74" s="628"/>
      <c r="D74" s="96" t="s">
        <v>69</v>
      </c>
      <c r="E74" s="599"/>
      <c r="F74" s="300"/>
      <c r="G74" s="300"/>
      <c r="H74" s="307"/>
      <c r="I74" s="301"/>
      <c r="J74" s="313"/>
      <c r="K74" s="302"/>
      <c r="L74" s="303" t="s">
        <v>34</v>
      </c>
      <c r="M74" s="304"/>
      <c r="N74" s="308"/>
      <c r="O74" s="301"/>
      <c r="P74" s="308"/>
      <c r="Q74" s="309"/>
      <c r="R74" s="305" t="str">
        <f t="shared" si="8"/>
        <v>0K</v>
      </c>
      <c r="S74" s="306"/>
      <c r="T74" s="310">
        <f t="shared" si="9"/>
        <v>0</v>
      </c>
      <c r="U74" s="304"/>
      <c r="V74" s="308"/>
      <c r="W74" s="304"/>
      <c r="X74" s="310">
        <f t="shared" si="10"/>
        <v>0</v>
      </c>
      <c r="Y74" s="304"/>
      <c r="Z74" s="311"/>
      <c r="AA74" s="312"/>
      <c r="AB74" s="311"/>
      <c r="AC74" s="629"/>
    </row>
    <row r="75" spans="1:29" ht="18" x14ac:dyDescent="0.25">
      <c r="A75" s="627"/>
      <c r="B75" s="751"/>
      <c r="C75" s="628"/>
      <c r="D75" s="96" t="s">
        <v>70</v>
      </c>
      <c r="E75" s="599"/>
      <c r="F75" s="300"/>
      <c r="G75" s="300"/>
      <c r="H75" s="307"/>
      <c r="I75" s="301"/>
      <c r="J75" s="313"/>
      <c r="K75" s="302"/>
      <c r="L75" s="303" t="s">
        <v>34</v>
      </c>
      <c r="M75" s="304"/>
      <c r="N75" s="308"/>
      <c r="O75" s="301"/>
      <c r="P75" s="308"/>
      <c r="Q75" s="309"/>
      <c r="R75" s="305" t="str">
        <f t="shared" si="8"/>
        <v>0K</v>
      </c>
      <c r="S75" s="306"/>
      <c r="T75" s="310">
        <f t="shared" si="9"/>
        <v>0</v>
      </c>
      <c r="U75" s="304"/>
      <c r="V75" s="308"/>
      <c r="W75" s="304"/>
      <c r="X75" s="310">
        <f t="shared" si="10"/>
        <v>0</v>
      </c>
      <c r="Y75" s="304"/>
      <c r="Z75" s="311"/>
      <c r="AA75" s="312"/>
      <c r="AB75" s="311"/>
      <c r="AC75" s="629"/>
    </row>
    <row r="76" spans="1:29" ht="18" x14ac:dyDescent="0.25">
      <c r="A76" s="627"/>
      <c r="B76" s="751"/>
      <c r="C76" s="628"/>
      <c r="D76" s="96" t="s">
        <v>71</v>
      </c>
      <c r="E76" s="599"/>
      <c r="F76" s="300"/>
      <c r="G76" s="300"/>
      <c r="H76" s="307"/>
      <c r="I76" s="301"/>
      <c r="J76" s="313"/>
      <c r="K76" s="302"/>
      <c r="L76" s="303" t="s">
        <v>34</v>
      </c>
      <c r="M76" s="304"/>
      <c r="N76" s="308"/>
      <c r="O76" s="301"/>
      <c r="P76" s="308"/>
      <c r="Q76" s="309"/>
      <c r="R76" s="305" t="str">
        <f t="shared" si="8"/>
        <v>0K</v>
      </c>
      <c r="S76" s="306"/>
      <c r="T76" s="310">
        <f t="shared" si="9"/>
        <v>0</v>
      </c>
      <c r="U76" s="304"/>
      <c r="V76" s="308"/>
      <c r="W76" s="304"/>
      <c r="X76" s="310">
        <f t="shared" si="10"/>
        <v>0</v>
      </c>
      <c r="Y76" s="304"/>
      <c r="Z76" s="311"/>
      <c r="AA76" s="312"/>
      <c r="AB76" s="311"/>
      <c r="AC76" s="629"/>
    </row>
    <row r="77" spans="1:29" ht="18" x14ac:dyDescent="0.25">
      <c r="A77" s="627"/>
      <c r="B77" s="751"/>
      <c r="C77" s="628"/>
      <c r="D77" s="96" t="s">
        <v>72</v>
      </c>
      <c r="E77" s="599"/>
      <c r="F77" s="300"/>
      <c r="G77" s="300"/>
      <c r="H77" s="307"/>
      <c r="I77" s="301"/>
      <c r="J77" s="313"/>
      <c r="K77" s="302"/>
      <c r="L77" s="303" t="s">
        <v>34</v>
      </c>
      <c r="M77" s="304"/>
      <c r="N77" s="308"/>
      <c r="O77" s="301"/>
      <c r="P77" s="308"/>
      <c r="Q77" s="309"/>
      <c r="R77" s="305" t="str">
        <f t="shared" si="8"/>
        <v>0K</v>
      </c>
      <c r="S77" s="306"/>
      <c r="T77" s="310">
        <f t="shared" si="9"/>
        <v>0</v>
      </c>
      <c r="U77" s="304"/>
      <c r="V77" s="308"/>
      <c r="W77" s="304"/>
      <c r="X77" s="310">
        <f t="shared" si="10"/>
        <v>0</v>
      </c>
      <c r="Y77" s="304"/>
      <c r="Z77" s="311"/>
      <c r="AA77" s="312"/>
      <c r="AB77" s="311"/>
      <c r="AC77" s="629"/>
    </row>
    <row r="78" spans="1:29" ht="18" x14ac:dyDescent="0.25">
      <c r="A78" s="627"/>
      <c r="B78" s="751"/>
      <c r="C78" s="628"/>
      <c r="D78" s="96" t="s">
        <v>73</v>
      </c>
      <c r="E78" s="599"/>
      <c r="F78" s="300"/>
      <c r="G78" s="300"/>
      <c r="H78" s="307"/>
      <c r="I78" s="301"/>
      <c r="J78" s="313"/>
      <c r="K78" s="302"/>
      <c r="L78" s="303" t="s">
        <v>34</v>
      </c>
      <c r="M78" s="304"/>
      <c r="N78" s="308"/>
      <c r="O78" s="301"/>
      <c r="P78" s="308"/>
      <c r="Q78" s="309"/>
      <c r="R78" s="305" t="str">
        <f t="shared" si="8"/>
        <v>0K</v>
      </c>
      <c r="S78" s="306"/>
      <c r="T78" s="310">
        <f t="shared" si="9"/>
        <v>0</v>
      </c>
      <c r="U78" s="304"/>
      <c r="V78" s="308"/>
      <c r="W78" s="304"/>
      <c r="X78" s="310">
        <f t="shared" si="10"/>
        <v>0</v>
      </c>
      <c r="Y78" s="304"/>
      <c r="Z78" s="311"/>
      <c r="AA78" s="312"/>
      <c r="AB78" s="311"/>
      <c r="AC78" s="629"/>
    </row>
    <row r="79" spans="1:29" ht="18" x14ac:dyDescent="0.25">
      <c r="A79" s="627"/>
      <c r="B79" s="751"/>
      <c r="C79" s="628"/>
      <c r="D79" s="96" t="s">
        <v>74</v>
      </c>
      <c r="E79" s="599"/>
      <c r="F79" s="300"/>
      <c r="G79" s="300"/>
      <c r="H79" s="307"/>
      <c r="I79" s="301"/>
      <c r="J79" s="313"/>
      <c r="K79" s="302"/>
      <c r="L79" s="303" t="s">
        <v>34</v>
      </c>
      <c r="M79" s="304"/>
      <c r="N79" s="308"/>
      <c r="O79" s="301"/>
      <c r="P79" s="308"/>
      <c r="Q79" s="309"/>
      <c r="R79" s="305" t="str">
        <f t="shared" si="8"/>
        <v>0K</v>
      </c>
      <c r="S79" s="306"/>
      <c r="T79" s="310">
        <f t="shared" si="9"/>
        <v>0</v>
      </c>
      <c r="U79" s="304"/>
      <c r="V79" s="308"/>
      <c r="W79" s="304"/>
      <c r="X79" s="310">
        <f t="shared" si="10"/>
        <v>0</v>
      </c>
      <c r="Y79" s="304"/>
      <c r="Z79" s="311"/>
      <c r="AA79" s="312"/>
      <c r="AB79" s="311"/>
      <c r="AC79" s="629"/>
    </row>
    <row r="80" spans="1:29" ht="18" x14ac:dyDescent="0.25">
      <c r="A80" s="627"/>
      <c r="B80" s="751"/>
      <c r="C80" s="628"/>
      <c r="D80" s="96" t="s">
        <v>75</v>
      </c>
      <c r="E80" s="599"/>
      <c r="F80" s="300"/>
      <c r="G80" s="300"/>
      <c r="H80" s="307"/>
      <c r="I80" s="301"/>
      <c r="J80" s="313"/>
      <c r="K80" s="302"/>
      <c r="L80" s="303" t="s">
        <v>34</v>
      </c>
      <c r="M80" s="304"/>
      <c r="N80" s="308"/>
      <c r="O80" s="301"/>
      <c r="P80" s="308"/>
      <c r="Q80" s="309"/>
      <c r="R80" s="305" t="str">
        <f t="shared" si="8"/>
        <v>0K</v>
      </c>
      <c r="S80" s="306"/>
      <c r="T80" s="310">
        <f t="shared" si="9"/>
        <v>0</v>
      </c>
      <c r="U80" s="304"/>
      <c r="V80" s="308"/>
      <c r="W80" s="304"/>
      <c r="X80" s="310">
        <f t="shared" si="10"/>
        <v>0</v>
      </c>
      <c r="Y80" s="304"/>
      <c r="Z80" s="311"/>
      <c r="AA80" s="312"/>
      <c r="AB80" s="311"/>
      <c r="AC80" s="629"/>
    </row>
    <row r="81" spans="1:29" ht="18" x14ac:dyDescent="0.25">
      <c r="A81" s="627"/>
      <c r="B81" s="751"/>
      <c r="C81" s="628"/>
      <c r="D81" s="96" t="s">
        <v>76</v>
      </c>
      <c r="E81" s="599"/>
      <c r="F81" s="300"/>
      <c r="G81" s="300"/>
      <c r="H81" s="307"/>
      <c r="I81" s="301"/>
      <c r="J81" s="313"/>
      <c r="K81" s="302"/>
      <c r="L81" s="303" t="s">
        <v>34</v>
      </c>
      <c r="M81" s="304"/>
      <c r="N81" s="308"/>
      <c r="O81" s="301"/>
      <c r="P81" s="308"/>
      <c r="Q81" s="309"/>
      <c r="R81" s="305" t="str">
        <f t="shared" si="8"/>
        <v>0K</v>
      </c>
      <c r="S81" s="306"/>
      <c r="T81" s="310">
        <f t="shared" si="9"/>
        <v>0</v>
      </c>
      <c r="U81" s="304"/>
      <c r="V81" s="308"/>
      <c r="W81" s="304"/>
      <c r="X81" s="310">
        <f t="shared" si="10"/>
        <v>0</v>
      </c>
      <c r="Y81" s="304"/>
      <c r="Z81" s="311"/>
      <c r="AA81" s="312"/>
      <c r="AB81" s="311"/>
      <c r="AC81" s="629"/>
    </row>
    <row r="82" spans="1:29" ht="18" x14ac:dyDescent="0.25">
      <c r="A82" s="627"/>
      <c r="B82" s="751"/>
      <c r="C82" s="628"/>
      <c r="D82" s="96" t="s">
        <v>77</v>
      </c>
      <c r="E82" s="599"/>
      <c r="F82" s="300"/>
      <c r="G82" s="300"/>
      <c r="H82" s="307"/>
      <c r="I82" s="301"/>
      <c r="J82" s="313"/>
      <c r="K82" s="302"/>
      <c r="L82" s="303" t="s">
        <v>34</v>
      </c>
      <c r="M82" s="304"/>
      <c r="N82" s="308"/>
      <c r="O82" s="301"/>
      <c r="P82" s="308"/>
      <c r="Q82" s="309"/>
      <c r="R82" s="305" t="str">
        <f t="shared" si="8"/>
        <v>0K</v>
      </c>
      <c r="S82" s="306"/>
      <c r="T82" s="310">
        <f t="shared" si="9"/>
        <v>0</v>
      </c>
      <c r="U82" s="304"/>
      <c r="V82" s="308"/>
      <c r="W82" s="304"/>
      <c r="X82" s="310">
        <f t="shared" si="10"/>
        <v>0</v>
      </c>
      <c r="Y82" s="304"/>
      <c r="Z82" s="311"/>
      <c r="AA82" s="312"/>
      <c r="AB82" s="311"/>
      <c r="AC82" s="629"/>
    </row>
    <row r="83" spans="1:29" ht="18" customHeight="1" x14ac:dyDescent="0.25">
      <c r="A83" s="627"/>
      <c r="B83" s="751"/>
      <c r="C83" s="628"/>
      <c r="D83" s="96" t="s">
        <v>78</v>
      </c>
      <c r="E83" s="599"/>
      <c r="F83" s="300"/>
      <c r="G83" s="300"/>
      <c r="H83" s="307"/>
      <c r="I83" s="301"/>
      <c r="J83" s="313"/>
      <c r="K83" s="302"/>
      <c r="L83" s="303" t="s">
        <v>34</v>
      </c>
      <c r="M83" s="304"/>
      <c r="N83" s="308"/>
      <c r="O83" s="301"/>
      <c r="P83" s="308"/>
      <c r="Q83" s="309"/>
      <c r="R83" s="305" t="str">
        <f t="shared" si="8"/>
        <v>0K</v>
      </c>
      <c r="S83" s="306"/>
      <c r="T83" s="310">
        <f t="shared" si="9"/>
        <v>0</v>
      </c>
      <c r="U83" s="304"/>
      <c r="V83" s="308"/>
      <c r="W83" s="304"/>
      <c r="X83" s="310">
        <f t="shared" si="10"/>
        <v>0</v>
      </c>
      <c r="Y83" s="304"/>
      <c r="Z83" s="311"/>
      <c r="AA83" s="312"/>
      <c r="AB83" s="311"/>
      <c r="AC83" s="629"/>
    </row>
    <row r="84" spans="1:29" ht="18" customHeight="1" x14ac:dyDescent="0.25">
      <c r="A84" s="627"/>
      <c r="B84" s="751"/>
      <c r="C84" s="628"/>
      <c r="D84" s="96" t="s">
        <v>79</v>
      </c>
      <c r="E84" s="599"/>
      <c r="F84" s="300"/>
      <c r="G84" s="300"/>
      <c r="H84" s="307"/>
      <c r="I84" s="301"/>
      <c r="J84" s="313"/>
      <c r="K84" s="302"/>
      <c r="L84" s="303" t="s">
        <v>34</v>
      </c>
      <c r="M84" s="304"/>
      <c r="N84" s="308"/>
      <c r="O84" s="301"/>
      <c r="P84" s="308"/>
      <c r="Q84" s="309"/>
      <c r="R84" s="305" t="str">
        <f t="shared" ref="R84:R100" si="11">IF(P84&lt;=0.1*N84,"0K","NON AMMISSIBILE")</f>
        <v>0K</v>
      </c>
      <c r="S84" s="306"/>
      <c r="T84" s="310">
        <f t="shared" ref="T84:T100" si="12">P84+N84</f>
        <v>0</v>
      </c>
      <c r="U84" s="304"/>
      <c r="V84" s="308"/>
      <c r="W84" s="304"/>
      <c r="X84" s="310">
        <f t="shared" ref="X84:X100" si="13">T84+V84</f>
        <v>0</v>
      </c>
      <c r="Y84" s="304"/>
      <c r="Z84" s="311"/>
      <c r="AA84" s="312"/>
      <c r="AB84" s="311"/>
      <c r="AC84" s="629"/>
    </row>
    <row r="85" spans="1:29" ht="18" customHeight="1" x14ac:dyDescent="0.25">
      <c r="A85" s="627"/>
      <c r="B85" s="751"/>
      <c r="C85" s="628"/>
      <c r="D85" s="96" t="s">
        <v>80</v>
      </c>
      <c r="E85" s="599"/>
      <c r="F85" s="300"/>
      <c r="G85" s="300"/>
      <c r="H85" s="307"/>
      <c r="I85" s="301"/>
      <c r="J85" s="313"/>
      <c r="K85" s="302"/>
      <c r="L85" s="303" t="s">
        <v>34</v>
      </c>
      <c r="M85" s="304"/>
      <c r="N85" s="308"/>
      <c r="O85" s="301"/>
      <c r="P85" s="308"/>
      <c r="Q85" s="309"/>
      <c r="R85" s="305" t="str">
        <f t="shared" si="11"/>
        <v>0K</v>
      </c>
      <c r="S85" s="306"/>
      <c r="T85" s="310">
        <f t="shared" si="12"/>
        <v>0</v>
      </c>
      <c r="U85" s="304"/>
      <c r="V85" s="308"/>
      <c r="W85" s="304"/>
      <c r="X85" s="310">
        <f t="shared" si="13"/>
        <v>0</v>
      </c>
      <c r="Y85" s="304"/>
      <c r="Z85" s="311"/>
      <c r="AA85" s="312"/>
      <c r="AB85" s="311"/>
      <c r="AC85" s="629"/>
    </row>
    <row r="86" spans="1:29" ht="18" customHeight="1" x14ac:dyDescent="0.25">
      <c r="A86" s="627"/>
      <c r="B86" s="751"/>
      <c r="C86" s="628"/>
      <c r="D86" s="96" t="s">
        <v>81</v>
      </c>
      <c r="E86" s="599"/>
      <c r="F86" s="300"/>
      <c r="G86" s="300"/>
      <c r="H86" s="307"/>
      <c r="I86" s="301"/>
      <c r="J86" s="313"/>
      <c r="K86" s="302"/>
      <c r="L86" s="303" t="s">
        <v>34</v>
      </c>
      <c r="M86" s="304"/>
      <c r="N86" s="308"/>
      <c r="O86" s="301"/>
      <c r="P86" s="308"/>
      <c r="Q86" s="309"/>
      <c r="R86" s="305" t="str">
        <f t="shared" si="11"/>
        <v>0K</v>
      </c>
      <c r="S86" s="306"/>
      <c r="T86" s="310">
        <f t="shared" si="12"/>
        <v>0</v>
      </c>
      <c r="U86" s="304"/>
      <c r="V86" s="308"/>
      <c r="W86" s="304"/>
      <c r="X86" s="310">
        <f t="shared" si="13"/>
        <v>0</v>
      </c>
      <c r="Y86" s="304"/>
      <c r="Z86" s="311"/>
      <c r="AA86" s="312"/>
      <c r="AB86" s="311"/>
      <c r="AC86" s="629"/>
    </row>
    <row r="87" spans="1:29" ht="18" customHeight="1" x14ac:dyDescent="0.25">
      <c r="A87" s="627"/>
      <c r="B87" s="751"/>
      <c r="C87" s="628"/>
      <c r="D87" s="96" t="s">
        <v>82</v>
      </c>
      <c r="E87" s="599"/>
      <c r="F87" s="300"/>
      <c r="G87" s="300"/>
      <c r="H87" s="307"/>
      <c r="I87" s="301"/>
      <c r="J87" s="313"/>
      <c r="K87" s="302"/>
      <c r="L87" s="303" t="s">
        <v>34</v>
      </c>
      <c r="M87" s="304"/>
      <c r="N87" s="308"/>
      <c r="O87" s="301"/>
      <c r="P87" s="308"/>
      <c r="Q87" s="309"/>
      <c r="R87" s="305" t="str">
        <f t="shared" si="11"/>
        <v>0K</v>
      </c>
      <c r="S87" s="306"/>
      <c r="T87" s="310">
        <f t="shared" si="12"/>
        <v>0</v>
      </c>
      <c r="U87" s="304"/>
      <c r="V87" s="308"/>
      <c r="W87" s="304"/>
      <c r="X87" s="310">
        <f t="shared" si="13"/>
        <v>0</v>
      </c>
      <c r="Y87" s="304"/>
      <c r="Z87" s="311"/>
      <c r="AA87" s="312"/>
      <c r="AB87" s="311"/>
      <c r="AC87" s="629"/>
    </row>
    <row r="88" spans="1:29" ht="18" customHeight="1" x14ac:dyDescent="0.25">
      <c r="A88" s="627"/>
      <c r="B88" s="751"/>
      <c r="C88" s="628"/>
      <c r="D88" s="96" t="s">
        <v>83</v>
      </c>
      <c r="E88" s="599"/>
      <c r="F88" s="300"/>
      <c r="G88" s="300"/>
      <c r="H88" s="307"/>
      <c r="I88" s="301"/>
      <c r="J88" s="313"/>
      <c r="K88" s="302"/>
      <c r="L88" s="303" t="s">
        <v>34</v>
      </c>
      <c r="M88" s="304"/>
      <c r="N88" s="308"/>
      <c r="O88" s="301"/>
      <c r="P88" s="308"/>
      <c r="Q88" s="309"/>
      <c r="R88" s="305" t="str">
        <f t="shared" si="11"/>
        <v>0K</v>
      </c>
      <c r="S88" s="306"/>
      <c r="T88" s="310">
        <f t="shared" si="12"/>
        <v>0</v>
      </c>
      <c r="U88" s="304"/>
      <c r="V88" s="308"/>
      <c r="W88" s="304"/>
      <c r="X88" s="310">
        <f t="shared" si="13"/>
        <v>0</v>
      </c>
      <c r="Y88" s="304"/>
      <c r="Z88" s="311"/>
      <c r="AA88" s="312"/>
      <c r="AB88" s="311"/>
      <c r="AC88" s="629"/>
    </row>
    <row r="89" spans="1:29" ht="18" customHeight="1" x14ac:dyDescent="0.25">
      <c r="A89" s="627"/>
      <c r="B89" s="751"/>
      <c r="C89" s="628"/>
      <c r="D89" s="96" t="s">
        <v>84</v>
      </c>
      <c r="E89" s="599"/>
      <c r="F89" s="300"/>
      <c r="G89" s="300"/>
      <c r="H89" s="307"/>
      <c r="I89" s="301"/>
      <c r="J89" s="313"/>
      <c r="K89" s="302"/>
      <c r="L89" s="303" t="s">
        <v>34</v>
      </c>
      <c r="M89" s="304"/>
      <c r="N89" s="308"/>
      <c r="O89" s="301"/>
      <c r="P89" s="308"/>
      <c r="Q89" s="309"/>
      <c r="R89" s="305" t="str">
        <f t="shared" si="11"/>
        <v>0K</v>
      </c>
      <c r="S89" s="306"/>
      <c r="T89" s="310">
        <f t="shared" si="12"/>
        <v>0</v>
      </c>
      <c r="U89" s="304"/>
      <c r="V89" s="308"/>
      <c r="W89" s="304"/>
      <c r="X89" s="310">
        <f t="shared" si="13"/>
        <v>0</v>
      </c>
      <c r="Y89" s="304"/>
      <c r="Z89" s="311"/>
      <c r="AA89" s="312"/>
      <c r="AB89" s="311"/>
      <c r="AC89" s="629"/>
    </row>
    <row r="90" spans="1:29" ht="18" customHeight="1" x14ac:dyDescent="0.25">
      <c r="A90" s="627"/>
      <c r="B90" s="751"/>
      <c r="C90" s="628"/>
      <c r="D90" s="96" t="s">
        <v>85</v>
      </c>
      <c r="E90" s="599"/>
      <c r="F90" s="300"/>
      <c r="G90" s="300"/>
      <c r="H90" s="307"/>
      <c r="I90" s="301"/>
      <c r="J90" s="313"/>
      <c r="K90" s="302"/>
      <c r="L90" s="303" t="s">
        <v>34</v>
      </c>
      <c r="M90" s="304"/>
      <c r="N90" s="308"/>
      <c r="O90" s="301"/>
      <c r="P90" s="308"/>
      <c r="Q90" s="309"/>
      <c r="R90" s="305" t="str">
        <f t="shared" si="11"/>
        <v>0K</v>
      </c>
      <c r="S90" s="306"/>
      <c r="T90" s="310">
        <f t="shared" si="12"/>
        <v>0</v>
      </c>
      <c r="U90" s="304"/>
      <c r="V90" s="308"/>
      <c r="W90" s="304"/>
      <c r="X90" s="310">
        <f t="shared" si="13"/>
        <v>0</v>
      </c>
      <c r="Y90" s="304"/>
      <c r="Z90" s="311"/>
      <c r="AA90" s="312"/>
      <c r="AB90" s="311"/>
      <c r="AC90" s="629"/>
    </row>
    <row r="91" spans="1:29" ht="18" customHeight="1" x14ac:dyDescent="0.25">
      <c r="A91" s="627"/>
      <c r="B91" s="751"/>
      <c r="C91" s="628"/>
      <c r="D91" s="96" t="s">
        <v>441</v>
      </c>
      <c r="E91" s="599"/>
      <c r="F91" s="300"/>
      <c r="G91" s="300"/>
      <c r="H91" s="307"/>
      <c r="I91" s="301"/>
      <c r="J91" s="313"/>
      <c r="K91" s="302"/>
      <c r="L91" s="303" t="s">
        <v>34</v>
      </c>
      <c r="M91" s="304"/>
      <c r="N91" s="308"/>
      <c r="O91" s="301"/>
      <c r="P91" s="308"/>
      <c r="Q91" s="309"/>
      <c r="R91" s="305" t="str">
        <f t="shared" si="11"/>
        <v>0K</v>
      </c>
      <c r="S91" s="306"/>
      <c r="T91" s="310">
        <f t="shared" si="12"/>
        <v>0</v>
      </c>
      <c r="U91" s="304"/>
      <c r="V91" s="308"/>
      <c r="W91" s="304"/>
      <c r="X91" s="310">
        <f t="shared" si="13"/>
        <v>0</v>
      </c>
      <c r="Y91" s="304"/>
      <c r="Z91" s="311"/>
      <c r="AA91" s="312"/>
      <c r="AB91" s="311"/>
      <c r="AC91" s="629"/>
    </row>
    <row r="92" spans="1:29" ht="18" customHeight="1" x14ac:dyDescent="0.25">
      <c r="A92" s="627"/>
      <c r="B92" s="751"/>
      <c r="C92" s="628"/>
      <c r="D92" s="96" t="s">
        <v>442</v>
      </c>
      <c r="E92" s="599"/>
      <c r="F92" s="300"/>
      <c r="G92" s="300"/>
      <c r="H92" s="307"/>
      <c r="I92" s="301"/>
      <c r="J92" s="313"/>
      <c r="K92" s="302"/>
      <c r="L92" s="303" t="s">
        <v>34</v>
      </c>
      <c r="M92" s="304"/>
      <c r="N92" s="308"/>
      <c r="O92" s="301"/>
      <c r="P92" s="308"/>
      <c r="Q92" s="309"/>
      <c r="R92" s="305" t="str">
        <f t="shared" si="11"/>
        <v>0K</v>
      </c>
      <c r="S92" s="306"/>
      <c r="T92" s="310">
        <f t="shared" si="12"/>
        <v>0</v>
      </c>
      <c r="U92" s="304"/>
      <c r="V92" s="308"/>
      <c r="W92" s="304"/>
      <c r="X92" s="310">
        <f t="shared" si="13"/>
        <v>0</v>
      </c>
      <c r="Y92" s="304"/>
      <c r="Z92" s="311"/>
      <c r="AA92" s="312"/>
      <c r="AB92" s="311"/>
      <c r="AC92" s="629"/>
    </row>
    <row r="93" spans="1:29" ht="18" customHeight="1" x14ac:dyDescent="0.25">
      <c r="A93" s="627"/>
      <c r="B93" s="751"/>
      <c r="C93" s="628"/>
      <c r="D93" s="96" t="s">
        <v>443</v>
      </c>
      <c r="E93" s="599"/>
      <c r="F93" s="300"/>
      <c r="G93" s="300"/>
      <c r="H93" s="307"/>
      <c r="I93" s="301"/>
      <c r="J93" s="313"/>
      <c r="K93" s="302"/>
      <c r="L93" s="303" t="s">
        <v>34</v>
      </c>
      <c r="M93" s="304"/>
      <c r="N93" s="308"/>
      <c r="O93" s="301"/>
      <c r="P93" s="308"/>
      <c r="Q93" s="309"/>
      <c r="R93" s="305" t="str">
        <f t="shared" si="11"/>
        <v>0K</v>
      </c>
      <c r="S93" s="306"/>
      <c r="T93" s="310">
        <f t="shared" si="12"/>
        <v>0</v>
      </c>
      <c r="U93" s="304"/>
      <c r="V93" s="308"/>
      <c r="W93" s="304"/>
      <c r="X93" s="310">
        <f t="shared" si="13"/>
        <v>0</v>
      </c>
      <c r="Y93" s="304"/>
      <c r="Z93" s="311"/>
      <c r="AA93" s="312"/>
      <c r="AB93" s="311"/>
      <c r="AC93" s="629"/>
    </row>
    <row r="94" spans="1:29" ht="18" customHeight="1" x14ac:dyDescent="0.25">
      <c r="A94" s="627"/>
      <c r="B94" s="751"/>
      <c r="C94" s="628"/>
      <c r="D94" s="96" t="s">
        <v>444</v>
      </c>
      <c r="E94" s="599"/>
      <c r="F94" s="300"/>
      <c r="G94" s="300"/>
      <c r="H94" s="307"/>
      <c r="I94" s="301"/>
      <c r="J94" s="313"/>
      <c r="K94" s="302"/>
      <c r="L94" s="303" t="s">
        <v>34</v>
      </c>
      <c r="M94" s="304"/>
      <c r="N94" s="308"/>
      <c r="O94" s="301"/>
      <c r="P94" s="308"/>
      <c r="Q94" s="309"/>
      <c r="R94" s="305" t="str">
        <f t="shared" si="11"/>
        <v>0K</v>
      </c>
      <c r="S94" s="306"/>
      <c r="T94" s="310">
        <f t="shared" si="12"/>
        <v>0</v>
      </c>
      <c r="U94" s="304"/>
      <c r="V94" s="308"/>
      <c r="W94" s="304"/>
      <c r="X94" s="310">
        <f t="shared" si="13"/>
        <v>0</v>
      </c>
      <c r="Y94" s="304"/>
      <c r="Z94" s="311"/>
      <c r="AA94" s="312"/>
      <c r="AB94" s="311"/>
      <c r="AC94" s="629"/>
    </row>
    <row r="95" spans="1:29" ht="18" customHeight="1" x14ac:dyDescent="0.25">
      <c r="A95" s="627"/>
      <c r="B95" s="751"/>
      <c r="C95" s="628"/>
      <c r="D95" s="96" t="s">
        <v>445</v>
      </c>
      <c r="E95" s="599"/>
      <c r="F95" s="300"/>
      <c r="G95" s="300"/>
      <c r="H95" s="307"/>
      <c r="I95" s="301"/>
      <c r="J95" s="313"/>
      <c r="K95" s="302"/>
      <c r="L95" s="303" t="s">
        <v>34</v>
      </c>
      <c r="M95" s="304"/>
      <c r="N95" s="308"/>
      <c r="O95" s="301"/>
      <c r="P95" s="308"/>
      <c r="Q95" s="309"/>
      <c r="R95" s="305" t="str">
        <f t="shared" si="11"/>
        <v>0K</v>
      </c>
      <c r="S95" s="306"/>
      <c r="T95" s="310">
        <f t="shared" si="12"/>
        <v>0</v>
      </c>
      <c r="U95" s="304"/>
      <c r="V95" s="308"/>
      <c r="W95" s="304"/>
      <c r="X95" s="310">
        <f t="shared" si="13"/>
        <v>0</v>
      </c>
      <c r="Y95" s="304"/>
      <c r="Z95" s="311"/>
      <c r="AA95" s="312"/>
      <c r="AB95" s="311"/>
      <c r="AC95" s="629"/>
    </row>
    <row r="96" spans="1:29" ht="18" customHeight="1" x14ac:dyDescent="0.25">
      <c r="A96" s="627"/>
      <c r="B96" s="751"/>
      <c r="C96" s="628"/>
      <c r="D96" s="96" t="s">
        <v>446</v>
      </c>
      <c r="E96" s="599"/>
      <c r="F96" s="300"/>
      <c r="G96" s="300"/>
      <c r="H96" s="307"/>
      <c r="I96" s="301"/>
      <c r="J96" s="313"/>
      <c r="K96" s="302"/>
      <c r="L96" s="303" t="s">
        <v>34</v>
      </c>
      <c r="M96" s="304"/>
      <c r="N96" s="308"/>
      <c r="O96" s="301"/>
      <c r="P96" s="308"/>
      <c r="Q96" s="309"/>
      <c r="R96" s="305" t="str">
        <f t="shared" si="11"/>
        <v>0K</v>
      </c>
      <c r="S96" s="306"/>
      <c r="T96" s="310">
        <f t="shared" si="12"/>
        <v>0</v>
      </c>
      <c r="U96" s="304"/>
      <c r="V96" s="308"/>
      <c r="W96" s="304"/>
      <c r="X96" s="310">
        <f t="shared" si="13"/>
        <v>0</v>
      </c>
      <c r="Y96" s="304"/>
      <c r="Z96" s="311"/>
      <c r="AA96" s="312"/>
      <c r="AB96" s="311"/>
      <c r="AC96" s="629"/>
    </row>
    <row r="97" spans="1:29" ht="18" customHeight="1" x14ac:dyDescent="0.25">
      <c r="A97" s="627"/>
      <c r="B97" s="751"/>
      <c r="C97" s="628"/>
      <c r="D97" s="96" t="s">
        <v>447</v>
      </c>
      <c r="E97" s="599"/>
      <c r="F97" s="300"/>
      <c r="G97" s="300"/>
      <c r="H97" s="307"/>
      <c r="I97" s="301"/>
      <c r="J97" s="313"/>
      <c r="K97" s="302"/>
      <c r="L97" s="303" t="s">
        <v>34</v>
      </c>
      <c r="M97" s="304"/>
      <c r="N97" s="308"/>
      <c r="O97" s="301"/>
      <c r="P97" s="308"/>
      <c r="Q97" s="309"/>
      <c r="R97" s="305" t="str">
        <f t="shared" si="11"/>
        <v>0K</v>
      </c>
      <c r="S97" s="306"/>
      <c r="T97" s="310">
        <f t="shared" si="12"/>
        <v>0</v>
      </c>
      <c r="U97" s="304"/>
      <c r="V97" s="308"/>
      <c r="W97" s="304"/>
      <c r="X97" s="310">
        <f t="shared" si="13"/>
        <v>0</v>
      </c>
      <c r="Y97" s="304"/>
      <c r="Z97" s="311"/>
      <c r="AA97" s="312"/>
      <c r="AB97" s="311"/>
      <c r="AC97" s="629"/>
    </row>
    <row r="98" spans="1:29" ht="18" customHeight="1" x14ac:dyDescent="0.25">
      <c r="A98" s="627"/>
      <c r="B98" s="751"/>
      <c r="C98" s="628"/>
      <c r="D98" s="96" t="s">
        <v>448</v>
      </c>
      <c r="E98" s="599"/>
      <c r="F98" s="300"/>
      <c r="G98" s="300"/>
      <c r="H98" s="307"/>
      <c r="I98" s="301"/>
      <c r="J98" s="313"/>
      <c r="K98" s="302"/>
      <c r="L98" s="303" t="s">
        <v>34</v>
      </c>
      <c r="M98" s="304"/>
      <c r="N98" s="308"/>
      <c r="O98" s="301"/>
      <c r="P98" s="308"/>
      <c r="Q98" s="309"/>
      <c r="R98" s="305" t="str">
        <f t="shared" si="11"/>
        <v>0K</v>
      </c>
      <c r="S98" s="306"/>
      <c r="T98" s="310">
        <f t="shared" si="12"/>
        <v>0</v>
      </c>
      <c r="U98" s="304"/>
      <c r="V98" s="308"/>
      <c r="W98" s="304"/>
      <c r="X98" s="310">
        <f t="shared" si="13"/>
        <v>0</v>
      </c>
      <c r="Y98" s="304"/>
      <c r="Z98" s="311"/>
      <c r="AA98" s="312"/>
      <c r="AB98" s="311"/>
      <c r="AC98" s="629"/>
    </row>
    <row r="99" spans="1:29" ht="18" customHeight="1" x14ac:dyDescent="0.25">
      <c r="A99" s="627"/>
      <c r="B99" s="751"/>
      <c r="C99" s="628"/>
      <c r="D99" s="96" t="s">
        <v>449</v>
      </c>
      <c r="E99" s="599"/>
      <c r="F99" s="300"/>
      <c r="G99" s="300"/>
      <c r="H99" s="307"/>
      <c r="I99" s="301"/>
      <c r="J99" s="313"/>
      <c r="K99" s="302"/>
      <c r="L99" s="303" t="s">
        <v>34</v>
      </c>
      <c r="M99" s="304"/>
      <c r="N99" s="308"/>
      <c r="O99" s="301"/>
      <c r="P99" s="308"/>
      <c r="Q99" s="309"/>
      <c r="R99" s="305" t="str">
        <f t="shared" si="11"/>
        <v>0K</v>
      </c>
      <c r="S99" s="306"/>
      <c r="T99" s="310">
        <f t="shared" si="12"/>
        <v>0</v>
      </c>
      <c r="U99" s="304"/>
      <c r="V99" s="308"/>
      <c r="W99" s="304"/>
      <c r="X99" s="310">
        <f t="shared" si="13"/>
        <v>0</v>
      </c>
      <c r="Y99" s="304"/>
      <c r="Z99" s="311"/>
      <c r="AA99" s="312"/>
      <c r="AB99" s="311"/>
      <c r="AC99" s="629"/>
    </row>
    <row r="100" spans="1:29" ht="18" customHeight="1" x14ac:dyDescent="0.25">
      <c r="A100" s="627"/>
      <c r="B100" s="751"/>
      <c r="C100" s="628"/>
      <c r="D100" s="96" t="s">
        <v>450</v>
      </c>
      <c r="E100" s="599"/>
      <c r="F100" s="300"/>
      <c r="G100" s="300"/>
      <c r="H100" s="307"/>
      <c r="I100" s="301"/>
      <c r="J100" s="313"/>
      <c r="K100" s="302"/>
      <c r="L100" s="303" t="s">
        <v>34</v>
      </c>
      <c r="M100" s="304"/>
      <c r="N100" s="308"/>
      <c r="O100" s="301"/>
      <c r="P100" s="308"/>
      <c r="Q100" s="309"/>
      <c r="R100" s="305" t="str">
        <f t="shared" si="11"/>
        <v>0K</v>
      </c>
      <c r="S100" s="306"/>
      <c r="T100" s="310">
        <f t="shared" si="12"/>
        <v>0</v>
      </c>
      <c r="U100" s="304"/>
      <c r="V100" s="308"/>
      <c r="W100" s="304"/>
      <c r="X100" s="310">
        <f t="shared" si="13"/>
        <v>0</v>
      </c>
      <c r="Y100" s="304"/>
      <c r="Z100" s="311"/>
      <c r="AA100" s="312"/>
      <c r="AB100" s="311"/>
      <c r="AC100" s="629"/>
    </row>
    <row r="101" spans="1:29" ht="18.75" customHeight="1" thickBot="1" x14ac:dyDescent="0.3">
      <c r="A101" s="627"/>
      <c r="B101" s="751"/>
      <c r="C101" s="628"/>
      <c r="D101" s="599"/>
      <c r="E101" s="599"/>
      <c r="F101" s="631"/>
      <c r="G101" s="632"/>
      <c r="H101" s="633"/>
      <c r="I101" s="634"/>
      <c r="J101" s="635"/>
      <c r="K101" s="635"/>
      <c r="L101" s="635"/>
      <c r="M101" s="636"/>
      <c r="N101" s="637"/>
      <c r="O101" s="634"/>
      <c r="P101" s="637"/>
      <c r="Q101" s="637"/>
      <c r="R101" s="636"/>
      <c r="S101" s="638"/>
      <c r="T101" s="639"/>
      <c r="U101" s="636"/>
      <c r="V101" s="639"/>
      <c r="W101" s="636"/>
      <c r="X101" s="640"/>
      <c r="Y101" s="636"/>
      <c r="Z101" s="641"/>
      <c r="AA101" s="641"/>
      <c r="AB101" s="641"/>
      <c r="AC101" s="629"/>
    </row>
    <row r="102" spans="1:29" ht="23.25" customHeight="1" thickBot="1" x14ac:dyDescent="0.3">
      <c r="A102" s="627"/>
      <c r="B102" s="751"/>
      <c r="C102" s="628"/>
      <c r="D102" s="599"/>
      <c r="E102" s="599"/>
      <c r="F102" s="715" t="s">
        <v>55</v>
      </c>
      <c r="G102" s="716"/>
      <c r="H102" s="716"/>
      <c r="I102" s="716"/>
      <c r="J102" s="716"/>
      <c r="K102" s="717"/>
      <c r="L102" s="266">
        <f>SUM(L71:L100)</f>
        <v>0</v>
      </c>
      <c r="M102" s="636"/>
      <c r="N102" s="265">
        <f>SUM(N71:N100)</f>
        <v>0</v>
      </c>
      <c r="O102" s="634"/>
      <c r="P102" s="265">
        <f>SUM(P71:P100)</f>
        <v>0</v>
      </c>
      <c r="Q102" s="265">
        <f>SUM(Q71:Q100)</f>
        <v>0</v>
      </c>
      <c r="R102" s="636"/>
      <c r="S102" s="638"/>
      <c r="T102" s="265">
        <f>SUM(T71:T100)</f>
        <v>0</v>
      </c>
      <c r="U102" s="636"/>
      <c r="V102" s="265">
        <f>SUM(V71:V100)</f>
        <v>0</v>
      </c>
      <c r="W102" s="636"/>
      <c r="X102" s="265">
        <f>SUM(X71:X100)</f>
        <v>0</v>
      </c>
      <c r="Y102" s="636"/>
      <c r="Z102" s="641"/>
      <c r="AA102" s="641"/>
      <c r="AB102" s="641"/>
      <c r="AC102" s="629"/>
    </row>
    <row r="103" spans="1:29" ht="19.5" customHeight="1" thickBot="1" x14ac:dyDescent="0.3">
      <c r="A103" s="642"/>
      <c r="B103" s="751"/>
      <c r="C103" s="643"/>
      <c r="D103" s="644"/>
      <c r="E103" s="644"/>
      <c r="F103" s="645"/>
      <c r="G103" s="76"/>
      <c r="H103" s="76" t="s">
        <v>34</v>
      </c>
      <c r="I103" s="76"/>
      <c r="J103" s="76"/>
      <c r="K103" s="76"/>
      <c r="L103" s="76"/>
      <c r="M103" s="646"/>
      <c r="N103" s="76" t="s">
        <v>34</v>
      </c>
      <c r="O103" s="76"/>
      <c r="P103" s="718" t="s">
        <v>34</v>
      </c>
      <c r="Q103" s="718"/>
      <c r="R103" s="646"/>
      <c r="S103" s="647"/>
      <c r="T103" s="646"/>
      <c r="U103" s="646"/>
      <c r="V103" s="646"/>
      <c r="W103" s="646"/>
      <c r="X103" s="647"/>
      <c r="Y103" s="646"/>
      <c r="Z103" s="647"/>
      <c r="AA103" s="647"/>
      <c r="AB103" s="647"/>
      <c r="AC103" s="648"/>
    </row>
    <row r="104" spans="1:29" ht="18.75" customHeight="1" thickBot="1" x14ac:dyDescent="0.3">
      <c r="A104" s="642"/>
      <c r="B104" s="751"/>
      <c r="C104" s="643"/>
      <c r="D104" s="644"/>
      <c r="E104" s="644"/>
      <c r="F104" s="719" t="s">
        <v>56</v>
      </c>
      <c r="G104" s="720"/>
      <c r="H104" s="720"/>
      <c r="I104" s="720"/>
      <c r="J104" s="720"/>
      <c r="K104" s="720"/>
      <c r="L104" s="720"/>
      <c r="M104" s="720"/>
      <c r="N104" s="720"/>
      <c r="O104" s="720"/>
      <c r="P104" s="720"/>
      <c r="Q104" s="721"/>
      <c r="R104" s="646"/>
      <c r="S104" s="647"/>
      <c r="T104" s="267">
        <f>VLOOKUP(G6,'dati scheda tecnica'!A4:R41,4,FALSE)</f>
        <v>6345506</v>
      </c>
      <c r="U104" s="646"/>
      <c r="V104" s="267">
        <f>VLOOKUP(G6,'dati scheda tecnica'!A4:R41,5,FALSE)</f>
        <v>6314494</v>
      </c>
      <c r="W104" s="646"/>
      <c r="X104" s="267">
        <f>T104+V104</f>
        <v>12660000</v>
      </c>
      <c r="Y104" s="646"/>
      <c r="Z104" s="647"/>
      <c r="AA104" s="647"/>
      <c r="AB104" s="647"/>
      <c r="AC104" s="648"/>
    </row>
    <row r="105" spans="1:29" ht="19.5" customHeight="1" thickBot="1" x14ac:dyDescent="0.3">
      <c r="A105" s="642"/>
      <c r="B105" s="751"/>
      <c r="C105" s="643"/>
      <c r="D105" s="666"/>
      <c r="E105" s="666"/>
      <c r="F105" s="645"/>
      <c r="G105" s="76"/>
      <c r="H105" s="76"/>
      <c r="I105" s="76"/>
      <c r="J105" s="76"/>
      <c r="K105" s="76"/>
      <c r="L105" s="76"/>
      <c r="M105" s="646"/>
      <c r="N105" s="76"/>
      <c r="O105" s="76"/>
      <c r="P105" s="646"/>
      <c r="Q105" s="646"/>
      <c r="R105" s="646"/>
      <c r="S105" s="647"/>
      <c r="T105" s="646"/>
      <c r="U105" s="646"/>
      <c r="V105" s="646"/>
      <c r="W105" s="646"/>
      <c r="X105" s="647"/>
      <c r="Y105" s="646"/>
      <c r="Z105" s="647"/>
      <c r="AA105" s="647"/>
      <c r="AB105" s="647"/>
      <c r="AC105" s="648"/>
    </row>
    <row r="106" spans="1:29" ht="36.75" customHeight="1" thickBot="1" x14ac:dyDescent="0.3">
      <c r="A106" s="642"/>
      <c r="B106" s="751"/>
      <c r="C106" s="643"/>
      <c r="D106" s="666"/>
      <c r="E106" s="666"/>
      <c r="F106" s="685" t="s">
        <v>57</v>
      </c>
      <c r="G106" s="686"/>
      <c r="H106" s="686"/>
      <c r="I106" s="686"/>
      <c r="J106" s="686"/>
      <c r="K106" s="686"/>
      <c r="L106" s="686"/>
      <c r="M106" s="686"/>
      <c r="N106" s="686"/>
      <c r="O106" s="686"/>
      <c r="P106" s="686"/>
      <c r="Q106" s="686"/>
      <c r="R106" s="687"/>
      <c r="S106" s="650"/>
      <c r="T106" s="268" t="s">
        <v>58</v>
      </c>
      <c r="U106" s="268"/>
      <c r="V106" s="286" t="s">
        <v>59</v>
      </c>
      <c r="W106" s="268"/>
      <c r="X106" s="269" t="s">
        <v>60</v>
      </c>
      <c r="Y106" s="646"/>
      <c r="Z106" s="647"/>
      <c r="AA106" s="647"/>
      <c r="AB106" s="647"/>
      <c r="AC106" s="648"/>
    </row>
    <row r="107" spans="1:29" ht="15" customHeight="1" x14ac:dyDescent="0.25">
      <c r="A107" s="418"/>
      <c r="B107" s="751"/>
      <c r="F107" s="688"/>
      <c r="G107" s="689"/>
      <c r="H107" s="689"/>
      <c r="I107" s="689"/>
      <c r="J107" s="689"/>
      <c r="K107" s="689"/>
      <c r="L107" s="689"/>
      <c r="M107" s="689"/>
      <c r="N107" s="689"/>
      <c r="O107" s="689"/>
      <c r="P107" s="689"/>
      <c r="Q107" s="689"/>
      <c r="R107" s="690"/>
      <c r="S107" s="270"/>
      <c r="T107" s="53" t="s">
        <v>61</v>
      </c>
      <c r="U107" s="77"/>
      <c r="V107" s="55" t="s">
        <v>62</v>
      </c>
      <c r="W107" s="77"/>
      <c r="X107" s="55" t="s">
        <v>62</v>
      </c>
      <c r="Y107" s="77"/>
      <c r="Z107" s="460"/>
      <c r="AA107" s="460"/>
      <c r="AB107" s="460"/>
      <c r="AC107" s="428"/>
    </row>
    <row r="108" spans="1:29" ht="18.75" customHeight="1" thickBot="1" x14ac:dyDescent="0.3">
      <c r="A108" s="418"/>
      <c r="B108" s="751"/>
      <c r="F108" s="691"/>
      <c r="G108" s="692"/>
      <c r="H108" s="692"/>
      <c r="I108" s="692"/>
      <c r="J108" s="692"/>
      <c r="K108" s="692"/>
      <c r="L108" s="692"/>
      <c r="M108" s="692"/>
      <c r="N108" s="692"/>
      <c r="O108" s="692"/>
      <c r="P108" s="692"/>
      <c r="Q108" s="692"/>
      <c r="R108" s="693"/>
      <c r="S108" s="652"/>
      <c r="T108" s="271">
        <f>ABS(T104-T102-T206)</f>
        <v>6345506</v>
      </c>
      <c r="U108" s="653"/>
      <c r="V108" s="271">
        <f>ABS(V104-V102-V206)</f>
        <v>6314494</v>
      </c>
      <c r="W108" s="653"/>
      <c r="X108" s="271">
        <f>ABS(X104-X102-X206)</f>
        <v>12660000</v>
      </c>
      <c r="Y108" s="77"/>
      <c r="Z108" s="460"/>
      <c r="AA108" s="460"/>
      <c r="AB108" s="460"/>
      <c r="AC108" s="428"/>
    </row>
    <row r="109" spans="1:29" ht="15.75" customHeight="1" thickBot="1" x14ac:dyDescent="0.3">
      <c r="A109" s="418"/>
      <c r="B109" s="751"/>
      <c r="F109" s="56"/>
      <c r="G109" s="56"/>
      <c r="H109" s="56"/>
      <c r="I109" s="56"/>
      <c r="J109" s="56"/>
      <c r="K109" s="56"/>
      <c r="L109" s="56"/>
      <c r="M109" s="56"/>
      <c r="N109" s="56"/>
      <c r="O109" s="56"/>
      <c r="P109" s="56"/>
      <c r="Q109" s="56"/>
      <c r="R109" s="56"/>
      <c r="S109" s="460"/>
      <c r="T109" s="77"/>
      <c r="U109" s="77"/>
      <c r="V109" s="77"/>
      <c r="W109" s="77"/>
      <c r="X109" s="77"/>
      <c r="Y109" s="77"/>
      <c r="Z109" s="460"/>
      <c r="AA109" s="460"/>
      <c r="AB109" s="460"/>
      <c r="AC109" s="428"/>
    </row>
    <row r="110" spans="1:29" ht="15" customHeight="1" x14ac:dyDescent="0.25">
      <c r="A110" s="418"/>
      <c r="B110" s="751"/>
      <c r="F110" s="694" t="s">
        <v>6</v>
      </c>
      <c r="G110" s="695"/>
      <c r="H110" s="695"/>
      <c r="I110" s="695"/>
      <c r="J110" s="695"/>
      <c r="K110" s="695"/>
      <c r="L110" s="695"/>
      <c r="M110" s="695"/>
      <c r="N110" s="695"/>
      <c r="O110" s="695"/>
      <c r="P110" s="695"/>
      <c r="Q110" s="695"/>
      <c r="R110" s="695"/>
      <c r="S110" s="695"/>
      <c r="T110" s="695"/>
      <c r="U110" s="695"/>
      <c r="V110" s="695"/>
      <c r="W110" s="695"/>
      <c r="X110" s="696"/>
      <c r="Y110" s="77"/>
      <c r="Z110" s="460"/>
      <c r="AA110" s="460"/>
      <c r="AB110" s="460"/>
      <c r="AC110" s="428"/>
    </row>
    <row r="111" spans="1:29" ht="15.75" customHeight="1" x14ac:dyDescent="0.25">
      <c r="A111" s="418"/>
      <c r="B111" s="751"/>
      <c r="F111" s="697"/>
      <c r="G111" s="698"/>
      <c r="H111" s="698"/>
      <c r="I111" s="698"/>
      <c r="J111" s="698"/>
      <c r="K111" s="698"/>
      <c r="L111" s="698"/>
      <c r="M111" s="698"/>
      <c r="N111" s="698"/>
      <c r="O111" s="698"/>
      <c r="P111" s="698"/>
      <c r="Q111" s="698"/>
      <c r="R111" s="698"/>
      <c r="S111" s="698"/>
      <c r="T111" s="698"/>
      <c r="U111" s="698"/>
      <c r="V111" s="698"/>
      <c r="W111" s="698"/>
      <c r="X111" s="699"/>
      <c r="Y111" s="77"/>
      <c r="Z111" s="460"/>
      <c r="AA111" s="460"/>
      <c r="AB111" s="460"/>
      <c r="AC111" s="428"/>
    </row>
    <row r="112" spans="1:29" ht="15.75" customHeight="1" thickBot="1" x14ac:dyDescent="0.3">
      <c r="A112" s="418"/>
      <c r="B112" s="752"/>
      <c r="F112" s="700"/>
      <c r="G112" s="701"/>
      <c r="H112" s="701"/>
      <c r="I112" s="701"/>
      <c r="J112" s="701"/>
      <c r="K112" s="701"/>
      <c r="L112" s="701"/>
      <c r="M112" s="701"/>
      <c r="N112" s="701"/>
      <c r="O112" s="701"/>
      <c r="P112" s="701"/>
      <c r="Q112" s="701"/>
      <c r="R112" s="701"/>
      <c r="S112" s="701"/>
      <c r="T112" s="701"/>
      <c r="U112" s="701"/>
      <c r="V112" s="701"/>
      <c r="W112" s="701"/>
      <c r="X112" s="702"/>
      <c r="Y112" s="77"/>
      <c r="Z112" s="460"/>
      <c r="AA112" s="460"/>
      <c r="AB112" s="460"/>
      <c r="AC112" s="428"/>
    </row>
    <row r="113" spans="1:29" ht="15" customHeight="1" x14ac:dyDescent="0.25">
      <c r="A113" s="418"/>
      <c r="F113" s="658"/>
      <c r="G113" s="459"/>
      <c r="H113" s="460"/>
      <c r="I113" s="460"/>
      <c r="J113" s="659"/>
      <c r="K113" s="659"/>
      <c r="L113" s="659"/>
      <c r="M113" s="77"/>
      <c r="N113" s="460"/>
      <c r="O113" s="459"/>
      <c r="P113" s="460"/>
      <c r="Q113" s="460"/>
      <c r="R113" s="77"/>
      <c r="S113" s="460"/>
      <c r="T113" s="77"/>
      <c r="U113" s="77"/>
      <c r="V113" s="77"/>
      <c r="W113" s="77"/>
      <c r="X113" s="460"/>
      <c r="Y113" s="77"/>
      <c r="Z113" s="460"/>
      <c r="AA113" s="460"/>
      <c r="AB113" s="460"/>
      <c r="AC113" s="428"/>
    </row>
    <row r="114" spans="1:29" ht="15.75" customHeight="1" thickBot="1" x14ac:dyDescent="0.3">
      <c r="A114" s="654"/>
      <c r="B114" s="480"/>
      <c r="C114" s="481"/>
      <c r="D114" s="477"/>
      <c r="E114" s="477"/>
      <c r="F114" s="655"/>
      <c r="G114" s="656"/>
      <c r="H114" s="652"/>
      <c r="I114" s="652"/>
      <c r="J114" s="657"/>
      <c r="K114" s="657"/>
      <c r="L114" s="657"/>
      <c r="M114" s="653"/>
      <c r="N114" s="652"/>
      <c r="O114" s="656"/>
      <c r="P114" s="652"/>
      <c r="Q114" s="652"/>
      <c r="R114" s="653"/>
      <c r="S114" s="652"/>
      <c r="T114" s="653"/>
      <c r="U114" s="653"/>
      <c r="V114" s="653"/>
      <c r="W114" s="653"/>
      <c r="X114" s="652"/>
      <c r="Y114" s="653"/>
      <c r="Z114" s="652"/>
      <c r="AA114" s="652"/>
      <c r="AB114" s="652"/>
      <c r="AC114" s="482"/>
    </row>
    <row r="115" spans="1:29" x14ac:dyDescent="0.25">
      <c r="F115" s="658"/>
      <c r="G115" s="459"/>
      <c r="H115" s="460"/>
      <c r="I115" s="460"/>
      <c r="J115" s="659"/>
      <c r="K115" s="659"/>
      <c r="L115" s="659"/>
      <c r="M115" s="77"/>
      <c r="N115" s="460"/>
      <c r="O115" s="459"/>
      <c r="P115" s="460"/>
      <c r="Q115" s="460"/>
      <c r="R115" s="77"/>
      <c r="S115" s="460"/>
      <c r="T115" s="77"/>
      <c r="U115" s="77"/>
      <c r="V115" s="77"/>
      <c r="W115" s="77"/>
      <c r="X115" s="460"/>
      <c r="Y115" s="77"/>
      <c r="Z115" s="460"/>
      <c r="AA115" s="460"/>
      <c r="AB115" s="460"/>
    </row>
    <row r="116" spans="1:29" ht="15.75" customHeight="1" thickBot="1" x14ac:dyDescent="0.3">
      <c r="F116" s="658"/>
      <c r="G116" s="459"/>
      <c r="H116" s="460"/>
      <c r="I116" s="460"/>
      <c r="J116" s="659"/>
      <c r="K116" s="659"/>
      <c r="L116" s="659"/>
      <c r="M116" s="77"/>
      <c r="N116" s="460"/>
      <c r="O116" s="459"/>
      <c r="P116" s="460"/>
      <c r="Q116" s="460"/>
      <c r="R116" s="77"/>
      <c r="S116" s="460"/>
      <c r="T116" s="77"/>
      <c r="U116" s="77"/>
      <c r="V116" s="77"/>
      <c r="W116" s="77"/>
      <c r="X116" s="460"/>
      <c r="Y116" s="77"/>
      <c r="Z116" s="460"/>
      <c r="AA116" s="460"/>
      <c r="AB116" s="460"/>
    </row>
    <row r="117" spans="1:29" ht="16.5" customHeight="1" thickBot="1" x14ac:dyDescent="0.3">
      <c r="A117" s="590"/>
      <c r="B117" s="591"/>
      <c r="C117" s="592"/>
      <c r="D117" s="593"/>
      <c r="E117" s="593"/>
      <c r="F117" s="660"/>
      <c r="G117" s="661"/>
      <c r="H117" s="662"/>
      <c r="I117" s="662"/>
      <c r="J117" s="662"/>
      <c r="K117" s="662"/>
      <c r="L117" s="662"/>
      <c r="M117" s="663"/>
      <c r="N117" s="662"/>
      <c r="O117" s="661"/>
      <c r="P117" s="662"/>
      <c r="Q117" s="662"/>
      <c r="R117" s="664"/>
      <c r="S117" s="662"/>
      <c r="T117" s="664"/>
      <c r="U117" s="664"/>
      <c r="V117" s="664"/>
      <c r="W117" s="664"/>
      <c r="X117" s="665"/>
      <c r="Y117" s="664"/>
      <c r="Z117" s="662"/>
      <c r="AA117" s="662"/>
      <c r="AB117" s="662"/>
      <c r="AC117" s="597"/>
    </row>
    <row r="118" spans="1:29" ht="30" customHeight="1" thickBot="1" x14ac:dyDescent="0.3">
      <c r="A118" s="598"/>
      <c r="B118" s="764" t="s">
        <v>86</v>
      </c>
      <c r="C118" s="152"/>
      <c r="D118" s="767" t="s">
        <v>8</v>
      </c>
      <c r="E118" s="599"/>
      <c r="F118" s="740" t="s">
        <v>9</v>
      </c>
      <c r="G118" s="741"/>
      <c r="H118" s="742"/>
      <c r="I118" s="600"/>
      <c r="J118" s="703" t="s">
        <v>10</v>
      </c>
      <c r="K118" s="704"/>
      <c r="L118" s="705"/>
      <c r="M118" s="601"/>
      <c r="N118" s="706" t="s">
        <v>63</v>
      </c>
      <c r="O118" s="455"/>
      <c r="P118" s="740" t="s">
        <v>12</v>
      </c>
      <c r="Q118" s="741"/>
      <c r="R118" s="742"/>
      <c r="S118" s="600"/>
      <c r="T118" s="728" t="s">
        <v>64</v>
      </c>
      <c r="U118" s="602"/>
      <c r="V118" s="728" t="s">
        <v>14</v>
      </c>
      <c r="W118" s="601"/>
      <c r="X118" s="728" t="s">
        <v>87</v>
      </c>
      <c r="Y118" s="601"/>
      <c r="Z118" s="706" t="s">
        <v>16</v>
      </c>
      <c r="AA118" s="603"/>
      <c r="AB118" s="706" t="s">
        <v>17</v>
      </c>
      <c r="AC118" s="604"/>
    </row>
    <row r="119" spans="1:29" ht="18.75" customHeight="1" thickBot="1" x14ac:dyDescent="0.3">
      <c r="A119" s="606"/>
      <c r="B119" s="765"/>
      <c r="C119" s="152"/>
      <c r="D119" s="768"/>
      <c r="E119" s="599"/>
      <c r="F119" s="743"/>
      <c r="G119" s="744"/>
      <c r="H119" s="745"/>
      <c r="I119" s="600"/>
      <c r="J119" s="709" t="s">
        <v>18</v>
      </c>
      <c r="K119" s="709" t="s">
        <v>19</v>
      </c>
      <c r="L119" s="711" t="s">
        <v>20</v>
      </c>
      <c r="M119" s="601"/>
      <c r="N119" s="707"/>
      <c r="O119" s="455"/>
      <c r="P119" s="743"/>
      <c r="Q119" s="744"/>
      <c r="R119" s="745"/>
      <c r="S119" s="600"/>
      <c r="T119" s="729"/>
      <c r="U119" s="602"/>
      <c r="V119" s="729"/>
      <c r="W119" s="601"/>
      <c r="X119" s="729"/>
      <c r="Y119" s="601"/>
      <c r="Z119" s="707"/>
      <c r="AA119" s="603"/>
      <c r="AB119" s="707"/>
      <c r="AC119" s="607"/>
    </row>
    <row r="120" spans="1:29" ht="18.75" customHeight="1" thickBot="1" x14ac:dyDescent="0.3">
      <c r="A120" s="598"/>
      <c r="B120" s="765"/>
      <c r="C120" s="602"/>
      <c r="D120" s="769"/>
      <c r="E120" s="599"/>
      <c r="F120" s="748" t="s">
        <v>21</v>
      </c>
      <c r="G120" s="746" t="s">
        <v>22</v>
      </c>
      <c r="H120" s="714" t="s">
        <v>88</v>
      </c>
      <c r="I120" s="600"/>
      <c r="J120" s="710"/>
      <c r="K120" s="710"/>
      <c r="L120" s="712"/>
      <c r="M120" s="602"/>
      <c r="N120" s="707"/>
      <c r="O120" s="455"/>
      <c r="P120" s="758" t="s">
        <v>24</v>
      </c>
      <c r="Q120" s="707" t="s">
        <v>25</v>
      </c>
      <c r="R120" s="707" t="s">
        <v>26</v>
      </c>
      <c r="S120" s="600"/>
      <c r="T120" s="730"/>
      <c r="U120" s="602"/>
      <c r="V120" s="730"/>
      <c r="W120" s="602"/>
      <c r="X120" s="730"/>
      <c r="Y120" s="602"/>
      <c r="Z120" s="739"/>
      <c r="AA120" s="603"/>
      <c r="AB120" s="739"/>
      <c r="AC120" s="604"/>
    </row>
    <row r="121" spans="1:29" ht="87.75" customHeight="1" x14ac:dyDescent="0.25">
      <c r="A121" s="598"/>
      <c r="B121" s="765"/>
      <c r="C121" s="608"/>
      <c r="D121" s="94" t="s">
        <v>27</v>
      </c>
      <c r="E121" s="609"/>
      <c r="F121" s="748"/>
      <c r="G121" s="746"/>
      <c r="H121" s="714"/>
      <c r="I121" s="600"/>
      <c r="J121" s="710"/>
      <c r="K121" s="710"/>
      <c r="L121" s="712"/>
      <c r="M121" s="608"/>
      <c r="N121" s="707"/>
      <c r="O121" s="610"/>
      <c r="P121" s="758"/>
      <c r="Q121" s="707"/>
      <c r="R121" s="707"/>
      <c r="S121" s="600"/>
      <c r="T121" s="756" t="s">
        <v>28</v>
      </c>
      <c r="U121" s="611"/>
      <c r="V121" s="756" t="s">
        <v>28</v>
      </c>
      <c r="W121" s="608"/>
      <c r="X121" s="756" t="s">
        <v>89</v>
      </c>
      <c r="Y121" s="608"/>
      <c r="Z121" s="261" t="s">
        <v>29</v>
      </c>
      <c r="AA121" s="608"/>
      <c r="AB121" s="261" t="s">
        <v>29</v>
      </c>
      <c r="AC121" s="604"/>
    </row>
    <row r="122" spans="1:29" ht="26.25" thickBot="1" x14ac:dyDescent="0.3">
      <c r="A122" s="612"/>
      <c r="B122" s="765"/>
      <c r="C122" s="613"/>
      <c r="D122" s="609"/>
      <c r="E122" s="609"/>
      <c r="F122" s="749"/>
      <c r="G122" s="747"/>
      <c r="H122" s="274" t="s">
        <v>30</v>
      </c>
      <c r="I122" s="600"/>
      <c r="J122" s="262" t="s">
        <v>90</v>
      </c>
      <c r="K122" s="263" t="s">
        <v>32</v>
      </c>
      <c r="L122" s="713"/>
      <c r="M122" s="611"/>
      <c r="N122" s="708"/>
      <c r="O122" s="610"/>
      <c r="P122" s="759"/>
      <c r="Q122" s="708"/>
      <c r="R122" s="708"/>
      <c r="S122" s="610"/>
      <c r="T122" s="757"/>
      <c r="U122" s="611"/>
      <c r="V122" s="757"/>
      <c r="W122" s="611"/>
      <c r="X122" s="757"/>
      <c r="Y122" s="611"/>
      <c r="Z122" s="264" t="s">
        <v>33</v>
      </c>
      <c r="AA122" s="614"/>
      <c r="AB122" s="264" t="s">
        <v>33</v>
      </c>
      <c r="AC122" s="615"/>
    </row>
    <row r="123" spans="1:29" ht="15.75" x14ac:dyDescent="0.25">
      <c r="A123" s="617"/>
      <c r="B123" s="765"/>
      <c r="C123" s="618"/>
      <c r="D123" s="619"/>
      <c r="E123" s="619"/>
      <c r="F123" s="620"/>
      <c r="G123" s="621"/>
      <c r="H123" s="621"/>
      <c r="I123" s="622"/>
      <c r="J123" s="622"/>
      <c r="K123" s="622"/>
      <c r="L123" s="622"/>
      <c r="M123" s="623"/>
      <c r="N123" s="621"/>
      <c r="O123" s="621"/>
      <c r="P123" s="624" t="s">
        <v>34</v>
      </c>
      <c r="Q123" s="624" t="s">
        <v>34</v>
      </c>
      <c r="R123" s="623"/>
      <c r="S123" s="622"/>
      <c r="T123" s="623"/>
      <c r="U123" s="623"/>
      <c r="V123" s="623"/>
      <c r="W123" s="623"/>
      <c r="X123" s="622"/>
      <c r="Y123" s="623"/>
      <c r="Z123" s="622"/>
      <c r="AA123" s="622"/>
      <c r="AB123" s="622"/>
      <c r="AC123" s="625"/>
    </row>
    <row r="124" spans="1:29" ht="18" x14ac:dyDescent="0.25">
      <c r="A124" s="627"/>
      <c r="B124" s="765"/>
      <c r="C124" s="628"/>
      <c r="D124" s="97" t="s">
        <v>91</v>
      </c>
      <c r="E124" s="599"/>
      <c r="F124" s="300"/>
      <c r="G124" s="300"/>
      <c r="H124" s="307"/>
      <c r="I124" s="301"/>
      <c r="J124" s="313"/>
      <c r="K124" s="302"/>
      <c r="L124" s="303" t="s">
        <v>34</v>
      </c>
      <c r="M124" s="304"/>
      <c r="N124" s="308">
        <v>0</v>
      </c>
      <c r="O124" s="301"/>
      <c r="P124" s="308">
        <v>0</v>
      </c>
      <c r="Q124" s="309"/>
      <c r="R124" s="305" t="str">
        <f t="shared" ref="R124:R127" si="14">IF(P124&lt;=0.1*N124,"0K","NON AMMISSIBILE")</f>
        <v>0K</v>
      </c>
      <c r="S124" s="306"/>
      <c r="T124" s="310">
        <f t="shared" ref="T124:T127" si="15">P124+N124</f>
        <v>0</v>
      </c>
      <c r="U124" s="304"/>
      <c r="V124" s="308">
        <v>0</v>
      </c>
      <c r="W124" s="304"/>
      <c r="X124" s="310">
        <f>T124+V124</f>
        <v>0</v>
      </c>
      <c r="Y124" s="304"/>
      <c r="Z124" s="311"/>
      <c r="AA124" s="312"/>
      <c r="AB124" s="311"/>
      <c r="AC124" s="629"/>
    </row>
    <row r="125" spans="1:29" ht="18" x14ac:dyDescent="0.25">
      <c r="A125" s="627"/>
      <c r="B125" s="765"/>
      <c r="C125" s="628"/>
      <c r="D125" s="97" t="s">
        <v>92</v>
      </c>
      <c r="E125" s="599"/>
      <c r="F125" s="300"/>
      <c r="G125" s="300"/>
      <c r="H125" s="307"/>
      <c r="I125" s="301"/>
      <c r="J125" s="313" t="s">
        <v>34</v>
      </c>
      <c r="K125" s="302" t="s">
        <v>34</v>
      </c>
      <c r="L125" s="303" t="s">
        <v>34</v>
      </c>
      <c r="M125" s="304"/>
      <c r="N125" s="308">
        <v>0</v>
      </c>
      <c r="O125" s="301"/>
      <c r="P125" s="308">
        <v>0</v>
      </c>
      <c r="Q125" s="309"/>
      <c r="R125" s="305" t="str">
        <f t="shared" si="14"/>
        <v>0K</v>
      </c>
      <c r="S125" s="306"/>
      <c r="T125" s="310">
        <f t="shared" si="15"/>
        <v>0</v>
      </c>
      <c r="U125" s="304"/>
      <c r="V125" s="308">
        <v>0</v>
      </c>
      <c r="W125" s="304"/>
      <c r="X125" s="310">
        <f t="shared" ref="X125:X128" si="16">T125+V125</f>
        <v>0</v>
      </c>
      <c r="Y125" s="304"/>
      <c r="Z125" s="311"/>
      <c r="AA125" s="312"/>
      <c r="AB125" s="311"/>
      <c r="AC125" s="629"/>
    </row>
    <row r="126" spans="1:29" ht="18" x14ac:dyDescent="0.25">
      <c r="A126" s="627"/>
      <c r="B126" s="765"/>
      <c r="C126" s="628"/>
      <c r="D126" s="97" t="s">
        <v>93</v>
      </c>
      <c r="E126" s="599"/>
      <c r="F126" s="300"/>
      <c r="G126" s="300"/>
      <c r="H126" s="307"/>
      <c r="I126" s="301"/>
      <c r="J126" s="313" t="s">
        <v>34</v>
      </c>
      <c r="K126" s="302"/>
      <c r="L126" s="303" t="s">
        <v>34</v>
      </c>
      <c r="M126" s="304"/>
      <c r="N126" s="308">
        <v>0</v>
      </c>
      <c r="O126" s="301"/>
      <c r="P126" s="308">
        <v>0</v>
      </c>
      <c r="Q126" s="309"/>
      <c r="R126" s="305" t="str">
        <f t="shared" si="14"/>
        <v>0K</v>
      </c>
      <c r="S126" s="306"/>
      <c r="T126" s="310">
        <f t="shared" si="15"/>
        <v>0</v>
      </c>
      <c r="U126" s="304"/>
      <c r="V126" s="308">
        <v>0</v>
      </c>
      <c r="W126" s="304"/>
      <c r="X126" s="310">
        <f t="shared" si="16"/>
        <v>0</v>
      </c>
      <c r="Y126" s="304"/>
      <c r="Z126" s="311"/>
      <c r="AA126" s="312"/>
      <c r="AB126" s="311"/>
      <c r="AC126" s="629"/>
    </row>
    <row r="127" spans="1:29" ht="18" x14ac:dyDescent="0.25">
      <c r="A127" s="627"/>
      <c r="B127" s="765"/>
      <c r="C127" s="628"/>
      <c r="D127" s="97" t="s">
        <v>94</v>
      </c>
      <c r="E127" s="599"/>
      <c r="F127" s="300"/>
      <c r="G127" s="300"/>
      <c r="H127" s="307"/>
      <c r="I127" s="301"/>
      <c r="J127" s="313" t="s">
        <v>34</v>
      </c>
      <c r="K127" s="302" t="s">
        <v>34</v>
      </c>
      <c r="L127" s="303" t="s">
        <v>34</v>
      </c>
      <c r="M127" s="304"/>
      <c r="N127" s="308">
        <v>0</v>
      </c>
      <c r="O127" s="301"/>
      <c r="P127" s="308">
        <v>0</v>
      </c>
      <c r="Q127" s="309"/>
      <c r="R127" s="305" t="str">
        <f t="shared" si="14"/>
        <v>0K</v>
      </c>
      <c r="S127" s="306"/>
      <c r="T127" s="310">
        <f t="shared" si="15"/>
        <v>0</v>
      </c>
      <c r="U127" s="304"/>
      <c r="V127" s="308">
        <v>0</v>
      </c>
      <c r="W127" s="304"/>
      <c r="X127" s="310">
        <f t="shared" si="16"/>
        <v>0</v>
      </c>
      <c r="Y127" s="304"/>
      <c r="Z127" s="311"/>
      <c r="AA127" s="312"/>
      <c r="AB127" s="311"/>
      <c r="AC127" s="629"/>
    </row>
    <row r="128" spans="1:29" ht="18" x14ac:dyDescent="0.25">
      <c r="A128" s="627"/>
      <c r="B128" s="765"/>
      <c r="C128" s="628"/>
      <c r="D128" s="97" t="s">
        <v>95</v>
      </c>
      <c r="E128" s="599"/>
      <c r="F128" s="300"/>
      <c r="G128" s="300"/>
      <c r="H128" s="307"/>
      <c r="I128" s="301"/>
      <c r="J128" s="313"/>
      <c r="K128" s="302"/>
      <c r="L128" s="303" t="s">
        <v>34</v>
      </c>
      <c r="M128" s="304"/>
      <c r="N128" s="308">
        <v>0</v>
      </c>
      <c r="O128" s="301"/>
      <c r="P128" s="308">
        <v>0</v>
      </c>
      <c r="Q128" s="309"/>
      <c r="R128" s="305" t="str">
        <f t="shared" ref="R128:R130" si="17">IF(P128&lt;=0.1*N128,"0K","NON AMMISSIBILE")</f>
        <v>0K</v>
      </c>
      <c r="S128" s="306"/>
      <c r="T128" s="310">
        <f t="shared" ref="T128:T130" si="18">P128+N128</f>
        <v>0</v>
      </c>
      <c r="U128" s="304"/>
      <c r="V128" s="308">
        <v>0</v>
      </c>
      <c r="W128" s="304"/>
      <c r="X128" s="310">
        <f t="shared" si="16"/>
        <v>0</v>
      </c>
      <c r="Y128" s="304"/>
      <c r="Z128" s="311"/>
      <c r="AA128" s="312"/>
      <c r="AB128" s="311"/>
      <c r="AC128" s="629"/>
    </row>
    <row r="129" spans="1:29" ht="18" x14ac:dyDescent="0.25">
      <c r="A129" s="627"/>
      <c r="B129" s="765"/>
      <c r="C129" s="628"/>
      <c r="D129" s="97" t="s">
        <v>96</v>
      </c>
      <c r="E129" s="599"/>
      <c r="F129" s="300"/>
      <c r="G129" s="300"/>
      <c r="H129" s="307"/>
      <c r="I129" s="301"/>
      <c r="J129" s="313" t="s">
        <v>34</v>
      </c>
      <c r="K129" s="302"/>
      <c r="L129" s="303" t="s">
        <v>34</v>
      </c>
      <c r="M129" s="304"/>
      <c r="N129" s="308">
        <v>0</v>
      </c>
      <c r="O129" s="301"/>
      <c r="P129" s="308">
        <v>0</v>
      </c>
      <c r="Q129" s="309"/>
      <c r="R129" s="305" t="str">
        <f t="shared" si="17"/>
        <v>0K</v>
      </c>
      <c r="S129" s="306"/>
      <c r="T129" s="310">
        <f t="shared" si="18"/>
        <v>0</v>
      </c>
      <c r="U129" s="304"/>
      <c r="V129" s="308">
        <v>0</v>
      </c>
      <c r="W129" s="304"/>
      <c r="X129" s="310">
        <f t="shared" ref="X129:X153" si="19">T129+V129</f>
        <v>0</v>
      </c>
      <c r="Y129" s="304"/>
      <c r="Z129" s="311"/>
      <c r="AA129" s="312"/>
      <c r="AB129" s="311"/>
      <c r="AC129" s="629"/>
    </row>
    <row r="130" spans="1:29" ht="18" x14ac:dyDescent="0.25">
      <c r="A130" s="627"/>
      <c r="B130" s="765"/>
      <c r="C130" s="628"/>
      <c r="D130" s="97" t="s">
        <v>97</v>
      </c>
      <c r="E130" s="599"/>
      <c r="F130" s="300"/>
      <c r="G130" s="300"/>
      <c r="H130" s="307"/>
      <c r="I130" s="301"/>
      <c r="J130" s="313" t="s">
        <v>34</v>
      </c>
      <c r="K130" s="302" t="s">
        <v>34</v>
      </c>
      <c r="L130" s="303" t="s">
        <v>34</v>
      </c>
      <c r="M130" s="304"/>
      <c r="N130" s="308">
        <v>0</v>
      </c>
      <c r="O130" s="301"/>
      <c r="P130" s="308">
        <v>0</v>
      </c>
      <c r="Q130" s="309"/>
      <c r="R130" s="305" t="str">
        <f t="shared" si="17"/>
        <v>0K</v>
      </c>
      <c r="S130" s="306"/>
      <c r="T130" s="310">
        <f t="shared" si="18"/>
        <v>0</v>
      </c>
      <c r="U130" s="304"/>
      <c r="V130" s="308">
        <v>0</v>
      </c>
      <c r="W130" s="304"/>
      <c r="X130" s="310">
        <f t="shared" si="19"/>
        <v>0</v>
      </c>
      <c r="Y130" s="304"/>
      <c r="Z130" s="311"/>
      <c r="AA130" s="312"/>
      <c r="AB130" s="311"/>
      <c r="AC130" s="629"/>
    </row>
    <row r="131" spans="1:29" ht="18" x14ac:dyDescent="0.25">
      <c r="A131" s="627"/>
      <c r="B131" s="765"/>
      <c r="C131" s="628"/>
      <c r="D131" s="97" t="s">
        <v>98</v>
      </c>
      <c r="E131" s="599"/>
      <c r="F131" s="300"/>
      <c r="G131" s="300"/>
      <c r="H131" s="307"/>
      <c r="I131" s="301"/>
      <c r="J131" s="313"/>
      <c r="K131" s="302"/>
      <c r="L131" s="303" t="s">
        <v>34</v>
      </c>
      <c r="M131" s="304"/>
      <c r="N131" s="308">
        <v>0</v>
      </c>
      <c r="O131" s="301"/>
      <c r="P131" s="308">
        <v>0</v>
      </c>
      <c r="Q131" s="309"/>
      <c r="R131" s="305" t="str">
        <f t="shared" ref="R131:R153" si="20">IF(P131&lt;=0.1*N131,"0K","NON AMMISSIBILE")</f>
        <v>0K</v>
      </c>
      <c r="S131" s="306"/>
      <c r="T131" s="310">
        <f t="shared" ref="T131:T153" si="21">P131+N131</f>
        <v>0</v>
      </c>
      <c r="U131" s="304"/>
      <c r="V131" s="308">
        <v>0</v>
      </c>
      <c r="W131" s="304"/>
      <c r="X131" s="310">
        <f t="shared" si="19"/>
        <v>0</v>
      </c>
      <c r="Y131" s="304"/>
      <c r="Z131" s="311"/>
      <c r="AA131" s="312"/>
      <c r="AB131" s="311"/>
      <c r="AC131" s="629"/>
    </row>
    <row r="132" spans="1:29" ht="18" x14ac:dyDescent="0.25">
      <c r="A132" s="627"/>
      <c r="B132" s="765"/>
      <c r="C132" s="628"/>
      <c r="D132" s="97" t="s">
        <v>99</v>
      </c>
      <c r="E132" s="599"/>
      <c r="F132" s="300"/>
      <c r="G132" s="300"/>
      <c r="H132" s="307"/>
      <c r="I132" s="301"/>
      <c r="J132" s="313" t="s">
        <v>34</v>
      </c>
      <c r="K132" s="302"/>
      <c r="L132" s="303" t="s">
        <v>34</v>
      </c>
      <c r="M132" s="304"/>
      <c r="N132" s="308">
        <v>0</v>
      </c>
      <c r="O132" s="301"/>
      <c r="P132" s="308">
        <v>0</v>
      </c>
      <c r="Q132" s="309"/>
      <c r="R132" s="305" t="str">
        <f t="shared" si="20"/>
        <v>0K</v>
      </c>
      <c r="S132" s="306"/>
      <c r="T132" s="310">
        <f t="shared" si="21"/>
        <v>0</v>
      </c>
      <c r="U132" s="304"/>
      <c r="V132" s="308">
        <v>0</v>
      </c>
      <c r="W132" s="304"/>
      <c r="X132" s="310">
        <f t="shared" si="19"/>
        <v>0</v>
      </c>
      <c r="Y132" s="304"/>
      <c r="Z132" s="311"/>
      <c r="AA132" s="312"/>
      <c r="AB132" s="311"/>
      <c r="AC132" s="629"/>
    </row>
    <row r="133" spans="1:29" ht="18" x14ac:dyDescent="0.25">
      <c r="A133" s="627"/>
      <c r="B133" s="765"/>
      <c r="C133" s="628"/>
      <c r="D133" s="97" t="s">
        <v>100</v>
      </c>
      <c r="E133" s="599"/>
      <c r="F133" s="300"/>
      <c r="G133" s="300"/>
      <c r="H133" s="307"/>
      <c r="I133" s="301"/>
      <c r="J133" s="313" t="s">
        <v>34</v>
      </c>
      <c r="K133" s="302" t="s">
        <v>34</v>
      </c>
      <c r="L133" s="303" t="s">
        <v>34</v>
      </c>
      <c r="M133" s="304"/>
      <c r="N133" s="308">
        <v>0</v>
      </c>
      <c r="O133" s="301"/>
      <c r="P133" s="308">
        <v>0</v>
      </c>
      <c r="Q133" s="309"/>
      <c r="R133" s="305" t="str">
        <f t="shared" si="20"/>
        <v>0K</v>
      </c>
      <c r="S133" s="306"/>
      <c r="T133" s="310">
        <f t="shared" si="21"/>
        <v>0</v>
      </c>
      <c r="U133" s="304"/>
      <c r="V133" s="308">
        <v>0</v>
      </c>
      <c r="W133" s="304"/>
      <c r="X133" s="310">
        <f t="shared" si="19"/>
        <v>0</v>
      </c>
      <c r="Y133" s="304"/>
      <c r="Z133" s="311"/>
      <c r="AA133" s="312"/>
      <c r="AB133" s="311"/>
      <c r="AC133" s="629"/>
    </row>
    <row r="134" spans="1:29" ht="18" x14ac:dyDescent="0.25">
      <c r="A134" s="627"/>
      <c r="B134" s="765"/>
      <c r="C134" s="628"/>
      <c r="D134" s="97" t="s">
        <v>101</v>
      </c>
      <c r="E134" s="599"/>
      <c r="F134" s="300"/>
      <c r="G134" s="300"/>
      <c r="H134" s="307"/>
      <c r="I134" s="301"/>
      <c r="J134" s="313"/>
      <c r="K134" s="302"/>
      <c r="L134" s="303" t="s">
        <v>34</v>
      </c>
      <c r="M134" s="304"/>
      <c r="N134" s="308">
        <v>0</v>
      </c>
      <c r="O134" s="301"/>
      <c r="P134" s="308">
        <v>0</v>
      </c>
      <c r="Q134" s="309"/>
      <c r="R134" s="305" t="str">
        <f t="shared" si="20"/>
        <v>0K</v>
      </c>
      <c r="S134" s="306"/>
      <c r="T134" s="310">
        <f t="shared" si="21"/>
        <v>0</v>
      </c>
      <c r="U134" s="304"/>
      <c r="V134" s="308">
        <v>0</v>
      </c>
      <c r="W134" s="304"/>
      <c r="X134" s="310">
        <f t="shared" si="19"/>
        <v>0</v>
      </c>
      <c r="Y134" s="304"/>
      <c r="Z134" s="311"/>
      <c r="AA134" s="312"/>
      <c r="AB134" s="311"/>
      <c r="AC134" s="629"/>
    </row>
    <row r="135" spans="1:29" ht="18" x14ac:dyDescent="0.25">
      <c r="A135" s="627"/>
      <c r="B135" s="765"/>
      <c r="C135" s="628"/>
      <c r="D135" s="97" t="s">
        <v>102</v>
      </c>
      <c r="E135" s="599"/>
      <c r="F135" s="300"/>
      <c r="G135" s="300"/>
      <c r="H135" s="307"/>
      <c r="I135" s="301"/>
      <c r="J135" s="313" t="s">
        <v>34</v>
      </c>
      <c r="K135" s="302"/>
      <c r="L135" s="303" t="s">
        <v>34</v>
      </c>
      <c r="M135" s="304"/>
      <c r="N135" s="308">
        <v>0</v>
      </c>
      <c r="O135" s="301"/>
      <c r="P135" s="308">
        <v>0</v>
      </c>
      <c r="Q135" s="309"/>
      <c r="R135" s="305" t="str">
        <f t="shared" si="20"/>
        <v>0K</v>
      </c>
      <c r="S135" s="306"/>
      <c r="T135" s="310">
        <f t="shared" si="21"/>
        <v>0</v>
      </c>
      <c r="U135" s="304"/>
      <c r="V135" s="308">
        <v>0</v>
      </c>
      <c r="W135" s="304"/>
      <c r="X135" s="310">
        <f t="shared" si="19"/>
        <v>0</v>
      </c>
      <c r="Y135" s="304"/>
      <c r="Z135" s="311"/>
      <c r="AA135" s="312"/>
      <c r="AB135" s="311"/>
      <c r="AC135" s="629"/>
    </row>
    <row r="136" spans="1:29" ht="18" x14ac:dyDescent="0.25">
      <c r="A136" s="627"/>
      <c r="B136" s="765"/>
      <c r="C136" s="628"/>
      <c r="D136" s="97" t="s">
        <v>103</v>
      </c>
      <c r="E136" s="599"/>
      <c r="F136" s="300"/>
      <c r="G136" s="300"/>
      <c r="H136" s="307"/>
      <c r="I136" s="301"/>
      <c r="J136" s="313" t="s">
        <v>34</v>
      </c>
      <c r="K136" s="302" t="s">
        <v>34</v>
      </c>
      <c r="L136" s="303" t="s">
        <v>34</v>
      </c>
      <c r="M136" s="304"/>
      <c r="N136" s="308">
        <v>0</v>
      </c>
      <c r="O136" s="301"/>
      <c r="P136" s="308">
        <v>0</v>
      </c>
      <c r="Q136" s="309"/>
      <c r="R136" s="305" t="str">
        <f t="shared" si="20"/>
        <v>0K</v>
      </c>
      <c r="S136" s="306"/>
      <c r="T136" s="310">
        <f t="shared" si="21"/>
        <v>0</v>
      </c>
      <c r="U136" s="304"/>
      <c r="V136" s="308">
        <v>0</v>
      </c>
      <c r="W136" s="304"/>
      <c r="X136" s="310">
        <f t="shared" si="19"/>
        <v>0</v>
      </c>
      <c r="Y136" s="304"/>
      <c r="Z136" s="311"/>
      <c r="AA136" s="312"/>
      <c r="AB136" s="311"/>
      <c r="AC136" s="629"/>
    </row>
    <row r="137" spans="1:29" ht="18" x14ac:dyDescent="0.25">
      <c r="A137" s="627"/>
      <c r="B137" s="765"/>
      <c r="C137" s="628"/>
      <c r="D137" s="97" t="s">
        <v>104</v>
      </c>
      <c r="E137" s="599"/>
      <c r="F137" s="300"/>
      <c r="G137" s="300"/>
      <c r="H137" s="307"/>
      <c r="I137" s="301"/>
      <c r="J137" s="313"/>
      <c r="K137" s="302"/>
      <c r="L137" s="303" t="s">
        <v>34</v>
      </c>
      <c r="M137" s="304"/>
      <c r="N137" s="308">
        <v>0</v>
      </c>
      <c r="O137" s="301"/>
      <c r="P137" s="308">
        <v>0</v>
      </c>
      <c r="Q137" s="309"/>
      <c r="R137" s="305" t="str">
        <f t="shared" si="20"/>
        <v>0K</v>
      </c>
      <c r="S137" s="306"/>
      <c r="T137" s="310">
        <f t="shared" si="21"/>
        <v>0</v>
      </c>
      <c r="U137" s="304"/>
      <c r="V137" s="308">
        <v>0</v>
      </c>
      <c r="W137" s="304"/>
      <c r="X137" s="310">
        <f t="shared" si="19"/>
        <v>0</v>
      </c>
      <c r="Y137" s="304"/>
      <c r="Z137" s="311"/>
      <c r="AA137" s="312"/>
      <c r="AB137" s="311"/>
      <c r="AC137" s="629"/>
    </row>
    <row r="138" spans="1:29" ht="18" x14ac:dyDescent="0.25">
      <c r="A138" s="627"/>
      <c r="B138" s="765"/>
      <c r="C138" s="628"/>
      <c r="D138" s="97" t="s">
        <v>105</v>
      </c>
      <c r="E138" s="599"/>
      <c r="F138" s="300"/>
      <c r="G138" s="300"/>
      <c r="H138" s="307"/>
      <c r="I138" s="301"/>
      <c r="J138" s="313" t="s">
        <v>34</v>
      </c>
      <c r="K138" s="302"/>
      <c r="L138" s="303" t="s">
        <v>34</v>
      </c>
      <c r="M138" s="304"/>
      <c r="N138" s="308">
        <v>0</v>
      </c>
      <c r="O138" s="301"/>
      <c r="P138" s="308">
        <v>0</v>
      </c>
      <c r="Q138" s="309"/>
      <c r="R138" s="305" t="str">
        <f t="shared" si="20"/>
        <v>0K</v>
      </c>
      <c r="S138" s="306"/>
      <c r="T138" s="310">
        <f t="shared" si="21"/>
        <v>0</v>
      </c>
      <c r="U138" s="304"/>
      <c r="V138" s="308">
        <v>0</v>
      </c>
      <c r="W138" s="304"/>
      <c r="X138" s="310">
        <f t="shared" si="19"/>
        <v>0</v>
      </c>
      <c r="Y138" s="304"/>
      <c r="Z138" s="311"/>
      <c r="AA138" s="312"/>
      <c r="AB138" s="311"/>
      <c r="AC138" s="629"/>
    </row>
    <row r="139" spans="1:29" ht="18" x14ac:dyDescent="0.25">
      <c r="A139" s="627"/>
      <c r="B139" s="765"/>
      <c r="C139" s="628"/>
      <c r="D139" s="97" t="s">
        <v>106</v>
      </c>
      <c r="E139" s="599"/>
      <c r="F139" s="300"/>
      <c r="G139" s="300"/>
      <c r="H139" s="307"/>
      <c r="I139" s="301"/>
      <c r="J139" s="313" t="s">
        <v>34</v>
      </c>
      <c r="K139" s="302" t="s">
        <v>34</v>
      </c>
      <c r="L139" s="303" t="s">
        <v>34</v>
      </c>
      <c r="M139" s="304"/>
      <c r="N139" s="308">
        <v>0</v>
      </c>
      <c r="O139" s="301"/>
      <c r="P139" s="308">
        <v>0</v>
      </c>
      <c r="Q139" s="309"/>
      <c r="R139" s="305" t="str">
        <f t="shared" si="20"/>
        <v>0K</v>
      </c>
      <c r="S139" s="306"/>
      <c r="T139" s="310">
        <f t="shared" si="21"/>
        <v>0</v>
      </c>
      <c r="U139" s="304"/>
      <c r="V139" s="308">
        <v>0</v>
      </c>
      <c r="W139" s="304"/>
      <c r="X139" s="310">
        <f t="shared" si="19"/>
        <v>0</v>
      </c>
      <c r="Y139" s="304"/>
      <c r="Z139" s="311"/>
      <c r="AA139" s="312"/>
      <c r="AB139" s="311"/>
      <c r="AC139" s="629"/>
    </row>
    <row r="140" spans="1:29" ht="18" x14ac:dyDescent="0.25">
      <c r="A140" s="627"/>
      <c r="B140" s="765"/>
      <c r="C140" s="628"/>
      <c r="D140" s="97" t="s">
        <v>107</v>
      </c>
      <c r="E140" s="599"/>
      <c r="F140" s="300"/>
      <c r="G140" s="300"/>
      <c r="H140" s="307"/>
      <c r="I140" s="301"/>
      <c r="J140" s="313"/>
      <c r="K140" s="302"/>
      <c r="L140" s="303" t="s">
        <v>34</v>
      </c>
      <c r="M140" s="304"/>
      <c r="N140" s="308">
        <v>0</v>
      </c>
      <c r="O140" s="301"/>
      <c r="P140" s="308">
        <v>0</v>
      </c>
      <c r="Q140" s="309"/>
      <c r="R140" s="305" t="str">
        <f t="shared" si="20"/>
        <v>0K</v>
      </c>
      <c r="S140" s="306"/>
      <c r="T140" s="310">
        <f t="shared" si="21"/>
        <v>0</v>
      </c>
      <c r="U140" s="304"/>
      <c r="V140" s="308">
        <v>0</v>
      </c>
      <c r="W140" s="304"/>
      <c r="X140" s="310">
        <f t="shared" si="19"/>
        <v>0</v>
      </c>
      <c r="Y140" s="304"/>
      <c r="Z140" s="311"/>
      <c r="AA140" s="312"/>
      <c r="AB140" s="311"/>
      <c r="AC140" s="629"/>
    </row>
    <row r="141" spans="1:29" ht="18" x14ac:dyDescent="0.25">
      <c r="A141" s="627"/>
      <c r="B141" s="765"/>
      <c r="C141" s="628"/>
      <c r="D141" s="97" t="s">
        <v>108</v>
      </c>
      <c r="E141" s="599"/>
      <c r="F141" s="300"/>
      <c r="G141" s="300"/>
      <c r="H141" s="307"/>
      <c r="I141" s="301"/>
      <c r="J141" s="313" t="s">
        <v>34</v>
      </c>
      <c r="K141" s="302"/>
      <c r="L141" s="303" t="s">
        <v>34</v>
      </c>
      <c r="M141" s="304"/>
      <c r="N141" s="308">
        <v>0</v>
      </c>
      <c r="O141" s="301"/>
      <c r="P141" s="308">
        <v>0</v>
      </c>
      <c r="Q141" s="309"/>
      <c r="R141" s="305" t="str">
        <f t="shared" si="20"/>
        <v>0K</v>
      </c>
      <c r="S141" s="306"/>
      <c r="T141" s="310">
        <f t="shared" si="21"/>
        <v>0</v>
      </c>
      <c r="U141" s="304"/>
      <c r="V141" s="308">
        <v>0</v>
      </c>
      <c r="W141" s="304"/>
      <c r="X141" s="310">
        <f t="shared" si="19"/>
        <v>0</v>
      </c>
      <c r="Y141" s="304"/>
      <c r="Z141" s="311"/>
      <c r="AA141" s="312"/>
      <c r="AB141" s="311"/>
      <c r="AC141" s="629"/>
    </row>
    <row r="142" spans="1:29" ht="18" x14ac:dyDescent="0.25">
      <c r="A142" s="627"/>
      <c r="B142" s="765"/>
      <c r="C142" s="628"/>
      <c r="D142" s="97" t="s">
        <v>109</v>
      </c>
      <c r="E142" s="599"/>
      <c r="F142" s="300"/>
      <c r="G142" s="300"/>
      <c r="H142" s="307"/>
      <c r="I142" s="301"/>
      <c r="J142" s="313" t="s">
        <v>34</v>
      </c>
      <c r="K142" s="302" t="s">
        <v>34</v>
      </c>
      <c r="L142" s="303" t="s">
        <v>34</v>
      </c>
      <c r="M142" s="304"/>
      <c r="N142" s="308">
        <v>0</v>
      </c>
      <c r="O142" s="301"/>
      <c r="P142" s="308">
        <v>0</v>
      </c>
      <c r="Q142" s="309"/>
      <c r="R142" s="305" t="str">
        <f t="shared" si="20"/>
        <v>0K</v>
      </c>
      <c r="S142" s="306"/>
      <c r="T142" s="310">
        <f t="shared" si="21"/>
        <v>0</v>
      </c>
      <c r="U142" s="304"/>
      <c r="V142" s="308">
        <v>0</v>
      </c>
      <c r="W142" s="304"/>
      <c r="X142" s="310">
        <f t="shared" si="19"/>
        <v>0</v>
      </c>
      <c r="Y142" s="304"/>
      <c r="Z142" s="311"/>
      <c r="AA142" s="312"/>
      <c r="AB142" s="311"/>
      <c r="AC142" s="629"/>
    </row>
    <row r="143" spans="1:29" ht="18" x14ac:dyDescent="0.25">
      <c r="A143" s="627"/>
      <c r="B143" s="765"/>
      <c r="C143" s="628"/>
      <c r="D143" s="97" t="s">
        <v>110</v>
      </c>
      <c r="E143" s="599"/>
      <c r="F143" s="300"/>
      <c r="G143" s="300"/>
      <c r="H143" s="307"/>
      <c r="I143" s="301"/>
      <c r="J143" s="313"/>
      <c r="K143" s="302"/>
      <c r="L143" s="303" t="s">
        <v>34</v>
      </c>
      <c r="M143" s="304"/>
      <c r="N143" s="308">
        <v>0</v>
      </c>
      <c r="O143" s="301"/>
      <c r="P143" s="308">
        <v>0</v>
      </c>
      <c r="Q143" s="309"/>
      <c r="R143" s="305" t="str">
        <f t="shared" si="20"/>
        <v>0K</v>
      </c>
      <c r="S143" s="306"/>
      <c r="T143" s="310">
        <f t="shared" si="21"/>
        <v>0</v>
      </c>
      <c r="U143" s="304"/>
      <c r="V143" s="308">
        <v>0</v>
      </c>
      <c r="W143" s="304"/>
      <c r="X143" s="310">
        <f t="shared" si="19"/>
        <v>0</v>
      </c>
      <c r="Y143" s="304"/>
      <c r="Z143" s="311"/>
      <c r="AA143" s="312"/>
      <c r="AB143" s="311"/>
      <c r="AC143" s="629"/>
    </row>
    <row r="144" spans="1:29" ht="18" x14ac:dyDescent="0.25">
      <c r="A144" s="627"/>
      <c r="B144" s="765"/>
      <c r="C144" s="628"/>
      <c r="D144" s="97" t="s">
        <v>452</v>
      </c>
      <c r="E144" s="599"/>
      <c r="F144" s="300"/>
      <c r="G144" s="300"/>
      <c r="H144" s="307"/>
      <c r="I144" s="301"/>
      <c r="J144" s="313" t="s">
        <v>34</v>
      </c>
      <c r="K144" s="302"/>
      <c r="L144" s="303" t="s">
        <v>34</v>
      </c>
      <c r="M144" s="304"/>
      <c r="N144" s="308">
        <v>0</v>
      </c>
      <c r="O144" s="301"/>
      <c r="P144" s="308">
        <v>0</v>
      </c>
      <c r="Q144" s="309"/>
      <c r="R144" s="305" t="str">
        <f t="shared" si="20"/>
        <v>0K</v>
      </c>
      <c r="S144" s="306"/>
      <c r="T144" s="310">
        <f t="shared" si="21"/>
        <v>0</v>
      </c>
      <c r="U144" s="304"/>
      <c r="V144" s="308">
        <v>0</v>
      </c>
      <c r="W144" s="304"/>
      <c r="X144" s="310">
        <f t="shared" si="19"/>
        <v>0</v>
      </c>
      <c r="Y144" s="304"/>
      <c r="Z144" s="311"/>
      <c r="AA144" s="312"/>
      <c r="AB144" s="311"/>
      <c r="AC144" s="629"/>
    </row>
    <row r="145" spans="1:29" ht="18" x14ac:dyDescent="0.25">
      <c r="A145" s="627"/>
      <c r="B145" s="765"/>
      <c r="C145" s="628"/>
      <c r="D145" s="97" t="s">
        <v>453</v>
      </c>
      <c r="E145" s="599"/>
      <c r="F145" s="300"/>
      <c r="G145" s="300"/>
      <c r="H145" s="307"/>
      <c r="I145" s="301"/>
      <c r="J145" s="313" t="s">
        <v>34</v>
      </c>
      <c r="K145" s="302" t="s">
        <v>34</v>
      </c>
      <c r="L145" s="303" t="s">
        <v>34</v>
      </c>
      <c r="M145" s="304"/>
      <c r="N145" s="308">
        <v>0</v>
      </c>
      <c r="O145" s="301"/>
      <c r="P145" s="308">
        <v>0</v>
      </c>
      <c r="Q145" s="309"/>
      <c r="R145" s="305" t="str">
        <f t="shared" si="20"/>
        <v>0K</v>
      </c>
      <c r="S145" s="306"/>
      <c r="T145" s="310">
        <f t="shared" si="21"/>
        <v>0</v>
      </c>
      <c r="U145" s="304"/>
      <c r="V145" s="308">
        <v>0</v>
      </c>
      <c r="W145" s="304"/>
      <c r="X145" s="310">
        <f t="shared" si="19"/>
        <v>0</v>
      </c>
      <c r="Y145" s="304"/>
      <c r="Z145" s="311"/>
      <c r="AA145" s="312"/>
      <c r="AB145" s="311"/>
      <c r="AC145" s="629"/>
    </row>
    <row r="146" spans="1:29" ht="18" x14ac:dyDescent="0.25">
      <c r="A146" s="627"/>
      <c r="B146" s="765"/>
      <c r="C146" s="628"/>
      <c r="D146" s="97" t="s">
        <v>454</v>
      </c>
      <c r="E146" s="599"/>
      <c r="F146" s="300"/>
      <c r="G146" s="300"/>
      <c r="H146" s="307"/>
      <c r="I146" s="301"/>
      <c r="J146" s="313"/>
      <c r="K146" s="302"/>
      <c r="L146" s="303" t="s">
        <v>34</v>
      </c>
      <c r="M146" s="304"/>
      <c r="N146" s="308">
        <v>0</v>
      </c>
      <c r="O146" s="301"/>
      <c r="P146" s="308">
        <v>0</v>
      </c>
      <c r="Q146" s="309"/>
      <c r="R146" s="305" t="str">
        <f t="shared" si="20"/>
        <v>0K</v>
      </c>
      <c r="S146" s="306"/>
      <c r="T146" s="310">
        <f t="shared" si="21"/>
        <v>0</v>
      </c>
      <c r="U146" s="304"/>
      <c r="V146" s="308">
        <v>0</v>
      </c>
      <c r="W146" s="304"/>
      <c r="X146" s="310">
        <f t="shared" si="19"/>
        <v>0</v>
      </c>
      <c r="Y146" s="304"/>
      <c r="Z146" s="311"/>
      <c r="AA146" s="312"/>
      <c r="AB146" s="311"/>
      <c r="AC146" s="629"/>
    </row>
    <row r="147" spans="1:29" ht="18" x14ac:dyDescent="0.25">
      <c r="A147" s="627"/>
      <c r="B147" s="765"/>
      <c r="C147" s="628"/>
      <c r="D147" s="97" t="s">
        <v>455</v>
      </c>
      <c r="E147" s="599"/>
      <c r="F147" s="300"/>
      <c r="G147" s="300"/>
      <c r="H147" s="307"/>
      <c r="I147" s="301"/>
      <c r="J147" s="313" t="s">
        <v>34</v>
      </c>
      <c r="K147" s="302"/>
      <c r="L147" s="303" t="s">
        <v>34</v>
      </c>
      <c r="M147" s="304"/>
      <c r="N147" s="308">
        <v>0</v>
      </c>
      <c r="O147" s="301"/>
      <c r="P147" s="308">
        <v>0</v>
      </c>
      <c r="Q147" s="309"/>
      <c r="R147" s="305" t="str">
        <f t="shared" si="20"/>
        <v>0K</v>
      </c>
      <c r="S147" s="306"/>
      <c r="T147" s="310">
        <f t="shared" si="21"/>
        <v>0</v>
      </c>
      <c r="U147" s="304"/>
      <c r="V147" s="308">
        <v>0</v>
      </c>
      <c r="W147" s="304"/>
      <c r="X147" s="310">
        <f t="shared" si="19"/>
        <v>0</v>
      </c>
      <c r="Y147" s="304"/>
      <c r="Z147" s="311"/>
      <c r="AA147" s="312"/>
      <c r="AB147" s="311"/>
      <c r="AC147" s="629"/>
    </row>
    <row r="148" spans="1:29" ht="18" x14ac:dyDescent="0.25">
      <c r="A148" s="627"/>
      <c r="B148" s="765"/>
      <c r="C148" s="628"/>
      <c r="D148" s="97" t="s">
        <v>456</v>
      </c>
      <c r="E148" s="599"/>
      <c r="F148" s="300"/>
      <c r="G148" s="300"/>
      <c r="H148" s="307"/>
      <c r="I148" s="301"/>
      <c r="J148" s="313" t="s">
        <v>34</v>
      </c>
      <c r="K148" s="302" t="s">
        <v>34</v>
      </c>
      <c r="L148" s="303" t="s">
        <v>34</v>
      </c>
      <c r="M148" s="304"/>
      <c r="N148" s="308">
        <v>0</v>
      </c>
      <c r="O148" s="301"/>
      <c r="P148" s="308">
        <v>0</v>
      </c>
      <c r="Q148" s="309"/>
      <c r="R148" s="305" t="str">
        <f t="shared" si="20"/>
        <v>0K</v>
      </c>
      <c r="S148" s="306"/>
      <c r="T148" s="310">
        <f t="shared" si="21"/>
        <v>0</v>
      </c>
      <c r="U148" s="304"/>
      <c r="V148" s="308">
        <v>0</v>
      </c>
      <c r="W148" s="304"/>
      <c r="X148" s="310">
        <f t="shared" si="19"/>
        <v>0</v>
      </c>
      <c r="Y148" s="304"/>
      <c r="Z148" s="311"/>
      <c r="AA148" s="312"/>
      <c r="AB148" s="311"/>
      <c r="AC148" s="629"/>
    </row>
    <row r="149" spans="1:29" ht="18" x14ac:dyDescent="0.25">
      <c r="A149" s="627"/>
      <c r="B149" s="765"/>
      <c r="C149" s="628"/>
      <c r="D149" s="97" t="s">
        <v>457</v>
      </c>
      <c r="E149" s="599"/>
      <c r="F149" s="300"/>
      <c r="G149" s="300"/>
      <c r="H149" s="307"/>
      <c r="I149" s="301"/>
      <c r="J149" s="313"/>
      <c r="K149" s="302"/>
      <c r="L149" s="303" t="s">
        <v>34</v>
      </c>
      <c r="M149" s="304"/>
      <c r="N149" s="308">
        <v>0</v>
      </c>
      <c r="O149" s="301"/>
      <c r="P149" s="308">
        <v>0</v>
      </c>
      <c r="Q149" s="309"/>
      <c r="R149" s="305" t="str">
        <f t="shared" si="20"/>
        <v>0K</v>
      </c>
      <c r="S149" s="306"/>
      <c r="T149" s="310">
        <f t="shared" si="21"/>
        <v>0</v>
      </c>
      <c r="U149" s="304"/>
      <c r="V149" s="308">
        <v>0</v>
      </c>
      <c r="W149" s="304"/>
      <c r="X149" s="310">
        <f t="shared" si="19"/>
        <v>0</v>
      </c>
      <c r="Y149" s="304"/>
      <c r="Z149" s="311"/>
      <c r="AA149" s="312"/>
      <c r="AB149" s="311"/>
      <c r="AC149" s="629"/>
    </row>
    <row r="150" spans="1:29" ht="18" x14ac:dyDescent="0.25">
      <c r="A150" s="627"/>
      <c r="B150" s="765"/>
      <c r="C150" s="628"/>
      <c r="D150" s="97" t="s">
        <v>458</v>
      </c>
      <c r="E150" s="599"/>
      <c r="F150" s="300"/>
      <c r="G150" s="300"/>
      <c r="H150" s="307"/>
      <c r="I150" s="301"/>
      <c r="J150" s="313" t="s">
        <v>34</v>
      </c>
      <c r="K150" s="302"/>
      <c r="L150" s="303" t="s">
        <v>34</v>
      </c>
      <c r="M150" s="304"/>
      <c r="N150" s="308">
        <v>0</v>
      </c>
      <c r="O150" s="301"/>
      <c r="P150" s="308">
        <v>0</v>
      </c>
      <c r="Q150" s="309"/>
      <c r="R150" s="305" t="str">
        <f t="shared" si="20"/>
        <v>0K</v>
      </c>
      <c r="S150" s="306"/>
      <c r="T150" s="310">
        <f t="shared" si="21"/>
        <v>0</v>
      </c>
      <c r="U150" s="304"/>
      <c r="V150" s="308">
        <v>0</v>
      </c>
      <c r="W150" s="304"/>
      <c r="X150" s="310">
        <f t="shared" si="19"/>
        <v>0</v>
      </c>
      <c r="Y150" s="304"/>
      <c r="Z150" s="311"/>
      <c r="AA150" s="312"/>
      <c r="AB150" s="311"/>
      <c r="AC150" s="629"/>
    </row>
    <row r="151" spans="1:29" ht="18" x14ac:dyDescent="0.25">
      <c r="A151" s="627"/>
      <c r="B151" s="765"/>
      <c r="C151" s="628"/>
      <c r="D151" s="97" t="s">
        <v>459</v>
      </c>
      <c r="E151" s="599"/>
      <c r="F151" s="300"/>
      <c r="G151" s="300"/>
      <c r="H151" s="307"/>
      <c r="I151" s="301"/>
      <c r="J151" s="313" t="s">
        <v>34</v>
      </c>
      <c r="K151" s="302" t="s">
        <v>34</v>
      </c>
      <c r="L151" s="303" t="s">
        <v>34</v>
      </c>
      <c r="M151" s="304"/>
      <c r="N151" s="308">
        <v>0</v>
      </c>
      <c r="O151" s="301"/>
      <c r="P151" s="308">
        <v>0</v>
      </c>
      <c r="Q151" s="309"/>
      <c r="R151" s="305" t="str">
        <f t="shared" si="20"/>
        <v>0K</v>
      </c>
      <c r="S151" s="306"/>
      <c r="T151" s="310">
        <f t="shared" si="21"/>
        <v>0</v>
      </c>
      <c r="U151" s="304"/>
      <c r="V151" s="308">
        <v>0</v>
      </c>
      <c r="W151" s="304"/>
      <c r="X151" s="310">
        <f t="shared" si="19"/>
        <v>0</v>
      </c>
      <c r="Y151" s="304"/>
      <c r="Z151" s="311"/>
      <c r="AA151" s="312"/>
      <c r="AB151" s="311"/>
      <c r="AC151" s="629"/>
    </row>
    <row r="152" spans="1:29" ht="18" x14ac:dyDescent="0.25">
      <c r="A152" s="627"/>
      <c r="B152" s="765"/>
      <c r="C152" s="628"/>
      <c r="D152" s="97" t="s">
        <v>460</v>
      </c>
      <c r="E152" s="599"/>
      <c r="F152" s="300"/>
      <c r="G152" s="300"/>
      <c r="H152" s="307"/>
      <c r="I152" s="301"/>
      <c r="J152" s="313"/>
      <c r="K152" s="302"/>
      <c r="L152" s="303" t="s">
        <v>34</v>
      </c>
      <c r="M152" s="304"/>
      <c r="N152" s="308">
        <v>0</v>
      </c>
      <c r="O152" s="301"/>
      <c r="P152" s="308">
        <v>0</v>
      </c>
      <c r="Q152" s="309"/>
      <c r="R152" s="305" t="str">
        <f t="shared" si="20"/>
        <v>0K</v>
      </c>
      <c r="S152" s="306"/>
      <c r="T152" s="310">
        <f t="shared" si="21"/>
        <v>0</v>
      </c>
      <c r="U152" s="304"/>
      <c r="V152" s="308">
        <v>0</v>
      </c>
      <c r="W152" s="304"/>
      <c r="X152" s="310">
        <f t="shared" si="19"/>
        <v>0</v>
      </c>
      <c r="Y152" s="304"/>
      <c r="Z152" s="311"/>
      <c r="AA152" s="312"/>
      <c r="AB152" s="311"/>
      <c r="AC152" s="629"/>
    </row>
    <row r="153" spans="1:29" ht="18" x14ac:dyDescent="0.25">
      <c r="A153" s="627"/>
      <c r="B153" s="765"/>
      <c r="C153" s="628"/>
      <c r="D153" s="97" t="s">
        <v>461</v>
      </c>
      <c r="E153" s="599"/>
      <c r="F153" s="300"/>
      <c r="G153" s="300"/>
      <c r="H153" s="307"/>
      <c r="I153" s="301"/>
      <c r="J153" s="313" t="s">
        <v>34</v>
      </c>
      <c r="K153" s="302"/>
      <c r="L153" s="303" t="s">
        <v>34</v>
      </c>
      <c r="M153" s="304"/>
      <c r="N153" s="308">
        <v>0</v>
      </c>
      <c r="O153" s="301"/>
      <c r="P153" s="308">
        <v>0</v>
      </c>
      <c r="Q153" s="309"/>
      <c r="R153" s="305" t="str">
        <f t="shared" si="20"/>
        <v>0K</v>
      </c>
      <c r="S153" s="306"/>
      <c r="T153" s="310">
        <f t="shared" si="21"/>
        <v>0</v>
      </c>
      <c r="U153" s="304"/>
      <c r="V153" s="308">
        <v>0</v>
      </c>
      <c r="W153" s="304"/>
      <c r="X153" s="310">
        <f t="shared" si="19"/>
        <v>0</v>
      </c>
      <c r="Y153" s="304"/>
      <c r="Z153" s="311"/>
      <c r="AA153" s="312"/>
      <c r="AB153" s="311"/>
      <c r="AC153" s="629"/>
    </row>
    <row r="154" spans="1:29" ht="18.75" thickBot="1" x14ac:dyDescent="0.3">
      <c r="A154" s="627"/>
      <c r="B154" s="765"/>
      <c r="C154" s="628"/>
      <c r="D154" s="599"/>
      <c r="E154" s="599"/>
      <c r="F154" s="631"/>
      <c r="G154" s="632"/>
      <c r="H154" s="633"/>
      <c r="I154" s="634"/>
      <c r="J154" s="635"/>
      <c r="K154" s="635"/>
      <c r="L154" s="635"/>
      <c r="M154" s="636"/>
      <c r="N154" s="637"/>
      <c r="O154" s="634"/>
      <c r="P154" s="637"/>
      <c r="Q154" s="637"/>
      <c r="R154" s="636"/>
      <c r="S154" s="638"/>
      <c r="T154" s="639"/>
      <c r="U154" s="636"/>
      <c r="V154" s="639"/>
      <c r="W154" s="636"/>
      <c r="X154" s="640"/>
      <c r="Y154" s="636"/>
      <c r="Z154" s="641"/>
      <c r="AA154" s="641"/>
      <c r="AB154" s="641"/>
      <c r="AC154" s="629"/>
    </row>
    <row r="155" spans="1:29" ht="18.75" thickBot="1" x14ac:dyDescent="0.3">
      <c r="A155" s="627"/>
      <c r="B155" s="765"/>
      <c r="C155" s="628"/>
      <c r="D155" s="599"/>
      <c r="E155" s="599"/>
      <c r="F155" s="715" t="s">
        <v>55</v>
      </c>
      <c r="G155" s="716"/>
      <c r="H155" s="716"/>
      <c r="I155" s="716"/>
      <c r="J155" s="716"/>
      <c r="K155" s="717"/>
      <c r="L155" s="266">
        <f>SUM(L124:L153)</f>
        <v>0</v>
      </c>
      <c r="M155" s="636"/>
      <c r="N155" s="265">
        <f>SUM(N124:N153)</f>
        <v>0</v>
      </c>
      <c r="O155" s="634"/>
      <c r="P155" s="265">
        <f>SUM(P124:P153)</f>
        <v>0</v>
      </c>
      <c r="Q155" s="265">
        <f>SUM(Q124:Q153)</f>
        <v>0</v>
      </c>
      <c r="R155" s="636"/>
      <c r="S155" s="638"/>
      <c r="T155" s="265">
        <f>SUM(T124:T153)</f>
        <v>0</v>
      </c>
      <c r="U155" s="636"/>
      <c r="V155" s="265">
        <f>SUM(V124:V153)</f>
        <v>0</v>
      </c>
      <c r="W155" s="636"/>
      <c r="X155" s="265">
        <f>SUM(X124:X153)</f>
        <v>0</v>
      </c>
      <c r="Y155" s="636"/>
      <c r="Z155" s="641"/>
      <c r="AA155" s="641"/>
      <c r="AB155" s="641"/>
      <c r="AC155" s="629"/>
    </row>
    <row r="156" spans="1:29" ht="16.5" thickBot="1" x14ac:dyDescent="0.3">
      <c r="A156" s="642"/>
      <c r="B156" s="765"/>
      <c r="C156" s="643"/>
      <c r="D156" s="644"/>
      <c r="E156" s="644"/>
      <c r="F156" s="645"/>
      <c r="G156" s="76"/>
      <c r="H156" s="76" t="s">
        <v>34</v>
      </c>
      <c r="I156" s="76"/>
      <c r="J156" s="76"/>
      <c r="K156" s="76"/>
      <c r="L156" s="76"/>
      <c r="M156" s="646"/>
      <c r="N156" s="76" t="s">
        <v>34</v>
      </c>
      <c r="O156" s="76"/>
      <c r="P156" s="718" t="s">
        <v>34</v>
      </c>
      <c r="Q156" s="718"/>
      <c r="R156" s="646"/>
      <c r="S156" s="647"/>
      <c r="T156" s="646"/>
      <c r="U156" s="646"/>
      <c r="V156" s="646"/>
      <c r="W156" s="646"/>
      <c r="X156" s="647"/>
      <c r="Y156" s="646"/>
      <c r="Z156" s="647"/>
      <c r="AA156" s="647"/>
      <c r="AB156" s="647"/>
      <c r="AC156" s="648"/>
    </row>
    <row r="157" spans="1:29" ht="16.5" thickBot="1" x14ac:dyDescent="0.3">
      <c r="A157" s="642"/>
      <c r="B157" s="765"/>
      <c r="C157" s="643"/>
      <c r="D157" s="644"/>
      <c r="E157" s="644"/>
      <c r="F157" s="719" t="s">
        <v>56</v>
      </c>
      <c r="G157" s="720"/>
      <c r="H157" s="720"/>
      <c r="I157" s="720"/>
      <c r="J157" s="720"/>
      <c r="K157" s="720"/>
      <c r="L157" s="720"/>
      <c r="M157" s="720"/>
      <c r="N157" s="720"/>
      <c r="O157" s="720"/>
      <c r="P157" s="720"/>
      <c r="Q157" s="721"/>
      <c r="R157" s="646"/>
      <c r="S157" s="647"/>
      <c r="T157" s="267">
        <f>VLOOKUP(G6,'dati scheda tecnica'!A4:R41,6,FALSE)</f>
        <v>0</v>
      </c>
      <c r="U157" s="646"/>
      <c r="V157" s="267">
        <f>VLOOKUP(G6,'dati scheda tecnica'!A4:R71,7,FALSE)</f>
        <v>0</v>
      </c>
      <c r="W157" s="646"/>
      <c r="X157" s="267">
        <f>T157+V157</f>
        <v>0</v>
      </c>
      <c r="Y157" s="646"/>
      <c r="Z157" s="647"/>
      <c r="AA157" s="647"/>
      <c r="AB157" s="647"/>
      <c r="AC157" s="648"/>
    </row>
    <row r="158" spans="1:29" ht="16.5" thickBot="1" x14ac:dyDescent="0.3">
      <c r="A158" s="642"/>
      <c r="B158" s="765"/>
      <c r="C158" s="643"/>
      <c r="D158" s="644"/>
      <c r="E158" s="644"/>
      <c r="F158" s="645"/>
      <c r="G158" s="76"/>
      <c r="H158" s="76"/>
      <c r="I158" s="76"/>
      <c r="J158" s="76"/>
      <c r="K158" s="76"/>
      <c r="L158" s="76"/>
      <c r="M158" s="646"/>
      <c r="N158" s="76"/>
      <c r="O158" s="76"/>
      <c r="P158" s="646"/>
      <c r="Q158" s="646"/>
      <c r="R158" s="646"/>
      <c r="S158" s="647"/>
      <c r="T158" s="646"/>
      <c r="U158" s="646"/>
      <c r="V158" s="646"/>
      <c r="W158" s="646"/>
      <c r="X158" s="647"/>
      <c r="Y158" s="646"/>
      <c r="Z158" s="647"/>
      <c r="AA158" s="647"/>
      <c r="AB158" s="647"/>
      <c r="AC158" s="648"/>
    </row>
    <row r="159" spans="1:29" ht="26.25" thickBot="1" x14ac:dyDescent="0.3">
      <c r="A159" s="642"/>
      <c r="B159" s="765"/>
      <c r="C159" s="643"/>
      <c r="D159" s="644"/>
      <c r="E159" s="644"/>
      <c r="F159" s="685" t="s">
        <v>57</v>
      </c>
      <c r="G159" s="686"/>
      <c r="H159" s="686"/>
      <c r="I159" s="686"/>
      <c r="J159" s="686"/>
      <c r="K159" s="686"/>
      <c r="L159" s="686"/>
      <c r="M159" s="686"/>
      <c r="N159" s="686"/>
      <c r="O159" s="686"/>
      <c r="P159" s="686"/>
      <c r="Q159" s="686"/>
      <c r="R159" s="687"/>
      <c r="S159" s="650"/>
      <c r="T159" s="268" t="s">
        <v>58</v>
      </c>
      <c r="U159" s="268"/>
      <c r="V159" s="286" t="s">
        <v>59</v>
      </c>
      <c r="W159" s="268"/>
      <c r="X159" s="269" t="s">
        <v>60</v>
      </c>
      <c r="Y159" s="646"/>
      <c r="Z159" s="647"/>
      <c r="AA159" s="647"/>
      <c r="AB159" s="647"/>
      <c r="AC159" s="648"/>
    </row>
    <row r="160" spans="1:29" ht="15.75" x14ac:dyDescent="0.25">
      <c r="A160" s="418"/>
      <c r="B160" s="765"/>
      <c r="D160" s="651"/>
      <c r="E160" s="651"/>
      <c r="F160" s="688"/>
      <c r="G160" s="689"/>
      <c r="H160" s="689"/>
      <c r="I160" s="689"/>
      <c r="J160" s="689"/>
      <c r="K160" s="689"/>
      <c r="L160" s="689"/>
      <c r="M160" s="689"/>
      <c r="N160" s="689"/>
      <c r="O160" s="689"/>
      <c r="P160" s="689"/>
      <c r="Q160" s="689"/>
      <c r="R160" s="690"/>
      <c r="S160" s="270"/>
      <c r="T160" s="53" t="s">
        <v>61</v>
      </c>
      <c r="U160" s="77"/>
      <c r="V160" s="55" t="s">
        <v>62</v>
      </c>
      <c r="W160" s="77"/>
      <c r="X160" s="55" t="s">
        <v>62</v>
      </c>
      <c r="Y160" s="77"/>
      <c r="Z160" s="460"/>
      <c r="AA160" s="460"/>
      <c r="AB160" s="460"/>
      <c r="AC160" s="428"/>
    </row>
    <row r="161" spans="1:29" ht="16.5" thickBot="1" x14ac:dyDescent="0.3">
      <c r="A161" s="418"/>
      <c r="B161" s="765"/>
      <c r="D161" s="651"/>
      <c r="E161" s="651"/>
      <c r="F161" s="691"/>
      <c r="G161" s="692"/>
      <c r="H161" s="692"/>
      <c r="I161" s="692"/>
      <c r="J161" s="692"/>
      <c r="K161" s="692"/>
      <c r="L161" s="692"/>
      <c r="M161" s="692"/>
      <c r="N161" s="692"/>
      <c r="O161" s="692"/>
      <c r="P161" s="692"/>
      <c r="Q161" s="692"/>
      <c r="R161" s="693"/>
      <c r="S161" s="652"/>
      <c r="T161" s="271">
        <f>ABS(T157-T155)</f>
        <v>0</v>
      </c>
      <c r="U161" s="653"/>
      <c r="V161" s="272">
        <f>ABS(V157-V155)</f>
        <v>0</v>
      </c>
      <c r="W161" s="653"/>
      <c r="X161" s="272">
        <f>ABS(X157-X155)</f>
        <v>0</v>
      </c>
      <c r="Y161" s="77"/>
      <c r="Z161" s="460"/>
      <c r="AA161" s="460"/>
      <c r="AB161" s="460"/>
      <c r="AC161" s="428"/>
    </row>
    <row r="162" spans="1:29" ht="16.5" thickBot="1" x14ac:dyDescent="0.3">
      <c r="A162" s="418"/>
      <c r="B162" s="765"/>
      <c r="D162" s="651"/>
      <c r="E162" s="651"/>
      <c r="F162" s="56"/>
      <c r="G162" s="56"/>
      <c r="H162" s="56"/>
      <c r="I162" s="56"/>
      <c r="J162" s="56"/>
      <c r="K162" s="56"/>
      <c r="L162" s="56"/>
      <c r="M162" s="56"/>
      <c r="N162" s="56"/>
      <c r="O162" s="56"/>
      <c r="P162" s="56"/>
      <c r="Q162" s="56"/>
      <c r="R162" s="56"/>
      <c r="S162" s="460"/>
      <c r="T162" s="77"/>
      <c r="U162" s="77"/>
      <c r="V162" s="77"/>
      <c r="W162" s="77"/>
      <c r="X162" s="77"/>
      <c r="Y162" s="77"/>
      <c r="Z162" s="460"/>
      <c r="AA162" s="460"/>
      <c r="AB162" s="460"/>
      <c r="AC162" s="428"/>
    </row>
    <row r="163" spans="1:29" ht="15.75" x14ac:dyDescent="0.25">
      <c r="A163" s="418"/>
      <c r="B163" s="765"/>
      <c r="D163" s="651"/>
      <c r="E163" s="651"/>
      <c r="F163" s="694" t="s">
        <v>6</v>
      </c>
      <c r="G163" s="695"/>
      <c r="H163" s="695"/>
      <c r="I163" s="695"/>
      <c r="J163" s="695"/>
      <c r="K163" s="695"/>
      <c r="L163" s="695"/>
      <c r="M163" s="695"/>
      <c r="N163" s="695"/>
      <c r="O163" s="695"/>
      <c r="P163" s="695"/>
      <c r="Q163" s="695"/>
      <c r="R163" s="695"/>
      <c r="S163" s="695"/>
      <c r="T163" s="695"/>
      <c r="U163" s="695"/>
      <c r="V163" s="695"/>
      <c r="W163" s="695"/>
      <c r="X163" s="696"/>
      <c r="Y163" s="77"/>
      <c r="Z163" s="460"/>
      <c r="AA163" s="460"/>
      <c r="AB163" s="460"/>
      <c r="AC163" s="428"/>
    </row>
    <row r="164" spans="1:29" ht="15.75" x14ac:dyDescent="0.25">
      <c r="A164" s="418"/>
      <c r="B164" s="765"/>
      <c r="D164" s="651"/>
      <c r="E164" s="651"/>
      <c r="F164" s="697"/>
      <c r="G164" s="698"/>
      <c r="H164" s="698"/>
      <c r="I164" s="698"/>
      <c r="J164" s="698"/>
      <c r="K164" s="698"/>
      <c r="L164" s="698"/>
      <c r="M164" s="698"/>
      <c r="N164" s="698"/>
      <c r="O164" s="698"/>
      <c r="P164" s="698"/>
      <c r="Q164" s="698"/>
      <c r="R164" s="698"/>
      <c r="S164" s="698"/>
      <c r="T164" s="698"/>
      <c r="U164" s="698"/>
      <c r="V164" s="698"/>
      <c r="W164" s="698"/>
      <c r="X164" s="699"/>
      <c r="Y164" s="77"/>
      <c r="Z164" s="460"/>
      <c r="AA164" s="460"/>
      <c r="AB164" s="460"/>
      <c r="AC164" s="428"/>
    </row>
    <row r="165" spans="1:29" ht="15.75" thickBot="1" x14ac:dyDescent="0.3">
      <c r="A165" s="418"/>
      <c r="B165" s="766"/>
      <c r="F165" s="700"/>
      <c r="G165" s="701"/>
      <c r="H165" s="701"/>
      <c r="I165" s="701"/>
      <c r="J165" s="701"/>
      <c r="K165" s="701"/>
      <c r="L165" s="701"/>
      <c r="M165" s="701"/>
      <c r="N165" s="701"/>
      <c r="O165" s="701"/>
      <c r="P165" s="701"/>
      <c r="Q165" s="701"/>
      <c r="R165" s="701"/>
      <c r="S165" s="701"/>
      <c r="T165" s="701"/>
      <c r="U165" s="701"/>
      <c r="V165" s="701"/>
      <c r="W165" s="701"/>
      <c r="X165" s="702"/>
      <c r="Y165" s="77"/>
      <c r="Z165" s="460"/>
      <c r="AA165" s="460"/>
      <c r="AB165" s="460"/>
      <c r="AC165" s="428"/>
    </row>
    <row r="166" spans="1:29" x14ac:dyDescent="0.25">
      <c r="A166" s="418"/>
      <c r="F166" s="658"/>
      <c r="G166" s="459"/>
      <c r="H166" s="460"/>
      <c r="I166" s="460"/>
      <c r="J166" s="659"/>
      <c r="K166" s="659"/>
      <c r="L166" s="659"/>
      <c r="M166" s="77"/>
      <c r="N166" s="460"/>
      <c r="O166" s="459"/>
      <c r="P166" s="460"/>
      <c r="Q166" s="460"/>
      <c r="R166" s="77"/>
      <c r="S166" s="460"/>
      <c r="T166" s="77"/>
      <c r="U166" s="77"/>
      <c r="V166" s="77"/>
      <c r="W166" s="77"/>
      <c r="X166" s="460"/>
      <c r="Y166" s="77"/>
      <c r="Z166" s="460"/>
      <c r="AA166" s="460"/>
      <c r="AB166" s="460"/>
      <c r="AC166" s="428"/>
    </row>
    <row r="167" spans="1:29" ht="15.75" thickBot="1" x14ac:dyDescent="0.3">
      <c r="A167" s="654"/>
      <c r="B167" s="480"/>
      <c r="C167" s="481"/>
      <c r="D167" s="477"/>
      <c r="E167" s="477"/>
      <c r="F167" s="655"/>
      <c r="G167" s="656"/>
      <c r="H167" s="652"/>
      <c r="I167" s="652"/>
      <c r="J167" s="657"/>
      <c r="K167" s="657"/>
      <c r="L167" s="657"/>
      <c r="M167" s="653"/>
      <c r="N167" s="652"/>
      <c r="O167" s="656"/>
      <c r="P167" s="652"/>
      <c r="Q167" s="652"/>
      <c r="R167" s="653"/>
      <c r="S167" s="652"/>
      <c r="T167" s="653"/>
      <c r="U167" s="653"/>
      <c r="V167" s="653"/>
      <c r="W167" s="653"/>
      <c r="X167" s="652"/>
      <c r="Y167" s="653"/>
      <c r="Z167" s="652"/>
      <c r="AA167" s="652"/>
      <c r="AB167" s="652"/>
      <c r="AC167" s="482"/>
    </row>
    <row r="168" spans="1:29" ht="15.75" thickBot="1" x14ac:dyDescent="0.3">
      <c r="A168" s="590"/>
      <c r="B168" s="591"/>
      <c r="C168" s="592"/>
      <c r="D168" s="593"/>
      <c r="E168" s="593"/>
      <c r="F168" s="660"/>
      <c r="G168" s="661"/>
      <c r="H168" s="662"/>
      <c r="I168" s="662"/>
      <c r="J168" s="662"/>
      <c r="K168" s="662"/>
      <c r="L168" s="662"/>
      <c r="M168" s="663"/>
      <c r="N168" s="662"/>
      <c r="O168" s="661"/>
      <c r="P168" s="662"/>
      <c r="Q168" s="662"/>
      <c r="R168" s="664"/>
      <c r="S168" s="662"/>
      <c r="T168" s="664"/>
      <c r="U168" s="664"/>
      <c r="V168" s="664"/>
      <c r="W168" s="664"/>
      <c r="X168" s="665"/>
      <c r="Y168" s="664"/>
      <c r="Z168" s="662"/>
      <c r="AA168" s="662"/>
      <c r="AB168" s="662"/>
      <c r="AC168" s="597"/>
    </row>
    <row r="169" spans="1:29" ht="18.75" thickBot="1" x14ac:dyDescent="0.3">
      <c r="A169" s="598"/>
      <c r="B169" s="776" t="s">
        <v>161</v>
      </c>
      <c r="C169" s="152"/>
      <c r="D169" s="779" t="s">
        <v>8</v>
      </c>
      <c r="E169" s="599"/>
      <c r="F169" s="740" t="s">
        <v>9</v>
      </c>
      <c r="G169" s="741"/>
      <c r="H169" s="742"/>
      <c r="I169" s="600"/>
      <c r="J169" s="703" t="s">
        <v>10</v>
      </c>
      <c r="K169" s="704"/>
      <c r="L169" s="705"/>
      <c r="M169" s="601"/>
      <c r="N169" s="706" t="s">
        <v>63</v>
      </c>
      <c r="O169" s="455"/>
      <c r="P169" s="740" t="s">
        <v>12</v>
      </c>
      <c r="Q169" s="741"/>
      <c r="R169" s="742"/>
      <c r="S169" s="600"/>
      <c r="T169" s="728" t="s">
        <v>64</v>
      </c>
      <c r="U169" s="602"/>
      <c r="V169" s="728" t="s">
        <v>14</v>
      </c>
      <c r="W169" s="601"/>
      <c r="X169" s="728" t="s">
        <v>87</v>
      </c>
      <c r="Y169" s="601"/>
      <c r="Z169" s="706" t="s">
        <v>16</v>
      </c>
      <c r="AA169" s="603"/>
      <c r="AB169" s="706" t="s">
        <v>17</v>
      </c>
      <c r="AC169" s="604"/>
    </row>
    <row r="170" spans="1:29" ht="18.75" thickBot="1" x14ac:dyDescent="0.3">
      <c r="A170" s="606"/>
      <c r="B170" s="777"/>
      <c r="C170" s="152"/>
      <c r="D170" s="780"/>
      <c r="E170" s="599"/>
      <c r="F170" s="743"/>
      <c r="G170" s="744"/>
      <c r="H170" s="745"/>
      <c r="I170" s="600"/>
      <c r="J170" s="709" t="s">
        <v>18</v>
      </c>
      <c r="K170" s="709" t="s">
        <v>19</v>
      </c>
      <c r="L170" s="711" t="s">
        <v>20</v>
      </c>
      <c r="M170" s="601"/>
      <c r="N170" s="707"/>
      <c r="O170" s="455"/>
      <c r="P170" s="743"/>
      <c r="Q170" s="744"/>
      <c r="R170" s="745"/>
      <c r="S170" s="600"/>
      <c r="T170" s="729"/>
      <c r="U170" s="602"/>
      <c r="V170" s="729"/>
      <c r="W170" s="601"/>
      <c r="X170" s="729"/>
      <c r="Y170" s="601"/>
      <c r="Z170" s="707"/>
      <c r="AA170" s="603"/>
      <c r="AB170" s="707"/>
      <c r="AC170" s="607"/>
    </row>
    <row r="171" spans="1:29" ht="16.5" thickBot="1" x14ac:dyDescent="0.3">
      <c r="A171" s="598"/>
      <c r="B171" s="777"/>
      <c r="C171" s="602"/>
      <c r="D171" s="781"/>
      <c r="E171" s="599"/>
      <c r="F171" s="748" t="s">
        <v>21</v>
      </c>
      <c r="G171" s="746" t="s">
        <v>22</v>
      </c>
      <c r="H171" s="714" t="s">
        <v>88</v>
      </c>
      <c r="I171" s="600"/>
      <c r="J171" s="710"/>
      <c r="K171" s="710"/>
      <c r="L171" s="712"/>
      <c r="M171" s="602"/>
      <c r="N171" s="707"/>
      <c r="O171" s="455"/>
      <c r="P171" s="758" t="s">
        <v>24</v>
      </c>
      <c r="Q171" s="707" t="s">
        <v>25</v>
      </c>
      <c r="R171" s="707" t="s">
        <v>26</v>
      </c>
      <c r="S171" s="600"/>
      <c r="T171" s="730"/>
      <c r="U171" s="602"/>
      <c r="V171" s="730"/>
      <c r="W171" s="602"/>
      <c r="X171" s="730"/>
      <c r="Y171" s="602"/>
      <c r="Z171" s="739"/>
      <c r="AA171" s="603"/>
      <c r="AB171" s="739"/>
      <c r="AC171" s="604"/>
    </row>
    <row r="172" spans="1:29" ht="15.75" x14ac:dyDescent="0.25">
      <c r="A172" s="598"/>
      <c r="B172" s="777"/>
      <c r="C172" s="608"/>
      <c r="D172" s="94" t="s">
        <v>27</v>
      </c>
      <c r="E172" s="609"/>
      <c r="F172" s="748"/>
      <c r="G172" s="746"/>
      <c r="H172" s="714"/>
      <c r="I172" s="600"/>
      <c r="J172" s="710"/>
      <c r="K172" s="710"/>
      <c r="L172" s="712"/>
      <c r="M172" s="608"/>
      <c r="N172" s="707"/>
      <c r="O172" s="610"/>
      <c r="P172" s="758"/>
      <c r="Q172" s="707"/>
      <c r="R172" s="707"/>
      <c r="S172" s="600"/>
      <c r="T172" s="756" t="s">
        <v>28</v>
      </c>
      <c r="U172" s="611"/>
      <c r="V172" s="756" t="s">
        <v>28</v>
      </c>
      <c r="W172" s="608"/>
      <c r="X172" s="756" t="s">
        <v>89</v>
      </c>
      <c r="Y172" s="608"/>
      <c r="Z172" s="261" t="s">
        <v>29</v>
      </c>
      <c r="AA172" s="608"/>
      <c r="AB172" s="261" t="s">
        <v>29</v>
      </c>
      <c r="AC172" s="604"/>
    </row>
    <row r="173" spans="1:29" ht="26.25" thickBot="1" x14ac:dyDescent="0.3">
      <c r="A173" s="612"/>
      <c r="B173" s="777"/>
      <c r="C173" s="613"/>
      <c r="D173" s="609"/>
      <c r="E173" s="609"/>
      <c r="F173" s="749"/>
      <c r="G173" s="747"/>
      <c r="H173" s="274" t="s">
        <v>30</v>
      </c>
      <c r="I173" s="600"/>
      <c r="J173" s="262" t="s">
        <v>463</v>
      </c>
      <c r="K173" s="263" t="s">
        <v>32</v>
      </c>
      <c r="L173" s="713"/>
      <c r="M173" s="611"/>
      <c r="N173" s="708"/>
      <c r="O173" s="610"/>
      <c r="P173" s="759"/>
      <c r="Q173" s="708"/>
      <c r="R173" s="708"/>
      <c r="S173" s="610"/>
      <c r="T173" s="757"/>
      <c r="U173" s="611"/>
      <c r="V173" s="757"/>
      <c r="W173" s="611"/>
      <c r="X173" s="757"/>
      <c r="Y173" s="611"/>
      <c r="Z173" s="264" t="s">
        <v>33</v>
      </c>
      <c r="AA173" s="614"/>
      <c r="AB173" s="264" t="s">
        <v>33</v>
      </c>
      <c r="AC173" s="615"/>
    </row>
    <row r="174" spans="1:29" ht="15.75" x14ac:dyDescent="0.25">
      <c r="A174" s="617"/>
      <c r="B174" s="777"/>
      <c r="C174" s="618"/>
      <c r="D174" s="619"/>
      <c r="E174" s="619"/>
      <c r="F174" s="620"/>
      <c r="G174" s="621"/>
      <c r="H174" s="621"/>
      <c r="I174" s="622"/>
      <c r="J174" s="622"/>
      <c r="K174" s="622"/>
      <c r="L174" s="622"/>
      <c r="M174" s="623"/>
      <c r="N174" s="621"/>
      <c r="O174" s="621"/>
      <c r="P174" s="624" t="s">
        <v>34</v>
      </c>
      <c r="Q174" s="624" t="s">
        <v>34</v>
      </c>
      <c r="R174" s="623"/>
      <c r="S174" s="622"/>
      <c r="T174" s="623"/>
      <c r="U174" s="623"/>
      <c r="V174" s="623"/>
      <c r="W174" s="623"/>
      <c r="X174" s="622"/>
      <c r="Y174" s="623"/>
      <c r="Z174" s="622"/>
      <c r="AA174" s="622"/>
      <c r="AB174" s="622"/>
      <c r="AC174" s="625"/>
    </row>
    <row r="175" spans="1:29" ht="18" x14ac:dyDescent="0.25">
      <c r="A175" s="627"/>
      <c r="B175" s="777"/>
      <c r="C175" s="628"/>
      <c r="D175" s="489" t="s">
        <v>464</v>
      </c>
      <c r="E175" s="599"/>
      <c r="F175" s="300"/>
      <c r="G175" s="300"/>
      <c r="H175" s="307"/>
      <c r="I175" s="301"/>
      <c r="J175" s="313"/>
      <c r="K175" s="302"/>
      <c r="L175" s="303" t="s">
        <v>34</v>
      </c>
      <c r="M175" s="304"/>
      <c r="N175" s="308">
        <v>0</v>
      </c>
      <c r="O175" s="301"/>
      <c r="P175" s="308">
        <v>0</v>
      </c>
      <c r="Q175" s="309"/>
      <c r="R175" s="305" t="str">
        <f t="shared" ref="R175:R204" si="22">IF(P175&lt;=0.1*N175,"0K","NON AMMISSIBILE")</f>
        <v>0K</v>
      </c>
      <c r="S175" s="306"/>
      <c r="T175" s="310">
        <f t="shared" ref="T175:T204" si="23">P175+N175</f>
        <v>0</v>
      </c>
      <c r="U175" s="304"/>
      <c r="V175" s="308">
        <v>0</v>
      </c>
      <c r="W175" s="304"/>
      <c r="X175" s="310">
        <f>T175+V175</f>
        <v>0</v>
      </c>
      <c r="Y175" s="304"/>
      <c r="Z175" s="311"/>
      <c r="AA175" s="312"/>
      <c r="AB175" s="311"/>
      <c r="AC175" s="629"/>
    </row>
    <row r="176" spans="1:29" ht="18" x14ac:dyDescent="0.25">
      <c r="A176" s="627"/>
      <c r="B176" s="777"/>
      <c r="C176" s="628"/>
      <c r="D176" s="489" t="s">
        <v>465</v>
      </c>
      <c r="E176" s="599"/>
      <c r="F176" s="300"/>
      <c r="G176" s="300"/>
      <c r="H176" s="307"/>
      <c r="I176" s="301"/>
      <c r="J176" s="313" t="s">
        <v>34</v>
      </c>
      <c r="K176" s="302" t="s">
        <v>34</v>
      </c>
      <c r="L176" s="303" t="s">
        <v>34</v>
      </c>
      <c r="M176" s="304"/>
      <c r="N176" s="308">
        <v>0</v>
      </c>
      <c r="O176" s="301"/>
      <c r="P176" s="308">
        <v>0</v>
      </c>
      <c r="Q176" s="309"/>
      <c r="R176" s="305" t="str">
        <f t="shared" si="22"/>
        <v>0K</v>
      </c>
      <c r="S176" s="306"/>
      <c r="T176" s="310">
        <f t="shared" si="23"/>
        <v>0</v>
      </c>
      <c r="U176" s="304"/>
      <c r="V176" s="308">
        <v>0</v>
      </c>
      <c r="W176" s="304"/>
      <c r="X176" s="310">
        <f t="shared" ref="X176:X204" si="24">T176+V176</f>
        <v>0</v>
      </c>
      <c r="Y176" s="304"/>
      <c r="Z176" s="311"/>
      <c r="AA176" s="312"/>
      <c r="AB176" s="311"/>
      <c r="AC176" s="629"/>
    </row>
    <row r="177" spans="1:29" ht="18" x14ac:dyDescent="0.25">
      <c r="A177" s="627"/>
      <c r="B177" s="777"/>
      <c r="C177" s="628"/>
      <c r="D177" s="489" t="s">
        <v>466</v>
      </c>
      <c r="E177" s="599"/>
      <c r="F177" s="300"/>
      <c r="G177" s="300"/>
      <c r="H177" s="307"/>
      <c r="I177" s="301"/>
      <c r="J177" s="313" t="s">
        <v>34</v>
      </c>
      <c r="K177" s="302"/>
      <c r="L177" s="303" t="s">
        <v>34</v>
      </c>
      <c r="M177" s="304"/>
      <c r="N177" s="308">
        <v>0</v>
      </c>
      <c r="O177" s="301"/>
      <c r="P177" s="308">
        <v>0</v>
      </c>
      <c r="Q177" s="309"/>
      <c r="R177" s="305" t="str">
        <f t="shared" si="22"/>
        <v>0K</v>
      </c>
      <c r="S177" s="306"/>
      <c r="T177" s="310">
        <f t="shared" si="23"/>
        <v>0</v>
      </c>
      <c r="U177" s="304"/>
      <c r="V177" s="308">
        <v>0</v>
      </c>
      <c r="W177" s="304"/>
      <c r="X177" s="310">
        <f t="shared" si="24"/>
        <v>0</v>
      </c>
      <c r="Y177" s="304"/>
      <c r="Z177" s="311"/>
      <c r="AA177" s="312"/>
      <c r="AB177" s="311"/>
      <c r="AC177" s="629"/>
    </row>
    <row r="178" spans="1:29" ht="18" x14ac:dyDescent="0.25">
      <c r="A178" s="627"/>
      <c r="B178" s="777"/>
      <c r="C178" s="628"/>
      <c r="D178" s="489" t="s">
        <v>467</v>
      </c>
      <c r="E178" s="599"/>
      <c r="F178" s="300"/>
      <c r="G178" s="300"/>
      <c r="H178" s="307"/>
      <c r="I178" s="301"/>
      <c r="J178" s="313" t="s">
        <v>34</v>
      </c>
      <c r="K178" s="302" t="s">
        <v>34</v>
      </c>
      <c r="L178" s="303" t="s">
        <v>34</v>
      </c>
      <c r="M178" s="304"/>
      <c r="N178" s="308">
        <v>0</v>
      </c>
      <c r="O178" s="301"/>
      <c r="P178" s="308">
        <v>0</v>
      </c>
      <c r="Q178" s="309"/>
      <c r="R178" s="305" t="str">
        <f t="shared" si="22"/>
        <v>0K</v>
      </c>
      <c r="S178" s="306"/>
      <c r="T178" s="310">
        <f t="shared" si="23"/>
        <v>0</v>
      </c>
      <c r="U178" s="304"/>
      <c r="V178" s="308">
        <v>0</v>
      </c>
      <c r="W178" s="304"/>
      <c r="X178" s="310">
        <f t="shared" si="24"/>
        <v>0</v>
      </c>
      <c r="Y178" s="304"/>
      <c r="Z178" s="311"/>
      <c r="AA178" s="312"/>
      <c r="AB178" s="311"/>
      <c r="AC178" s="629"/>
    </row>
    <row r="179" spans="1:29" ht="18" x14ac:dyDescent="0.25">
      <c r="A179" s="627"/>
      <c r="B179" s="777"/>
      <c r="C179" s="628"/>
      <c r="D179" s="489" t="s">
        <v>468</v>
      </c>
      <c r="E179" s="599"/>
      <c r="F179" s="300"/>
      <c r="G179" s="300"/>
      <c r="H179" s="307"/>
      <c r="I179" s="301"/>
      <c r="J179" s="313"/>
      <c r="K179" s="302"/>
      <c r="L179" s="303" t="s">
        <v>34</v>
      </c>
      <c r="M179" s="304"/>
      <c r="N179" s="308">
        <v>0</v>
      </c>
      <c r="O179" s="301"/>
      <c r="P179" s="308">
        <v>0</v>
      </c>
      <c r="Q179" s="309"/>
      <c r="R179" s="305" t="str">
        <f t="shared" si="22"/>
        <v>0K</v>
      </c>
      <c r="S179" s="306"/>
      <c r="T179" s="310">
        <f t="shared" si="23"/>
        <v>0</v>
      </c>
      <c r="U179" s="304"/>
      <c r="V179" s="308">
        <v>0</v>
      </c>
      <c r="W179" s="304"/>
      <c r="X179" s="310">
        <f t="shared" si="24"/>
        <v>0</v>
      </c>
      <c r="Y179" s="304"/>
      <c r="Z179" s="311"/>
      <c r="AA179" s="312"/>
      <c r="AB179" s="311"/>
      <c r="AC179" s="629"/>
    </row>
    <row r="180" spans="1:29" ht="18" x14ac:dyDescent="0.25">
      <c r="A180" s="627"/>
      <c r="B180" s="777"/>
      <c r="C180" s="628"/>
      <c r="D180" s="489" t="s">
        <v>469</v>
      </c>
      <c r="E180" s="599"/>
      <c r="F180" s="300"/>
      <c r="G180" s="300"/>
      <c r="H180" s="307"/>
      <c r="I180" s="301"/>
      <c r="J180" s="313" t="s">
        <v>34</v>
      </c>
      <c r="K180" s="302"/>
      <c r="L180" s="303" t="s">
        <v>34</v>
      </c>
      <c r="M180" s="304"/>
      <c r="N180" s="308">
        <v>0</v>
      </c>
      <c r="O180" s="301"/>
      <c r="P180" s="308">
        <v>0</v>
      </c>
      <c r="Q180" s="309"/>
      <c r="R180" s="305" t="str">
        <f t="shared" si="22"/>
        <v>0K</v>
      </c>
      <c r="S180" s="306"/>
      <c r="T180" s="310">
        <f t="shared" si="23"/>
        <v>0</v>
      </c>
      <c r="U180" s="304"/>
      <c r="V180" s="308">
        <v>0</v>
      </c>
      <c r="W180" s="304"/>
      <c r="X180" s="310">
        <f t="shared" si="24"/>
        <v>0</v>
      </c>
      <c r="Y180" s="304"/>
      <c r="Z180" s="311"/>
      <c r="AA180" s="312"/>
      <c r="AB180" s="311"/>
      <c r="AC180" s="629"/>
    </row>
    <row r="181" spans="1:29" ht="18" x14ac:dyDescent="0.25">
      <c r="A181" s="627"/>
      <c r="B181" s="777"/>
      <c r="C181" s="628"/>
      <c r="D181" s="489" t="s">
        <v>470</v>
      </c>
      <c r="E181" s="599"/>
      <c r="F181" s="300"/>
      <c r="G181" s="300"/>
      <c r="H181" s="307"/>
      <c r="I181" s="301"/>
      <c r="J181" s="313" t="s">
        <v>34</v>
      </c>
      <c r="K181" s="302" t="s">
        <v>34</v>
      </c>
      <c r="L181" s="303" t="s">
        <v>34</v>
      </c>
      <c r="M181" s="304"/>
      <c r="N181" s="308">
        <v>0</v>
      </c>
      <c r="O181" s="301"/>
      <c r="P181" s="308">
        <v>0</v>
      </c>
      <c r="Q181" s="309"/>
      <c r="R181" s="305" t="str">
        <f t="shared" si="22"/>
        <v>0K</v>
      </c>
      <c r="S181" s="306"/>
      <c r="T181" s="310">
        <f t="shared" si="23"/>
        <v>0</v>
      </c>
      <c r="U181" s="304"/>
      <c r="V181" s="308">
        <v>0</v>
      </c>
      <c r="W181" s="304"/>
      <c r="X181" s="310">
        <f t="shared" si="24"/>
        <v>0</v>
      </c>
      <c r="Y181" s="304"/>
      <c r="Z181" s="311"/>
      <c r="AA181" s="312"/>
      <c r="AB181" s="311"/>
      <c r="AC181" s="629"/>
    </row>
    <row r="182" spans="1:29" ht="18" x14ac:dyDescent="0.25">
      <c r="A182" s="627"/>
      <c r="B182" s="777"/>
      <c r="C182" s="628"/>
      <c r="D182" s="489" t="s">
        <v>471</v>
      </c>
      <c r="E182" s="599"/>
      <c r="F182" s="300"/>
      <c r="G182" s="300"/>
      <c r="H182" s="307"/>
      <c r="I182" s="301"/>
      <c r="J182" s="313"/>
      <c r="K182" s="302"/>
      <c r="L182" s="303" t="s">
        <v>34</v>
      </c>
      <c r="M182" s="304"/>
      <c r="N182" s="308">
        <v>0</v>
      </c>
      <c r="O182" s="301"/>
      <c r="P182" s="308">
        <v>0</v>
      </c>
      <c r="Q182" s="309"/>
      <c r="R182" s="305" t="str">
        <f t="shared" si="22"/>
        <v>0K</v>
      </c>
      <c r="S182" s="306"/>
      <c r="T182" s="310">
        <f t="shared" si="23"/>
        <v>0</v>
      </c>
      <c r="U182" s="304"/>
      <c r="V182" s="308">
        <v>0</v>
      </c>
      <c r="W182" s="304"/>
      <c r="X182" s="310">
        <f t="shared" si="24"/>
        <v>0</v>
      </c>
      <c r="Y182" s="304"/>
      <c r="Z182" s="311"/>
      <c r="AA182" s="312"/>
      <c r="AB182" s="311"/>
      <c r="AC182" s="629"/>
    </row>
    <row r="183" spans="1:29" ht="18" x14ac:dyDescent="0.25">
      <c r="A183" s="627"/>
      <c r="B183" s="777"/>
      <c r="C183" s="628"/>
      <c r="D183" s="489" t="s">
        <v>472</v>
      </c>
      <c r="E183" s="599"/>
      <c r="F183" s="300"/>
      <c r="G183" s="300"/>
      <c r="H183" s="307"/>
      <c r="I183" s="301"/>
      <c r="J183" s="313" t="s">
        <v>34</v>
      </c>
      <c r="K183" s="302"/>
      <c r="L183" s="303" t="s">
        <v>34</v>
      </c>
      <c r="M183" s="304"/>
      <c r="N183" s="308">
        <v>0</v>
      </c>
      <c r="O183" s="301"/>
      <c r="P183" s="308">
        <v>0</v>
      </c>
      <c r="Q183" s="309"/>
      <c r="R183" s="305" t="str">
        <f t="shared" si="22"/>
        <v>0K</v>
      </c>
      <c r="S183" s="306"/>
      <c r="T183" s="310">
        <f t="shared" si="23"/>
        <v>0</v>
      </c>
      <c r="U183" s="304"/>
      <c r="V183" s="308">
        <v>0</v>
      </c>
      <c r="W183" s="304"/>
      <c r="X183" s="310">
        <f t="shared" si="24"/>
        <v>0</v>
      </c>
      <c r="Y183" s="304"/>
      <c r="Z183" s="311"/>
      <c r="AA183" s="312"/>
      <c r="AB183" s="311"/>
      <c r="AC183" s="629"/>
    </row>
    <row r="184" spans="1:29" ht="18" x14ac:dyDescent="0.25">
      <c r="A184" s="627"/>
      <c r="B184" s="777"/>
      <c r="C184" s="628"/>
      <c r="D184" s="489" t="s">
        <v>473</v>
      </c>
      <c r="E184" s="599"/>
      <c r="F184" s="300"/>
      <c r="G184" s="300"/>
      <c r="H184" s="307"/>
      <c r="I184" s="301"/>
      <c r="J184" s="313" t="s">
        <v>34</v>
      </c>
      <c r="K184" s="302" t="s">
        <v>34</v>
      </c>
      <c r="L184" s="303" t="s">
        <v>34</v>
      </c>
      <c r="M184" s="304"/>
      <c r="N184" s="308">
        <v>0</v>
      </c>
      <c r="O184" s="301"/>
      <c r="P184" s="308">
        <v>0</v>
      </c>
      <c r="Q184" s="309"/>
      <c r="R184" s="305" t="str">
        <f t="shared" si="22"/>
        <v>0K</v>
      </c>
      <c r="S184" s="306"/>
      <c r="T184" s="310">
        <f t="shared" si="23"/>
        <v>0</v>
      </c>
      <c r="U184" s="304"/>
      <c r="V184" s="308">
        <v>0</v>
      </c>
      <c r="W184" s="304"/>
      <c r="X184" s="310">
        <f t="shared" si="24"/>
        <v>0</v>
      </c>
      <c r="Y184" s="304"/>
      <c r="Z184" s="311"/>
      <c r="AA184" s="312"/>
      <c r="AB184" s="311"/>
      <c r="AC184" s="629"/>
    </row>
    <row r="185" spans="1:29" ht="18" x14ac:dyDescent="0.25">
      <c r="A185" s="627"/>
      <c r="B185" s="777"/>
      <c r="C185" s="628"/>
      <c r="D185" s="489" t="s">
        <v>474</v>
      </c>
      <c r="E185" s="599"/>
      <c r="F185" s="300"/>
      <c r="G185" s="300"/>
      <c r="H185" s="307"/>
      <c r="I185" s="301"/>
      <c r="J185" s="313"/>
      <c r="K185" s="302"/>
      <c r="L185" s="303" t="s">
        <v>34</v>
      </c>
      <c r="M185" s="304"/>
      <c r="N185" s="308">
        <v>0</v>
      </c>
      <c r="O185" s="301"/>
      <c r="P185" s="308">
        <v>0</v>
      </c>
      <c r="Q185" s="309"/>
      <c r="R185" s="305" t="str">
        <f t="shared" si="22"/>
        <v>0K</v>
      </c>
      <c r="S185" s="306"/>
      <c r="T185" s="310">
        <f t="shared" si="23"/>
        <v>0</v>
      </c>
      <c r="U185" s="304"/>
      <c r="V185" s="308">
        <v>0</v>
      </c>
      <c r="W185" s="304"/>
      <c r="X185" s="310">
        <f t="shared" si="24"/>
        <v>0</v>
      </c>
      <c r="Y185" s="304"/>
      <c r="Z185" s="311"/>
      <c r="AA185" s="312"/>
      <c r="AB185" s="311"/>
      <c r="AC185" s="629"/>
    </row>
    <row r="186" spans="1:29" ht="18" x14ac:dyDescent="0.25">
      <c r="A186" s="627"/>
      <c r="B186" s="777"/>
      <c r="C186" s="628"/>
      <c r="D186" s="489" t="s">
        <v>475</v>
      </c>
      <c r="E186" s="599"/>
      <c r="F186" s="300"/>
      <c r="G186" s="300"/>
      <c r="H186" s="307"/>
      <c r="I186" s="301"/>
      <c r="J186" s="313" t="s">
        <v>34</v>
      </c>
      <c r="K186" s="302"/>
      <c r="L186" s="303" t="s">
        <v>34</v>
      </c>
      <c r="M186" s="304"/>
      <c r="N186" s="308">
        <v>0</v>
      </c>
      <c r="O186" s="301"/>
      <c r="P186" s="308">
        <v>0</v>
      </c>
      <c r="Q186" s="309"/>
      <c r="R186" s="305" t="str">
        <f t="shared" si="22"/>
        <v>0K</v>
      </c>
      <c r="S186" s="306"/>
      <c r="T186" s="310">
        <f t="shared" si="23"/>
        <v>0</v>
      </c>
      <c r="U186" s="304"/>
      <c r="V186" s="308">
        <v>0</v>
      </c>
      <c r="W186" s="304"/>
      <c r="X186" s="310">
        <f t="shared" si="24"/>
        <v>0</v>
      </c>
      <c r="Y186" s="304"/>
      <c r="Z186" s="311"/>
      <c r="AA186" s="312"/>
      <c r="AB186" s="311"/>
      <c r="AC186" s="629"/>
    </row>
    <row r="187" spans="1:29" ht="18" x14ac:dyDescent="0.25">
      <c r="A187" s="627"/>
      <c r="B187" s="777"/>
      <c r="C187" s="628"/>
      <c r="D187" s="489" t="s">
        <v>476</v>
      </c>
      <c r="E187" s="599"/>
      <c r="F187" s="300"/>
      <c r="G187" s="300"/>
      <c r="H187" s="307"/>
      <c r="I187" s="301"/>
      <c r="J187" s="313" t="s">
        <v>34</v>
      </c>
      <c r="K187" s="302" t="s">
        <v>34</v>
      </c>
      <c r="L187" s="303" t="s">
        <v>34</v>
      </c>
      <c r="M187" s="304"/>
      <c r="N187" s="308">
        <v>0</v>
      </c>
      <c r="O187" s="301"/>
      <c r="P187" s="308">
        <v>0</v>
      </c>
      <c r="Q187" s="309"/>
      <c r="R187" s="305" t="str">
        <f t="shared" si="22"/>
        <v>0K</v>
      </c>
      <c r="S187" s="306"/>
      <c r="T187" s="310">
        <f t="shared" si="23"/>
        <v>0</v>
      </c>
      <c r="U187" s="304"/>
      <c r="V187" s="308">
        <v>0</v>
      </c>
      <c r="W187" s="304"/>
      <c r="X187" s="310">
        <f t="shared" si="24"/>
        <v>0</v>
      </c>
      <c r="Y187" s="304"/>
      <c r="Z187" s="311"/>
      <c r="AA187" s="312"/>
      <c r="AB187" s="311"/>
      <c r="AC187" s="629"/>
    </row>
    <row r="188" spans="1:29" ht="18" x14ac:dyDescent="0.25">
      <c r="A188" s="627"/>
      <c r="B188" s="777"/>
      <c r="C188" s="628"/>
      <c r="D188" s="489" t="s">
        <v>477</v>
      </c>
      <c r="E188" s="599"/>
      <c r="F188" s="300"/>
      <c r="G188" s="300"/>
      <c r="H188" s="307"/>
      <c r="I188" s="301"/>
      <c r="J188" s="313"/>
      <c r="K188" s="302"/>
      <c r="L188" s="303" t="s">
        <v>34</v>
      </c>
      <c r="M188" s="304"/>
      <c r="N188" s="308">
        <v>0</v>
      </c>
      <c r="O188" s="301"/>
      <c r="P188" s="308">
        <v>0</v>
      </c>
      <c r="Q188" s="309"/>
      <c r="R188" s="305" t="str">
        <f t="shared" si="22"/>
        <v>0K</v>
      </c>
      <c r="S188" s="306"/>
      <c r="T188" s="310">
        <f t="shared" si="23"/>
        <v>0</v>
      </c>
      <c r="U188" s="304"/>
      <c r="V188" s="308">
        <v>0</v>
      </c>
      <c r="W188" s="304"/>
      <c r="X188" s="310">
        <f t="shared" si="24"/>
        <v>0</v>
      </c>
      <c r="Y188" s="304"/>
      <c r="Z188" s="311"/>
      <c r="AA188" s="312"/>
      <c r="AB188" s="311"/>
      <c r="AC188" s="629"/>
    </row>
    <row r="189" spans="1:29" ht="18" x14ac:dyDescent="0.25">
      <c r="A189" s="627"/>
      <c r="B189" s="777"/>
      <c r="C189" s="628"/>
      <c r="D189" s="489" t="s">
        <v>478</v>
      </c>
      <c r="E189" s="599"/>
      <c r="F189" s="300"/>
      <c r="G189" s="300"/>
      <c r="H189" s="307"/>
      <c r="I189" s="301"/>
      <c r="J189" s="313" t="s">
        <v>34</v>
      </c>
      <c r="K189" s="302"/>
      <c r="L189" s="303" t="s">
        <v>34</v>
      </c>
      <c r="M189" s="304"/>
      <c r="N189" s="308">
        <v>0</v>
      </c>
      <c r="O189" s="301"/>
      <c r="P189" s="308">
        <v>0</v>
      </c>
      <c r="Q189" s="309"/>
      <c r="R189" s="305" t="str">
        <f t="shared" si="22"/>
        <v>0K</v>
      </c>
      <c r="S189" s="306"/>
      <c r="T189" s="310">
        <f t="shared" si="23"/>
        <v>0</v>
      </c>
      <c r="U189" s="304"/>
      <c r="V189" s="308">
        <v>0</v>
      </c>
      <c r="W189" s="304"/>
      <c r="X189" s="310">
        <f t="shared" si="24"/>
        <v>0</v>
      </c>
      <c r="Y189" s="304"/>
      <c r="Z189" s="311"/>
      <c r="AA189" s="312"/>
      <c r="AB189" s="311"/>
      <c r="AC189" s="629"/>
    </row>
    <row r="190" spans="1:29" ht="18" x14ac:dyDescent="0.25">
      <c r="A190" s="627"/>
      <c r="B190" s="777"/>
      <c r="C190" s="628"/>
      <c r="D190" s="489" t="s">
        <v>479</v>
      </c>
      <c r="E190" s="599"/>
      <c r="F190" s="300"/>
      <c r="G190" s="300"/>
      <c r="H190" s="307"/>
      <c r="I190" s="301"/>
      <c r="J190" s="313" t="s">
        <v>34</v>
      </c>
      <c r="K190" s="302" t="s">
        <v>34</v>
      </c>
      <c r="L190" s="303" t="s">
        <v>34</v>
      </c>
      <c r="M190" s="304"/>
      <c r="N190" s="308">
        <v>0</v>
      </c>
      <c r="O190" s="301"/>
      <c r="P190" s="308">
        <v>0</v>
      </c>
      <c r="Q190" s="309"/>
      <c r="R190" s="305" t="str">
        <f t="shared" si="22"/>
        <v>0K</v>
      </c>
      <c r="S190" s="306"/>
      <c r="T190" s="310">
        <f t="shared" si="23"/>
        <v>0</v>
      </c>
      <c r="U190" s="304"/>
      <c r="V190" s="308">
        <v>0</v>
      </c>
      <c r="W190" s="304"/>
      <c r="X190" s="310">
        <f t="shared" si="24"/>
        <v>0</v>
      </c>
      <c r="Y190" s="304"/>
      <c r="Z190" s="311"/>
      <c r="AA190" s="312"/>
      <c r="AB190" s="311"/>
      <c r="AC190" s="629"/>
    </row>
    <row r="191" spans="1:29" ht="18" x14ac:dyDescent="0.25">
      <c r="A191" s="627"/>
      <c r="B191" s="777"/>
      <c r="C191" s="628"/>
      <c r="D191" s="489" t="s">
        <v>480</v>
      </c>
      <c r="E191" s="599"/>
      <c r="F191" s="300"/>
      <c r="G191" s="300"/>
      <c r="H191" s="307"/>
      <c r="I191" s="301"/>
      <c r="J191" s="313"/>
      <c r="K191" s="302"/>
      <c r="L191" s="303" t="s">
        <v>34</v>
      </c>
      <c r="M191" s="304"/>
      <c r="N191" s="308">
        <v>0</v>
      </c>
      <c r="O191" s="301"/>
      <c r="P191" s="308">
        <v>0</v>
      </c>
      <c r="Q191" s="309"/>
      <c r="R191" s="305" t="str">
        <f t="shared" si="22"/>
        <v>0K</v>
      </c>
      <c r="S191" s="306"/>
      <c r="T191" s="310">
        <f t="shared" si="23"/>
        <v>0</v>
      </c>
      <c r="U191" s="304"/>
      <c r="V191" s="308">
        <v>0</v>
      </c>
      <c r="W191" s="304"/>
      <c r="X191" s="310">
        <f t="shared" si="24"/>
        <v>0</v>
      </c>
      <c r="Y191" s="304"/>
      <c r="Z191" s="311"/>
      <c r="AA191" s="312"/>
      <c r="AB191" s="311"/>
      <c r="AC191" s="629"/>
    </row>
    <row r="192" spans="1:29" ht="18" x14ac:dyDescent="0.25">
      <c r="A192" s="627"/>
      <c r="B192" s="777"/>
      <c r="C192" s="628"/>
      <c r="D192" s="489" t="s">
        <v>481</v>
      </c>
      <c r="E192" s="599"/>
      <c r="F192" s="300"/>
      <c r="G192" s="300"/>
      <c r="H192" s="307"/>
      <c r="I192" s="301"/>
      <c r="J192" s="313" t="s">
        <v>34</v>
      </c>
      <c r="K192" s="302"/>
      <c r="L192" s="303" t="s">
        <v>34</v>
      </c>
      <c r="M192" s="304"/>
      <c r="N192" s="308">
        <v>0</v>
      </c>
      <c r="O192" s="301"/>
      <c r="P192" s="308">
        <v>0</v>
      </c>
      <c r="Q192" s="309"/>
      <c r="R192" s="305" t="str">
        <f t="shared" si="22"/>
        <v>0K</v>
      </c>
      <c r="S192" s="306"/>
      <c r="T192" s="310">
        <f t="shared" si="23"/>
        <v>0</v>
      </c>
      <c r="U192" s="304"/>
      <c r="V192" s="308">
        <v>0</v>
      </c>
      <c r="W192" s="304"/>
      <c r="X192" s="310">
        <f t="shared" si="24"/>
        <v>0</v>
      </c>
      <c r="Y192" s="304"/>
      <c r="Z192" s="311"/>
      <c r="AA192" s="312"/>
      <c r="AB192" s="311"/>
      <c r="AC192" s="629"/>
    </row>
    <row r="193" spans="1:29" ht="18" x14ac:dyDescent="0.25">
      <c r="A193" s="627"/>
      <c r="B193" s="777"/>
      <c r="C193" s="628"/>
      <c r="D193" s="489" t="s">
        <v>482</v>
      </c>
      <c r="E193" s="599"/>
      <c r="F193" s="300"/>
      <c r="G193" s="300"/>
      <c r="H193" s="307"/>
      <c r="I193" s="301"/>
      <c r="J193" s="313" t="s">
        <v>34</v>
      </c>
      <c r="K193" s="302" t="s">
        <v>34</v>
      </c>
      <c r="L193" s="303" t="s">
        <v>34</v>
      </c>
      <c r="M193" s="304"/>
      <c r="N193" s="308">
        <v>0</v>
      </c>
      <c r="O193" s="301"/>
      <c r="P193" s="308">
        <v>0</v>
      </c>
      <c r="Q193" s="309"/>
      <c r="R193" s="305" t="str">
        <f t="shared" si="22"/>
        <v>0K</v>
      </c>
      <c r="S193" s="306"/>
      <c r="T193" s="310">
        <f t="shared" si="23"/>
        <v>0</v>
      </c>
      <c r="U193" s="304"/>
      <c r="V193" s="308">
        <v>0</v>
      </c>
      <c r="W193" s="304"/>
      <c r="X193" s="310">
        <f t="shared" si="24"/>
        <v>0</v>
      </c>
      <c r="Y193" s="304"/>
      <c r="Z193" s="311"/>
      <c r="AA193" s="312"/>
      <c r="AB193" s="311"/>
      <c r="AC193" s="629"/>
    </row>
    <row r="194" spans="1:29" ht="18" x14ac:dyDescent="0.25">
      <c r="A194" s="627"/>
      <c r="B194" s="777"/>
      <c r="C194" s="628"/>
      <c r="D194" s="489" t="s">
        <v>483</v>
      </c>
      <c r="E194" s="599"/>
      <c r="F194" s="300"/>
      <c r="G194" s="300"/>
      <c r="H194" s="307"/>
      <c r="I194" s="301"/>
      <c r="J194" s="313"/>
      <c r="K194" s="302"/>
      <c r="L194" s="303" t="s">
        <v>34</v>
      </c>
      <c r="M194" s="304"/>
      <c r="N194" s="308">
        <v>0</v>
      </c>
      <c r="O194" s="301"/>
      <c r="P194" s="308">
        <v>0</v>
      </c>
      <c r="Q194" s="309"/>
      <c r="R194" s="305" t="str">
        <f t="shared" si="22"/>
        <v>0K</v>
      </c>
      <c r="S194" s="306"/>
      <c r="T194" s="310">
        <f t="shared" si="23"/>
        <v>0</v>
      </c>
      <c r="U194" s="304"/>
      <c r="V194" s="308">
        <v>0</v>
      </c>
      <c r="W194" s="304"/>
      <c r="X194" s="310">
        <f t="shared" si="24"/>
        <v>0</v>
      </c>
      <c r="Y194" s="304"/>
      <c r="Z194" s="311"/>
      <c r="AA194" s="312"/>
      <c r="AB194" s="311"/>
      <c r="AC194" s="629"/>
    </row>
    <row r="195" spans="1:29" ht="18" x14ac:dyDescent="0.25">
      <c r="A195" s="627"/>
      <c r="B195" s="777"/>
      <c r="C195" s="628"/>
      <c r="D195" s="489" t="s">
        <v>484</v>
      </c>
      <c r="E195" s="599"/>
      <c r="F195" s="300"/>
      <c r="G195" s="300"/>
      <c r="H195" s="307"/>
      <c r="I195" s="301"/>
      <c r="J195" s="313" t="s">
        <v>34</v>
      </c>
      <c r="K195" s="302"/>
      <c r="L195" s="303" t="s">
        <v>34</v>
      </c>
      <c r="M195" s="304"/>
      <c r="N195" s="308">
        <v>0</v>
      </c>
      <c r="O195" s="301"/>
      <c r="P195" s="308">
        <v>0</v>
      </c>
      <c r="Q195" s="309"/>
      <c r="R195" s="305" t="str">
        <f t="shared" si="22"/>
        <v>0K</v>
      </c>
      <c r="S195" s="306"/>
      <c r="T195" s="310">
        <f t="shared" si="23"/>
        <v>0</v>
      </c>
      <c r="U195" s="304"/>
      <c r="V195" s="308">
        <v>0</v>
      </c>
      <c r="W195" s="304"/>
      <c r="X195" s="310">
        <f t="shared" si="24"/>
        <v>0</v>
      </c>
      <c r="Y195" s="304"/>
      <c r="Z195" s="311"/>
      <c r="AA195" s="312"/>
      <c r="AB195" s="311"/>
      <c r="AC195" s="629"/>
    </row>
    <row r="196" spans="1:29" ht="18" x14ac:dyDescent="0.25">
      <c r="A196" s="627"/>
      <c r="B196" s="777"/>
      <c r="C196" s="628"/>
      <c r="D196" s="489" t="s">
        <v>485</v>
      </c>
      <c r="E196" s="599"/>
      <c r="F196" s="300"/>
      <c r="G196" s="300"/>
      <c r="H196" s="307"/>
      <c r="I196" s="301"/>
      <c r="J196" s="313" t="s">
        <v>34</v>
      </c>
      <c r="K196" s="302" t="s">
        <v>34</v>
      </c>
      <c r="L196" s="303" t="s">
        <v>34</v>
      </c>
      <c r="M196" s="304"/>
      <c r="N196" s="308">
        <v>0</v>
      </c>
      <c r="O196" s="301"/>
      <c r="P196" s="308">
        <v>0</v>
      </c>
      <c r="Q196" s="309"/>
      <c r="R196" s="305" t="str">
        <f t="shared" si="22"/>
        <v>0K</v>
      </c>
      <c r="S196" s="306"/>
      <c r="T196" s="310">
        <f t="shared" si="23"/>
        <v>0</v>
      </c>
      <c r="U196" s="304"/>
      <c r="V196" s="308">
        <v>0</v>
      </c>
      <c r="W196" s="304"/>
      <c r="X196" s="310">
        <f t="shared" si="24"/>
        <v>0</v>
      </c>
      <c r="Y196" s="304"/>
      <c r="Z196" s="311"/>
      <c r="AA196" s="312"/>
      <c r="AB196" s="311"/>
      <c r="AC196" s="629"/>
    </row>
    <row r="197" spans="1:29" ht="18" x14ac:dyDescent="0.25">
      <c r="A197" s="627"/>
      <c r="B197" s="777"/>
      <c r="C197" s="628"/>
      <c r="D197" s="489" t="s">
        <v>486</v>
      </c>
      <c r="E197" s="599"/>
      <c r="F197" s="300"/>
      <c r="G197" s="300"/>
      <c r="H197" s="307"/>
      <c r="I197" s="301"/>
      <c r="J197" s="313"/>
      <c r="K197" s="302"/>
      <c r="L197" s="303" t="s">
        <v>34</v>
      </c>
      <c r="M197" s="304"/>
      <c r="N197" s="308">
        <v>0</v>
      </c>
      <c r="O197" s="301"/>
      <c r="P197" s="308">
        <v>0</v>
      </c>
      <c r="Q197" s="309"/>
      <c r="R197" s="305" t="str">
        <f t="shared" si="22"/>
        <v>0K</v>
      </c>
      <c r="S197" s="306"/>
      <c r="T197" s="310">
        <f t="shared" si="23"/>
        <v>0</v>
      </c>
      <c r="U197" s="304"/>
      <c r="V197" s="308">
        <v>0</v>
      </c>
      <c r="W197" s="304"/>
      <c r="X197" s="310">
        <f t="shared" si="24"/>
        <v>0</v>
      </c>
      <c r="Y197" s="304"/>
      <c r="Z197" s="311"/>
      <c r="AA197" s="312"/>
      <c r="AB197" s="311"/>
      <c r="AC197" s="629"/>
    </row>
    <row r="198" spans="1:29" ht="18" x14ac:dyDescent="0.25">
      <c r="A198" s="627"/>
      <c r="B198" s="777"/>
      <c r="C198" s="628"/>
      <c r="D198" s="489" t="s">
        <v>487</v>
      </c>
      <c r="E198" s="599"/>
      <c r="F198" s="300"/>
      <c r="G198" s="300"/>
      <c r="H198" s="307"/>
      <c r="I198" s="301"/>
      <c r="J198" s="313" t="s">
        <v>34</v>
      </c>
      <c r="K198" s="302"/>
      <c r="L198" s="303" t="s">
        <v>34</v>
      </c>
      <c r="M198" s="304"/>
      <c r="N198" s="308">
        <v>0</v>
      </c>
      <c r="O198" s="301"/>
      <c r="P198" s="308">
        <v>0</v>
      </c>
      <c r="Q198" s="309"/>
      <c r="R198" s="305" t="str">
        <f t="shared" si="22"/>
        <v>0K</v>
      </c>
      <c r="S198" s="306"/>
      <c r="T198" s="310">
        <f t="shared" si="23"/>
        <v>0</v>
      </c>
      <c r="U198" s="304"/>
      <c r="V198" s="308">
        <v>0</v>
      </c>
      <c r="W198" s="304"/>
      <c r="X198" s="310">
        <f t="shared" si="24"/>
        <v>0</v>
      </c>
      <c r="Y198" s="304"/>
      <c r="Z198" s="311"/>
      <c r="AA198" s="312"/>
      <c r="AB198" s="311"/>
      <c r="AC198" s="629"/>
    </row>
    <row r="199" spans="1:29" ht="18" x14ac:dyDescent="0.25">
      <c r="A199" s="627"/>
      <c r="B199" s="777"/>
      <c r="C199" s="628"/>
      <c r="D199" s="489" t="s">
        <v>488</v>
      </c>
      <c r="E199" s="599"/>
      <c r="F199" s="300"/>
      <c r="G199" s="300"/>
      <c r="H199" s="307"/>
      <c r="I199" s="301"/>
      <c r="J199" s="313" t="s">
        <v>34</v>
      </c>
      <c r="K199" s="302" t="s">
        <v>34</v>
      </c>
      <c r="L199" s="303" t="s">
        <v>34</v>
      </c>
      <c r="M199" s="304"/>
      <c r="N199" s="308">
        <v>0</v>
      </c>
      <c r="O199" s="301"/>
      <c r="P199" s="308">
        <v>0</v>
      </c>
      <c r="Q199" s="309"/>
      <c r="R199" s="305" t="str">
        <f t="shared" si="22"/>
        <v>0K</v>
      </c>
      <c r="S199" s="306"/>
      <c r="T199" s="310">
        <f t="shared" si="23"/>
        <v>0</v>
      </c>
      <c r="U199" s="304"/>
      <c r="V199" s="308">
        <v>0</v>
      </c>
      <c r="W199" s="304"/>
      <c r="X199" s="310">
        <f t="shared" si="24"/>
        <v>0</v>
      </c>
      <c r="Y199" s="304"/>
      <c r="Z199" s="311"/>
      <c r="AA199" s="312"/>
      <c r="AB199" s="311"/>
      <c r="AC199" s="629"/>
    </row>
    <row r="200" spans="1:29" ht="18" x14ac:dyDescent="0.25">
      <c r="A200" s="627"/>
      <c r="B200" s="777"/>
      <c r="C200" s="628"/>
      <c r="D200" s="489" t="s">
        <v>489</v>
      </c>
      <c r="E200" s="599"/>
      <c r="F200" s="300"/>
      <c r="G200" s="300"/>
      <c r="H200" s="307"/>
      <c r="I200" s="301"/>
      <c r="J200" s="313"/>
      <c r="K200" s="302"/>
      <c r="L200" s="303" t="s">
        <v>34</v>
      </c>
      <c r="M200" s="304"/>
      <c r="N200" s="308">
        <v>0</v>
      </c>
      <c r="O200" s="301"/>
      <c r="P200" s="308">
        <v>0</v>
      </c>
      <c r="Q200" s="309"/>
      <c r="R200" s="305" t="str">
        <f t="shared" si="22"/>
        <v>0K</v>
      </c>
      <c r="S200" s="306"/>
      <c r="T200" s="310">
        <f t="shared" si="23"/>
        <v>0</v>
      </c>
      <c r="U200" s="304"/>
      <c r="V200" s="308">
        <v>0</v>
      </c>
      <c r="W200" s="304"/>
      <c r="X200" s="310">
        <f t="shared" si="24"/>
        <v>0</v>
      </c>
      <c r="Y200" s="304"/>
      <c r="Z200" s="311"/>
      <c r="AA200" s="312"/>
      <c r="AB200" s="311"/>
      <c r="AC200" s="629"/>
    </row>
    <row r="201" spans="1:29" ht="18" x14ac:dyDescent="0.25">
      <c r="A201" s="627"/>
      <c r="B201" s="777"/>
      <c r="C201" s="628"/>
      <c r="D201" s="489" t="s">
        <v>490</v>
      </c>
      <c r="E201" s="599"/>
      <c r="F201" s="300"/>
      <c r="G201" s="300"/>
      <c r="H201" s="307"/>
      <c r="I201" s="301"/>
      <c r="J201" s="313" t="s">
        <v>34</v>
      </c>
      <c r="K201" s="302"/>
      <c r="L201" s="303" t="s">
        <v>34</v>
      </c>
      <c r="M201" s="304"/>
      <c r="N201" s="308">
        <v>0</v>
      </c>
      <c r="O201" s="301"/>
      <c r="P201" s="308">
        <v>0</v>
      </c>
      <c r="Q201" s="309"/>
      <c r="R201" s="305" t="str">
        <f t="shared" si="22"/>
        <v>0K</v>
      </c>
      <c r="S201" s="306"/>
      <c r="T201" s="310">
        <f t="shared" si="23"/>
        <v>0</v>
      </c>
      <c r="U201" s="304"/>
      <c r="V201" s="308">
        <v>0</v>
      </c>
      <c r="W201" s="304"/>
      <c r="X201" s="310">
        <f t="shared" si="24"/>
        <v>0</v>
      </c>
      <c r="Y201" s="304"/>
      <c r="Z201" s="311"/>
      <c r="AA201" s="312"/>
      <c r="AB201" s="311"/>
      <c r="AC201" s="629"/>
    </row>
    <row r="202" spans="1:29" ht="18" x14ac:dyDescent="0.25">
      <c r="A202" s="627"/>
      <c r="B202" s="777"/>
      <c r="C202" s="628"/>
      <c r="D202" s="489" t="s">
        <v>491</v>
      </c>
      <c r="E202" s="599"/>
      <c r="F202" s="300"/>
      <c r="G202" s="300"/>
      <c r="H202" s="307"/>
      <c r="I202" s="301"/>
      <c r="J202" s="313" t="s">
        <v>34</v>
      </c>
      <c r="K202" s="302" t="s">
        <v>34</v>
      </c>
      <c r="L202" s="303" t="s">
        <v>34</v>
      </c>
      <c r="M202" s="304"/>
      <c r="N202" s="308">
        <v>0</v>
      </c>
      <c r="O202" s="301"/>
      <c r="P202" s="308">
        <v>0</v>
      </c>
      <c r="Q202" s="309"/>
      <c r="R202" s="305" t="str">
        <f t="shared" si="22"/>
        <v>0K</v>
      </c>
      <c r="S202" s="306"/>
      <c r="T202" s="310">
        <f t="shared" si="23"/>
        <v>0</v>
      </c>
      <c r="U202" s="304"/>
      <c r="V202" s="308">
        <v>0</v>
      </c>
      <c r="W202" s="304"/>
      <c r="X202" s="310">
        <f t="shared" si="24"/>
        <v>0</v>
      </c>
      <c r="Y202" s="304"/>
      <c r="Z202" s="311"/>
      <c r="AA202" s="312"/>
      <c r="AB202" s="311"/>
      <c r="AC202" s="629"/>
    </row>
    <row r="203" spans="1:29" ht="18" x14ac:dyDescent="0.25">
      <c r="A203" s="627"/>
      <c r="B203" s="777"/>
      <c r="C203" s="628"/>
      <c r="D203" s="489" t="s">
        <v>492</v>
      </c>
      <c r="E203" s="599"/>
      <c r="F203" s="300"/>
      <c r="G203" s="300"/>
      <c r="H203" s="307"/>
      <c r="I203" s="301"/>
      <c r="J203" s="313"/>
      <c r="K203" s="302"/>
      <c r="L203" s="303" t="s">
        <v>34</v>
      </c>
      <c r="M203" s="304"/>
      <c r="N203" s="308">
        <v>0</v>
      </c>
      <c r="O203" s="301"/>
      <c r="P203" s="308">
        <v>0</v>
      </c>
      <c r="Q203" s="309"/>
      <c r="R203" s="305" t="str">
        <f t="shared" si="22"/>
        <v>0K</v>
      </c>
      <c r="S203" s="306"/>
      <c r="T203" s="310">
        <f t="shared" si="23"/>
        <v>0</v>
      </c>
      <c r="U203" s="304"/>
      <c r="V203" s="308">
        <v>0</v>
      </c>
      <c r="W203" s="304"/>
      <c r="X203" s="310">
        <f t="shared" si="24"/>
        <v>0</v>
      </c>
      <c r="Y203" s="304"/>
      <c r="Z203" s="311"/>
      <c r="AA203" s="312"/>
      <c r="AB203" s="311"/>
      <c r="AC203" s="629"/>
    </row>
    <row r="204" spans="1:29" ht="18" x14ac:dyDescent="0.25">
      <c r="A204" s="627"/>
      <c r="B204" s="777"/>
      <c r="C204" s="628"/>
      <c r="D204" s="489" t="s">
        <v>493</v>
      </c>
      <c r="E204" s="599"/>
      <c r="F204" s="300"/>
      <c r="G204" s="300"/>
      <c r="H204" s="307"/>
      <c r="I204" s="301"/>
      <c r="J204" s="313" t="s">
        <v>34</v>
      </c>
      <c r="K204" s="302"/>
      <c r="L204" s="303" t="s">
        <v>34</v>
      </c>
      <c r="M204" s="304"/>
      <c r="N204" s="308">
        <v>0</v>
      </c>
      <c r="O204" s="301"/>
      <c r="P204" s="308">
        <v>0</v>
      </c>
      <c r="Q204" s="309"/>
      <c r="R204" s="305" t="str">
        <f t="shared" si="22"/>
        <v>0K</v>
      </c>
      <c r="S204" s="306"/>
      <c r="T204" s="310">
        <f t="shared" si="23"/>
        <v>0</v>
      </c>
      <c r="U204" s="304"/>
      <c r="V204" s="308">
        <v>0</v>
      </c>
      <c r="W204" s="304"/>
      <c r="X204" s="310">
        <f t="shared" si="24"/>
        <v>0</v>
      </c>
      <c r="Y204" s="304"/>
      <c r="Z204" s="311"/>
      <c r="AA204" s="312"/>
      <c r="AB204" s="311"/>
      <c r="AC204" s="629"/>
    </row>
    <row r="205" spans="1:29" ht="18.75" thickBot="1" x14ac:dyDescent="0.3">
      <c r="A205" s="627"/>
      <c r="B205" s="777"/>
      <c r="C205" s="628"/>
      <c r="D205" s="599"/>
      <c r="E205" s="599"/>
      <c r="F205" s="631"/>
      <c r="G205" s="632"/>
      <c r="H205" s="633"/>
      <c r="I205" s="634"/>
      <c r="J205" s="635"/>
      <c r="K205" s="635"/>
      <c r="L205" s="635"/>
      <c r="M205" s="636"/>
      <c r="N205" s="637"/>
      <c r="O205" s="634"/>
      <c r="P205" s="637"/>
      <c r="Q205" s="637"/>
      <c r="R205" s="636"/>
      <c r="S205" s="638"/>
      <c r="T205" s="639"/>
      <c r="U205" s="636"/>
      <c r="V205" s="639"/>
      <c r="W205" s="636"/>
      <c r="X205" s="640"/>
      <c r="Y205" s="636"/>
      <c r="Z205" s="641"/>
      <c r="AA205" s="641"/>
      <c r="AB205" s="641"/>
      <c r="AC205" s="629"/>
    </row>
    <row r="206" spans="1:29" ht="18.75" thickBot="1" x14ac:dyDescent="0.3">
      <c r="A206" s="627"/>
      <c r="B206" s="777"/>
      <c r="C206" s="628"/>
      <c r="D206" s="599"/>
      <c r="E206" s="599"/>
      <c r="F206" s="715" t="s">
        <v>55</v>
      </c>
      <c r="G206" s="716"/>
      <c r="H206" s="716"/>
      <c r="I206" s="716"/>
      <c r="J206" s="716"/>
      <c r="K206" s="717"/>
      <c r="L206" s="266">
        <f>SUM(L175:L204)</f>
        <v>0</v>
      </c>
      <c r="M206" s="636"/>
      <c r="N206" s="265">
        <f>SUM(N175:N204)</f>
        <v>0</v>
      </c>
      <c r="O206" s="634"/>
      <c r="P206" s="265">
        <f>SUM(P175:P204)</f>
        <v>0</v>
      </c>
      <c r="Q206" s="265">
        <f>SUM(Q175:Q204)</f>
        <v>0</v>
      </c>
      <c r="R206" s="636"/>
      <c r="S206" s="638"/>
      <c r="T206" s="265">
        <f>SUM(T175:T204)</f>
        <v>0</v>
      </c>
      <c r="U206" s="636"/>
      <c r="V206" s="265">
        <f>SUM(V175:V204)</f>
        <v>0</v>
      </c>
      <c r="W206" s="636"/>
      <c r="X206" s="265">
        <f>SUM(X175:X204)</f>
        <v>0</v>
      </c>
      <c r="Y206" s="636"/>
      <c r="Z206" s="641"/>
      <c r="AA206" s="641"/>
      <c r="AB206" s="641"/>
      <c r="AC206" s="629"/>
    </row>
    <row r="207" spans="1:29" ht="16.5" thickBot="1" x14ac:dyDescent="0.3">
      <c r="A207" s="642"/>
      <c r="B207" s="777"/>
      <c r="C207" s="643"/>
      <c r="D207" s="644"/>
      <c r="E207" s="644"/>
      <c r="F207" s="645"/>
      <c r="G207" s="76"/>
      <c r="H207" s="76" t="s">
        <v>34</v>
      </c>
      <c r="I207" s="76"/>
      <c r="J207" s="76"/>
      <c r="K207" s="76"/>
      <c r="L207" s="76"/>
      <c r="M207" s="646"/>
      <c r="N207" s="76" t="s">
        <v>34</v>
      </c>
      <c r="O207" s="76"/>
      <c r="P207" s="718" t="s">
        <v>34</v>
      </c>
      <c r="Q207" s="718"/>
      <c r="R207" s="646"/>
      <c r="S207" s="647"/>
      <c r="T207" s="646"/>
      <c r="U207" s="646"/>
      <c r="V207" s="646"/>
      <c r="W207" s="646"/>
      <c r="X207" s="647"/>
      <c r="Y207" s="646"/>
      <c r="Z207" s="647"/>
      <c r="AA207" s="647"/>
      <c r="AB207" s="647"/>
      <c r="AC207" s="648"/>
    </row>
    <row r="208" spans="1:29" ht="16.5" thickBot="1" x14ac:dyDescent="0.3">
      <c r="A208" s="642"/>
      <c r="B208" s="777"/>
      <c r="C208" s="643"/>
      <c r="D208" s="644"/>
      <c r="E208" s="644"/>
      <c r="F208" s="719" t="s">
        <v>56</v>
      </c>
      <c r="G208" s="720"/>
      <c r="H208" s="720"/>
      <c r="I208" s="720"/>
      <c r="J208" s="720"/>
      <c r="K208" s="720"/>
      <c r="L208" s="720"/>
      <c r="M208" s="720"/>
      <c r="N208" s="720"/>
      <c r="O208" s="720"/>
      <c r="P208" s="720"/>
      <c r="Q208" s="721"/>
      <c r="R208" s="646"/>
      <c r="S208" s="647"/>
      <c r="T208" s="267">
        <f>T104</f>
        <v>6345506</v>
      </c>
      <c r="U208" s="267">
        <f t="shared" ref="U208:X208" si="25">U104</f>
        <v>0</v>
      </c>
      <c r="V208" s="267">
        <f t="shared" si="25"/>
        <v>6314494</v>
      </c>
      <c r="W208" s="267">
        <f t="shared" si="25"/>
        <v>0</v>
      </c>
      <c r="X208" s="267">
        <f t="shared" si="25"/>
        <v>12660000</v>
      </c>
      <c r="Y208" s="646"/>
      <c r="Z208" s="647"/>
      <c r="AA208" s="647"/>
      <c r="AB208" s="647"/>
      <c r="AC208" s="648"/>
    </row>
    <row r="209" spans="1:29" ht="16.5" thickBot="1" x14ac:dyDescent="0.3">
      <c r="A209" s="642"/>
      <c r="B209" s="777"/>
      <c r="C209" s="643"/>
      <c r="D209" s="644"/>
      <c r="E209" s="644"/>
      <c r="F209" s="645"/>
      <c r="G209" s="76"/>
      <c r="H209" s="76"/>
      <c r="I209" s="76"/>
      <c r="J209" s="76"/>
      <c r="K209" s="76"/>
      <c r="L209" s="76"/>
      <c r="M209" s="646"/>
      <c r="N209" s="76"/>
      <c r="O209" s="76"/>
      <c r="P209" s="646"/>
      <c r="Q209" s="646"/>
      <c r="R209" s="646"/>
      <c r="S209" s="647"/>
      <c r="T209" s="646"/>
      <c r="U209" s="646"/>
      <c r="V209" s="646"/>
      <c r="W209" s="646"/>
      <c r="X209" s="647"/>
      <c r="Y209" s="646"/>
      <c r="Z209" s="647"/>
      <c r="AA209" s="647"/>
      <c r="AB209" s="647"/>
      <c r="AC209" s="648"/>
    </row>
    <row r="210" spans="1:29" ht="26.25" thickBot="1" x14ac:dyDescent="0.3">
      <c r="A210" s="642"/>
      <c r="B210" s="777"/>
      <c r="C210" s="643"/>
      <c r="D210" s="644"/>
      <c r="E210" s="644"/>
      <c r="F210" s="685" t="s">
        <v>57</v>
      </c>
      <c r="G210" s="686"/>
      <c r="H210" s="686"/>
      <c r="I210" s="686"/>
      <c r="J210" s="686"/>
      <c r="K210" s="686"/>
      <c r="L210" s="686"/>
      <c r="M210" s="686"/>
      <c r="N210" s="686"/>
      <c r="O210" s="686"/>
      <c r="P210" s="686"/>
      <c r="Q210" s="686"/>
      <c r="R210" s="687"/>
      <c r="S210" s="650"/>
      <c r="T210" s="268" t="s">
        <v>58</v>
      </c>
      <c r="U210" s="268"/>
      <c r="V210" s="286" t="s">
        <v>59</v>
      </c>
      <c r="W210" s="268"/>
      <c r="X210" s="269" t="s">
        <v>60</v>
      </c>
      <c r="Y210" s="646"/>
      <c r="Z210" s="647"/>
      <c r="AA210" s="647"/>
      <c r="AB210" s="647"/>
      <c r="AC210" s="648"/>
    </row>
    <row r="211" spans="1:29" ht="15.75" x14ac:dyDescent="0.25">
      <c r="A211" s="418"/>
      <c r="B211" s="777"/>
      <c r="D211" s="651"/>
      <c r="E211" s="651"/>
      <c r="F211" s="688"/>
      <c r="G211" s="689"/>
      <c r="H211" s="689"/>
      <c r="I211" s="689"/>
      <c r="J211" s="689"/>
      <c r="K211" s="689"/>
      <c r="L211" s="689"/>
      <c r="M211" s="689"/>
      <c r="N211" s="689"/>
      <c r="O211" s="689"/>
      <c r="P211" s="689"/>
      <c r="Q211" s="689"/>
      <c r="R211" s="690"/>
      <c r="S211" s="270"/>
      <c r="T211" s="53" t="s">
        <v>61</v>
      </c>
      <c r="U211" s="77"/>
      <c r="V211" s="55" t="s">
        <v>62</v>
      </c>
      <c r="W211" s="77"/>
      <c r="X211" s="55" t="s">
        <v>62</v>
      </c>
      <c r="Y211" s="77"/>
      <c r="Z211" s="460"/>
      <c r="AA211" s="460"/>
      <c r="AB211" s="460"/>
      <c r="AC211" s="428"/>
    </row>
    <row r="212" spans="1:29" ht="16.5" thickBot="1" x14ac:dyDescent="0.3">
      <c r="A212" s="418"/>
      <c r="B212" s="777"/>
      <c r="D212" s="651"/>
      <c r="E212" s="651"/>
      <c r="F212" s="691"/>
      <c r="G212" s="692"/>
      <c r="H212" s="692"/>
      <c r="I212" s="692"/>
      <c r="J212" s="692"/>
      <c r="K212" s="692"/>
      <c r="L212" s="692"/>
      <c r="M212" s="692"/>
      <c r="N212" s="692"/>
      <c r="O212" s="692"/>
      <c r="P212" s="692"/>
      <c r="Q212" s="692"/>
      <c r="R212" s="693"/>
      <c r="S212" s="652"/>
      <c r="T212" s="271">
        <f>ABS(T208-T206-T102)</f>
        <v>6345506</v>
      </c>
      <c r="U212" s="653"/>
      <c r="V212" s="271">
        <f>ABS(V208-V206-V102)</f>
        <v>6314494</v>
      </c>
      <c r="W212" s="653"/>
      <c r="X212" s="271">
        <f>ABS(X208-X206-X102)</f>
        <v>12660000</v>
      </c>
      <c r="Y212" s="77"/>
      <c r="Z212" s="460"/>
      <c r="AA212" s="460"/>
      <c r="AB212" s="460"/>
      <c r="AC212" s="428"/>
    </row>
    <row r="213" spans="1:29" ht="16.5" thickBot="1" x14ac:dyDescent="0.3">
      <c r="A213" s="418"/>
      <c r="B213" s="777"/>
      <c r="D213" s="651"/>
      <c r="E213" s="651"/>
      <c r="F213" s="56"/>
      <c r="G213" s="56"/>
      <c r="H213" s="56"/>
      <c r="I213" s="56"/>
      <c r="J213" s="56"/>
      <c r="K213" s="56"/>
      <c r="L213" s="56"/>
      <c r="M213" s="56"/>
      <c r="N213" s="56"/>
      <c r="O213" s="56"/>
      <c r="P213" s="56"/>
      <c r="Q213" s="56"/>
      <c r="R213" s="56"/>
      <c r="S213" s="460"/>
      <c r="T213" s="77"/>
      <c r="U213" s="77"/>
      <c r="V213" s="77"/>
      <c r="W213" s="77"/>
      <c r="X213" s="77"/>
      <c r="Y213" s="77"/>
      <c r="Z213" s="460"/>
      <c r="AA213" s="460"/>
      <c r="AB213" s="460"/>
      <c r="AC213" s="428"/>
    </row>
    <row r="214" spans="1:29" ht="15.75" x14ac:dyDescent="0.25">
      <c r="A214" s="418"/>
      <c r="B214" s="777"/>
      <c r="D214" s="651"/>
      <c r="E214" s="651"/>
      <c r="F214" s="694" t="s">
        <v>6</v>
      </c>
      <c r="G214" s="695"/>
      <c r="H214" s="695"/>
      <c r="I214" s="695"/>
      <c r="J214" s="695"/>
      <c r="K214" s="695"/>
      <c r="L214" s="695"/>
      <c r="M214" s="695"/>
      <c r="N214" s="695"/>
      <c r="O214" s="695"/>
      <c r="P214" s="695"/>
      <c r="Q214" s="695"/>
      <c r="R214" s="695"/>
      <c r="S214" s="695"/>
      <c r="T214" s="695"/>
      <c r="U214" s="695"/>
      <c r="V214" s="695"/>
      <c r="W214" s="695"/>
      <c r="X214" s="696"/>
      <c r="Y214" s="77"/>
      <c r="Z214" s="460"/>
      <c r="AA214" s="460"/>
      <c r="AB214" s="460"/>
      <c r="AC214" s="428"/>
    </row>
    <row r="215" spans="1:29" ht="15.75" x14ac:dyDescent="0.25">
      <c r="A215" s="418"/>
      <c r="B215" s="777"/>
      <c r="D215" s="651"/>
      <c r="E215" s="651"/>
      <c r="F215" s="697"/>
      <c r="G215" s="698"/>
      <c r="H215" s="698"/>
      <c r="I215" s="698"/>
      <c r="J215" s="698"/>
      <c r="K215" s="698"/>
      <c r="L215" s="698"/>
      <c r="M215" s="698"/>
      <c r="N215" s="698"/>
      <c r="O215" s="698"/>
      <c r="P215" s="698"/>
      <c r="Q215" s="698"/>
      <c r="R215" s="698"/>
      <c r="S215" s="698"/>
      <c r="T215" s="698"/>
      <c r="U215" s="698"/>
      <c r="V215" s="698"/>
      <c r="W215" s="698"/>
      <c r="X215" s="699"/>
      <c r="Y215" s="77"/>
      <c r="Z215" s="460"/>
      <c r="AA215" s="460"/>
      <c r="AB215" s="460"/>
      <c r="AC215" s="428"/>
    </row>
    <row r="216" spans="1:29" ht="15.75" thickBot="1" x14ac:dyDescent="0.3">
      <c r="A216" s="418"/>
      <c r="B216" s="778"/>
      <c r="F216" s="700"/>
      <c r="G216" s="701"/>
      <c r="H216" s="701"/>
      <c r="I216" s="701"/>
      <c r="J216" s="701"/>
      <c r="K216" s="701"/>
      <c r="L216" s="701"/>
      <c r="M216" s="701"/>
      <c r="N216" s="701"/>
      <c r="O216" s="701"/>
      <c r="P216" s="701"/>
      <c r="Q216" s="701"/>
      <c r="R216" s="701"/>
      <c r="S216" s="701"/>
      <c r="T216" s="701"/>
      <c r="U216" s="701"/>
      <c r="V216" s="701"/>
      <c r="W216" s="701"/>
      <c r="X216" s="702"/>
      <c r="Y216" s="77"/>
      <c r="Z216" s="460"/>
      <c r="AA216" s="460"/>
      <c r="AB216" s="460"/>
      <c r="AC216" s="428"/>
    </row>
    <row r="217" spans="1:29" x14ac:dyDescent="0.25">
      <c r="A217" s="418"/>
      <c r="F217" s="658"/>
      <c r="G217" s="459"/>
      <c r="H217" s="460"/>
      <c r="I217" s="460"/>
      <c r="J217" s="659"/>
      <c r="K217" s="659"/>
      <c r="L217" s="659"/>
      <c r="M217" s="77"/>
      <c r="N217" s="460"/>
      <c r="O217" s="459"/>
      <c r="P217" s="460"/>
      <c r="Q217" s="460"/>
      <c r="R217" s="77"/>
      <c r="S217" s="460"/>
      <c r="T217" s="77"/>
      <c r="U217" s="77"/>
      <c r="V217" s="77"/>
      <c r="W217" s="77"/>
      <c r="X217" s="460"/>
      <c r="Y217" s="77"/>
      <c r="Z217" s="460"/>
      <c r="AA217" s="460"/>
      <c r="AB217" s="460"/>
      <c r="AC217" s="428"/>
    </row>
    <row r="218" spans="1:29" ht="15.75" thickBot="1" x14ac:dyDescent="0.3">
      <c r="A218" s="654"/>
      <c r="B218" s="480"/>
      <c r="C218" s="481"/>
      <c r="D218" s="477"/>
      <c r="E218" s="477"/>
      <c r="F218" s="655"/>
      <c r="G218" s="656"/>
      <c r="H218" s="652"/>
      <c r="I218" s="652"/>
      <c r="J218" s="657"/>
      <c r="K218" s="657"/>
      <c r="L218" s="657"/>
      <c r="M218" s="653"/>
      <c r="N218" s="652"/>
      <c r="O218" s="656"/>
      <c r="P218" s="652"/>
      <c r="Q218" s="652"/>
      <c r="R218" s="653"/>
      <c r="S218" s="652"/>
      <c r="T218" s="653"/>
      <c r="U218" s="653"/>
      <c r="V218" s="653"/>
      <c r="W218" s="653"/>
      <c r="X218" s="652"/>
      <c r="Y218" s="653"/>
      <c r="Z218" s="652"/>
      <c r="AA218" s="652"/>
      <c r="AB218" s="652"/>
      <c r="AC218" s="482"/>
    </row>
  </sheetData>
  <sheetProtection algorithmName="SHA-512" hashValue="onhk6BoAUCJqr5F42aSb/YbK7H7m7p+OGrguv9ZsbPjuYfx+gOAuSXi2GVXxMFhFF1PYU7O6DYbbICnSdrOsWw==" saltValue="nqnyWgQGCD+jKxj7WCu+qg==" spinCount="100000" sheet="1" objects="1" scenarios="1"/>
  <mergeCells count="122">
    <mergeCell ref="F67:F69"/>
    <mergeCell ref="G67:G69"/>
    <mergeCell ref="F163:X165"/>
    <mergeCell ref="P207:Q207"/>
    <mergeCell ref="F208:Q208"/>
    <mergeCell ref="F210:R212"/>
    <mergeCell ref="Z118:Z120"/>
    <mergeCell ref="F214:X216"/>
    <mergeCell ref="AB169:AB171"/>
    <mergeCell ref="J170:J172"/>
    <mergeCell ref="K170:K172"/>
    <mergeCell ref="L170:L173"/>
    <mergeCell ref="F171:F173"/>
    <mergeCell ref="G171:G173"/>
    <mergeCell ref="H171:H172"/>
    <mergeCell ref="P171:P173"/>
    <mergeCell ref="Q171:Q173"/>
    <mergeCell ref="R171:R173"/>
    <mergeCell ref="T172:T173"/>
    <mergeCell ref="V172:V173"/>
    <mergeCell ref="X172:X173"/>
    <mergeCell ref="P169:R170"/>
    <mergeCell ref="T169:T171"/>
    <mergeCell ref="V169:V171"/>
    <mergeCell ref="X169:X171"/>
    <mergeCell ref="Z169:Z171"/>
    <mergeCell ref="N13:N17"/>
    <mergeCell ref="J13:L13"/>
    <mergeCell ref="K14:K16"/>
    <mergeCell ref="D13:D15"/>
    <mergeCell ref="C10:X10"/>
    <mergeCell ref="B169:B216"/>
    <mergeCell ref="D169:D171"/>
    <mergeCell ref="F169:H170"/>
    <mergeCell ref="J169:L169"/>
    <mergeCell ref="N169:N173"/>
    <mergeCell ref="F206:K206"/>
    <mergeCell ref="B13:B60"/>
    <mergeCell ref="H15:H16"/>
    <mergeCell ref="T13:T15"/>
    <mergeCell ref="T16:T17"/>
    <mergeCell ref="J14:J16"/>
    <mergeCell ref="L14:L17"/>
    <mergeCell ref="P51:Q51"/>
    <mergeCell ref="F52:Q52"/>
    <mergeCell ref="F50:K50"/>
    <mergeCell ref="G15:G17"/>
    <mergeCell ref="F15:F17"/>
    <mergeCell ref="F13:H14"/>
    <mergeCell ref="H67:H68"/>
    <mergeCell ref="Z13:Z15"/>
    <mergeCell ref="AB13:AB15"/>
    <mergeCell ref="V13:V15"/>
    <mergeCell ref="P13:R14"/>
    <mergeCell ref="R15:R17"/>
    <mergeCell ref="P15:P17"/>
    <mergeCell ref="AB65:AB67"/>
    <mergeCell ref="K66:K68"/>
    <mergeCell ref="L66:L69"/>
    <mergeCell ref="P67:P69"/>
    <mergeCell ref="Q67:Q69"/>
    <mergeCell ref="R67:R69"/>
    <mergeCell ref="T68:T69"/>
    <mergeCell ref="V68:V69"/>
    <mergeCell ref="X68:X69"/>
    <mergeCell ref="P65:R66"/>
    <mergeCell ref="T65:T67"/>
    <mergeCell ref="V65:V67"/>
    <mergeCell ref="X65:X67"/>
    <mergeCell ref="Z65:Z67"/>
    <mergeCell ref="J65:L65"/>
    <mergeCell ref="N65:N69"/>
    <mergeCell ref="V16:V17"/>
    <mergeCell ref="X16:X17"/>
    <mergeCell ref="AB118:AB120"/>
    <mergeCell ref="P103:Q103"/>
    <mergeCell ref="F104:Q104"/>
    <mergeCell ref="P118:R119"/>
    <mergeCell ref="G120:G122"/>
    <mergeCell ref="F120:F122"/>
    <mergeCell ref="B65:B112"/>
    <mergeCell ref="D65:D67"/>
    <mergeCell ref="X121:X122"/>
    <mergeCell ref="P120:P122"/>
    <mergeCell ref="Q120:Q122"/>
    <mergeCell ref="R120:R122"/>
    <mergeCell ref="T121:T122"/>
    <mergeCell ref="V121:V122"/>
    <mergeCell ref="T118:T120"/>
    <mergeCell ref="V118:V120"/>
    <mergeCell ref="X118:X120"/>
    <mergeCell ref="J66:J67"/>
    <mergeCell ref="J68:J69"/>
    <mergeCell ref="B118:B165"/>
    <mergeCell ref="D118:D120"/>
    <mergeCell ref="F118:H119"/>
    <mergeCell ref="F65:H66"/>
    <mergeCell ref="F102:K102"/>
    <mergeCell ref="C4:X4"/>
    <mergeCell ref="C2:X2"/>
    <mergeCell ref="F54:R56"/>
    <mergeCell ref="F106:R108"/>
    <mergeCell ref="F159:R161"/>
    <mergeCell ref="F58:X60"/>
    <mergeCell ref="F110:X112"/>
    <mergeCell ref="J118:L118"/>
    <mergeCell ref="N118:N122"/>
    <mergeCell ref="J119:J121"/>
    <mergeCell ref="K119:K121"/>
    <mergeCell ref="L119:L122"/>
    <mergeCell ref="H120:H121"/>
    <mergeCell ref="F155:K155"/>
    <mergeCell ref="P156:Q156"/>
    <mergeCell ref="F157:Q157"/>
    <mergeCell ref="C8:F8"/>
    <mergeCell ref="G6:J6"/>
    <mergeCell ref="X13:X15"/>
    <mergeCell ref="Q15:Q17"/>
    <mergeCell ref="C6:F6"/>
    <mergeCell ref="K6:M6"/>
    <mergeCell ref="G8:X8"/>
    <mergeCell ref="N6:X6"/>
  </mergeCells>
  <phoneticPr fontId="44" type="noConversion"/>
  <conditionalFormatting sqref="J19:L49">
    <cfRule type="containsText" dxfId="7" priority="233" operator="containsText" text="NO">
      <formula>NOT(ISERROR(SEARCH("NO",J19)))</formula>
    </cfRule>
  </conditionalFormatting>
  <conditionalFormatting sqref="J71:L101">
    <cfRule type="containsText" dxfId="6" priority="5" operator="containsText" text="NO">
      <formula>NOT(ISERROR(SEARCH("NO",J71)))</formula>
    </cfRule>
  </conditionalFormatting>
  <conditionalFormatting sqref="J124:L154">
    <cfRule type="containsText" dxfId="5" priority="3" operator="containsText" text="NO">
      <formula>NOT(ISERROR(SEARCH("NO",J124)))</formula>
    </cfRule>
  </conditionalFormatting>
  <conditionalFormatting sqref="J175:L205">
    <cfRule type="containsText" dxfId="4" priority="1" operator="containsText" text="NO">
      <formula>NOT(ISERROR(SEARCH("NO",J175)))</formula>
    </cfRule>
  </conditionalFormatting>
  <conditionalFormatting sqref="K19:K49">
    <cfRule type="cellIs" dxfId="3" priority="234" operator="equal">
      <formula>"NO m."</formula>
    </cfRule>
  </conditionalFormatting>
  <conditionalFormatting sqref="K71:K101">
    <cfRule type="cellIs" dxfId="2" priority="6" operator="equal">
      <formula>"NO m."</formula>
    </cfRule>
  </conditionalFormatting>
  <conditionalFormatting sqref="K124:K154">
    <cfRule type="cellIs" dxfId="1" priority="4" operator="equal">
      <formula>"NO m."</formula>
    </cfRule>
  </conditionalFormatting>
  <conditionalFormatting sqref="K175:K205">
    <cfRule type="cellIs" dxfId="0" priority="2" operator="equal">
      <formula>"NO m."</formula>
    </cfRule>
  </conditionalFormatting>
  <dataValidations xWindow="268" yWindow="468" count="10">
    <dataValidation type="decimal" operator="greaterThanOrEqual" allowBlank="1" showInputMessage="1" showErrorMessage="1" sqref="T50 Q154:Q155 V50 X50 T102 X155 V102 X102 T155 Q101:Q102 V155 N19:N50 P71:P102 Q49:Q50 P19:P50 N71:N102 N124:N155 P124:P155 Q205:Q206 X206 T206 V206 N175:N206 P175:P206" xr:uid="{00000000-0002-0000-0000-000000000000}">
      <formula1>0</formula1>
      <formula2>0</formula2>
    </dataValidation>
    <dataValidation type="list" allowBlank="1" showInputMessage="1" showErrorMessage="1" sqref="Z71:AB102 Z19:AB50 Z124:AB155 Z175:AB206" xr:uid="{00000000-0002-0000-0000-000001000000}">
      <formula1>"SI,-"</formula1>
      <formula2>0</formula2>
    </dataValidation>
    <dataValidation type="date" operator="greaterThanOrEqual" allowBlank="1" showInputMessage="1" showErrorMessage="1" prompt="data successiva al 17/04/2019" sqref="H71:H100 H19:H48 H124:H153 H175:H204" xr:uid="{00000000-0002-0000-0000-000002000000}">
      <formula1>43572</formula1>
    </dataValidation>
    <dataValidation type="list" allowBlank="1" showInputMessage="1" showErrorMessage="1" sqref="J19:J48" xr:uid="{00000000-0002-0000-0000-000003000000}">
      <formula1>"GNL,GNC, ibrido (met/elettr.)"</formula1>
    </dataValidation>
    <dataValidation type="list" allowBlank="1" showInputMessage="1" showErrorMessage="1" sqref="J71:J100" xr:uid="{00000000-0002-0000-0000-000004000000}">
      <formula1>"elettrico, "</formula1>
    </dataValidation>
    <dataValidation type="list" allowBlank="1" showInputMessage="1" showErrorMessage="1" sqref="J124:J153" xr:uid="{00000000-0002-0000-0000-000005000000}">
      <formula1>"Diesel (euro 6), Ibrido (diesel-elettr.),"</formula1>
    </dataValidation>
    <dataValidation type="list" allowBlank="1" showInputMessage="1" showErrorMessage="1" sqref="K71:K100 K19:K48 K124:K153 K175:K204" xr:uid="{00000000-0002-0000-0000-000006000000}">
      <formula1>"classe I,classe A"</formula1>
    </dataValidation>
    <dataValidation operator="greaterThanOrEqual" allowBlank="1" showInputMessage="1" showErrorMessage="1" sqref="Q19:Q48 Q71:Q100 Q124:Q153 Q175:Q204" xr:uid="{F9822E4C-5310-4FA1-8CD4-7124137A9E20}"/>
    <dataValidation type="list" allowBlank="1" showInputMessage="1" showErrorMessage="1" sqref="H49 H101 H154 H205" xr:uid="{00000000-0002-0000-0000-000007000000}"/>
    <dataValidation type="list" allowBlank="1" showInputMessage="1" showErrorMessage="1" sqref="J175:J204" xr:uid="{315E809B-F212-49E1-840F-FB4E875FCFB4}">
      <formula1>"idrogeno"</formula1>
    </dataValidation>
  </dataValidations>
  <pageMargins left="0.7" right="0.7" top="0.75" bottom="0.75" header="0.3" footer="0.3"/>
  <pageSetup paperSize="8" scale="57" fitToHeight="0" orientation="landscape" r:id="rId1"/>
  <extLst>
    <ext xmlns:x14="http://schemas.microsoft.com/office/spreadsheetml/2009/9/main" uri="{CCE6A557-97BC-4b89-ADB6-D9C93CAAB3DF}">
      <x14:dataValidations xmlns:xm="http://schemas.microsoft.com/office/excel/2006/main" xWindow="268" yWindow="468" count="1">
        <x14:dataValidation type="list" allowBlank="1" showInputMessage="1" showErrorMessage="1" prompt="Scegliere il comune beneficiario dal menù a tendina_x000a_" xr:uid="{00000000-0002-0000-0000-000008000000}">
          <x14:formula1>
            <xm:f>'DATI EROGAZIONI'!$A$2:$A$39</xm:f>
          </x14:formula1>
          <xm:sqref>G6:J6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499984740745262"/>
    <pageSetUpPr fitToPage="1"/>
  </sheetPr>
  <dimension ref="A1:AC73"/>
  <sheetViews>
    <sheetView tabSelected="1" topLeftCell="M1" workbookViewId="0">
      <selection activeCell="T75" sqref="A1:T75"/>
    </sheetView>
  </sheetViews>
  <sheetFormatPr defaultColWidth="8.7109375" defaultRowHeight="15" x14ac:dyDescent="0.25"/>
  <cols>
    <col min="1" max="1" width="8.7109375" style="1"/>
    <col min="2" max="2" width="26.140625" style="1" customWidth="1"/>
    <col min="3" max="3" width="21.7109375" style="1" bestFit="1" customWidth="1"/>
    <col min="4" max="4" width="15.42578125" style="1" customWidth="1"/>
    <col min="5" max="5" width="11.5703125" style="1" bestFit="1" customWidth="1"/>
    <col min="6" max="6" width="13.28515625" style="1" bestFit="1" customWidth="1"/>
    <col min="7" max="7" width="17.85546875" style="1" customWidth="1"/>
    <col min="8" max="8" width="17.140625" style="1" customWidth="1"/>
    <col min="9" max="9" width="11.28515625" style="1" bestFit="1" customWidth="1"/>
    <col min="10" max="10" width="14" style="1" customWidth="1"/>
    <col min="11" max="12" width="12.140625" style="1" bestFit="1" customWidth="1"/>
    <col min="13" max="13" width="18" style="1" customWidth="1"/>
    <col min="14" max="14" width="17.85546875" style="1" customWidth="1"/>
    <col min="15" max="15" width="13.7109375" style="1" bestFit="1" customWidth="1"/>
    <col min="16" max="16" width="11.28515625" style="1" bestFit="1" customWidth="1"/>
    <col min="17" max="17" width="13.5703125" style="1" customWidth="1"/>
    <col min="18" max="18" width="16.85546875" style="1" customWidth="1"/>
    <col min="19" max="19" width="14.28515625" style="1" customWidth="1"/>
    <col min="20" max="20" width="22.7109375" style="1" customWidth="1"/>
    <col min="21" max="16384" width="8.7109375" style="1"/>
  </cols>
  <sheetData>
    <row r="1" spans="1:29" customFormat="1" ht="15.75" thickBot="1" x14ac:dyDescent="0.3">
      <c r="A1" s="49"/>
      <c r="B1" s="29"/>
      <c r="C1" s="30"/>
      <c r="D1" s="31"/>
      <c r="E1" s="31"/>
      <c r="F1" s="31"/>
      <c r="G1" s="32"/>
      <c r="H1" s="33"/>
      <c r="I1" s="29"/>
      <c r="J1" s="29"/>
      <c r="K1" s="34"/>
      <c r="L1" s="34"/>
      <c r="M1" s="34"/>
      <c r="N1" s="34"/>
      <c r="O1" s="34"/>
      <c r="P1" s="30"/>
      <c r="Q1" s="29"/>
      <c r="R1" s="32"/>
      <c r="S1" s="29"/>
      <c r="T1" s="29"/>
      <c r="U1" s="29"/>
      <c r="V1" s="30"/>
      <c r="W1" s="30"/>
      <c r="X1" s="29"/>
      <c r="Y1" s="30"/>
      <c r="Z1" s="30"/>
      <c r="AA1" s="30"/>
      <c r="AB1" s="30"/>
      <c r="AC1" s="29"/>
    </row>
    <row r="2" spans="1:29" customFormat="1" ht="36.75" customHeight="1" thickBot="1" x14ac:dyDescent="0.3">
      <c r="A2" s="791" t="s">
        <v>0</v>
      </c>
      <c r="B2" s="792"/>
      <c r="C2" s="792"/>
      <c r="D2" s="792"/>
      <c r="E2" s="792"/>
      <c r="F2" s="792"/>
      <c r="G2" s="792"/>
      <c r="H2" s="792"/>
      <c r="I2" s="792"/>
      <c r="J2" s="792"/>
      <c r="K2" s="792"/>
      <c r="L2" s="792"/>
      <c r="M2" s="792"/>
      <c r="N2" s="792"/>
      <c r="O2" s="792"/>
      <c r="P2" s="792"/>
      <c r="Q2" s="792"/>
      <c r="R2" s="793"/>
      <c r="S2" s="71"/>
      <c r="T2" s="71"/>
      <c r="U2" s="71"/>
      <c r="V2" s="71"/>
      <c r="W2" s="71"/>
      <c r="X2" s="71"/>
      <c r="Y2" s="71"/>
      <c r="Z2" s="71"/>
      <c r="AA2" s="71"/>
      <c r="AB2" s="71"/>
      <c r="AC2" s="71"/>
    </row>
    <row r="3" spans="1:29" customFormat="1" ht="23.25" thickBot="1" x14ac:dyDescent="0.3">
      <c r="A3" s="46"/>
      <c r="B3" s="1"/>
      <c r="C3" s="28"/>
      <c r="D3" s="28"/>
      <c r="E3" s="28"/>
      <c r="F3" s="28"/>
      <c r="G3" s="28"/>
      <c r="H3" s="28"/>
      <c r="I3" s="28"/>
      <c r="J3" s="28"/>
      <c r="K3" s="28"/>
      <c r="L3" s="28"/>
      <c r="M3" s="28"/>
      <c r="N3" s="28"/>
      <c r="O3" s="28"/>
      <c r="P3" s="28"/>
      <c r="Q3" s="28"/>
      <c r="R3" s="28"/>
      <c r="S3" s="28"/>
      <c r="T3" s="28"/>
      <c r="U3" s="28"/>
      <c r="V3" s="28"/>
      <c r="W3" s="28"/>
      <c r="X3" s="28"/>
      <c r="Y3" s="28"/>
      <c r="Z3" s="28"/>
      <c r="AA3" s="28"/>
      <c r="AB3" s="28"/>
      <c r="AC3" s="28"/>
    </row>
    <row r="4" spans="1:29" customFormat="1" ht="18.75" thickBot="1" x14ac:dyDescent="0.3">
      <c r="A4" s="801" t="s">
        <v>313</v>
      </c>
      <c r="B4" s="802"/>
      <c r="C4" s="802"/>
      <c r="D4" s="802"/>
      <c r="E4" s="802"/>
      <c r="F4" s="802"/>
      <c r="G4" s="802"/>
      <c r="H4" s="802"/>
      <c r="I4" s="802"/>
      <c r="J4" s="802"/>
      <c r="K4" s="802"/>
      <c r="L4" s="802"/>
      <c r="M4" s="802"/>
      <c r="N4" s="802"/>
      <c r="O4" s="802"/>
      <c r="P4" s="802"/>
      <c r="Q4" s="802"/>
      <c r="R4" s="803"/>
      <c r="S4" s="72"/>
      <c r="T4" s="72"/>
      <c r="U4" s="72"/>
      <c r="V4" s="72"/>
      <c r="W4" s="72"/>
      <c r="X4" s="72"/>
      <c r="Y4" s="72"/>
      <c r="Z4" s="72"/>
      <c r="AA4" s="72"/>
      <c r="AB4" s="72"/>
      <c r="AC4" s="72"/>
    </row>
    <row r="5" spans="1:29" customFormat="1" ht="18.75" thickBot="1" x14ac:dyDescent="0.3">
      <c r="A5" s="221"/>
      <c r="B5" s="39"/>
      <c r="C5" s="39"/>
      <c r="D5" s="39"/>
      <c r="E5" s="39"/>
      <c r="F5" s="39"/>
      <c r="G5" s="39"/>
      <c r="H5" s="39"/>
      <c r="I5" s="72"/>
      <c r="J5" s="72"/>
      <c r="K5" s="72"/>
      <c r="L5" s="72"/>
      <c r="M5" s="72"/>
      <c r="N5" s="72"/>
      <c r="O5" s="72"/>
      <c r="P5" s="72"/>
      <c r="Q5" s="72"/>
      <c r="R5" s="72"/>
      <c r="S5" s="72"/>
      <c r="T5" s="72"/>
      <c r="U5" s="72"/>
      <c r="V5" s="72"/>
      <c r="W5" s="72"/>
      <c r="X5" s="72"/>
      <c r="Y5" s="72"/>
      <c r="Z5" s="72"/>
      <c r="AA5" s="72"/>
      <c r="AB5" s="72"/>
      <c r="AC5" s="72"/>
    </row>
    <row r="6" spans="1:29" customFormat="1" ht="27.75" thickBot="1" x14ac:dyDescent="0.3">
      <c r="A6" s="1166" t="s">
        <v>2</v>
      </c>
      <c r="B6" s="1167"/>
      <c r="C6" s="1167"/>
      <c r="D6" s="1170" t="s">
        <v>314</v>
      </c>
      <c r="E6" s="1170"/>
      <c r="F6" s="1171"/>
      <c r="G6" s="24"/>
      <c r="H6" s="1151" t="s">
        <v>257</v>
      </c>
      <c r="I6" s="1152"/>
      <c r="J6" s="1152"/>
      <c r="K6" s="1153"/>
      <c r="L6" s="24"/>
      <c r="M6" s="1151" t="s">
        <v>258</v>
      </c>
      <c r="N6" s="1152"/>
      <c r="O6" s="1152"/>
      <c r="P6" s="1153"/>
      <c r="Q6" s="24"/>
      <c r="R6" s="24"/>
      <c r="S6" s="24"/>
      <c r="T6" s="24"/>
      <c r="U6" s="24"/>
      <c r="V6" s="24"/>
      <c r="W6" s="24"/>
      <c r="X6" s="24"/>
      <c r="Y6" s="24"/>
      <c r="Z6" s="24"/>
      <c r="AA6" s="24"/>
      <c r="AB6" s="24"/>
      <c r="AC6" s="24"/>
    </row>
    <row r="7" spans="1:29" customFormat="1" ht="15" customHeight="1" thickBot="1" x14ac:dyDescent="0.3">
      <c r="A7" s="1168"/>
      <c r="B7" s="1169"/>
      <c r="C7" s="1169"/>
      <c r="D7" s="1172"/>
      <c r="E7" s="1172"/>
      <c r="F7" s="1173"/>
      <c r="G7" s="1"/>
      <c r="H7" s="1154" t="s">
        <v>259</v>
      </c>
      <c r="I7" s="1155"/>
      <c r="J7" s="1156"/>
      <c r="K7" s="219">
        <f>'2_PIANO_INV-INFR'!F114</f>
        <v>0</v>
      </c>
      <c r="L7" s="37"/>
      <c r="M7" s="1154" t="s">
        <v>260</v>
      </c>
      <c r="N7" s="1155"/>
      <c r="O7" s="1156"/>
      <c r="P7" s="219">
        <f>M71</f>
        <v>0</v>
      </c>
    </row>
    <row r="8" spans="1:29" customFormat="1" ht="12.75" customHeight="1" thickBot="1" x14ac:dyDescent="0.5">
      <c r="A8" s="19"/>
      <c r="B8" s="19"/>
      <c r="C8" s="19"/>
      <c r="D8" s="19"/>
      <c r="E8" s="20"/>
      <c r="F8" s="20"/>
      <c r="G8" s="1"/>
      <c r="H8" s="46"/>
      <c r="I8" s="20"/>
      <c r="J8" s="20"/>
      <c r="K8" s="222"/>
      <c r="L8" s="20"/>
      <c r="M8" s="46"/>
      <c r="N8" s="20"/>
      <c r="O8" s="20"/>
      <c r="P8" s="222"/>
      <c r="Q8" s="20"/>
      <c r="R8" s="20"/>
      <c r="S8" s="20"/>
      <c r="T8" s="20"/>
      <c r="U8" s="20"/>
      <c r="V8" s="21"/>
      <c r="W8" s="21"/>
      <c r="X8" s="21"/>
      <c r="Y8" s="2"/>
      <c r="Z8" s="22"/>
      <c r="AA8" s="23"/>
      <c r="AB8" s="23"/>
      <c r="AC8" s="23"/>
    </row>
    <row r="9" spans="1:29" customFormat="1" ht="38.450000000000003" customHeight="1" thickBot="1" x14ac:dyDescent="0.3">
      <c r="A9" s="1157" t="s">
        <v>21</v>
      </c>
      <c r="B9" s="1158"/>
      <c r="C9" s="1158"/>
      <c r="D9" s="1159">
        <f>'2_PIANO_INV-INFR'!G86</f>
        <v>0</v>
      </c>
      <c r="E9" s="1159"/>
      <c r="F9" s="1160"/>
      <c r="G9" s="1"/>
      <c r="H9" s="1148" t="s">
        <v>261</v>
      </c>
      <c r="I9" s="1149"/>
      <c r="J9" s="1150"/>
      <c r="K9" s="219">
        <f>'2_PIANO_INV-INFR'!G114</f>
        <v>0</v>
      </c>
      <c r="L9" s="67"/>
      <c r="M9" s="1148" t="s">
        <v>262</v>
      </c>
      <c r="N9" s="1149"/>
      <c r="O9" s="1150"/>
      <c r="P9" s="219">
        <f>S71</f>
        <v>0</v>
      </c>
      <c r="Q9" s="67"/>
      <c r="R9" s="67"/>
      <c r="S9" s="67"/>
      <c r="T9" s="67"/>
      <c r="U9" s="67"/>
      <c r="V9" s="67"/>
      <c r="W9" s="67"/>
      <c r="X9" s="67"/>
      <c r="Y9" s="67"/>
      <c r="Z9" s="67"/>
      <c r="AA9" s="67"/>
      <c r="AB9" s="67"/>
      <c r="AC9" s="67"/>
    </row>
    <row r="10" spans="1:29" customFormat="1" ht="15.75" thickBot="1" x14ac:dyDescent="0.3">
      <c r="G10" s="1"/>
      <c r="H10" s="46"/>
      <c r="K10" s="223"/>
      <c r="M10" s="46"/>
      <c r="P10" s="223"/>
    </row>
    <row r="11" spans="1:29" customFormat="1" ht="33.6" customHeight="1" thickBot="1" x14ac:dyDescent="0.3">
      <c r="A11" s="1218" t="s">
        <v>4</v>
      </c>
      <c r="B11" s="1219"/>
      <c r="C11" s="1219"/>
      <c r="D11" s="1161"/>
      <c r="E11" s="1161"/>
      <c r="F11" s="1162"/>
      <c r="G11" s="1"/>
      <c r="H11" s="1148" t="s">
        <v>263</v>
      </c>
      <c r="I11" s="1149"/>
      <c r="J11" s="1150"/>
      <c r="K11" s="219">
        <f>K7-K9</f>
        <v>0</v>
      </c>
      <c r="L11" s="93"/>
      <c r="M11" s="1148" t="s">
        <v>263</v>
      </c>
      <c r="N11" s="1149"/>
      <c r="O11" s="1150"/>
      <c r="P11" s="219">
        <f>P7-P9</f>
        <v>0</v>
      </c>
      <c r="Q11" s="93"/>
    </row>
    <row r="12" spans="1:29" ht="15.75" thickBot="1" x14ac:dyDescent="0.3"/>
    <row r="13" spans="1:29" ht="36.6" customHeight="1" thickBot="1" x14ac:dyDescent="0.3">
      <c r="A13" s="1230" t="s">
        <v>161</v>
      </c>
      <c r="B13" s="1231"/>
      <c r="C13" s="1231"/>
      <c r="D13" s="1231"/>
      <c r="E13" s="1231"/>
      <c r="F13" s="1231"/>
      <c r="G13" s="1231"/>
      <c r="H13" s="1231"/>
      <c r="I13" s="1231"/>
      <c r="J13" s="1231"/>
      <c r="K13" s="1231"/>
      <c r="L13" s="1231"/>
      <c r="M13" s="1231"/>
      <c r="N13" s="1231"/>
      <c r="O13" s="1231"/>
      <c r="P13" s="1231"/>
      <c r="Q13" s="1231"/>
      <c r="R13" s="1232"/>
      <c r="S13" s="241"/>
      <c r="T13" s="241"/>
    </row>
    <row r="14" spans="1:29" ht="15.75" thickBot="1" x14ac:dyDescent="0.3">
      <c r="K14" s="4"/>
    </row>
    <row r="15" spans="1:29" ht="15.95" customHeight="1" thickBot="1" x14ac:dyDescent="0.3">
      <c r="A15" s="1233" t="s">
        <v>264</v>
      </c>
      <c r="B15" s="1236" t="s">
        <v>265</v>
      </c>
      <c r="C15" s="1239" t="s">
        <v>266</v>
      </c>
      <c r="D15" s="1242" t="s">
        <v>267</v>
      </c>
      <c r="E15" s="1243"/>
      <c r="F15" s="1243"/>
      <c r="G15" s="1243"/>
      <c r="H15" s="1243"/>
      <c r="I15" s="1243"/>
      <c r="J15" s="1244"/>
      <c r="K15" s="1245" t="s">
        <v>268</v>
      </c>
      <c r="L15" s="1243"/>
      <c r="M15" s="1243"/>
      <c r="N15" s="1243"/>
      <c r="O15" s="1243"/>
      <c r="P15" s="1243"/>
      <c r="Q15" s="1244"/>
      <c r="R15" s="1246" t="s">
        <v>269</v>
      </c>
    </row>
    <row r="16" spans="1:29" ht="60.75" x14ac:dyDescent="0.25">
      <c r="A16" s="1234"/>
      <c r="B16" s="1237"/>
      <c r="C16" s="1240"/>
      <c r="D16" s="324" t="s">
        <v>315</v>
      </c>
      <c r="E16" s="325" t="s">
        <v>316</v>
      </c>
      <c r="F16" s="325" t="s">
        <v>317</v>
      </c>
      <c r="G16" s="325" t="s">
        <v>273</v>
      </c>
      <c r="H16" s="325" t="s">
        <v>318</v>
      </c>
      <c r="I16" s="325" t="s">
        <v>275</v>
      </c>
      <c r="J16" s="326" t="s">
        <v>276</v>
      </c>
      <c r="K16" s="327" t="s">
        <v>277</v>
      </c>
      <c r="L16" s="328" t="s">
        <v>278</v>
      </c>
      <c r="M16" s="328" t="s">
        <v>279</v>
      </c>
      <c r="N16" s="328" t="s">
        <v>280</v>
      </c>
      <c r="O16" s="328" t="s">
        <v>281</v>
      </c>
      <c r="P16" s="329" t="s">
        <v>275</v>
      </c>
      <c r="Q16" s="330" t="s">
        <v>276</v>
      </c>
      <c r="R16" s="1247"/>
    </row>
    <row r="17" spans="1:18" ht="15.75" thickBot="1" x14ac:dyDescent="0.3">
      <c r="A17" s="1235"/>
      <c r="B17" s="1238"/>
      <c r="C17" s="1241"/>
      <c r="D17" s="331" t="s">
        <v>244</v>
      </c>
      <c r="E17" s="320" t="s">
        <v>244</v>
      </c>
      <c r="F17" s="320" t="s">
        <v>244</v>
      </c>
      <c r="G17" s="320" t="s">
        <v>244</v>
      </c>
      <c r="H17" s="320" t="s">
        <v>244</v>
      </c>
      <c r="I17" s="320" t="s">
        <v>244</v>
      </c>
      <c r="J17" s="332" t="s">
        <v>244</v>
      </c>
      <c r="K17" s="333" t="s">
        <v>244</v>
      </c>
      <c r="L17" s="320" t="s">
        <v>244</v>
      </c>
      <c r="M17" s="320" t="s">
        <v>244</v>
      </c>
      <c r="N17" s="320" t="s">
        <v>244</v>
      </c>
      <c r="O17" s="320" t="s">
        <v>244</v>
      </c>
      <c r="P17" s="320" t="s">
        <v>244</v>
      </c>
      <c r="Q17" s="332" t="s">
        <v>244</v>
      </c>
      <c r="R17" s="334" t="s">
        <v>282</v>
      </c>
    </row>
    <row r="18" spans="1:18" x14ac:dyDescent="0.25">
      <c r="A18" s="204" t="s">
        <v>163</v>
      </c>
      <c r="B18" s="164"/>
      <c r="C18" s="255"/>
      <c r="D18" s="252"/>
      <c r="E18" s="171"/>
      <c r="F18" s="171"/>
      <c r="G18" s="171"/>
      <c r="H18" s="196">
        <f>F18+D18</f>
        <v>0</v>
      </c>
      <c r="I18" s="171">
        <f>H18*0.5%</f>
        <v>0</v>
      </c>
      <c r="J18" s="197">
        <f>H18-I18</f>
        <v>0</v>
      </c>
      <c r="K18" s="342"/>
      <c r="L18" s="343"/>
      <c r="M18" s="343"/>
      <c r="N18" s="343"/>
      <c r="O18" s="198">
        <f>N18+L18</f>
        <v>0</v>
      </c>
      <c r="P18" s="343">
        <f>O18*0.5%</f>
        <v>0</v>
      </c>
      <c r="Q18" s="199">
        <f>O18-P18</f>
        <v>0</v>
      </c>
      <c r="R18" s="348"/>
    </row>
    <row r="19" spans="1:18" x14ac:dyDescent="0.25">
      <c r="A19" s="173" t="s">
        <v>166</v>
      </c>
      <c r="B19" s="164"/>
      <c r="C19" s="256"/>
      <c r="D19" s="253"/>
      <c r="E19" s="159"/>
      <c r="F19" s="159"/>
      <c r="G19" s="159"/>
      <c r="H19" s="196">
        <f t="shared" ref="H19:H40" si="0">F19+D19</f>
        <v>0</v>
      </c>
      <c r="I19" s="159">
        <f>H19*0.5%</f>
        <v>0</v>
      </c>
      <c r="J19" s="186">
        <f>H19-I19</f>
        <v>0</v>
      </c>
      <c r="K19" s="344"/>
      <c r="L19" s="345"/>
      <c r="M19" s="345"/>
      <c r="N19" s="345"/>
      <c r="O19" s="187">
        <f t="shared" ref="O19:O40" si="1">N19+L19</f>
        <v>0</v>
      </c>
      <c r="P19" s="345">
        <f t="shared" ref="P19:P40" si="2">O19*0.5%</f>
        <v>0</v>
      </c>
      <c r="Q19" s="188">
        <f t="shared" ref="Q19:Q40" si="3">O19-P19</f>
        <v>0</v>
      </c>
      <c r="R19" s="349"/>
    </row>
    <row r="20" spans="1:18" x14ac:dyDescent="0.25">
      <c r="A20" s="173" t="s">
        <v>164</v>
      </c>
      <c r="B20" s="164"/>
      <c r="C20" s="256"/>
      <c r="D20" s="253"/>
      <c r="E20" s="159"/>
      <c r="F20" s="159"/>
      <c r="G20" s="159"/>
      <c r="H20" s="196">
        <f t="shared" si="0"/>
        <v>0</v>
      </c>
      <c r="I20" s="159">
        <f t="shared" ref="I20:I40" si="4">H20*0.5%</f>
        <v>0</v>
      </c>
      <c r="J20" s="186">
        <f t="shared" ref="J20:J40" si="5">H20-I20</f>
        <v>0</v>
      </c>
      <c r="K20" s="344"/>
      <c r="L20" s="345"/>
      <c r="M20" s="345"/>
      <c r="N20" s="345"/>
      <c r="O20" s="187">
        <f t="shared" si="1"/>
        <v>0</v>
      </c>
      <c r="P20" s="345">
        <f t="shared" si="2"/>
        <v>0</v>
      </c>
      <c r="Q20" s="188">
        <f t="shared" si="3"/>
        <v>0</v>
      </c>
      <c r="R20" s="349"/>
    </row>
    <row r="21" spans="1:18" x14ac:dyDescent="0.25">
      <c r="A21" s="204" t="s">
        <v>164</v>
      </c>
      <c r="B21" s="164"/>
      <c r="C21" s="255"/>
      <c r="D21" s="252"/>
      <c r="E21" s="171"/>
      <c r="F21" s="171"/>
      <c r="G21" s="171"/>
      <c r="H21" s="196">
        <f t="shared" si="0"/>
        <v>0</v>
      </c>
      <c r="I21" s="171">
        <f t="shared" si="4"/>
        <v>0</v>
      </c>
      <c r="J21" s="197">
        <f t="shared" si="5"/>
        <v>0</v>
      </c>
      <c r="K21" s="342"/>
      <c r="L21" s="343"/>
      <c r="M21" s="343"/>
      <c r="N21" s="343"/>
      <c r="O21" s="198">
        <f t="shared" si="1"/>
        <v>0</v>
      </c>
      <c r="P21" s="343">
        <f t="shared" si="2"/>
        <v>0</v>
      </c>
      <c r="Q21" s="199">
        <f t="shared" si="3"/>
        <v>0</v>
      </c>
      <c r="R21" s="348"/>
    </row>
    <row r="22" spans="1:18" x14ac:dyDescent="0.25">
      <c r="A22" s="173" t="s">
        <v>166</v>
      </c>
      <c r="B22" s="164"/>
      <c r="C22" s="256"/>
      <c r="D22" s="253"/>
      <c r="E22" s="159"/>
      <c r="F22" s="159"/>
      <c r="G22" s="159"/>
      <c r="H22" s="196">
        <f t="shared" ref="H22:H35" si="6">F22+D22</f>
        <v>0</v>
      </c>
      <c r="I22" s="159">
        <f t="shared" si="4"/>
        <v>0</v>
      </c>
      <c r="J22" s="186">
        <f t="shared" si="5"/>
        <v>0</v>
      </c>
      <c r="K22" s="344"/>
      <c r="L22" s="345"/>
      <c r="M22" s="345"/>
      <c r="N22" s="345"/>
      <c r="O22" s="187">
        <f t="shared" ref="O22:O35" si="7">N22+L22</f>
        <v>0</v>
      </c>
      <c r="P22" s="345">
        <f t="shared" ref="P22:P35" si="8">O22*0.5%</f>
        <v>0</v>
      </c>
      <c r="Q22" s="188">
        <f t="shared" ref="Q22:Q35" si="9">O22-P22</f>
        <v>0</v>
      </c>
      <c r="R22" s="349"/>
    </row>
    <row r="23" spans="1:18" x14ac:dyDescent="0.25">
      <c r="A23" s="173" t="s">
        <v>165</v>
      </c>
      <c r="B23" s="164"/>
      <c r="C23" s="256"/>
      <c r="D23" s="253"/>
      <c r="E23" s="159"/>
      <c r="F23" s="159"/>
      <c r="G23" s="159"/>
      <c r="H23" s="196">
        <f t="shared" si="6"/>
        <v>0</v>
      </c>
      <c r="I23" s="159">
        <f t="shared" ref="I23:I35" si="10">H23*0.5%</f>
        <v>0</v>
      </c>
      <c r="J23" s="186">
        <f t="shared" ref="J23:J35" si="11">H23-I23</f>
        <v>0</v>
      </c>
      <c r="K23" s="344"/>
      <c r="L23" s="345"/>
      <c r="M23" s="345"/>
      <c r="N23" s="345"/>
      <c r="O23" s="187">
        <f t="shared" si="7"/>
        <v>0</v>
      </c>
      <c r="P23" s="345">
        <f t="shared" si="8"/>
        <v>0</v>
      </c>
      <c r="Q23" s="188">
        <f t="shared" si="9"/>
        <v>0</v>
      </c>
      <c r="R23" s="349"/>
    </row>
    <row r="24" spans="1:18" x14ac:dyDescent="0.25">
      <c r="A24" s="204" t="s">
        <v>164</v>
      </c>
      <c r="B24" s="164"/>
      <c r="C24" s="255"/>
      <c r="D24" s="252"/>
      <c r="E24" s="171"/>
      <c r="F24" s="171"/>
      <c r="G24" s="171"/>
      <c r="H24" s="196">
        <f t="shared" si="6"/>
        <v>0</v>
      </c>
      <c r="I24" s="171">
        <f t="shared" si="10"/>
        <v>0</v>
      </c>
      <c r="J24" s="197">
        <f t="shared" si="11"/>
        <v>0</v>
      </c>
      <c r="K24" s="342"/>
      <c r="L24" s="343"/>
      <c r="M24" s="343"/>
      <c r="N24" s="343"/>
      <c r="O24" s="198">
        <f t="shared" si="7"/>
        <v>0</v>
      </c>
      <c r="P24" s="343">
        <f t="shared" si="8"/>
        <v>0</v>
      </c>
      <c r="Q24" s="199">
        <f t="shared" si="9"/>
        <v>0</v>
      </c>
      <c r="R24" s="348"/>
    </row>
    <row r="25" spans="1:18" x14ac:dyDescent="0.25">
      <c r="A25" s="173" t="s">
        <v>166</v>
      </c>
      <c r="B25" s="164"/>
      <c r="C25" s="256"/>
      <c r="D25" s="253"/>
      <c r="E25" s="159"/>
      <c r="F25" s="159"/>
      <c r="G25" s="159"/>
      <c r="H25" s="196">
        <f t="shared" si="6"/>
        <v>0</v>
      </c>
      <c r="I25" s="159">
        <f t="shared" si="10"/>
        <v>0</v>
      </c>
      <c r="J25" s="186">
        <f t="shared" si="11"/>
        <v>0</v>
      </c>
      <c r="K25" s="344"/>
      <c r="L25" s="345"/>
      <c r="M25" s="345"/>
      <c r="N25" s="345"/>
      <c r="O25" s="187">
        <f t="shared" si="7"/>
        <v>0</v>
      </c>
      <c r="P25" s="345">
        <f t="shared" si="8"/>
        <v>0</v>
      </c>
      <c r="Q25" s="188">
        <f t="shared" si="9"/>
        <v>0</v>
      </c>
      <c r="R25" s="349"/>
    </row>
    <row r="26" spans="1:18" x14ac:dyDescent="0.25">
      <c r="A26" s="173" t="s">
        <v>164</v>
      </c>
      <c r="B26" s="164"/>
      <c r="C26" s="256"/>
      <c r="D26" s="253"/>
      <c r="E26" s="159"/>
      <c r="F26" s="159"/>
      <c r="G26" s="159"/>
      <c r="H26" s="196">
        <f t="shared" si="6"/>
        <v>0</v>
      </c>
      <c r="I26" s="159">
        <f t="shared" si="10"/>
        <v>0</v>
      </c>
      <c r="J26" s="186">
        <f t="shared" si="11"/>
        <v>0</v>
      </c>
      <c r="K26" s="344"/>
      <c r="L26" s="345"/>
      <c r="M26" s="345"/>
      <c r="N26" s="345"/>
      <c r="O26" s="187">
        <f t="shared" si="7"/>
        <v>0</v>
      </c>
      <c r="P26" s="345">
        <f t="shared" si="8"/>
        <v>0</v>
      </c>
      <c r="Q26" s="188">
        <f t="shared" si="9"/>
        <v>0</v>
      </c>
      <c r="R26" s="349"/>
    </row>
    <row r="27" spans="1:18" x14ac:dyDescent="0.25">
      <c r="A27" s="204" t="s">
        <v>164</v>
      </c>
      <c r="B27" s="164"/>
      <c r="C27" s="255"/>
      <c r="D27" s="252"/>
      <c r="E27" s="171"/>
      <c r="F27" s="171"/>
      <c r="G27" s="171"/>
      <c r="H27" s="196">
        <f t="shared" si="6"/>
        <v>0</v>
      </c>
      <c r="I27" s="171">
        <f t="shared" si="10"/>
        <v>0</v>
      </c>
      <c r="J27" s="197">
        <f t="shared" si="11"/>
        <v>0</v>
      </c>
      <c r="K27" s="342"/>
      <c r="L27" s="343"/>
      <c r="M27" s="343"/>
      <c r="N27" s="343"/>
      <c r="O27" s="198">
        <f t="shared" si="7"/>
        <v>0</v>
      </c>
      <c r="P27" s="343">
        <f t="shared" si="8"/>
        <v>0</v>
      </c>
      <c r="Q27" s="199">
        <f t="shared" si="9"/>
        <v>0</v>
      </c>
      <c r="R27" s="348"/>
    </row>
    <row r="28" spans="1:18" x14ac:dyDescent="0.25">
      <c r="A28" s="173" t="s">
        <v>166</v>
      </c>
      <c r="B28" s="164"/>
      <c r="C28" s="256"/>
      <c r="D28" s="253"/>
      <c r="E28" s="159"/>
      <c r="F28" s="159"/>
      <c r="G28" s="159"/>
      <c r="H28" s="196">
        <f t="shared" ref="H28:H31" si="12">F28+D28</f>
        <v>0</v>
      </c>
      <c r="I28" s="159">
        <f t="shared" si="10"/>
        <v>0</v>
      </c>
      <c r="J28" s="186">
        <f t="shared" si="11"/>
        <v>0</v>
      </c>
      <c r="K28" s="344"/>
      <c r="L28" s="345"/>
      <c r="M28" s="345"/>
      <c r="N28" s="345"/>
      <c r="O28" s="187">
        <f t="shared" ref="O28:O31" si="13">N28+L28</f>
        <v>0</v>
      </c>
      <c r="P28" s="345">
        <f t="shared" ref="P28:P31" si="14">O28*0.5%</f>
        <v>0</v>
      </c>
      <c r="Q28" s="188">
        <f t="shared" ref="Q28:Q31" si="15">O28-P28</f>
        <v>0</v>
      </c>
      <c r="R28" s="349"/>
    </row>
    <row r="29" spans="1:18" x14ac:dyDescent="0.25">
      <c r="A29" s="173" t="s">
        <v>518</v>
      </c>
      <c r="B29" s="164"/>
      <c r="C29" s="256"/>
      <c r="D29" s="253"/>
      <c r="E29" s="159"/>
      <c r="F29" s="159"/>
      <c r="G29" s="159"/>
      <c r="H29" s="196">
        <f t="shared" si="12"/>
        <v>0</v>
      </c>
      <c r="I29" s="159">
        <f t="shared" ref="I29:I31" si="16">H29*0.5%</f>
        <v>0</v>
      </c>
      <c r="J29" s="186">
        <f t="shared" ref="J29:J31" si="17">H29-I29</f>
        <v>0</v>
      </c>
      <c r="K29" s="344"/>
      <c r="L29" s="345"/>
      <c r="M29" s="345"/>
      <c r="N29" s="345"/>
      <c r="O29" s="187">
        <f t="shared" si="13"/>
        <v>0</v>
      </c>
      <c r="P29" s="345">
        <f t="shared" si="14"/>
        <v>0</v>
      </c>
      <c r="Q29" s="188">
        <f t="shared" si="15"/>
        <v>0</v>
      </c>
      <c r="R29" s="349"/>
    </row>
    <row r="30" spans="1:18" x14ac:dyDescent="0.25">
      <c r="A30" s="204" t="s">
        <v>165</v>
      </c>
      <c r="B30" s="164"/>
      <c r="C30" s="255"/>
      <c r="D30" s="252"/>
      <c r="E30" s="171"/>
      <c r="F30" s="171"/>
      <c r="G30" s="171"/>
      <c r="H30" s="196">
        <f t="shared" si="12"/>
        <v>0</v>
      </c>
      <c r="I30" s="171">
        <f t="shared" si="16"/>
        <v>0</v>
      </c>
      <c r="J30" s="197">
        <f t="shared" si="17"/>
        <v>0</v>
      </c>
      <c r="K30" s="342"/>
      <c r="L30" s="343"/>
      <c r="M30" s="343"/>
      <c r="N30" s="343"/>
      <c r="O30" s="198">
        <f t="shared" si="13"/>
        <v>0</v>
      </c>
      <c r="P30" s="343">
        <f t="shared" si="14"/>
        <v>0</v>
      </c>
      <c r="Q30" s="199">
        <f t="shared" si="15"/>
        <v>0</v>
      </c>
      <c r="R30" s="348"/>
    </row>
    <row r="31" spans="1:18" x14ac:dyDescent="0.25">
      <c r="A31" s="173" t="s">
        <v>166</v>
      </c>
      <c r="B31" s="164"/>
      <c r="C31" s="256"/>
      <c r="D31" s="253"/>
      <c r="E31" s="159"/>
      <c r="F31" s="159"/>
      <c r="G31" s="159"/>
      <c r="H31" s="196">
        <f t="shared" si="12"/>
        <v>0</v>
      </c>
      <c r="I31" s="159">
        <f t="shared" si="16"/>
        <v>0</v>
      </c>
      <c r="J31" s="186">
        <f t="shared" si="17"/>
        <v>0</v>
      </c>
      <c r="K31" s="344"/>
      <c r="L31" s="345"/>
      <c r="M31" s="345"/>
      <c r="N31" s="345"/>
      <c r="O31" s="187">
        <f t="shared" si="13"/>
        <v>0</v>
      </c>
      <c r="P31" s="345">
        <f t="shared" si="14"/>
        <v>0</v>
      </c>
      <c r="Q31" s="188">
        <f t="shared" si="15"/>
        <v>0</v>
      </c>
      <c r="R31" s="349"/>
    </row>
    <row r="32" spans="1:18" x14ac:dyDescent="0.25">
      <c r="A32" s="173" t="s">
        <v>518</v>
      </c>
      <c r="B32" s="164"/>
      <c r="C32" s="256"/>
      <c r="D32" s="253"/>
      <c r="E32" s="159"/>
      <c r="F32" s="159"/>
      <c r="G32" s="159"/>
      <c r="H32" s="196">
        <f t="shared" si="6"/>
        <v>0</v>
      </c>
      <c r="I32" s="159">
        <f t="shared" si="10"/>
        <v>0</v>
      </c>
      <c r="J32" s="186">
        <f t="shared" si="11"/>
        <v>0</v>
      </c>
      <c r="K32" s="344"/>
      <c r="L32" s="345"/>
      <c r="M32" s="345"/>
      <c r="N32" s="345"/>
      <c r="O32" s="187">
        <f t="shared" si="7"/>
        <v>0</v>
      </c>
      <c r="P32" s="345">
        <f t="shared" si="8"/>
        <v>0</v>
      </c>
      <c r="Q32" s="188">
        <f t="shared" si="9"/>
        <v>0</v>
      </c>
      <c r="R32" s="349"/>
    </row>
    <row r="33" spans="1:20" x14ac:dyDescent="0.25">
      <c r="A33" s="204" t="s">
        <v>518</v>
      </c>
      <c r="B33" s="164"/>
      <c r="C33" s="255"/>
      <c r="D33" s="252"/>
      <c r="E33" s="171"/>
      <c r="F33" s="171"/>
      <c r="G33" s="171"/>
      <c r="H33" s="196">
        <f t="shared" si="6"/>
        <v>0</v>
      </c>
      <c r="I33" s="171">
        <f t="shared" si="10"/>
        <v>0</v>
      </c>
      <c r="J33" s="197">
        <f t="shared" si="11"/>
        <v>0</v>
      </c>
      <c r="K33" s="342"/>
      <c r="L33" s="343"/>
      <c r="M33" s="343"/>
      <c r="N33" s="343"/>
      <c r="O33" s="198">
        <f t="shared" si="7"/>
        <v>0</v>
      </c>
      <c r="P33" s="343">
        <f t="shared" si="8"/>
        <v>0</v>
      </c>
      <c r="Q33" s="199">
        <f t="shared" si="9"/>
        <v>0</v>
      </c>
      <c r="R33" s="348"/>
    </row>
    <row r="34" spans="1:20" x14ac:dyDescent="0.25">
      <c r="A34" s="173" t="s">
        <v>166</v>
      </c>
      <c r="B34" s="164"/>
      <c r="C34" s="256"/>
      <c r="D34" s="253"/>
      <c r="E34" s="159"/>
      <c r="F34" s="159"/>
      <c r="G34" s="159"/>
      <c r="H34" s="196">
        <f t="shared" si="6"/>
        <v>0</v>
      </c>
      <c r="I34" s="159">
        <f t="shared" si="10"/>
        <v>0</v>
      </c>
      <c r="J34" s="186">
        <f t="shared" si="11"/>
        <v>0</v>
      </c>
      <c r="K34" s="344"/>
      <c r="L34" s="345"/>
      <c r="M34" s="345"/>
      <c r="N34" s="345"/>
      <c r="O34" s="187">
        <f t="shared" si="7"/>
        <v>0</v>
      </c>
      <c r="P34" s="345">
        <f t="shared" si="8"/>
        <v>0</v>
      </c>
      <c r="Q34" s="188">
        <f t="shared" si="9"/>
        <v>0</v>
      </c>
      <c r="R34" s="349"/>
    </row>
    <row r="35" spans="1:20" x14ac:dyDescent="0.25">
      <c r="A35" s="173" t="s">
        <v>519</v>
      </c>
      <c r="B35" s="164"/>
      <c r="C35" s="256"/>
      <c r="D35" s="253"/>
      <c r="E35" s="159"/>
      <c r="F35" s="159"/>
      <c r="G35" s="159"/>
      <c r="H35" s="196">
        <f t="shared" si="6"/>
        <v>0</v>
      </c>
      <c r="I35" s="159">
        <f t="shared" si="10"/>
        <v>0</v>
      </c>
      <c r="J35" s="186">
        <f t="shared" si="11"/>
        <v>0</v>
      </c>
      <c r="K35" s="344"/>
      <c r="L35" s="345"/>
      <c r="M35" s="345"/>
      <c r="N35" s="345"/>
      <c r="O35" s="187">
        <f t="shared" si="7"/>
        <v>0</v>
      </c>
      <c r="P35" s="345">
        <f t="shared" si="8"/>
        <v>0</v>
      </c>
      <c r="Q35" s="188">
        <f t="shared" si="9"/>
        <v>0</v>
      </c>
      <c r="R35" s="349"/>
    </row>
    <row r="36" spans="1:20" x14ac:dyDescent="0.25">
      <c r="A36" s="173" t="s">
        <v>164</v>
      </c>
      <c r="B36" s="164"/>
      <c r="C36" s="256"/>
      <c r="D36" s="253"/>
      <c r="E36" s="159"/>
      <c r="F36" s="159"/>
      <c r="G36" s="159"/>
      <c r="H36" s="196">
        <f t="shared" si="0"/>
        <v>0</v>
      </c>
      <c r="I36" s="159">
        <f t="shared" si="4"/>
        <v>0</v>
      </c>
      <c r="J36" s="186">
        <f t="shared" si="5"/>
        <v>0</v>
      </c>
      <c r="K36" s="344"/>
      <c r="L36" s="345"/>
      <c r="M36" s="345"/>
      <c r="N36" s="345"/>
      <c r="O36" s="187">
        <f t="shared" si="1"/>
        <v>0</v>
      </c>
      <c r="P36" s="345">
        <f t="shared" si="2"/>
        <v>0</v>
      </c>
      <c r="Q36" s="188">
        <f t="shared" si="3"/>
        <v>0</v>
      </c>
      <c r="R36" s="349"/>
    </row>
    <row r="37" spans="1:20" x14ac:dyDescent="0.25">
      <c r="A37" s="173" t="s">
        <v>169</v>
      </c>
      <c r="B37" s="164"/>
      <c r="C37" s="256"/>
      <c r="D37" s="253"/>
      <c r="E37" s="159"/>
      <c r="F37" s="159"/>
      <c r="G37" s="159"/>
      <c r="H37" s="196">
        <f t="shared" si="0"/>
        <v>0</v>
      </c>
      <c r="I37" s="159">
        <f t="shared" si="4"/>
        <v>0</v>
      </c>
      <c r="J37" s="186">
        <f t="shared" si="5"/>
        <v>0</v>
      </c>
      <c r="K37" s="344"/>
      <c r="L37" s="345"/>
      <c r="M37" s="345"/>
      <c r="N37" s="345"/>
      <c r="O37" s="187">
        <f t="shared" si="1"/>
        <v>0</v>
      </c>
      <c r="P37" s="345">
        <f t="shared" si="2"/>
        <v>0</v>
      </c>
      <c r="Q37" s="188">
        <f t="shared" si="3"/>
        <v>0</v>
      </c>
      <c r="R37" s="349"/>
    </row>
    <row r="38" spans="1:20" x14ac:dyDescent="0.25">
      <c r="A38" s="173" t="s">
        <v>170</v>
      </c>
      <c r="B38" s="164"/>
      <c r="C38" s="256"/>
      <c r="D38" s="253"/>
      <c r="E38" s="159"/>
      <c r="F38" s="159"/>
      <c r="G38" s="159"/>
      <c r="H38" s="196">
        <f t="shared" si="0"/>
        <v>0</v>
      </c>
      <c r="I38" s="159">
        <f t="shared" si="4"/>
        <v>0</v>
      </c>
      <c r="J38" s="186">
        <f t="shared" si="5"/>
        <v>0</v>
      </c>
      <c r="K38" s="344"/>
      <c r="L38" s="345"/>
      <c r="M38" s="345"/>
      <c r="N38" s="345"/>
      <c r="O38" s="187">
        <f t="shared" si="1"/>
        <v>0</v>
      </c>
      <c r="P38" s="345">
        <f t="shared" si="2"/>
        <v>0</v>
      </c>
      <c r="Q38" s="188">
        <f t="shared" si="3"/>
        <v>0</v>
      </c>
      <c r="R38" s="349"/>
    </row>
    <row r="39" spans="1:20" x14ac:dyDescent="0.25">
      <c r="A39" s="173" t="s">
        <v>164</v>
      </c>
      <c r="B39" s="164"/>
      <c r="C39" s="256"/>
      <c r="D39" s="253"/>
      <c r="E39" s="159"/>
      <c r="F39" s="159"/>
      <c r="G39" s="159"/>
      <c r="H39" s="196">
        <f t="shared" si="0"/>
        <v>0</v>
      </c>
      <c r="I39" s="159">
        <f t="shared" si="4"/>
        <v>0</v>
      </c>
      <c r="J39" s="186">
        <f t="shared" si="5"/>
        <v>0</v>
      </c>
      <c r="K39" s="344"/>
      <c r="L39" s="345"/>
      <c r="M39" s="345"/>
      <c r="N39" s="345"/>
      <c r="O39" s="187">
        <f t="shared" si="1"/>
        <v>0</v>
      </c>
      <c r="P39" s="345">
        <f t="shared" si="2"/>
        <v>0</v>
      </c>
      <c r="Q39" s="188">
        <f t="shared" si="3"/>
        <v>0</v>
      </c>
      <c r="R39" s="349"/>
    </row>
    <row r="40" spans="1:20" ht="15.75" thickBot="1" x14ac:dyDescent="0.3">
      <c r="A40" s="278" t="s">
        <v>169</v>
      </c>
      <c r="B40" s="277"/>
      <c r="C40" s="257"/>
      <c r="D40" s="254"/>
      <c r="E40" s="224"/>
      <c r="F40" s="224"/>
      <c r="G40" s="224"/>
      <c r="H40" s="196">
        <f t="shared" si="0"/>
        <v>0</v>
      </c>
      <c r="I40" s="224">
        <f t="shared" si="4"/>
        <v>0</v>
      </c>
      <c r="J40" s="226">
        <f t="shared" si="5"/>
        <v>0</v>
      </c>
      <c r="K40" s="346"/>
      <c r="L40" s="347"/>
      <c r="M40" s="347"/>
      <c r="N40" s="347"/>
      <c r="O40" s="227">
        <f t="shared" si="1"/>
        <v>0</v>
      </c>
      <c r="P40" s="347">
        <f t="shared" si="2"/>
        <v>0</v>
      </c>
      <c r="Q40" s="228">
        <f t="shared" si="3"/>
        <v>0</v>
      </c>
      <c r="R40" s="350"/>
    </row>
    <row r="41" spans="1:20" ht="15.75" thickBot="1" x14ac:dyDescent="0.3">
      <c r="A41" s="354"/>
      <c r="B41" s="354"/>
      <c r="C41" s="355" t="s">
        <v>55</v>
      </c>
      <c r="D41" s="356">
        <f>MAXA(D18:D40)</f>
        <v>0</v>
      </c>
      <c r="E41" s="356">
        <f t="shared" ref="E41:Q41" si="18">SUM(E18:E40)</f>
        <v>0</v>
      </c>
      <c r="F41" s="356">
        <f>MAXA(F18:F40)</f>
        <v>0</v>
      </c>
      <c r="G41" s="356">
        <f>SUM(G18:G40)</f>
        <v>0</v>
      </c>
      <c r="H41" s="356">
        <f>MAXA(H18:H40)</f>
        <v>0</v>
      </c>
      <c r="I41" s="356">
        <f t="shared" si="18"/>
        <v>0</v>
      </c>
      <c r="J41" s="356">
        <f>SUM(J18:J40)</f>
        <v>0</v>
      </c>
      <c r="K41" s="356">
        <f>MAXA(K18:K40)</f>
        <v>0</v>
      </c>
      <c r="L41" s="356">
        <f t="shared" si="18"/>
        <v>0</v>
      </c>
      <c r="M41" s="356">
        <f>MAXA(M18:M40)</f>
        <v>0</v>
      </c>
      <c r="N41" s="356">
        <f t="shared" si="18"/>
        <v>0</v>
      </c>
      <c r="O41" s="356">
        <f t="shared" si="18"/>
        <v>0</v>
      </c>
      <c r="P41" s="356">
        <f t="shared" si="18"/>
        <v>0</v>
      </c>
      <c r="Q41" s="357">
        <f t="shared" si="18"/>
        <v>0</v>
      </c>
      <c r="R41" s="358"/>
    </row>
    <row r="43" spans="1:20" ht="15.75" thickBot="1" x14ac:dyDescent="0.3"/>
    <row r="44" spans="1:20" ht="15.75" customHeight="1" x14ac:dyDescent="0.3">
      <c r="A44" s="1223" t="s">
        <v>283</v>
      </c>
      <c r="B44" s="1224"/>
      <c r="C44" s="1224"/>
      <c r="D44" s="1224"/>
      <c r="E44" s="1224"/>
      <c r="F44" s="1224"/>
      <c r="G44" s="1224"/>
      <c r="H44" s="1224"/>
      <c r="I44" s="1224"/>
      <c r="J44" s="1224"/>
      <c r="K44" s="1224"/>
      <c r="L44" s="1224"/>
      <c r="M44" s="1224"/>
      <c r="N44" s="1224"/>
      <c r="O44" s="1224"/>
      <c r="P44" s="1224"/>
      <c r="Q44" s="1224"/>
      <c r="R44" s="1224"/>
      <c r="S44" s="1224"/>
      <c r="T44" s="1225"/>
    </row>
    <row r="45" spans="1:20" ht="78" customHeight="1" x14ac:dyDescent="0.25">
      <c r="A45" s="1226" t="s">
        <v>264</v>
      </c>
      <c r="B45" s="1228" t="s">
        <v>284</v>
      </c>
      <c r="C45" s="314" t="s">
        <v>285</v>
      </c>
      <c r="D45" s="315" t="s">
        <v>286</v>
      </c>
      <c r="E45" s="314" t="s">
        <v>287</v>
      </c>
      <c r="F45" s="316" t="s">
        <v>288</v>
      </c>
      <c r="G45" s="316" t="s">
        <v>289</v>
      </c>
      <c r="H45" s="315" t="s">
        <v>290</v>
      </c>
      <c r="I45" s="315" t="s">
        <v>288</v>
      </c>
      <c r="J45" s="1248" t="s">
        <v>291</v>
      </c>
      <c r="K45" s="317" t="s">
        <v>289</v>
      </c>
      <c r="L45" s="315" t="s">
        <v>292</v>
      </c>
      <c r="M45" s="317" t="s">
        <v>293</v>
      </c>
      <c r="N45" s="315" t="s">
        <v>294</v>
      </c>
      <c r="O45" s="317" t="s">
        <v>295</v>
      </c>
      <c r="P45" s="317" t="s">
        <v>296</v>
      </c>
      <c r="Q45" s="317" t="s">
        <v>297</v>
      </c>
      <c r="R45" s="317" t="s">
        <v>298</v>
      </c>
      <c r="S45" s="317" t="s">
        <v>299</v>
      </c>
      <c r="T45" s="318" t="s">
        <v>312</v>
      </c>
    </row>
    <row r="46" spans="1:20" ht="15.75" thickBot="1" x14ac:dyDescent="0.3">
      <c r="A46" s="1227"/>
      <c r="B46" s="1229"/>
      <c r="C46" s="319" t="s">
        <v>301</v>
      </c>
      <c r="D46" s="320" t="s">
        <v>244</v>
      </c>
      <c r="E46" s="319" t="s">
        <v>302</v>
      </c>
      <c r="F46" s="319" t="s">
        <v>303</v>
      </c>
      <c r="G46" s="319" t="s">
        <v>244</v>
      </c>
      <c r="H46" s="321" t="s">
        <v>302</v>
      </c>
      <c r="I46" s="319" t="s">
        <v>303</v>
      </c>
      <c r="J46" s="1249"/>
      <c r="K46" s="319" t="s">
        <v>244</v>
      </c>
      <c r="L46" s="319" t="s">
        <v>244</v>
      </c>
      <c r="M46" s="319" t="s">
        <v>244</v>
      </c>
      <c r="N46" s="319" t="s">
        <v>246</v>
      </c>
      <c r="O46" s="319" t="s">
        <v>246</v>
      </c>
      <c r="P46" s="319" t="s">
        <v>244</v>
      </c>
      <c r="Q46" s="322" t="s">
        <v>246</v>
      </c>
      <c r="R46" s="322" t="s">
        <v>282</v>
      </c>
      <c r="S46" s="319" t="s">
        <v>244</v>
      </c>
      <c r="T46" s="323" t="s">
        <v>282</v>
      </c>
    </row>
    <row r="47" spans="1:20" x14ac:dyDescent="0.25">
      <c r="A47" s="204" t="s">
        <v>164</v>
      </c>
      <c r="B47" s="216" t="str">
        <f>VLOOKUP(A47,'2_PIANO_INV-INFR'!D$90:E$111,2,FALSE)</f>
        <v>Categoria scorporabile (specificare)</v>
      </c>
      <c r="C47" s="215"/>
      <c r="D47" s="203"/>
      <c r="E47" s="204"/>
      <c r="F47" s="205"/>
      <c r="G47" s="206"/>
      <c r="H47" s="207"/>
      <c r="I47" s="208"/>
      <c r="J47" s="209"/>
      <c r="K47" s="195"/>
      <c r="L47" s="171"/>
      <c r="M47" s="196">
        <f>K47+L47</f>
        <v>0</v>
      </c>
      <c r="N47" s="210"/>
      <c r="O47" s="210"/>
      <c r="P47" s="163"/>
      <c r="Q47" s="164"/>
      <c r="R47" s="164"/>
      <c r="S47" s="171"/>
      <c r="T47" s="82"/>
    </row>
    <row r="48" spans="1:20" x14ac:dyDescent="0.25">
      <c r="A48" s="217" t="s">
        <v>169</v>
      </c>
      <c r="B48" s="216" t="str">
        <f>VLOOKUP(A48,'2_PIANO_INV-INFR'!D$90:E$111,2,FALSE)</f>
        <v>SPECIFICARE______</v>
      </c>
      <c r="C48" s="182"/>
      <c r="D48" s="183"/>
      <c r="E48" s="174"/>
      <c r="F48" s="165"/>
      <c r="G48" s="180"/>
      <c r="H48" s="175"/>
      <c r="I48" s="160"/>
      <c r="J48" s="161"/>
      <c r="K48" s="158"/>
      <c r="L48" s="159"/>
      <c r="M48" s="196">
        <f t="shared" ref="M48:M70" si="19">K48+L48</f>
        <v>0</v>
      </c>
      <c r="N48" s="162"/>
      <c r="O48" s="162"/>
      <c r="P48" s="166"/>
      <c r="Q48" s="90"/>
      <c r="R48" s="90"/>
      <c r="S48" s="159"/>
      <c r="T48" s="82"/>
    </row>
    <row r="49" spans="1:20" x14ac:dyDescent="0.25">
      <c r="A49" s="204" t="s">
        <v>165</v>
      </c>
      <c r="B49" s="216" t="str">
        <f>VLOOKUP(A49,'2_PIANO_INV-INFR'!D$90:E$111,2,FALSE)</f>
        <v>oneri per la sicurezza</v>
      </c>
      <c r="C49" s="215"/>
      <c r="D49" s="203"/>
      <c r="E49" s="204"/>
      <c r="F49" s="205"/>
      <c r="G49" s="206"/>
      <c r="H49" s="207"/>
      <c r="I49" s="208"/>
      <c r="J49" s="209"/>
      <c r="K49" s="195"/>
      <c r="L49" s="171"/>
      <c r="M49" s="196">
        <f t="shared" si="19"/>
        <v>0</v>
      </c>
      <c r="N49" s="210"/>
      <c r="O49" s="210"/>
      <c r="P49" s="163"/>
      <c r="Q49" s="164"/>
      <c r="R49" s="164"/>
      <c r="S49" s="171"/>
      <c r="T49" s="82"/>
    </row>
    <row r="50" spans="1:20" x14ac:dyDescent="0.25">
      <c r="A50" s="217" t="s">
        <v>170</v>
      </c>
      <c r="B50" s="216" t="str">
        <f>VLOOKUP(A50,'2_PIANO_INV-INFR'!D$90:E$111,2,FALSE)</f>
        <v>SPECIFICARE______</v>
      </c>
      <c r="C50" s="182"/>
      <c r="D50" s="183"/>
      <c r="E50" s="174"/>
      <c r="F50" s="165"/>
      <c r="G50" s="180"/>
      <c r="H50" s="175"/>
      <c r="I50" s="160"/>
      <c r="J50" s="161"/>
      <c r="K50" s="158"/>
      <c r="L50" s="159"/>
      <c r="M50" s="196">
        <f t="shared" ref="M50:M63" si="20">K50+L50</f>
        <v>0</v>
      </c>
      <c r="N50" s="162"/>
      <c r="O50" s="162"/>
      <c r="P50" s="166"/>
      <c r="Q50" s="90"/>
      <c r="R50" s="90"/>
      <c r="S50" s="159"/>
      <c r="T50" s="82"/>
    </row>
    <row r="51" spans="1:20" x14ac:dyDescent="0.25">
      <c r="A51" s="204" t="s">
        <v>518</v>
      </c>
      <c r="B51" s="216" t="e">
        <f>VLOOKUP(A51,'2_PIANO_INV-INFR'!D$90:E$111,2,FALSE)</f>
        <v>#N/A</v>
      </c>
      <c r="C51" s="215"/>
      <c r="D51" s="203"/>
      <c r="E51" s="204"/>
      <c r="F51" s="205"/>
      <c r="G51" s="206"/>
      <c r="H51" s="207"/>
      <c r="I51" s="208"/>
      <c r="J51" s="209"/>
      <c r="K51" s="195"/>
      <c r="L51" s="171"/>
      <c r="M51" s="196">
        <f t="shared" si="20"/>
        <v>0</v>
      </c>
      <c r="N51" s="210"/>
      <c r="O51" s="210"/>
      <c r="P51" s="163"/>
      <c r="Q51" s="164"/>
      <c r="R51" s="164"/>
      <c r="S51" s="171"/>
      <c r="T51" s="82"/>
    </row>
    <row r="52" spans="1:20" x14ac:dyDescent="0.25">
      <c r="A52" s="217" t="s">
        <v>171</v>
      </c>
      <c r="B52" s="216" t="str">
        <f>VLOOKUP(A52,'2_PIANO_INV-INFR'!D$90:E$111,2,FALSE)</f>
        <v>SPECIFICARE______</v>
      </c>
      <c r="C52" s="182"/>
      <c r="D52" s="183"/>
      <c r="E52" s="174"/>
      <c r="F52" s="165"/>
      <c r="G52" s="180"/>
      <c r="H52" s="175"/>
      <c r="I52" s="160"/>
      <c r="J52" s="161"/>
      <c r="K52" s="158"/>
      <c r="L52" s="159"/>
      <c r="M52" s="196">
        <f t="shared" si="20"/>
        <v>0</v>
      </c>
      <c r="N52" s="162"/>
      <c r="O52" s="162"/>
      <c r="P52" s="166"/>
      <c r="Q52" s="90"/>
      <c r="R52" s="90"/>
      <c r="S52" s="159"/>
      <c r="T52" s="82"/>
    </row>
    <row r="53" spans="1:20" x14ac:dyDescent="0.25">
      <c r="A53" s="204" t="s">
        <v>519</v>
      </c>
      <c r="B53" s="216" t="e">
        <f>VLOOKUP(A53,'2_PIANO_INV-INFR'!D$90:E$111,2,FALSE)</f>
        <v>#N/A</v>
      </c>
      <c r="C53" s="215"/>
      <c r="D53" s="203"/>
      <c r="E53" s="204"/>
      <c r="F53" s="205"/>
      <c r="G53" s="206"/>
      <c r="H53" s="207"/>
      <c r="I53" s="208"/>
      <c r="J53" s="209"/>
      <c r="K53" s="195"/>
      <c r="L53" s="171"/>
      <c r="M53" s="196">
        <f t="shared" si="20"/>
        <v>0</v>
      </c>
      <c r="N53" s="210"/>
      <c r="O53" s="210"/>
      <c r="P53" s="163"/>
      <c r="Q53" s="164"/>
      <c r="R53" s="164"/>
      <c r="S53" s="171"/>
      <c r="T53" s="82"/>
    </row>
    <row r="54" spans="1:20" x14ac:dyDescent="0.25">
      <c r="A54" s="217" t="s">
        <v>172</v>
      </c>
      <c r="B54" s="216" t="str">
        <f>VLOOKUP(A54,'2_PIANO_INV-INFR'!D$90:E$111,2,FALSE)</f>
        <v>SPECIFICARE______</v>
      </c>
      <c r="C54" s="182"/>
      <c r="D54" s="183"/>
      <c r="E54" s="174"/>
      <c r="F54" s="165"/>
      <c r="G54" s="180"/>
      <c r="H54" s="175"/>
      <c r="I54" s="160"/>
      <c r="J54" s="161"/>
      <c r="K54" s="158"/>
      <c r="L54" s="159"/>
      <c r="M54" s="196">
        <f t="shared" si="20"/>
        <v>0</v>
      </c>
      <c r="N54" s="162"/>
      <c r="O54" s="162"/>
      <c r="P54" s="166"/>
      <c r="Q54" s="90"/>
      <c r="R54" s="90"/>
      <c r="S54" s="159"/>
      <c r="T54" s="82"/>
    </row>
    <row r="55" spans="1:20" x14ac:dyDescent="0.25">
      <c r="A55" s="204" t="s">
        <v>520</v>
      </c>
      <c r="B55" s="216" t="e">
        <f>VLOOKUP(A55,'2_PIANO_INV-INFR'!D$90:E$111,2,FALSE)</f>
        <v>#N/A</v>
      </c>
      <c r="C55" s="215"/>
      <c r="D55" s="203"/>
      <c r="E55" s="204"/>
      <c r="F55" s="205"/>
      <c r="G55" s="206"/>
      <c r="H55" s="207"/>
      <c r="I55" s="208"/>
      <c r="J55" s="209"/>
      <c r="K55" s="195"/>
      <c r="L55" s="171"/>
      <c r="M55" s="196">
        <f t="shared" si="20"/>
        <v>0</v>
      </c>
      <c r="N55" s="210"/>
      <c r="O55" s="210"/>
      <c r="P55" s="163"/>
      <c r="Q55" s="164"/>
      <c r="R55" s="164"/>
      <c r="S55" s="171"/>
      <c r="T55" s="82"/>
    </row>
    <row r="56" spans="1:20" x14ac:dyDescent="0.25">
      <c r="A56" s="217" t="s">
        <v>173</v>
      </c>
      <c r="B56" s="216" t="str">
        <f>VLOOKUP(A56,'2_PIANO_INV-INFR'!D$90:E$111,2,FALSE)</f>
        <v>SPECIFICARE______</v>
      </c>
      <c r="C56" s="182"/>
      <c r="D56" s="183"/>
      <c r="E56" s="174"/>
      <c r="F56" s="165"/>
      <c r="G56" s="180"/>
      <c r="H56" s="175"/>
      <c r="I56" s="160"/>
      <c r="J56" s="161"/>
      <c r="K56" s="158"/>
      <c r="L56" s="159"/>
      <c r="M56" s="196">
        <f t="shared" si="20"/>
        <v>0</v>
      </c>
      <c r="N56" s="162"/>
      <c r="O56" s="162"/>
      <c r="P56" s="166"/>
      <c r="Q56" s="90"/>
      <c r="R56" s="90"/>
      <c r="S56" s="159"/>
      <c r="T56" s="82"/>
    </row>
    <row r="57" spans="1:20" x14ac:dyDescent="0.25">
      <c r="A57" s="204" t="s">
        <v>521</v>
      </c>
      <c r="B57" s="216" t="e">
        <f>VLOOKUP(A57,'2_PIANO_INV-INFR'!D$90:E$111,2,FALSE)</f>
        <v>#N/A</v>
      </c>
      <c r="C57" s="215"/>
      <c r="D57" s="203"/>
      <c r="E57" s="204"/>
      <c r="F57" s="205"/>
      <c r="G57" s="206"/>
      <c r="H57" s="207"/>
      <c r="I57" s="208"/>
      <c r="J57" s="209"/>
      <c r="K57" s="195"/>
      <c r="L57" s="171"/>
      <c r="M57" s="196">
        <f t="shared" si="20"/>
        <v>0</v>
      </c>
      <c r="N57" s="210"/>
      <c r="O57" s="210"/>
      <c r="P57" s="163"/>
      <c r="Q57" s="164"/>
      <c r="R57" s="164"/>
      <c r="S57" s="171"/>
      <c r="T57" s="82"/>
    </row>
    <row r="58" spans="1:20" x14ac:dyDescent="0.25">
      <c r="A58" s="217" t="s">
        <v>174</v>
      </c>
      <c r="B58" s="216" t="str">
        <f>VLOOKUP(A58,'2_PIANO_INV-INFR'!D$90:E$111,2,FALSE)</f>
        <v>SPECIFICARE______</v>
      </c>
      <c r="C58" s="182"/>
      <c r="D58" s="183"/>
      <c r="E58" s="174"/>
      <c r="F58" s="165"/>
      <c r="G58" s="180"/>
      <c r="H58" s="175"/>
      <c r="I58" s="160"/>
      <c r="J58" s="161"/>
      <c r="K58" s="158"/>
      <c r="L58" s="159"/>
      <c r="M58" s="196">
        <f t="shared" si="20"/>
        <v>0</v>
      </c>
      <c r="N58" s="162"/>
      <c r="O58" s="162"/>
      <c r="P58" s="166"/>
      <c r="Q58" s="90"/>
      <c r="R58" s="90"/>
      <c r="S58" s="159"/>
      <c r="T58" s="82"/>
    </row>
    <row r="59" spans="1:20" x14ac:dyDescent="0.25">
      <c r="A59" s="204" t="s">
        <v>522</v>
      </c>
      <c r="B59" s="216" t="e">
        <f>VLOOKUP(A59,'2_PIANO_INV-INFR'!D$90:E$111,2,FALSE)</f>
        <v>#N/A</v>
      </c>
      <c r="C59" s="215"/>
      <c r="D59" s="203"/>
      <c r="E59" s="204"/>
      <c r="F59" s="205"/>
      <c r="G59" s="206"/>
      <c r="H59" s="207"/>
      <c r="I59" s="208"/>
      <c r="J59" s="209"/>
      <c r="K59" s="195"/>
      <c r="L59" s="171"/>
      <c r="M59" s="196">
        <f t="shared" si="20"/>
        <v>0</v>
      </c>
      <c r="N59" s="210"/>
      <c r="O59" s="210"/>
      <c r="P59" s="163"/>
      <c r="Q59" s="164"/>
      <c r="R59" s="164"/>
      <c r="S59" s="171"/>
      <c r="T59" s="82"/>
    </row>
    <row r="60" spans="1:20" x14ac:dyDescent="0.25">
      <c r="A60" s="217" t="s">
        <v>175</v>
      </c>
      <c r="B60" s="216" t="str">
        <f>VLOOKUP(A60,'2_PIANO_INV-INFR'!D$90:E$111,2,FALSE)</f>
        <v>SPECIFICARE______</v>
      </c>
      <c r="C60" s="182"/>
      <c r="D60" s="183"/>
      <c r="E60" s="174"/>
      <c r="F60" s="165"/>
      <c r="G60" s="180"/>
      <c r="H60" s="175"/>
      <c r="I60" s="160"/>
      <c r="J60" s="161"/>
      <c r="K60" s="158"/>
      <c r="L60" s="159"/>
      <c r="M60" s="196">
        <f t="shared" si="20"/>
        <v>0</v>
      </c>
      <c r="N60" s="162"/>
      <c r="O60" s="162"/>
      <c r="P60" s="166"/>
      <c r="Q60" s="90"/>
      <c r="R60" s="90"/>
      <c r="S60" s="159"/>
      <c r="T60" s="82"/>
    </row>
    <row r="61" spans="1:20" x14ac:dyDescent="0.25">
      <c r="A61" s="204" t="s">
        <v>523</v>
      </c>
      <c r="B61" s="216" t="e">
        <f>VLOOKUP(A61,'2_PIANO_INV-INFR'!D$90:E$111,2,FALSE)</f>
        <v>#N/A</v>
      </c>
      <c r="C61" s="215"/>
      <c r="D61" s="203"/>
      <c r="E61" s="204"/>
      <c r="F61" s="205"/>
      <c r="G61" s="206"/>
      <c r="H61" s="207"/>
      <c r="I61" s="208"/>
      <c r="J61" s="209"/>
      <c r="K61" s="195"/>
      <c r="L61" s="171"/>
      <c r="M61" s="196">
        <f t="shared" si="20"/>
        <v>0</v>
      </c>
      <c r="N61" s="210"/>
      <c r="O61" s="210"/>
      <c r="P61" s="163"/>
      <c r="Q61" s="164"/>
      <c r="R61" s="164"/>
      <c r="S61" s="171"/>
      <c r="T61" s="82"/>
    </row>
    <row r="62" spans="1:20" x14ac:dyDescent="0.25">
      <c r="A62" s="217" t="s">
        <v>176</v>
      </c>
      <c r="B62" s="216" t="str">
        <f>VLOOKUP(A62,'2_PIANO_INV-INFR'!D$90:E$111,2,FALSE)</f>
        <v>SPECIFICARE______</v>
      </c>
      <c r="C62" s="182"/>
      <c r="D62" s="183"/>
      <c r="E62" s="174"/>
      <c r="F62" s="165"/>
      <c r="G62" s="180"/>
      <c r="H62" s="175"/>
      <c r="I62" s="160"/>
      <c r="J62" s="161"/>
      <c r="K62" s="158"/>
      <c r="L62" s="159"/>
      <c r="M62" s="196">
        <f t="shared" si="20"/>
        <v>0</v>
      </c>
      <c r="N62" s="162"/>
      <c r="O62" s="162"/>
      <c r="P62" s="166"/>
      <c r="Q62" s="90"/>
      <c r="R62" s="90"/>
      <c r="S62" s="159"/>
      <c r="T62" s="82"/>
    </row>
    <row r="63" spans="1:20" x14ac:dyDescent="0.25">
      <c r="A63" s="204" t="s">
        <v>524</v>
      </c>
      <c r="B63" s="216" t="e">
        <f>VLOOKUP(A63,'2_PIANO_INV-INFR'!D$90:E$111,2,FALSE)</f>
        <v>#N/A</v>
      </c>
      <c r="C63" s="215"/>
      <c r="D63" s="203"/>
      <c r="E63" s="204"/>
      <c r="F63" s="205"/>
      <c r="G63" s="206"/>
      <c r="H63" s="207"/>
      <c r="I63" s="208"/>
      <c r="J63" s="209"/>
      <c r="K63" s="195"/>
      <c r="L63" s="171"/>
      <c r="M63" s="196">
        <f t="shared" si="20"/>
        <v>0</v>
      </c>
      <c r="N63" s="210"/>
      <c r="O63" s="210"/>
      <c r="P63" s="163"/>
      <c r="Q63" s="164"/>
      <c r="R63" s="164"/>
      <c r="S63" s="171"/>
      <c r="T63" s="82"/>
    </row>
    <row r="64" spans="1:20" x14ac:dyDescent="0.25">
      <c r="A64" s="217" t="s">
        <v>173</v>
      </c>
      <c r="B64" s="216" t="str">
        <f>VLOOKUP(A64,'2_PIANO_INV-INFR'!D$90:E$111,2,FALSE)</f>
        <v>SPECIFICARE______</v>
      </c>
      <c r="C64" s="184"/>
      <c r="D64" s="180"/>
      <c r="E64" s="173"/>
      <c r="F64" s="160"/>
      <c r="G64" s="181"/>
      <c r="H64" s="176"/>
      <c r="I64" s="169"/>
      <c r="J64" s="170"/>
      <c r="K64" s="167"/>
      <c r="L64" s="171"/>
      <c r="M64" s="196">
        <f t="shared" si="19"/>
        <v>0</v>
      </c>
      <c r="N64" s="162"/>
      <c r="O64" s="90"/>
      <c r="P64" s="159"/>
      <c r="Q64" s="90"/>
      <c r="R64" s="90"/>
      <c r="S64" s="159"/>
      <c r="T64" s="83"/>
    </row>
    <row r="65" spans="1:20" x14ac:dyDescent="0.25">
      <c r="A65" s="217" t="s">
        <v>174</v>
      </c>
      <c r="B65" s="216" t="str">
        <f>VLOOKUP(A65,'2_PIANO_INV-INFR'!D$90:E$111,2,FALSE)</f>
        <v>SPECIFICARE______</v>
      </c>
      <c r="C65" s="184"/>
      <c r="D65" s="180"/>
      <c r="E65" s="173"/>
      <c r="F65" s="160"/>
      <c r="G65" s="181"/>
      <c r="H65" s="176"/>
      <c r="I65" s="169"/>
      <c r="J65" s="170"/>
      <c r="K65" s="167"/>
      <c r="L65" s="171"/>
      <c r="M65" s="196">
        <f t="shared" si="19"/>
        <v>0</v>
      </c>
      <c r="N65" s="162"/>
      <c r="O65" s="90"/>
      <c r="P65" s="159"/>
      <c r="Q65" s="90"/>
      <c r="R65" s="90"/>
      <c r="S65" s="159"/>
      <c r="T65" s="83"/>
    </row>
    <row r="66" spans="1:20" x14ac:dyDescent="0.25">
      <c r="A66" s="217" t="s">
        <v>175</v>
      </c>
      <c r="B66" s="216" t="str">
        <f>VLOOKUP(A66,'2_PIANO_INV-INFR'!D$90:E$111,2,FALSE)</f>
        <v>SPECIFICARE______</v>
      </c>
      <c r="C66" s="184"/>
      <c r="D66" s="180"/>
      <c r="E66" s="173"/>
      <c r="F66" s="160"/>
      <c r="G66" s="181"/>
      <c r="H66" s="176"/>
      <c r="I66" s="169"/>
      <c r="J66" s="170"/>
      <c r="K66" s="167"/>
      <c r="L66" s="171"/>
      <c r="M66" s="196">
        <f t="shared" si="19"/>
        <v>0</v>
      </c>
      <c r="N66" s="162"/>
      <c r="O66" s="90"/>
      <c r="P66" s="159"/>
      <c r="Q66" s="90"/>
      <c r="R66" s="90"/>
      <c r="S66" s="159"/>
      <c r="T66" s="83"/>
    </row>
    <row r="67" spans="1:20" x14ac:dyDescent="0.25">
      <c r="A67" s="217" t="s">
        <v>176</v>
      </c>
      <c r="B67" s="216" t="str">
        <f>VLOOKUP(A67,'2_PIANO_INV-INFR'!D$90:E$111,2,FALSE)</f>
        <v>SPECIFICARE______</v>
      </c>
      <c r="C67" s="184"/>
      <c r="D67" s="180"/>
      <c r="E67" s="173"/>
      <c r="F67" s="160"/>
      <c r="G67" s="181"/>
      <c r="H67" s="176"/>
      <c r="I67" s="169"/>
      <c r="J67" s="170"/>
      <c r="K67" s="167"/>
      <c r="L67" s="171"/>
      <c r="M67" s="196">
        <f t="shared" si="19"/>
        <v>0</v>
      </c>
      <c r="N67" s="162"/>
      <c r="O67" s="90"/>
      <c r="P67" s="159"/>
      <c r="Q67" s="90"/>
      <c r="R67" s="90"/>
      <c r="S67" s="159"/>
      <c r="T67" s="83"/>
    </row>
    <row r="68" spans="1:20" x14ac:dyDescent="0.25">
      <c r="A68" s="173" t="s">
        <v>169</v>
      </c>
      <c r="B68" s="216" t="str">
        <f>VLOOKUP(A68,'2_PIANO_INV-INFR'!D$90:E$111,2,FALSE)</f>
        <v>SPECIFICARE______</v>
      </c>
      <c r="C68" s="184"/>
      <c r="D68" s="180"/>
      <c r="E68" s="173"/>
      <c r="F68" s="160"/>
      <c r="G68" s="181"/>
      <c r="H68" s="176"/>
      <c r="I68" s="169"/>
      <c r="J68" s="170"/>
      <c r="K68" s="167"/>
      <c r="L68" s="171"/>
      <c r="M68" s="196">
        <f t="shared" si="19"/>
        <v>0</v>
      </c>
      <c r="N68" s="162"/>
      <c r="O68" s="90"/>
      <c r="P68" s="159"/>
      <c r="Q68" s="90"/>
      <c r="R68" s="90"/>
      <c r="S68" s="159"/>
      <c r="T68" s="83"/>
    </row>
    <row r="69" spans="1:20" x14ac:dyDescent="0.25">
      <c r="A69" s="173" t="s">
        <v>164</v>
      </c>
      <c r="B69" s="216" t="str">
        <f>VLOOKUP(A69,'2_PIANO_INV-INFR'!D$90:E$111,2,FALSE)</f>
        <v>Categoria scorporabile (specificare)</v>
      </c>
      <c r="C69" s="184"/>
      <c r="D69" s="180"/>
      <c r="E69" s="173"/>
      <c r="F69" s="160"/>
      <c r="G69" s="181"/>
      <c r="H69" s="176"/>
      <c r="I69" s="169"/>
      <c r="J69" s="170"/>
      <c r="K69" s="167"/>
      <c r="L69" s="171"/>
      <c r="M69" s="196">
        <f t="shared" si="19"/>
        <v>0</v>
      </c>
      <c r="N69" s="162"/>
      <c r="O69" s="90"/>
      <c r="P69" s="159"/>
      <c r="Q69" s="90"/>
      <c r="R69" s="90"/>
      <c r="S69" s="159"/>
      <c r="T69" s="83"/>
    </row>
    <row r="70" spans="1:20" ht="15.75" thickBot="1" x14ac:dyDescent="0.3">
      <c r="A70" s="278" t="s">
        <v>163</v>
      </c>
      <c r="B70" s="279" t="str">
        <f>VLOOKUP(A70,'2_PIANO_INV-INFR'!D$90:E$111,2,FALSE)</f>
        <v>Lavori categoria prevalente(specificare)</v>
      </c>
      <c r="C70" s="184"/>
      <c r="D70" s="180"/>
      <c r="E70" s="233"/>
      <c r="F70" s="169"/>
      <c r="G70" s="181"/>
      <c r="H70" s="176"/>
      <c r="I70" s="169"/>
      <c r="J70" s="170"/>
      <c r="K70" s="167"/>
      <c r="L70" s="235"/>
      <c r="M70" s="236">
        <f t="shared" si="19"/>
        <v>0</v>
      </c>
      <c r="N70" s="237"/>
      <c r="O70" s="168"/>
      <c r="P70" s="224"/>
      <c r="Q70" s="168"/>
      <c r="R70" s="168"/>
      <c r="S70" s="224"/>
      <c r="T70" s="229"/>
    </row>
    <row r="71" spans="1:20" ht="15.75" thickBot="1" x14ac:dyDescent="0.3">
      <c r="C71" s="281" t="s">
        <v>304</v>
      </c>
      <c r="D71" s="280">
        <f>SUM(D47:D70)</f>
        <v>0</v>
      </c>
      <c r="E71" s="231"/>
      <c r="F71" s="231"/>
      <c r="G71" s="230">
        <f>SUM(G47:G70)</f>
        <v>0</v>
      </c>
      <c r="H71" s="239" t="s">
        <v>304</v>
      </c>
      <c r="I71" s="239"/>
      <c r="J71" s="230"/>
      <c r="K71" s="230">
        <f>SUM(K47:K70)</f>
        <v>0</v>
      </c>
      <c r="L71" s="230">
        <f t="shared" ref="L71:M71" si="21">SUM(L47:L70)</f>
        <v>0</v>
      </c>
      <c r="M71" s="230">
        <f t="shared" si="21"/>
        <v>0</v>
      </c>
      <c r="N71" s="238"/>
      <c r="O71" s="238"/>
      <c r="P71" s="230">
        <f>SUM(P47:P70)</f>
        <v>0</v>
      </c>
      <c r="Q71" s="231"/>
      <c r="R71" s="231"/>
      <c r="S71" s="230">
        <f>SUM(S47:S70)</f>
        <v>0</v>
      </c>
      <c r="T71" s="232"/>
    </row>
    <row r="72" spans="1:20" ht="15.75" thickBot="1" x14ac:dyDescent="0.3">
      <c r="G72" s="157"/>
    </row>
    <row r="73" spans="1:20" ht="47.25" customHeight="1" thickBot="1" x14ac:dyDescent="0.3">
      <c r="A73" s="1163" t="s">
        <v>6</v>
      </c>
      <c r="B73" s="1164"/>
      <c r="C73" s="1164"/>
      <c r="D73" s="1164"/>
      <c r="E73" s="1164"/>
      <c r="F73" s="1164"/>
      <c r="G73" s="1164"/>
      <c r="H73" s="1164"/>
      <c r="I73" s="1164"/>
      <c r="J73" s="1164"/>
      <c r="K73" s="1164"/>
      <c r="L73" s="1164"/>
      <c r="M73" s="1164"/>
      <c r="N73" s="1164"/>
      <c r="O73" s="1164"/>
      <c r="P73" s="1164"/>
      <c r="Q73" s="1164"/>
      <c r="R73" s="1164"/>
      <c r="S73" s="1164"/>
      <c r="T73" s="1165"/>
    </row>
  </sheetData>
  <sheetProtection algorithmName="SHA-512" hashValue="N8PUc+sIeHYfxkTRL4o3vn12Sbbr2xAcRkkoDAwGoUIRWPcRb2oGIqNkPIwm5EhKu2ETVJDP2NOfNPR1gMoJYQ==" saltValue="BJjr8vXAVrkWK0g2kqtTaw==" spinCount="100000" sheet="1" objects="1" scenarios="1"/>
  <mergeCells count="28">
    <mergeCell ref="A44:T44"/>
    <mergeCell ref="A45:A46"/>
    <mergeCell ref="B45:B46"/>
    <mergeCell ref="A73:T73"/>
    <mergeCell ref="A13:R13"/>
    <mergeCell ref="A15:A17"/>
    <mergeCell ref="B15:B17"/>
    <mergeCell ref="C15:C17"/>
    <mergeCell ref="D15:J15"/>
    <mergeCell ref="K15:Q15"/>
    <mergeCell ref="R15:R16"/>
    <mergeCell ref="J45:J46"/>
    <mergeCell ref="A9:C9"/>
    <mergeCell ref="D9:F9"/>
    <mergeCell ref="H9:J9"/>
    <mergeCell ref="M9:O9"/>
    <mergeCell ref="A11:C11"/>
    <mergeCell ref="D11:F11"/>
    <mergeCell ref="H11:J11"/>
    <mergeCell ref="M11:O11"/>
    <mergeCell ref="A2:R2"/>
    <mergeCell ref="A4:R4"/>
    <mergeCell ref="A6:C7"/>
    <mergeCell ref="D6:F7"/>
    <mergeCell ref="H6:K6"/>
    <mergeCell ref="M6:P6"/>
    <mergeCell ref="H7:J7"/>
    <mergeCell ref="M7:O7"/>
  </mergeCells>
  <phoneticPr fontId="44" type="noConversion"/>
  <dataValidations count="9">
    <dataValidation allowBlank="1" showErrorMessage="1" prompt="Scegliere il comune beneficiario dal menù a tendina_x000a_" sqref="K9:K11 P7:P9" xr:uid="{00000000-0002-0000-0800-000000000000}"/>
    <dataValidation allowBlank="1" showErrorMessage="1" prompt="_x000a_" sqref="K7" xr:uid="{00000000-0002-0000-0800-000001000000}"/>
    <dataValidation type="list" allowBlank="1" showInputMessage="1" showErrorMessage="1" sqref="R47:R70" xr:uid="{00000000-0002-0000-0800-000002000000}">
      <formula1>"si,"</formula1>
    </dataValidation>
    <dataValidation type="list" allowBlank="1" showInputMessage="1" showErrorMessage="1" sqref="R18:R40 T47:T70" xr:uid="{00000000-0002-0000-0800-000003000000}">
      <formula1>"si"</formula1>
    </dataValidation>
    <dataValidation type="list" allowBlank="1" showInputMessage="1" showErrorMessage="1" sqref="N47:N70" xr:uid="{00000000-0002-0000-0800-000004000000}">
      <formula1>$B$18:$B$40</formula1>
    </dataValidation>
    <dataValidation allowBlank="1" showInputMessage="1" showErrorMessage="1" promptTitle="ATTENZIONE" prompt="è la differenza tra l'importo degli oneri della sicurezza del SAL e il precedente" sqref="G18:G40" xr:uid="{00000000-0002-0000-0800-000005000000}"/>
    <dataValidation allowBlank="1" showInputMessage="1" showErrorMessage="1" promptTitle="ATTENZIONE" prompt="è la differenza tra l'importo dei lavori del Sal e il precedente" sqref="E18:E40" xr:uid="{00000000-0002-0000-0800-000006000000}"/>
    <dataValidation allowBlank="1" showInputMessage="1" showErrorMessage="1" promptTitle="ATTENZIONE:" prompt=" è la differenza tra l'importo dei lavori del Sal (esclusivamente legato alle infrastrutture di supporto) e il precedente" sqref="L18:L40" xr:uid="{00000000-0002-0000-0800-000007000000}"/>
    <dataValidation allowBlank="1" showInputMessage="1" showErrorMessage="1" prompt=" è la differenza tra l'importo degli onoeri della sicurezza i del Sal (esclusivamente legato alle infrastrutture di supporto) e il precedente" sqref="N18:N40" xr:uid="{00000000-0002-0000-0800-000008000000}"/>
  </dataValidations>
  <pageMargins left="0.7" right="0.7" top="0.75" bottom="0.75" header="0.3" footer="0.3"/>
  <pageSetup paperSize="8" scale="62"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Scegliere il comune beneficiario dal menù a tendina_x000a_" xr:uid="{00000000-0002-0000-0800-000009000000}">
          <x14:formula1>
            <xm:f>'DATI EROGAZIONI'!$A$2:$A$39</xm:f>
          </x14:formula1>
          <xm:sqref>D6</xm:sqref>
        </x14:dataValidation>
        <x14:dataValidation type="list" allowBlank="1" showInputMessage="1" showErrorMessage="1" xr:uid="{00000000-0002-0000-0800-00000A000000}">
          <x14:formula1>
            <xm:f>'2_PIANO_INV-INFR'!$D$89:$D$111</xm:f>
          </x14:formula1>
          <xm:sqref>A18:A40</xm:sqref>
        </x14:dataValidation>
        <x14:dataValidation type="list" allowBlank="1" showInputMessage="1" showErrorMessage="1" prompt="Inserire riferimento voce di spesa da piano di investimento esecutivo infrastrutture_x000a__x000a_" xr:uid="{00000000-0002-0000-0800-00000B000000}">
          <x14:formula1>
            <xm:f>'2_PIANO_INV-INFR'!$D$90:$D$111</xm:f>
          </x14:formula1>
          <xm:sqref>A47:A70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tint="0.14999847407452621"/>
  </sheetPr>
  <dimension ref="A1:I82"/>
  <sheetViews>
    <sheetView workbookViewId="0">
      <selection activeCell="F12" sqref="F12"/>
    </sheetView>
  </sheetViews>
  <sheetFormatPr defaultRowHeight="15" x14ac:dyDescent="0.25"/>
  <cols>
    <col min="1" max="1" width="13.7109375" bestFit="1" customWidth="1"/>
    <col min="2" max="2" width="16" customWidth="1"/>
    <col min="3" max="8" width="15.140625" bestFit="1" customWidth="1"/>
  </cols>
  <sheetData>
    <row r="1" spans="1:9" x14ac:dyDescent="0.25">
      <c r="A1" s="27" t="s">
        <v>319</v>
      </c>
      <c r="B1" s="27" t="s">
        <v>55</v>
      </c>
      <c r="C1" s="27">
        <v>2019</v>
      </c>
      <c r="D1" s="27">
        <v>2020</v>
      </c>
      <c r="E1" s="27">
        <v>2021</v>
      </c>
      <c r="F1" s="27">
        <v>2022</v>
      </c>
      <c r="G1" s="27">
        <v>2023</v>
      </c>
      <c r="H1" s="27" t="s">
        <v>320</v>
      </c>
      <c r="I1" s="27" t="s">
        <v>21</v>
      </c>
    </row>
    <row r="2" spans="1:9" ht="15.75" x14ac:dyDescent="0.25">
      <c r="A2" s="38" t="s">
        <v>321</v>
      </c>
      <c r="B2" s="40">
        <v>7124343</v>
      </c>
      <c r="C2" s="40">
        <v>1181423</v>
      </c>
      <c r="D2" s="40">
        <v>1485730</v>
      </c>
      <c r="E2" s="40">
        <v>1485730</v>
      </c>
      <c r="F2" s="40">
        <v>1485730</v>
      </c>
      <c r="G2" s="40">
        <v>1485730</v>
      </c>
      <c r="H2" s="40">
        <v>1424868.6</v>
      </c>
      <c r="I2" t="s">
        <v>322</v>
      </c>
    </row>
    <row r="3" spans="1:9" ht="15.75" x14ac:dyDescent="0.25">
      <c r="A3" s="38" t="s">
        <v>186</v>
      </c>
      <c r="B3" s="40">
        <v>7206478</v>
      </c>
      <c r="C3" s="40">
        <v>1195044</v>
      </c>
      <c r="D3" s="40">
        <v>1502858</v>
      </c>
      <c r="E3" s="40">
        <v>1502858</v>
      </c>
      <c r="F3" s="40">
        <v>1502858</v>
      </c>
      <c r="G3" s="40">
        <v>1502860</v>
      </c>
      <c r="H3" s="40">
        <v>1441295.6</v>
      </c>
      <c r="I3" t="s">
        <v>323</v>
      </c>
    </row>
    <row r="4" spans="1:9" ht="15.75" x14ac:dyDescent="0.25">
      <c r="A4" s="38" t="s">
        <v>324</v>
      </c>
      <c r="B4" s="40">
        <v>5950485</v>
      </c>
      <c r="C4" s="40">
        <v>986765</v>
      </c>
      <c r="D4" s="40">
        <v>1240930</v>
      </c>
      <c r="E4" s="40">
        <v>1240930</v>
      </c>
      <c r="F4" s="40">
        <v>1240930</v>
      </c>
      <c r="G4" s="40">
        <v>1240930</v>
      </c>
      <c r="H4" s="40">
        <v>1190097</v>
      </c>
      <c r="I4" t="s">
        <v>325</v>
      </c>
    </row>
    <row r="5" spans="1:9" ht="15.75" x14ac:dyDescent="0.25">
      <c r="A5" s="38" t="s">
        <v>326</v>
      </c>
      <c r="B5" s="40">
        <v>7625506</v>
      </c>
      <c r="C5" s="40">
        <v>1264530</v>
      </c>
      <c r="D5" s="40">
        <v>1590244</v>
      </c>
      <c r="E5" s="40">
        <v>1590244</v>
      </c>
      <c r="F5" s="40">
        <v>1590244</v>
      </c>
      <c r="G5" s="40">
        <v>1590244</v>
      </c>
      <c r="H5" s="40">
        <v>1525101.2</v>
      </c>
      <c r="I5" t="s">
        <v>327</v>
      </c>
    </row>
    <row r="6" spans="1:9" ht="15.75" x14ac:dyDescent="0.25">
      <c r="A6" s="38" t="s">
        <v>328</v>
      </c>
      <c r="B6" s="40">
        <v>11665534</v>
      </c>
      <c r="C6" s="40">
        <v>1934486</v>
      </c>
      <c r="D6" s="40">
        <v>2432762</v>
      </c>
      <c r="E6" s="40">
        <v>2432762</v>
      </c>
      <c r="F6" s="40">
        <v>2432762</v>
      </c>
      <c r="G6" s="40">
        <v>2432762</v>
      </c>
      <c r="H6" s="40">
        <v>2333106.7999999998</v>
      </c>
      <c r="I6" t="s">
        <v>329</v>
      </c>
    </row>
    <row r="7" spans="1:9" ht="15.75" x14ac:dyDescent="0.25">
      <c r="A7" s="38" t="s">
        <v>330</v>
      </c>
      <c r="B7" s="40">
        <v>9029319</v>
      </c>
      <c r="C7" s="40">
        <v>1497323</v>
      </c>
      <c r="D7" s="40">
        <v>1882999</v>
      </c>
      <c r="E7" s="40">
        <v>1882999</v>
      </c>
      <c r="F7" s="40">
        <v>1882999</v>
      </c>
      <c r="G7" s="40">
        <v>1882999</v>
      </c>
      <c r="H7" s="40">
        <v>1805863.8</v>
      </c>
      <c r="I7" t="s">
        <v>331</v>
      </c>
    </row>
    <row r="8" spans="1:9" ht="15.75" x14ac:dyDescent="0.25">
      <c r="A8" s="38" t="s">
        <v>332</v>
      </c>
      <c r="B8" s="40">
        <v>7221916</v>
      </c>
      <c r="C8" s="40">
        <v>1197604</v>
      </c>
      <c r="D8" s="40">
        <v>1506078</v>
      </c>
      <c r="E8" s="40">
        <v>1506078</v>
      </c>
      <c r="F8" s="40">
        <v>1506078</v>
      </c>
      <c r="G8" s="40">
        <v>1506078</v>
      </c>
      <c r="H8" s="40">
        <v>1444383.2</v>
      </c>
      <c r="I8" t="s">
        <v>333</v>
      </c>
    </row>
    <row r="9" spans="1:9" ht="15.75" x14ac:dyDescent="0.25">
      <c r="A9" s="38" t="s">
        <v>334</v>
      </c>
      <c r="B9" s="40">
        <v>6395872</v>
      </c>
      <c r="C9" s="40">
        <v>1060622</v>
      </c>
      <c r="D9" s="40">
        <v>1333814</v>
      </c>
      <c r="E9" s="40">
        <v>1333812</v>
      </c>
      <c r="F9" s="40">
        <v>1333812</v>
      </c>
      <c r="G9" s="40">
        <v>1333812</v>
      </c>
      <c r="H9" s="40">
        <v>1279174.3999999999</v>
      </c>
      <c r="I9" t="s">
        <v>335</v>
      </c>
    </row>
    <row r="10" spans="1:9" ht="15.75" x14ac:dyDescent="0.25">
      <c r="A10" s="38" t="s">
        <v>336</v>
      </c>
      <c r="B10" s="40">
        <v>6230086</v>
      </c>
      <c r="C10" s="40">
        <v>1033130</v>
      </c>
      <c r="D10" s="40">
        <v>1299239</v>
      </c>
      <c r="E10" s="40">
        <v>1299239</v>
      </c>
      <c r="F10" s="40">
        <v>1299239</v>
      </c>
      <c r="G10" s="40">
        <v>1299239</v>
      </c>
      <c r="H10" s="40">
        <v>1246017.2</v>
      </c>
      <c r="I10" t="s">
        <v>337</v>
      </c>
    </row>
    <row r="11" spans="1:9" ht="15.75" x14ac:dyDescent="0.25">
      <c r="A11" s="38" t="s">
        <v>208</v>
      </c>
      <c r="B11" s="40">
        <v>7348350</v>
      </c>
      <c r="C11" s="40">
        <v>1218570</v>
      </c>
      <c r="D11" s="40">
        <v>1532445</v>
      </c>
      <c r="E11" s="40">
        <v>1532445</v>
      </c>
      <c r="F11" s="40">
        <v>1532445</v>
      </c>
      <c r="G11" s="40">
        <v>1532445</v>
      </c>
      <c r="H11" s="40">
        <v>1469670</v>
      </c>
      <c r="I11" t="s">
        <v>338</v>
      </c>
    </row>
    <row r="12" spans="1:9" ht="15.75" x14ac:dyDescent="0.25">
      <c r="A12" s="38" t="s">
        <v>339</v>
      </c>
      <c r="B12" s="40">
        <v>5640569</v>
      </c>
      <c r="C12" s="40">
        <v>935369</v>
      </c>
      <c r="D12" s="40">
        <v>1176300</v>
      </c>
      <c r="E12" s="40">
        <v>1176300</v>
      </c>
      <c r="F12" s="40">
        <v>1176300</v>
      </c>
      <c r="G12" s="40">
        <v>1176300</v>
      </c>
      <c r="H12" s="40">
        <v>1128113.8</v>
      </c>
      <c r="I12" t="s">
        <v>340</v>
      </c>
    </row>
    <row r="13" spans="1:9" ht="15.75" x14ac:dyDescent="0.25">
      <c r="A13" s="38" t="s">
        <v>341</v>
      </c>
      <c r="B13" s="40">
        <v>5850948</v>
      </c>
      <c r="C13" s="40">
        <v>970256</v>
      </c>
      <c r="D13" s="40">
        <v>1220173</v>
      </c>
      <c r="E13" s="40">
        <v>1220173</v>
      </c>
      <c r="F13" s="40">
        <v>1220173</v>
      </c>
      <c r="G13" s="40">
        <v>1220173</v>
      </c>
      <c r="H13" s="40">
        <v>1170189.6000000001</v>
      </c>
      <c r="I13" t="s">
        <v>342</v>
      </c>
    </row>
    <row r="14" spans="1:9" ht="15.75" x14ac:dyDescent="0.25">
      <c r="A14" s="38" t="s">
        <v>314</v>
      </c>
      <c r="B14" s="40">
        <v>5405428</v>
      </c>
      <c r="C14" s="40">
        <v>896376</v>
      </c>
      <c r="D14" s="40">
        <v>1127263</v>
      </c>
      <c r="E14" s="40">
        <v>1127263</v>
      </c>
      <c r="F14" s="40">
        <v>1127263</v>
      </c>
      <c r="G14" s="40">
        <v>1127263</v>
      </c>
      <c r="H14" s="40">
        <v>1081085.6000000001</v>
      </c>
      <c r="I14" t="s">
        <v>343</v>
      </c>
    </row>
    <row r="15" spans="1:9" ht="15.75" x14ac:dyDescent="0.25">
      <c r="A15" s="38" t="s">
        <v>344</v>
      </c>
      <c r="B15" s="40">
        <v>7786941</v>
      </c>
      <c r="C15" s="40">
        <v>1291301</v>
      </c>
      <c r="D15" s="40">
        <v>1623910</v>
      </c>
      <c r="E15" s="40">
        <v>1623910</v>
      </c>
      <c r="F15" s="40">
        <v>1623910</v>
      </c>
      <c r="G15" s="40">
        <v>1623910</v>
      </c>
      <c r="H15" s="40">
        <v>1557388.2</v>
      </c>
      <c r="I15" t="s">
        <v>345</v>
      </c>
    </row>
    <row r="16" spans="1:9" ht="15.75" x14ac:dyDescent="0.25">
      <c r="A16" s="38" t="s">
        <v>346</v>
      </c>
      <c r="B16" s="40">
        <v>5622614</v>
      </c>
      <c r="C16" s="40">
        <v>932394</v>
      </c>
      <c r="D16" s="40">
        <v>1172555</v>
      </c>
      <c r="E16" s="40">
        <v>1172555</v>
      </c>
      <c r="F16" s="40">
        <v>1172555</v>
      </c>
      <c r="G16" s="40">
        <v>1172555</v>
      </c>
      <c r="H16" s="40">
        <v>1124522.8</v>
      </c>
      <c r="I16" t="s">
        <v>347</v>
      </c>
    </row>
    <row r="17" spans="1:9" ht="15.75" x14ac:dyDescent="0.25">
      <c r="A17" s="38" t="s">
        <v>251</v>
      </c>
      <c r="B17" s="40">
        <v>45929619</v>
      </c>
      <c r="C17" s="40">
        <v>7616467</v>
      </c>
      <c r="D17" s="40">
        <v>9578288</v>
      </c>
      <c r="E17" s="40">
        <v>9578288</v>
      </c>
      <c r="F17" s="40">
        <v>9578288</v>
      </c>
      <c r="G17" s="40">
        <v>9578288</v>
      </c>
      <c r="H17" s="40">
        <v>9185923.8000000007</v>
      </c>
      <c r="I17" t="s">
        <v>348</v>
      </c>
    </row>
    <row r="18" spans="1:9" ht="15.75" x14ac:dyDescent="0.25">
      <c r="A18" s="38" t="s">
        <v>349</v>
      </c>
      <c r="B18" s="40">
        <v>8618362</v>
      </c>
      <c r="C18" s="40">
        <v>1429174</v>
      </c>
      <c r="D18" s="40">
        <v>1797297</v>
      </c>
      <c r="E18" s="40">
        <v>1797297</v>
      </c>
      <c r="F18" s="40">
        <v>1797297</v>
      </c>
      <c r="G18" s="40">
        <v>1797297</v>
      </c>
      <c r="H18" s="40">
        <v>1723672.4</v>
      </c>
      <c r="I18" t="s">
        <v>350</v>
      </c>
    </row>
    <row r="19" spans="1:9" ht="15.75" x14ac:dyDescent="0.25">
      <c r="A19" s="38" t="s">
        <v>351</v>
      </c>
      <c r="B19" s="40">
        <v>7754497</v>
      </c>
      <c r="C19" s="40">
        <v>1285921</v>
      </c>
      <c r="D19" s="40">
        <v>1617144</v>
      </c>
      <c r="E19" s="40">
        <v>1617144</v>
      </c>
      <c r="F19" s="40">
        <v>1617144</v>
      </c>
      <c r="G19" s="40">
        <v>1617144</v>
      </c>
      <c r="H19" s="40">
        <v>1550899.4</v>
      </c>
      <c r="I19" t="s">
        <v>352</v>
      </c>
    </row>
    <row r="20" spans="1:9" ht="15.75" x14ac:dyDescent="0.25">
      <c r="A20" s="38" t="s">
        <v>353</v>
      </c>
      <c r="B20" s="40">
        <v>7055266</v>
      </c>
      <c r="C20" s="40">
        <v>1169970</v>
      </c>
      <c r="D20" s="40">
        <v>1471324</v>
      </c>
      <c r="E20" s="40">
        <v>1471324</v>
      </c>
      <c r="F20" s="40">
        <v>1471324</v>
      </c>
      <c r="G20" s="40">
        <v>1471324</v>
      </c>
      <c r="H20" s="40">
        <v>1411053.2</v>
      </c>
      <c r="I20" t="s">
        <v>354</v>
      </c>
    </row>
    <row r="21" spans="1:9" ht="15.75" x14ac:dyDescent="0.25">
      <c r="A21" s="38" t="s">
        <v>355</v>
      </c>
      <c r="B21" s="40">
        <v>10667298</v>
      </c>
      <c r="C21" s="40">
        <v>1768950</v>
      </c>
      <c r="D21" s="40">
        <v>2224587</v>
      </c>
      <c r="E21" s="40">
        <v>2224587</v>
      </c>
      <c r="F21" s="40">
        <v>2224587</v>
      </c>
      <c r="G21" s="40">
        <v>2224587</v>
      </c>
      <c r="H21" s="40">
        <v>2133459.6</v>
      </c>
      <c r="I21" t="s">
        <v>356</v>
      </c>
    </row>
    <row r="22" spans="1:9" ht="15.75" x14ac:dyDescent="0.25">
      <c r="A22" s="38" t="s">
        <v>357</v>
      </c>
      <c r="B22" s="40">
        <v>8923052</v>
      </c>
      <c r="C22" s="40">
        <v>1479704</v>
      </c>
      <c r="D22" s="40">
        <v>1860837</v>
      </c>
      <c r="E22" s="40">
        <v>1860837</v>
      </c>
      <c r="F22" s="40">
        <v>1860837</v>
      </c>
      <c r="G22" s="40">
        <v>1860837</v>
      </c>
      <c r="H22" s="40">
        <v>1784610.4</v>
      </c>
      <c r="I22" t="s">
        <v>358</v>
      </c>
    </row>
    <row r="23" spans="1:9" ht="15.75" x14ac:dyDescent="0.25">
      <c r="A23" s="38" t="s">
        <v>359</v>
      </c>
      <c r="B23" s="40">
        <v>6268720</v>
      </c>
      <c r="C23" s="40">
        <v>1039536</v>
      </c>
      <c r="D23" s="40">
        <v>1307296</v>
      </c>
      <c r="E23" s="40">
        <v>1307296</v>
      </c>
      <c r="F23" s="40">
        <v>1307296</v>
      </c>
      <c r="G23" s="40">
        <v>1307296</v>
      </c>
      <c r="H23" s="40">
        <v>1253744</v>
      </c>
      <c r="I23" t="s">
        <v>360</v>
      </c>
    </row>
    <row r="24" spans="1:9" ht="15.75" x14ac:dyDescent="0.25">
      <c r="A24" s="38" t="s">
        <v>361</v>
      </c>
      <c r="B24" s="40">
        <v>7213143</v>
      </c>
      <c r="C24" s="40">
        <v>1196151</v>
      </c>
      <c r="D24" s="40">
        <v>1504248</v>
      </c>
      <c r="E24" s="40">
        <v>1504248</v>
      </c>
      <c r="F24" s="40">
        <v>1504248</v>
      </c>
      <c r="G24" s="40">
        <v>1504248</v>
      </c>
      <c r="H24" s="40">
        <v>1442628.6</v>
      </c>
      <c r="I24" t="s">
        <v>362</v>
      </c>
    </row>
    <row r="25" spans="1:9" ht="15.75" x14ac:dyDescent="0.25">
      <c r="A25" s="38" t="s">
        <v>363</v>
      </c>
      <c r="B25" s="40">
        <v>4223931</v>
      </c>
      <c r="C25" s="40">
        <v>700451</v>
      </c>
      <c r="D25" s="40">
        <v>880870</v>
      </c>
      <c r="E25" s="40">
        <v>880870</v>
      </c>
      <c r="F25" s="40">
        <v>880870</v>
      </c>
      <c r="G25" s="40">
        <v>880870</v>
      </c>
      <c r="H25" s="40">
        <v>844786.2</v>
      </c>
      <c r="I25" t="s">
        <v>364</v>
      </c>
    </row>
    <row r="26" spans="1:9" ht="15.75" x14ac:dyDescent="0.25">
      <c r="A26" s="38" t="s">
        <v>365</v>
      </c>
      <c r="B26" s="40">
        <v>8461797</v>
      </c>
      <c r="C26" s="40">
        <v>1403213</v>
      </c>
      <c r="D26" s="40">
        <v>1764646</v>
      </c>
      <c r="E26" s="40">
        <v>1764646</v>
      </c>
      <c r="F26" s="40">
        <v>1764646</v>
      </c>
      <c r="G26" s="40">
        <v>1764646</v>
      </c>
      <c r="H26" s="40">
        <v>1692359.4</v>
      </c>
      <c r="I26" t="s">
        <v>366</v>
      </c>
    </row>
    <row r="27" spans="1:9" ht="15.75" x14ac:dyDescent="0.25">
      <c r="A27" s="38" t="s">
        <v>367</v>
      </c>
      <c r="B27" s="40">
        <v>7291644</v>
      </c>
      <c r="C27" s="40">
        <v>1209168</v>
      </c>
      <c r="D27" s="40">
        <v>1520619</v>
      </c>
      <c r="E27" s="40">
        <v>1520619</v>
      </c>
      <c r="F27" s="40">
        <v>1520619</v>
      </c>
      <c r="G27" s="40">
        <v>1520619</v>
      </c>
      <c r="H27" s="40">
        <v>1458328.8</v>
      </c>
      <c r="I27" t="s">
        <v>368</v>
      </c>
    </row>
    <row r="28" spans="1:9" ht="15.75" x14ac:dyDescent="0.25">
      <c r="A28" s="38" t="s">
        <v>369</v>
      </c>
      <c r="B28" s="40">
        <v>8371960</v>
      </c>
      <c r="C28" s="40">
        <v>1388316</v>
      </c>
      <c r="D28" s="40">
        <v>1745911</v>
      </c>
      <c r="E28" s="40">
        <v>1745911</v>
      </c>
      <c r="F28" s="40">
        <v>1745911</v>
      </c>
      <c r="G28" s="40">
        <v>1745911</v>
      </c>
      <c r="H28" s="40">
        <v>1674392</v>
      </c>
      <c r="I28" t="s">
        <v>370</v>
      </c>
    </row>
    <row r="29" spans="1:9" ht="15.75" x14ac:dyDescent="0.25">
      <c r="A29" s="38" t="s">
        <v>371</v>
      </c>
      <c r="B29" s="40">
        <v>7374707</v>
      </c>
      <c r="C29" s="40">
        <v>1222943</v>
      </c>
      <c r="D29" s="40">
        <v>1537941</v>
      </c>
      <c r="E29" s="40">
        <v>1537941</v>
      </c>
      <c r="F29" s="40">
        <v>1537941</v>
      </c>
      <c r="G29" s="40">
        <v>1537941</v>
      </c>
      <c r="H29" s="40">
        <v>1474941.4</v>
      </c>
      <c r="I29" t="s">
        <v>372</v>
      </c>
    </row>
    <row r="30" spans="1:9" ht="15.75" x14ac:dyDescent="0.25">
      <c r="A30" s="38" t="s">
        <v>373</v>
      </c>
      <c r="B30" s="40">
        <v>60729136</v>
      </c>
      <c r="C30" s="40">
        <v>10070660</v>
      </c>
      <c r="D30" s="40">
        <v>12664619</v>
      </c>
      <c r="E30" s="40">
        <v>12664619</v>
      </c>
      <c r="F30" s="40">
        <v>12664619</v>
      </c>
      <c r="G30" s="40">
        <v>12664619</v>
      </c>
      <c r="H30" s="40">
        <v>12145827.199999999</v>
      </c>
      <c r="I30" t="s">
        <v>374</v>
      </c>
    </row>
    <row r="31" spans="1:9" ht="15.75" x14ac:dyDescent="0.25">
      <c r="A31" s="38" t="s">
        <v>375</v>
      </c>
      <c r="B31" s="40">
        <v>6211185</v>
      </c>
      <c r="C31" s="40">
        <v>1029995</v>
      </c>
      <c r="D31" s="40">
        <v>1295297</v>
      </c>
      <c r="E31" s="40">
        <v>1295297</v>
      </c>
      <c r="F31" s="40">
        <v>1295299</v>
      </c>
      <c r="G31" s="40">
        <v>1295297</v>
      </c>
      <c r="H31" s="40">
        <v>1242237</v>
      </c>
      <c r="I31" t="s">
        <v>376</v>
      </c>
    </row>
    <row r="32" spans="1:9" ht="15.75" x14ac:dyDescent="0.25">
      <c r="A32" s="38" t="s">
        <v>377</v>
      </c>
      <c r="B32" s="40">
        <v>6733138</v>
      </c>
      <c r="C32" s="40">
        <v>1116550</v>
      </c>
      <c r="D32" s="40">
        <v>1404147</v>
      </c>
      <c r="E32" s="40">
        <v>1404147</v>
      </c>
      <c r="F32" s="40">
        <v>1404147</v>
      </c>
      <c r="G32" s="40">
        <v>1404147</v>
      </c>
      <c r="H32" s="40">
        <v>1346627.6</v>
      </c>
      <c r="I32" t="s">
        <v>378</v>
      </c>
    </row>
    <row r="33" spans="1:9" ht="15.75" x14ac:dyDescent="0.25">
      <c r="A33" s="38" t="s">
        <v>3</v>
      </c>
      <c r="B33" s="40">
        <v>30863027</v>
      </c>
      <c r="C33" s="40">
        <v>5117989</v>
      </c>
      <c r="D33" s="40">
        <v>6436259</v>
      </c>
      <c r="E33" s="40">
        <v>6436261</v>
      </c>
      <c r="F33" s="40">
        <v>6436259</v>
      </c>
      <c r="G33" s="40">
        <v>6436259</v>
      </c>
      <c r="H33" s="40">
        <v>6172605.4000000004</v>
      </c>
      <c r="I33" t="s">
        <v>379</v>
      </c>
    </row>
    <row r="34" spans="1:9" ht="15.75" x14ac:dyDescent="0.25">
      <c r="A34" s="38" t="s">
        <v>380</v>
      </c>
      <c r="B34" s="40">
        <v>7523925</v>
      </c>
      <c r="C34" s="40">
        <v>1247685</v>
      </c>
      <c r="D34" s="40">
        <v>1569060</v>
      </c>
      <c r="E34" s="40">
        <v>1569060</v>
      </c>
      <c r="F34" s="40">
        <v>1569060</v>
      </c>
      <c r="G34" s="40">
        <v>1569060</v>
      </c>
      <c r="H34" s="40">
        <v>1504785</v>
      </c>
      <c r="I34" t="s">
        <v>381</v>
      </c>
    </row>
    <row r="35" spans="1:9" ht="15.75" x14ac:dyDescent="0.25">
      <c r="A35" s="38" t="s">
        <v>382</v>
      </c>
      <c r="B35" s="40">
        <v>5482907</v>
      </c>
      <c r="C35" s="40">
        <v>909227</v>
      </c>
      <c r="D35" s="40">
        <v>1143420</v>
      </c>
      <c r="E35" s="40">
        <v>1143420</v>
      </c>
      <c r="F35" s="40">
        <v>1143420</v>
      </c>
      <c r="G35" s="40">
        <v>1143420</v>
      </c>
      <c r="H35" s="40">
        <v>1096581.3999999999</v>
      </c>
      <c r="I35" t="s">
        <v>383</v>
      </c>
    </row>
    <row r="36" spans="1:9" ht="15.75" x14ac:dyDescent="0.25">
      <c r="A36" s="38" t="s">
        <v>384</v>
      </c>
      <c r="B36" s="40">
        <v>12249660</v>
      </c>
      <c r="C36" s="40">
        <v>2031352</v>
      </c>
      <c r="D36" s="40">
        <v>2554577</v>
      </c>
      <c r="E36" s="40">
        <v>2554577</v>
      </c>
      <c r="F36" s="40">
        <v>2554577</v>
      </c>
      <c r="G36" s="40">
        <v>2554577</v>
      </c>
      <c r="H36" s="40">
        <v>2449932</v>
      </c>
      <c r="I36" t="s">
        <v>385</v>
      </c>
    </row>
    <row r="37" spans="1:9" ht="15.75" x14ac:dyDescent="0.25">
      <c r="A37" s="38" t="s">
        <v>386</v>
      </c>
      <c r="B37" s="40">
        <v>6316371</v>
      </c>
      <c r="C37" s="40">
        <v>1047439</v>
      </c>
      <c r="D37" s="40">
        <v>1317233</v>
      </c>
      <c r="E37" s="40">
        <v>1317233</v>
      </c>
      <c r="F37" s="40">
        <v>1317233</v>
      </c>
      <c r="G37" s="40">
        <v>1317233</v>
      </c>
      <c r="H37" s="40">
        <v>1263274.2</v>
      </c>
      <c r="I37" t="s">
        <v>387</v>
      </c>
    </row>
    <row r="38" spans="1:9" ht="15.75" x14ac:dyDescent="0.25">
      <c r="A38" s="38" t="s">
        <v>112</v>
      </c>
      <c r="B38" s="40">
        <v>9914852</v>
      </c>
      <c r="C38" s="40">
        <v>1644172</v>
      </c>
      <c r="D38" s="40">
        <v>2067670</v>
      </c>
      <c r="E38" s="40">
        <v>2067670</v>
      </c>
      <c r="F38" s="40">
        <v>2067670</v>
      </c>
      <c r="G38" s="40">
        <v>2067670</v>
      </c>
      <c r="H38" s="40">
        <v>1982970.4</v>
      </c>
      <c r="I38" t="s">
        <v>388</v>
      </c>
    </row>
    <row r="39" spans="1:9" ht="15.75" x14ac:dyDescent="0.25">
      <c r="A39" s="38" t="s">
        <v>256</v>
      </c>
      <c r="B39" s="40">
        <v>7717414</v>
      </c>
      <c r="C39" s="40">
        <v>1279774</v>
      </c>
      <c r="D39" s="40">
        <v>1609410</v>
      </c>
      <c r="E39" s="40">
        <v>1609410</v>
      </c>
      <c r="F39" s="40">
        <v>1609410</v>
      </c>
      <c r="G39" s="40">
        <v>1609410</v>
      </c>
      <c r="H39" s="40">
        <v>1543482.8</v>
      </c>
      <c r="I39" t="s">
        <v>389</v>
      </c>
    </row>
    <row r="41" spans="1:9" x14ac:dyDescent="0.25">
      <c r="B41" s="26">
        <f>SUM(B2:B39)</f>
        <v>398000000</v>
      </c>
      <c r="C41" s="26">
        <f t="shared" ref="C41:H41" si="0">SUM(C2:C39)</f>
        <v>66000000</v>
      </c>
      <c r="D41" s="26">
        <f t="shared" si="0"/>
        <v>83000000</v>
      </c>
      <c r="E41" s="26">
        <f t="shared" si="0"/>
        <v>83000000</v>
      </c>
      <c r="F41" s="26">
        <f t="shared" si="0"/>
        <v>83000000</v>
      </c>
      <c r="G41" s="26">
        <f t="shared" si="0"/>
        <v>83000000</v>
      </c>
      <c r="H41" s="26">
        <f t="shared" si="0"/>
        <v>79600000.000000015</v>
      </c>
    </row>
    <row r="44" spans="1:9" x14ac:dyDescent="0.25">
      <c r="A44" s="27"/>
    </row>
    <row r="45" spans="1:9" ht="15.75" x14ac:dyDescent="0.25">
      <c r="A45" s="38"/>
    </row>
    <row r="46" spans="1:9" ht="15.75" x14ac:dyDescent="0.25">
      <c r="A46" s="38"/>
    </row>
    <row r="47" spans="1:9" ht="15.75" x14ac:dyDescent="0.25">
      <c r="A47" s="38"/>
    </row>
    <row r="48" spans="1:9" ht="15.75" x14ac:dyDescent="0.25">
      <c r="A48" s="38"/>
    </row>
    <row r="49" spans="1:5" ht="15.75" x14ac:dyDescent="0.25">
      <c r="A49" s="38"/>
    </row>
    <row r="50" spans="1:5" ht="15.75" x14ac:dyDescent="0.25">
      <c r="A50" s="38"/>
    </row>
    <row r="51" spans="1:5" ht="15.75" x14ac:dyDescent="0.25">
      <c r="A51" s="38"/>
    </row>
    <row r="52" spans="1:5" ht="15.75" x14ac:dyDescent="0.25">
      <c r="A52" s="38"/>
    </row>
    <row r="53" spans="1:5" ht="15.75" x14ac:dyDescent="0.25">
      <c r="A53" s="38"/>
    </row>
    <row r="54" spans="1:5" ht="15.75" x14ac:dyDescent="0.25">
      <c r="A54" s="38"/>
    </row>
    <row r="55" spans="1:5" ht="15.75" x14ac:dyDescent="0.25">
      <c r="A55" s="38"/>
    </row>
    <row r="56" spans="1:5" ht="15.75" x14ac:dyDescent="0.25">
      <c r="A56" s="38"/>
    </row>
    <row r="57" spans="1:5" ht="15.75" x14ac:dyDescent="0.25">
      <c r="A57" s="38"/>
    </row>
    <row r="58" spans="1:5" ht="15.75" x14ac:dyDescent="0.25">
      <c r="A58" s="38"/>
      <c r="E58" s="40">
        <v>0</v>
      </c>
    </row>
    <row r="59" spans="1:5" ht="15.75" x14ac:dyDescent="0.25">
      <c r="A59" s="38"/>
    </row>
    <row r="60" spans="1:5" ht="15.75" x14ac:dyDescent="0.25">
      <c r="A60" s="38"/>
    </row>
    <row r="61" spans="1:5" ht="15.75" x14ac:dyDescent="0.25">
      <c r="A61" s="38"/>
    </row>
    <row r="62" spans="1:5" ht="15.75" x14ac:dyDescent="0.25">
      <c r="A62" s="38"/>
    </row>
    <row r="63" spans="1:5" ht="15.75" x14ac:dyDescent="0.25">
      <c r="A63" s="38"/>
    </row>
    <row r="64" spans="1:5" ht="15.75" x14ac:dyDescent="0.25">
      <c r="A64" s="38"/>
    </row>
    <row r="65" spans="1:1" ht="15.75" x14ac:dyDescent="0.25">
      <c r="A65" s="38"/>
    </row>
    <row r="66" spans="1:1" ht="15.75" x14ac:dyDescent="0.25">
      <c r="A66" s="38"/>
    </row>
    <row r="67" spans="1:1" ht="15.75" x14ac:dyDescent="0.25">
      <c r="A67" s="38"/>
    </row>
    <row r="68" spans="1:1" ht="15.75" x14ac:dyDescent="0.25">
      <c r="A68" s="38"/>
    </row>
    <row r="69" spans="1:1" ht="15.75" x14ac:dyDescent="0.25">
      <c r="A69" s="38"/>
    </row>
    <row r="70" spans="1:1" ht="15.75" x14ac:dyDescent="0.25">
      <c r="A70" s="38"/>
    </row>
    <row r="71" spans="1:1" ht="15.75" x14ac:dyDescent="0.25">
      <c r="A71" s="38"/>
    </row>
    <row r="72" spans="1:1" ht="15.75" x14ac:dyDescent="0.25">
      <c r="A72" s="38"/>
    </row>
    <row r="73" spans="1:1" ht="15.75" x14ac:dyDescent="0.25">
      <c r="A73" s="38"/>
    </row>
    <row r="74" spans="1:1" ht="15.75" x14ac:dyDescent="0.25">
      <c r="A74" s="38"/>
    </row>
    <row r="75" spans="1:1" ht="15.75" x14ac:dyDescent="0.25">
      <c r="A75" s="38"/>
    </row>
    <row r="76" spans="1:1" ht="15.75" x14ac:dyDescent="0.25">
      <c r="A76" s="38"/>
    </row>
    <row r="77" spans="1:1" ht="15.75" x14ac:dyDescent="0.25">
      <c r="A77" s="38"/>
    </row>
    <row r="78" spans="1:1" ht="15.75" x14ac:dyDescent="0.25">
      <c r="A78" s="38"/>
    </row>
    <row r="79" spans="1:1" ht="15.75" x14ac:dyDescent="0.25">
      <c r="A79" s="38"/>
    </row>
    <row r="80" spans="1:1" ht="15.75" x14ac:dyDescent="0.25">
      <c r="A80" s="38"/>
    </row>
    <row r="81" spans="1:1" ht="15.75" x14ac:dyDescent="0.25">
      <c r="A81" s="38"/>
    </row>
    <row r="82" spans="1:1" ht="15.75" x14ac:dyDescent="0.25">
      <c r="A82" s="38"/>
    </row>
  </sheetData>
  <sheetProtection password="8721"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4.9989318521683403E-2"/>
  </sheetPr>
  <dimension ref="A1:R42"/>
  <sheetViews>
    <sheetView topLeftCell="A4" zoomScale="79" zoomScaleNormal="79" workbookViewId="0">
      <selection activeCell="F12" sqref="F12"/>
    </sheetView>
  </sheetViews>
  <sheetFormatPr defaultRowHeight="15" x14ac:dyDescent="0.25"/>
  <cols>
    <col min="1" max="1" width="24.7109375" customWidth="1"/>
    <col min="2" max="2" width="17.42578125" bestFit="1" customWidth="1"/>
    <col min="3" max="3" width="17.85546875" bestFit="1" customWidth="1"/>
    <col min="4" max="4" width="16.42578125" bestFit="1" customWidth="1"/>
    <col min="5" max="5" width="17.42578125" bestFit="1" customWidth="1"/>
    <col min="6" max="6" width="17.85546875" bestFit="1" customWidth="1"/>
    <col min="7" max="7" width="17.42578125" bestFit="1" customWidth="1"/>
    <col min="8" max="8" width="16.42578125" bestFit="1" customWidth="1"/>
    <col min="9" max="9" width="16.42578125" customWidth="1"/>
    <col min="10" max="10" width="26.85546875" bestFit="1" customWidth="1"/>
    <col min="11" max="11" width="13.5703125" bestFit="1" customWidth="1"/>
    <col min="12" max="12" width="21.140625" customWidth="1"/>
    <col min="13" max="13" width="15.28515625" bestFit="1" customWidth="1"/>
    <col min="14" max="14" width="15.5703125" bestFit="1" customWidth="1"/>
    <col min="15" max="15" width="16" bestFit="1" customWidth="1"/>
    <col min="16" max="16" width="19.28515625" customWidth="1"/>
    <col min="17" max="17" width="17.85546875" bestFit="1" customWidth="1"/>
    <col min="18" max="19" width="15.28515625" bestFit="1" customWidth="1"/>
    <col min="20" max="20" width="14.42578125" bestFit="1" customWidth="1"/>
    <col min="22" max="22" width="14.42578125" bestFit="1" customWidth="1"/>
    <col min="23" max="23" width="16.42578125" bestFit="1" customWidth="1"/>
    <col min="24" max="24" width="17.85546875" bestFit="1" customWidth="1"/>
    <col min="25" max="25" width="15.28515625" bestFit="1" customWidth="1"/>
    <col min="26" max="26" width="16.42578125" bestFit="1" customWidth="1"/>
    <col min="27" max="27" width="13.5703125" bestFit="1" customWidth="1"/>
    <col min="28" max="28" width="14.140625" bestFit="1" customWidth="1"/>
    <col min="29" max="29" width="12.85546875" bestFit="1" customWidth="1"/>
    <col min="30" max="30" width="15.5703125" bestFit="1" customWidth="1"/>
    <col min="31" max="31" width="17.85546875" bestFit="1" customWidth="1"/>
    <col min="32" max="32" width="14.42578125" bestFit="1" customWidth="1"/>
    <col min="33" max="33" width="15.28515625" bestFit="1" customWidth="1"/>
    <col min="34" max="34" width="17.85546875" bestFit="1" customWidth="1"/>
    <col min="35" max="35" width="14.140625" bestFit="1" customWidth="1"/>
    <col min="36" max="36" width="16" bestFit="1" customWidth="1"/>
    <col min="37" max="37" width="15.28515625" bestFit="1" customWidth="1"/>
    <col min="38" max="38" width="17.85546875" bestFit="1" customWidth="1"/>
    <col min="40" max="40" width="15.28515625" bestFit="1" customWidth="1"/>
    <col min="44" max="44" width="15.28515625" bestFit="1" customWidth="1"/>
    <col min="45" max="45" width="17.85546875" bestFit="1" customWidth="1"/>
    <col min="47" max="47" width="15.28515625" bestFit="1" customWidth="1"/>
    <col min="48" max="48" width="13.5703125" bestFit="1" customWidth="1"/>
    <col min="50" max="50" width="16" bestFit="1" customWidth="1"/>
    <col min="51" max="51" width="15.28515625" bestFit="1" customWidth="1"/>
    <col min="52" max="52" width="17.85546875" bestFit="1" customWidth="1"/>
    <col min="54" max="54" width="15.28515625" bestFit="1" customWidth="1"/>
    <col min="55" max="55" width="17.85546875" bestFit="1" customWidth="1"/>
    <col min="57" max="57" width="16" bestFit="1" customWidth="1"/>
    <col min="58" max="58" width="15.28515625" bestFit="1" customWidth="1"/>
    <col min="59" max="59" width="17.85546875" bestFit="1" customWidth="1"/>
    <col min="60" max="60" width="14.42578125" bestFit="1" customWidth="1"/>
    <col min="61" max="62" width="15.28515625" bestFit="1" customWidth="1"/>
    <col min="63" max="63" width="12.85546875" bestFit="1" customWidth="1"/>
    <col min="64" max="64" width="16" bestFit="1" customWidth="1"/>
    <col min="65" max="66" width="16.42578125" bestFit="1" customWidth="1"/>
    <col min="67" max="67" width="15.28515625" bestFit="1" customWidth="1"/>
    <col min="68" max="68" width="16.42578125" bestFit="1" customWidth="1"/>
    <col min="69" max="69" width="14.42578125" bestFit="1" customWidth="1"/>
    <col min="70" max="70" width="12" bestFit="1" customWidth="1"/>
    <col min="71" max="71" width="14.42578125" bestFit="1" customWidth="1"/>
    <col min="72" max="73" width="16.42578125" bestFit="1" customWidth="1"/>
    <col min="75" max="75" width="16.42578125" bestFit="1" customWidth="1"/>
    <col min="76" max="76" width="14.42578125" bestFit="1" customWidth="1"/>
    <col min="77" max="77" width="9" bestFit="1" customWidth="1"/>
    <col min="78" max="78" width="14.42578125" bestFit="1" customWidth="1"/>
    <col min="79" max="79" width="15.28515625" bestFit="1" customWidth="1"/>
    <col min="80" max="80" width="17.85546875" bestFit="1" customWidth="1"/>
    <col min="81" max="81" width="9" bestFit="1" customWidth="1"/>
    <col min="82" max="82" width="15.28515625" bestFit="1" customWidth="1"/>
    <col min="83" max="83" width="14.42578125" bestFit="1" customWidth="1"/>
    <col min="85" max="85" width="14.42578125" bestFit="1" customWidth="1"/>
    <col min="86" max="86" width="15.28515625" bestFit="1" customWidth="1"/>
    <col min="87" max="87" width="17.85546875" bestFit="1" customWidth="1"/>
    <col min="89" max="90" width="15.28515625" bestFit="1" customWidth="1"/>
    <col min="92" max="92" width="15.28515625" bestFit="1" customWidth="1"/>
    <col min="93" max="94" width="17.7109375" bestFit="1" customWidth="1"/>
    <col min="95" max="95" width="11.28515625" bestFit="1" customWidth="1"/>
    <col min="96" max="96" width="17.7109375" bestFit="1" customWidth="1"/>
    <col min="97" max="97" width="16.5703125" bestFit="1" customWidth="1"/>
    <col min="98" max="98" width="11.28515625" bestFit="1" customWidth="1"/>
    <col min="99" max="99" width="16.5703125" bestFit="1" customWidth="1"/>
    <col min="100" max="101" width="15.28515625" bestFit="1" customWidth="1"/>
    <col min="103" max="103" width="15.28515625" bestFit="1" customWidth="1"/>
    <col min="104" max="104" width="13.5703125" bestFit="1" customWidth="1"/>
    <col min="106" max="106" width="13.5703125" bestFit="1" customWidth="1"/>
    <col min="107" max="108" width="16.42578125" bestFit="1" customWidth="1"/>
    <col min="109" max="109" width="15.28515625" bestFit="1" customWidth="1"/>
    <col min="110" max="110" width="16.42578125" bestFit="1" customWidth="1"/>
    <col min="111" max="111" width="17.85546875" bestFit="1" customWidth="1"/>
    <col min="112" max="112" width="15.28515625" bestFit="1" customWidth="1"/>
    <col min="113" max="113" width="13.5703125" bestFit="1" customWidth="1"/>
    <col min="114" max="116" width="15.28515625" bestFit="1" customWidth="1"/>
    <col min="117" max="117" width="16.42578125" bestFit="1" customWidth="1"/>
    <col min="118" max="118" width="17.85546875" bestFit="1" customWidth="1"/>
    <col min="119" max="119" width="14.140625" bestFit="1" customWidth="1"/>
    <col min="120" max="120" width="16" bestFit="1" customWidth="1"/>
    <col min="121" max="122" width="15.28515625" bestFit="1" customWidth="1"/>
    <col min="124" max="124" width="15.28515625" bestFit="1" customWidth="1"/>
    <col min="125" max="125" width="17.85546875" bestFit="1" customWidth="1"/>
    <col min="127" max="127" width="15.28515625" bestFit="1" customWidth="1"/>
  </cols>
  <sheetData>
    <row r="1" spans="1:18" x14ac:dyDescent="0.25">
      <c r="B1" s="1250" t="s">
        <v>390</v>
      </c>
      <c r="C1" s="1250"/>
      <c r="D1" s="1250"/>
      <c r="E1" s="1250"/>
      <c r="F1" s="1250"/>
      <c r="G1" s="1250"/>
      <c r="H1" s="1250"/>
      <c r="I1" s="1250"/>
      <c r="J1" s="1250" t="s">
        <v>391</v>
      </c>
      <c r="K1" s="1250"/>
      <c r="L1" s="1250"/>
      <c r="M1" s="1250"/>
      <c r="N1" s="1250"/>
      <c r="O1" s="1250"/>
      <c r="P1" s="1251" t="s">
        <v>392</v>
      </c>
      <c r="R1" s="1251" t="s">
        <v>392</v>
      </c>
    </row>
    <row r="2" spans="1:18" x14ac:dyDescent="0.25">
      <c r="B2" s="1250" t="s">
        <v>196</v>
      </c>
      <c r="C2" s="1250"/>
      <c r="D2" s="1250" t="s">
        <v>393</v>
      </c>
      <c r="E2" s="1250"/>
      <c r="F2" s="1250" t="s">
        <v>394</v>
      </c>
      <c r="G2" s="1250"/>
      <c r="H2" s="1250" t="s">
        <v>304</v>
      </c>
      <c r="I2" s="1250"/>
      <c r="J2" s="1250" t="s">
        <v>196</v>
      </c>
      <c r="K2" s="1250"/>
      <c r="L2" s="1250" t="s">
        <v>393</v>
      </c>
      <c r="M2" s="1250"/>
      <c r="N2" s="1252" t="s">
        <v>304</v>
      </c>
      <c r="O2" s="1253"/>
      <c r="P2" s="1251"/>
      <c r="R2" s="1251"/>
    </row>
    <row r="3" spans="1:18" x14ac:dyDescent="0.25">
      <c r="B3" s="44" t="s">
        <v>395</v>
      </c>
      <c r="C3" s="44" t="s">
        <v>396</v>
      </c>
      <c r="D3" s="44" t="s">
        <v>395</v>
      </c>
      <c r="E3" s="44" t="s">
        <v>396</v>
      </c>
      <c r="F3" s="44" t="s">
        <v>395</v>
      </c>
      <c r="G3" s="44" t="s">
        <v>396</v>
      </c>
      <c r="H3" s="3" t="s">
        <v>395</v>
      </c>
      <c r="I3" s="3" t="s">
        <v>396</v>
      </c>
      <c r="J3" s="3" t="s">
        <v>395</v>
      </c>
      <c r="K3" s="3" t="s">
        <v>396</v>
      </c>
      <c r="L3" s="3" t="s">
        <v>395</v>
      </c>
      <c r="M3" s="3" t="s">
        <v>396</v>
      </c>
      <c r="N3" s="3" t="s">
        <v>395</v>
      </c>
      <c r="O3" s="3" t="s">
        <v>396</v>
      </c>
      <c r="P3" s="3" t="s">
        <v>395</v>
      </c>
      <c r="R3" s="3" t="s">
        <v>396</v>
      </c>
    </row>
    <row r="4" spans="1:18" ht="15.75" x14ac:dyDescent="0.25">
      <c r="A4" s="45" t="s">
        <v>321</v>
      </c>
      <c r="B4" s="42">
        <v>2599132</v>
      </c>
      <c r="C4" s="42">
        <v>0</v>
      </c>
      <c r="D4" s="42">
        <v>4525211</v>
      </c>
      <c r="E4" s="42">
        <v>0</v>
      </c>
      <c r="F4" s="43"/>
      <c r="G4" s="42">
        <v>0</v>
      </c>
      <c r="H4" s="41">
        <f>B4+D4+F4</f>
        <v>7124343</v>
      </c>
      <c r="I4" s="41">
        <f>C4+E4+G4</f>
        <v>0</v>
      </c>
      <c r="J4" s="42">
        <v>0</v>
      </c>
      <c r="K4" s="42">
        <v>0</v>
      </c>
      <c r="L4" s="42">
        <v>0</v>
      </c>
      <c r="M4" s="42">
        <v>0</v>
      </c>
      <c r="N4" s="41">
        <f>L4+J4</f>
        <v>0</v>
      </c>
      <c r="O4" s="41">
        <v>0</v>
      </c>
      <c r="P4" s="40">
        <f>N4+H4</f>
        <v>7124343</v>
      </c>
      <c r="Q4" s="40">
        <v>7124343</v>
      </c>
      <c r="R4" s="40">
        <f>O4+I4</f>
        <v>0</v>
      </c>
    </row>
    <row r="5" spans="1:18" s="5" customFormat="1" ht="15.75" x14ac:dyDescent="0.25">
      <c r="A5" s="45" t="s">
        <v>186</v>
      </c>
      <c r="B5" s="42">
        <v>0</v>
      </c>
      <c r="C5" s="42">
        <v>0</v>
      </c>
      <c r="D5" s="42">
        <v>5400000</v>
      </c>
      <c r="E5" s="42">
        <v>0</v>
      </c>
      <c r="F5" s="42">
        <v>809371</v>
      </c>
      <c r="G5" s="42">
        <v>0</v>
      </c>
      <c r="H5" s="41">
        <f>B5+D5+F5</f>
        <v>6209371</v>
      </c>
      <c r="I5" s="41">
        <f t="shared" ref="I5" si="0">C5+E5+G5</f>
        <v>0</v>
      </c>
      <c r="J5" s="42">
        <v>0</v>
      </c>
      <c r="K5" s="42">
        <v>0</v>
      </c>
      <c r="L5" s="42">
        <v>997107</v>
      </c>
      <c r="M5" s="42">
        <v>0</v>
      </c>
      <c r="N5" s="42">
        <f t="shared" ref="N5" si="1">L5+J5</f>
        <v>997107</v>
      </c>
      <c r="O5" s="42">
        <v>0</v>
      </c>
      <c r="P5" s="42">
        <f t="shared" ref="P5" si="2">N5+H5</f>
        <v>7206478</v>
      </c>
      <c r="Q5" s="42">
        <v>7206478</v>
      </c>
      <c r="R5" s="42">
        <f t="shared" ref="R5" si="3">O5+I5</f>
        <v>0</v>
      </c>
    </row>
    <row r="6" spans="1:18" ht="15.75" x14ac:dyDescent="0.25">
      <c r="A6" s="45" t="s">
        <v>324</v>
      </c>
      <c r="B6" s="42">
        <v>0</v>
      </c>
      <c r="C6" s="42">
        <v>0</v>
      </c>
      <c r="D6" s="42">
        <v>4216173</v>
      </c>
      <c r="E6" s="42">
        <v>0</v>
      </c>
      <c r="F6" s="42">
        <v>0</v>
      </c>
      <c r="G6" s="42">
        <v>0</v>
      </c>
      <c r="H6" s="41">
        <f t="shared" ref="H6:I41" si="4">B6+D6+F6</f>
        <v>4216173</v>
      </c>
      <c r="I6" s="41">
        <f t="shared" si="4"/>
        <v>0</v>
      </c>
      <c r="J6" s="42">
        <v>0</v>
      </c>
      <c r="K6" s="42">
        <v>0</v>
      </c>
      <c r="L6" s="42">
        <v>1734312</v>
      </c>
      <c r="M6" s="42">
        <v>0</v>
      </c>
      <c r="N6" s="41">
        <f t="shared" ref="N6:N41" si="5">L6+J6</f>
        <v>1734312</v>
      </c>
      <c r="O6" s="41">
        <v>0</v>
      </c>
      <c r="P6" s="40">
        <f t="shared" ref="P6:P41" si="6">N6+H6</f>
        <v>5950485</v>
      </c>
      <c r="Q6" s="40">
        <v>5950485</v>
      </c>
      <c r="R6" s="40">
        <f t="shared" ref="R6:R41" si="7">O6+I6</f>
        <v>0</v>
      </c>
    </row>
    <row r="7" spans="1:18" ht="15.75" x14ac:dyDescent="0.25">
      <c r="A7" s="45" t="s">
        <v>326</v>
      </c>
      <c r="B7" s="42">
        <v>1000000</v>
      </c>
      <c r="C7" s="42">
        <v>250000</v>
      </c>
      <c r="D7" s="42">
        <v>6345506</v>
      </c>
      <c r="E7" s="42">
        <v>6314494</v>
      </c>
      <c r="F7" s="42">
        <v>0</v>
      </c>
      <c r="G7" s="42">
        <v>0</v>
      </c>
      <c r="H7" s="41">
        <f t="shared" si="4"/>
        <v>7345506</v>
      </c>
      <c r="I7" s="41">
        <f t="shared" si="4"/>
        <v>6564494</v>
      </c>
      <c r="J7" s="42">
        <v>0</v>
      </c>
      <c r="K7" s="42">
        <v>0</v>
      </c>
      <c r="L7" s="42">
        <v>280000</v>
      </c>
      <c r="M7" s="42">
        <v>420000</v>
      </c>
      <c r="N7" s="41">
        <f t="shared" si="5"/>
        <v>280000</v>
      </c>
      <c r="O7" s="41">
        <f>M7+K7</f>
        <v>420000</v>
      </c>
      <c r="P7" s="40">
        <f t="shared" si="6"/>
        <v>7625506</v>
      </c>
      <c r="Q7" s="40">
        <v>7625506</v>
      </c>
      <c r="R7" s="40">
        <f t="shared" si="7"/>
        <v>6984494</v>
      </c>
    </row>
    <row r="8" spans="1:18" ht="15.75" x14ac:dyDescent="0.25">
      <c r="A8" s="45" t="s">
        <v>328</v>
      </c>
      <c r="B8" s="42">
        <v>0</v>
      </c>
      <c r="C8" s="42">
        <v>0</v>
      </c>
      <c r="D8" s="42">
        <v>8265529</v>
      </c>
      <c r="E8" s="42">
        <v>34471</v>
      </c>
      <c r="F8" s="42">
        <v>0</v>
      </c>
      <c r="G8" s="42">
        <v>0</v>
      </c>
      <c r="H8" s="41">
        <f t="shared" si="4"/>
        <v>8265529</v>
      </c>
      <c r="I8" s="41">
        <f t="shared" si="4"/>
        <v>34471</v>
      </c>
      <c r="J8" s="42">
        <v>0</v>
      </c>
      <c r="K8" s="42">
        <v>0</v>
      </c>
      <c r="L8" s="42">
        <v>3400005</v>
      </c>
      <c r="M8" s="42">
        <v>120000</v>
      </c>
      <c r="N8" s="41">
        <f t="shared" si="5"/>
        <v>3400005</v>
      </c>
      <c r="O8" s="41">
        <f t="shared" ref="O8:O41" si="8">M8+K8</f>
        <v>120000</v>
      </c>
      <c r="P8" s="40">
        <f t="shared" si="6"/>
        <v>11665534</v>
      </c>
      <c r="Q8" s="40">
        <v>11665534</v>
      </c>
      <c r="R8" s="40">
        <f t="shared" si="7"/>
        <v>154471</v>
      </c>
    </row>
    <row r="9" spans="1:18" ht="15.75" x14ac:dyDescent="0.25">
      <c r="A9" s="45" t="s">
        <v>330</v>
      </c>
      <c r="B9" s="42">
        <v>9029319</v>
      </c>
      <c r="C9" s="42">
        <v>0</v>
      </c>
      <c r="D9" s="42">
        <v>0</v>
      </c>
      <c r="E9" s="42">
        <v>0</v>
      </c>
      <c r="F9" s="42">
        <v>0</v>
      </c>
      <c r="G9" s="42">
        <v>0</v>
      </c>
      <c r="H9" s="41">
        <f t="shared" si="4"/>
        <v>9029319</v>
      </c>
      <c r="I9" s="41">
        <f t="shared" si="4"/>
        <v>0</v>
      </c>
      <c r="J9" s="42">
        <v>0</v>
      </c>
      <c r="K9" s="42">
        <v>0</v>
      </c>
      <c r="L9" s="42">
        <v>0</v>
      </c>
      <c r="M9" s="42">
        <v>0</v>
      </c>
      <c r="N9" s="41">
        <f t="shared" si="5"/>
        <v>0</v>
      </c>
      <c r="O9" s="41">
        <f t="shared" si="8"/>
        <v>0</v>
      </c>
      <c r="P9" s="40">
        <f t="shared" si="6"/>
        <v>9029319</v>
      </c>
      <c r="Q9" s="40">
        <v>9029319</v>
      </c>
      <c r="R9" s="40">
        <f t="shared" si="7"/>
        <v>0</v>
      </c>
    </row>
    <row r="10" spans="1:18" ht="15.75" x14ac:dyDescent="0.25">
      <c r="A10" s="45" t="s">
        <v>332</v>
      </c>
      <c r="B10" s="42">
        <v>0</v>
      </c>
      <c r="C10" s="42">
        <v>0</v>
      </c>
      <c r="D10" s="42">
        <v>6311955</v>
      </c>
      <c r="E10" s="42">
        <v>0</v>
      </c>
      <c r="F10" s="42">
        <v>0</v>
      </c>
      <c r="G10" s="42">
        <v>0</v>
      </c>
      <c r="H10" s="41">
        <f t="shared" si="4"/>
        <v>6311955</v>
      </c>
      <c r="I10" s="41">
        <f t="shared" si="4"/>
        <v>0</v>
      </c>
      <c r="J10" s="42">
        <v>0</v>
      </c>
      <c r="K10" s="42">
        <v>0</v>
      </c>
      <c r="L10" s="42">
        <v>909961</v>
      </c>
      <c r="M10" s="42">
        <v>0</v>
      </c>
      <c r="N10" s="41">
        <f t="shared" si="5"/>
        <v>909961</v>
      </c>
      <c r="O10" s="41">
        <f t="shared" si="8"/>
        <v>0</v>
      </c>
      <c r="P10" s="40">
        <f t="shared" si="6"/>
        <v>7221916</v>
      </c>
      <c r="Q10" s="40">
        <v>7221916</v>
      </c>
      <c r="R10" s="40">
        <f t="shared" si="7"/>
        <v>0</v>
      </c>
    </row>
    <row r="11" spans="1:18" ht="15.75" x14ac:dyDescent="0.25">
      <c r="A11" s="45" t="s">
        <v>334</v>
      </c>
      <c r="B11" s="42">
        <v>0</v>
      </c>
      <c r="C11" s="42">
        <v>0</v>
      </c>
      <c r="D11" s="42">
        <v>5198655</v>
      </c>
      <c r="E11" s="42">
        <v>0</v>
      </c>
      <c r="F11" s="42">
        <v>0</v>
      </c>
      <c r="G11" s="42">
        <v>0</v>
      </c>
      <c r="H11" s="41">
        <f t="shared" si="4"/>
        <v>5198655</v>
      </c>
      <c r="I11" s="41">
        <f t="shared" si="4"/>
        <v>0</v>
      </c>
      <c r="J11" s="42">
        <v>0</v>
      </c>
      <c r="K11" s="42">
        <v>0</v>
      </c>
      <c r="L11" s="42">
        <v>1197217</v>
      </c>
      <c r="M11" s="42">
        <v>0</v>
      </c>
      <c r="N11" s="41">
        <f t="shared" si="5"/>
        <v>1197217</v>
      </c>
      <c r="O11" s="41">
        <f t="shared" si="8"/>
        <v>0</v>
      </c>
      <c r="P11" s="40">
        <f t="shared" si="6"/>
        <v>6395872</v>
      </c>
      <c r="Q11" s="40">
        <v>6395872</v>
      </c>
      <c r="R11" s="40">
        <f t="shared" si="7"/>
        <v>0</v>
      </c>
    </row>
    <row r="12" spans="1:18" ht="15.75" x14ac:dyDescent="0.25">
      <c r="A12" s="45" t="s">
        <v>336</v>
      </c>
      <c r="B12" s="42">
        <v>0</v>
      </c>
      <c r="C12" s="42">
        <v>0</v>
      </c>
      <c r="D12" s="42">
        <v>5760000</v>
      </c>
      <c r="E12" s="42">
        <v>1440000</v>
      </c>
      <c r="F12" s="42">
        <v>0</v>
      </c>
      <c r="G12" s="42">
        <v>0</v>
      </c>
      <c r="H12" s="41">
        <f t="shared" si="4"/>
        <v>5760000</v>
      </c>
      <c r="I12" s="41">
        <f t="shared" si="4"/>
        <v>1440000</v>
      </c>
      <c r="J12" s="42">
        <v>0</v>
      </c>
      <c r="K12" s="42">
        <v>0</v>
      </c>
      <c r="L12" s="42">
        <v>470086</v>
      </c>
      <c r="M12" s="42">
        <v>115000</v>
      </c>
      <c r="N12" s="41">
        <f t="shared" si="5"/>
        <v>470086</v>
      </c>
      <c r="O12" s="41">
        <f t="shared" si="8"/>
        <v>115000</v>
      </c>
      <c r="P12" s="40">
        <f t="shared" si="6"/>
        <v>6230086</v>
      </c>
      <c r="Q12" s="40">
        <v>6230086</v>
      </c>
      <c r="R12" s="40">
        <f t="shared" si="7"/>
        <v>1555000</v>
      </c>
    </row>
    <row r="13" spans="1:18" ht="15.75" x14ac:dyDescent="0.25">
      <c r="A13" s="45" t="s">
        <v>208</v>
      </c>
      <c r="B13" s="42">
        <v>1010000</v>
      </c>
      <c r="C13" s="42">
        <v>150000</v>
      </c>
      <c r="D13" s="42">
        <v>4206721</v>
      </c>
      <c r="E13" s="42">
        <v>0</v>
      </c>
      <c r="F13" s="42">
        <v>0</v>
      </c>
      <c r="G13" s="42">
        <v>0</v>
      </c>
      <c r="H13" s="41">
        <f t="shared" si="4"/>
        <v>5216721</v>
      </c>
      <c r="I13" s="41">
        <f t="shared" si="4"/>
        <v>150000</v>
      </c>
      <c r="J13" s="42">
        <v>520000</v>
      </c>
      <c r="K13" s="42">
        <v>0</v>
      </c>
      <c r="L13" s="42">
        <v>1611629</v>
      </c>
      <c r="M13" s="42">
        <v>0</v>
      </c>
      <c r="N13" s="41">
        <f t="shared" si="5"/>
        <v>2131629</v>
      </c>
      <c r="O13" s="41">
        <f t="shared" si="8"/>
        <v>0</v>
      </c>
      <c r="P13" s="40">
        <f t="shared" si="6"/>
        <v>7348350</v>
      </c>
      <c r="Q13" s="40">
        <v>7348350</v>
      </c>
      <c r="R13" s="40">
        <f t="shared" si="7"/>
        <v>150000</v>
      </c>
    </row>
    <row r="14" spans="1:18" ht="15.75" x14ac:dyDescent="0.25">
      <c r="A14" s="45" t="s">
        <v>339</v>
      </c>
      <c r="B14" s="42">
        <v>0</v>
      </c>
      <c r="C14" s="42">
        <v>0</v>
      </c>
      <c r="D14" s="42">
        <v>4010000</v>
      </c>
      <c r="E14" s="42">
        <v>0</v>
      </c>
      <c r="F14" s="42">
        <v>0</v>
      </c>
      <c r="G14" s="42">
        <v>0</v>
      </c>
      <c r="H14" s="41">
        <f t="shared" si="4"/>
        <v>4010000</v>
      </c>
      <c r="I14" s="41">
        <f t="shared" si="4"/>
        <v>0</v>
      </c>
      <c r="J14" s="42">
        <v>0</v>
      </c>
      <c r="K14" s="42">
        <v>0</v>
      </c>
      <c r="L14" s="42">
        <v>1630569</v>
      </c>
      <c r="M14" s="42">
        <v>0</v>
      </c>
      <c r="N14" s="41">
        <f t="shared" si="5"/>
        <v>1630569</v>
      </c>
      <c r="O14" s="41">
        <f t="shared" si="8"/>
        <v>0</v>
      </c>
      <c r="P14" s="40">
        <f t="shared" si="6"/>
        <v>5640569</v>
      </c>
      <c r="Q14" s="40">
        <v>5640569</v>
      </c>
      <c r="R14" s="40">
        <f t="shared" si="7"/>
        <v>0</v>
      </c>
    </row>
    <row r="15" spans="1:18" ht="15.75" x14ac:dyDescent="0.25">
      <c r="A15" s="45" t="s">
        <v>341</v>
      </c>
      <c r="B15" s="42">
        <v>0</v>
      </c>
      <c r="C15" s="42">
        <v>0</v>
      </c>
      <c r="D15" s="42">
        <v>3951000</v>
      </c>
      <c r="E15" s="42">
        <v>0</v>
      </c>
      <c r="F15" s="42">
        <v>766651</v>
      </c>
      <c r="G15" s="42">
        <v>0</v>
      </c>
      <c r="H15" s="41">
        <f t="shared" si="4"/>
        <v>4717651</v>
      </c>
      <c r="I15" s="41">
        <f t="shared" si="4"/>
        <v>0</v>
      </c>
      <c r="J15" s="42">
        <v>0</v>
      </c>
      <c r="K15" s="42">
        <v>0</v>
      </c>
      <c r="L15" s="42">
        <v>1133297</v>
      </c>
      <c r="M15" s="42">
        <v>0</v>
      </c>
      <c r="N15" s="41">
        <f t="shared" si="5"/>
        <v>1133297</v>
      </c>
      <c r="O15" s="41">
        <f t="shared" si="8"/>
        <v>0</v>
      </c>
      <c r="P15" s="40">
        <f t="shared" si="6"/>
        <v>5850948</v>
      </c>
      <c r="Q15" s="40">
        <v>5850948</v>
      </c>
      <c r="R15" s="40">
        <f t="shared" si="7"/>
        <v>0</v>
      </c>
    </row>
    <row r="16" spans="1:18" ht="15.75" x14ac:dyDescent="0.25">
      <c r="A16" s="45" t="s">
        <v>314</v>
      </c>
      <c r="B16" s="42">
        <v>0</v>
      </c>
      <c r="C16" s="42">
        <v>0</v>
      </c>
      <c r="D16" s="42">
        <v>5405428</v>
      </c>
      <c r="E16" s="42">
        <v>0</v>
      </c>
      <c r="F16" s="42">
        <v>0</v>
      </c>
      <c r="G16" s="42">
        <v>0</v>
      </c>
      <c r="H16" s="41">
        <f t="shared" si="4"/>
        <v>5405428</v>
      </c>
      <c r="I16" s="41">
        <f t="shared" si="4"/>
        <v>0</v>
      </c>
      <c r="J16" s="42">
        <v>0</v>
      </c>
      <c r="K16" s="42">
        <v>0</v>
      </c>
      <c r="L16" s="42">
        <v>0</v>
      </c>
      <c r="M16" s="42">
        <v>0</v>
      </c>
      <c r="N16" s="41">
        <f>L16+J16</f>
        <v>0</v>
      </c>
      <c r="O16" s="41">
        <f t="shared" si="8"/>
        <v>0</v>
      </c>
      <c r="P16" s="40">
        <f t="shared" si="6"/>
        <v>5405428</v>
      </c>
      <c r="Q16" s="40">
        <v>5405428</v>
      </c>
      <c r="R16" s="40">
        <f t="shared" si="7"/>
        <v>0</v>
      </c>
    </row>
    <row r="17" spans="1:18" ht="15.75" x14ac:dyDescent="0.25">
      <c r="A17" s="45" t="s">
        <v>344</v>
      </c>
      <c r="B17" s="42">
        <v>0</v>
      </c>
      <c r="C17" s="42">
        <v>0</v>
      </c>
      <c r="D17" s="42">
        <v>5139775</v>
      </c>
      <c r="E17" s="42">
        <v>0</v>
      </c>
      <c r="F17" s="42">
        <v>1588790</v>
      </c>
      <c r="G17" s="42">
        <v>0</v>
      </c>
      <c r="H17" s="41">
        <f t="shared" si="4"/>
        <v>6728565</v>
      </c>
      <c r="I17" s="41">
        <f t="shared" si="4"/>
        <v>0</v>
      </c>
      <c r="J17" s="42">
        <v>0</v>
      </c>
      <c r="K17" s="42">
        <v>0</v>
      </c>
      <c r="L17" s="42">
        <v>1058376</v>
      </c>
      <c r="M17" s="42">
        <v>0</v>
      </c>
      <c r="N17" s="41">
        <f>L17+J17</f>
        <v>1058376</v>
      </c>
      <c r="O17" s="41">
        <f t="shared" si="8"/>
        <v>0</v>
      </c>
      <c r="P17" s="40">
        <f t="shared" si="6"/>
        <v>7786941</v>
      </c>
      <c r="Q17" s="40">
        <v>7786941</v>
      </c>
      <c r="R17" s="40">
        <f t="shared" si="7"/>
        <v>0</v>
      </c>
    </row>
    <row r="18" spans="1:18" ht="15.75" x14ac:dyDescent="0.25">
      <c r="A18" s="45" t="s">
        <v>346</v>
      </c>
      <c r="B18" s="42">
        <v>5622614</v>
      </c>
      <c r="C18" s="42">
        <v>0</v>
      </c>
      <c r="D18" s="42">
        <v>0</v>
      </c>
      <c r="E18" s="42">
        <v>0</v>
      </c>
      <c r="F18" s="42">
        <v>0</v>
      </c>
      <c r="G18" s="42">
        <v>0</v>
      </c>
      <c r="H18" s="41">
        <f t="shared" si="4"/>
        <v>5622614</v>
      </c>
      <c r="I18" s="41">
        <f t="shared" si="4"/>
        <v>0</v>
      </c>
      <c r="J18" s="42">
        <v>0</v>
      </c>
      <c r="K18" s="42">
        <v>0</v>
      </c>
      <c r="L18" s="42">
        <v>0</v>
      </c>
      <c r="M18" s="42">
        <v>0</v>
      </c>
      <c r="N18" s="41">
        <f t="shared" si="5"/>
        <v>0</v>
      </c>
      <c r="O18" s="41">
        <f t="shared" si="8"/>
        <v>0</v>
      </c>
      <c r="P18" s="40">
        <f t="shared" si="6"/>
        <v>5622614</v>
      </c>
      <c r="Q18" s="40">
        <v>5622614</v>
      </c>
      <c r="R18" s="40">
        <f t="shared" si="7"/>
        <v>0</v>
      </c>
    </row>
    <row r="19" spans="1:18" ht="15.75" x14ac:dyDescent="0.25">
      <c r="A19" s="45" t="s">
        <v>251</v>
      </c>
      <c r="B19" s="42">
        <v>0</v>
      </c>
      <c r="C19" s="42">
        <v>0</v>
      </c>
      <c r="D19" s="42">
        <v>36080000</v>
      </c>
      <c r="E19" s="42">
        <v>9020000</v>
      </c>
      <c r="F19" s="42">
        <v>0</v>
      </c>
      <c r="G19" s="42">
        <v>0</v>
      </c>
      <c r="H19" s="41">
        <f t="shared" si="4"/>
        <v>36080000</v>
      </c>
      <c r="I19" s="41">
        <f t="shared" si="4"/>
        <v>9020000</v>
      </c>
      <c r="J19" s="42">
        <v>0</v>
      </c>
      <c r="K19" s="42">
        <v>0</v>
      </c>
      <c r="L19" s="42">
        <v>9849619</v>
      </c>
      <c r="M19" s="42">
        <v>7548877</v>
      </c>
      <c r="N19" s="41">
        <f t="shared" si="5"/>
        <v>9849619</v>
      </c>
      <c r="O19" s="41">
        <f t="shared" si="8"/>
        <v>7548877</v>
      </c>
      <c r="P19" s="40">
        <f t="shared" si="6"/>
        <v>45929619</v>
      </c>
      <c r="Q19" s="40">
        <v>45929619</v>
      </c>
      <c r="R19" s="40">
        <f t="shared" si="7"/>
        <v>16568877</v>
      </c>
    </row>
    <row r="20" spans="1:18" ht="15.75" x14ac:dyDescent="0.25">
      <c r="A20" s="45" t="s">
        <v>349</v>
      </c>
      <c r="B20" s="42">
        <v>6856658</v>
      </c>
      <c r="C20" s="42">
        <v>0</v>
      </c>
      <c r="D20" s="42">
        <v>1361704</v>
      </c>
      <c r="E20" s="42">
        <v>0</v>
      </c>
      <c r="F20" s="42">
        <v>0</v>
      </c>
      <c r="G20" s="42">
        <v>0</v>
      </c>
      <c r="H20" s="41">
        <f t="shared" si="4"/>
        <v>8218362</v>
      </c>
      <c r="I20" s="41">
        <f t="shared" si="4"/>
        <v>0</v>
      </c>
      <c r="J20" s="42">
        <v>400000</v>
      </c>
      <c r="K20" s="42">
        <v>0</v>
      </c>
      <c r="L20" s="42">
        <v>0</v>
      </c>
      <c r="M20" s="42">
        <v>0</v>
      </c>
      <c r="N20" s="41">
        <f t="shared" si="5"/>
        <v>400000</v>
      </c>
      <c r="O20" s="41">
        <f t="shared" si="8"/>
        <v>0</v>
      </c>
      <c r="P20" s="40">
        <f t="shared" si="6"/>
        <v>8618362</v>
      </c>
      <c r="Q20" s="40">
        <v>8618362</v>
      </c>
      <c r="R20" s="40">
        <f t="shared" si="7"/>
        <v>0</v>
      </c>
    </row>
    <row r="21" spans="1:18" ht="15.75" x14ac:dyDescent="0.25">
      <c r="A21" s="45" t="s">
        <v>351</v>
      </c>
      <c r="B21" s="42">
        <v>0</v>
      </c>
      <c r="C21" s="42">
        <v>0</v>
      </c>
      <c r="D21" s="42">
        <v>7754497</v>
      </c>
      <c r="E21" s="42">
        <v>0</v>
      </c>
      <c r="F21" s="42">
        <v>0</v>
      </c>
      <c r="G21" s="42">
        <v>0</v>
      </c>
      <c r="H21" s="41">
        <f t="shared" si="4"/>
        <v>7754497</v>
      </c>
      <c r="I21" s="41">
        <f t="shared" si="4"/>
        <v>0</v>
      </c>
      <c r="J21" s="42">
        <v>0</v>
      </c>
      <c r="K21" s="42">
        <v>0</v>
      </c>
      <c r="L21" s="42">
        <v>0</v>
      </c>
      <c r="M21" s="42">
        <v>0</v>
      </c>
      <c r="N21" s="41">
        <f t="shared" si="5"/>
        <v>0</v>
      </c>
      <c r="O21" s="41">
        <f t="shared" si="8"/>
        <v>0</v>
      </c>
      <c r="P21" s="40">
        <f t="shared" si="6"/>
        <v>7754497</v>
      </c>
      <c r="Q21" s="40">
        <v>7754497</v>
      </c>
      <c r="R21" s="40">
        <f t="shared" si="7"/>
        <v>0</v>
      </c>
    </row>
    <row r="22" spans="1:18" ht="15.75" x14ac:dyDescent="0.25">
      <c r="A22" s="45" t="s">
        <v>353</v>
      </c>
      <c r="B22" s="42">
        <v>4490000</v>
      </c>
      <c r="C22" s="42">
        <v>0</v>
      </c>
      <c r="D22" s="42">
        <v>1900000</v>
      </c>
      <c r="E22" s="42">
        <v>0</v>
      </c>
      <c r="F22" s="42">
        <v>0</v>
      </c>
      <c r="G22" s="42">
        <v>0</v>
      </c>
      <c r="H22" s="41">
        <f t="shared" si="4"/>
        <v>6390000</v>
      </c>
      <c r="I22" s="41">
        <f t="shared" si="4"/>
        <v>0</v>
      </c>
      <c r="J22" s="42">
        <v>403483</v>
      </c>
      <c r="K22" s="42">
        <v>0</v>
      </c>
      <c r="L22" s="42">
        <v>261783</v>
      </c>
      <c r="M22" s="42">
        <v>0</v>
      </c>
      <c r="N22" s="41">
        <f t="shared" si="5"/>
        <v>665266</v>
      </c>
      <c r="O22" s="41">
        <f t="shared" si="8"/>
        <v>0</v>
      </c>
      <c r="P22" s="40">
        <f t="shared" si="6"/>
        <v>7055266</v>
      </c>
      <c r="Q22" s="40">
        <v>7055266</v>
      </c>
      <c r="R22" s="40">
        <f t="shared" si="7"/>
        <v>0</v>
      </c>
    </row>
    <row r="23" spans="1:18" ht="15.75" x14ac:dyDescent="0.25">
      <c r="A23" s="45" t="s">
        <v>355</v>
      </c>
      <c r="B23" s="42">
        <v>0</v>
      </c>
      <c r="C23" s="42">
        <v>0</v>
      </c>
      <c r="D23" s="42">
        <v>9344798</v>
      </c>
      <c r="E23" s="42">
        <v>0</v>
      </c>
      <c r="F23" s="42">
        <v>0</v>
      </c>
      <c r="G23" s="42">
        <v>0</v>
      </c>
      <c r="H23" s="41">
        <f t="shared" si="4"/>
        <v>9344798</v>
      </c>
      <c r="I23" s="41">
        <f t="shared" si="4"/>
        <v>0</v>
      </c>
      <c r="J23" s="42">
        <v>0</v>
      </c>
      <c r="K23" s="42">
        <v>0</v>
      </c>
      <c r="L23" s="42">
        <v>1322500</v>
      </c>
      <c r="M23" s="42">
        <v>0</v>
      </c>
      <c r="N23" s="41">
        <f t="shared" si="5"/>
        <v>1322500</v>
      </c>
      <c r="O23" s="41">
        <f t="shared" si="8"/>
        <v>0</v>
      </c>
      <c r="P23" s="40">
        <f t="shared" si="6"/>
        <v>10667298</v>
      </c>
      <c r="Q23" s="40">
        <v>10667298</v>
      </c>
      <c r="R23" s="40">
        <f t="shared" si="7"/>
        <v>0</v>
      </c>
    </row>
    <row r="24" spans="1:18" ht="15.75" x14ac:dyDescent="0.25">
      <c r="A24" s="45" t="s">
        <v>357</v>
      </c>
      <c r="B24" s="42">
        <v>3723052</v>
      </c>
      <c r="C24" s="42">
        <v>217548</v>
      </c>
      <c r="D24" s="42">
        <v>5200000</v>
      </c>
      <c r="E24" s="42">
        <v>0</v>
      </c>
      <c r="F24" s="42">
        <v>0</v>
      </c>
      <c r="G24" s="42">
        <v>0</v>
      </c>
      <c r="H24" s="41">
        <f t="shared" si="4"/>
        <v>8923052</v>
      </c>
      <c r="I24" s="41">
        <f t="shared" si="4"/>
        <v>217548</v>
      </c>
      <c r="J24" s="42">
        <v>0</v>
      </c>
      <c r="K24" s="42">
        <v>0</v>
      </c>
      <c r="L24" s="42">
        <v>0</v>
      </c>
      <c r="M24" s="42">
        <v>0</v>
      </c>
      <c r="N24" s="41">
        <f t="shared" si="5"/>
        <v>0</v>
      </c>
      <c r="O24" s="41">
        <f t="shared" si="8"/>
        <v>0</v>
      </c>
      <c r="P24" s="40">
        <f t="shared" si="6"/>
        <v>8923052</v>
      </c>
      <c r="Q24" s="40">
        <v>8923052</v>
      </c>
      <c r="R24" s="40">
        <f t="shared" si="7"/>
        <v>217548</v>
      </c>
    </row>
    <row r="25" spans="1:18" ht="15.75" x14ac:dyDescent="0.25">
      <c r="A25" s="45" t="s">
        <v>359</v>
      </c>
      <c r="B25" s="42">
        <v>0</v>
      </c>
      <c r="C25" s="42">
        <v>0</v>
      </c>
      <c r="D25" s="42">
        <v>6268720</v>
      </c>
      <c r="E25" s="42">
        <v>0</v>
      </c>
      <c r="F25" s="42">
        <v>0</v>
      </c>
      <c r="G25" s="42">
        <v>0</v>
      </c>
      <c r="H25" s="41">
        <f t="shared" si="4"/>
        <v>6268720</v>
      </c>
      <c r="I25" s="41">
        <f t="shared" si="4"/>
        <v>0</v>
      </c>
      <c r="J25" s="42">
        <v>0</v>
      </c>
      <c r="K25" s="42">
        <v>0</v>
      </c>
      <c r="L25" s="42">
        <v>0</v>
      </c>
      <c r="M25" s="42">
        <v>0</v>
      </c>
      <c r="N25" s="41">
        <f t="shared" si="5"/>
        <v>0</v>
      </c>
      <c r="O25" s="41">
        <f t="shared" si="8"/>
        <v>0</v>
      </c>
      <c r="P25" s="40">
        <f t="shared" si="6"/>
        <v>6268720</v>
      </c>
      <c r="Q25" s="40">
        <v>6268720</v>
      </c>
      <c r="R25" s="40">
        <f t="shared" si="7"/>
        <v>0</v>
      </c>
    </row>
    <row r="26" spans="1:18" ht="15.75" x14ac:dyDescent="0.25">
      <c r="A26" s="45" t="s">
        <v>361</v>
      </c>
      <c r="B26" s="42">
        <v>5770000</v>
      </c>
      <c r="C26" s="42">
        <v>0</v>
      </c>
      <c r="D26" s="42">
        <v>0</v>
      </c>
      <c r="E26" s="42">
        <v>0</v>
      </c>
      <c r="F26" s="42">
        <v>0</v>
      </c>
      <c r="G26" s="42">
        <v>0</v>
      </c>
      <c r="H26" s="41">
        <f t="shared" si="4"/>
        <v>5770000</v>
      </c>
      <c r="I26" s="41">
        <f t="shared" si="4"/>
        <v>0</v>
      </c>
      <c r="J26" s="42">
        <v>1443143</v>
      </c>
      <c r="K26" s="42">
        <v>0</v>
      </c>
      <c r="L26" s="42">
        <v>0</v>
      </c>
      <c r="M26" s="42">
        <v>0</v>
      </c>
      <c r="N26" s="41">
        <f t="shared" si="5"/>
        <v>1443143</v>
      </c>
      <c r="O26" s="41">
        <f t="shared" si="8"/>
        <v>0</v>
      </c>
      <c r="P26" s="40">
        <f t="shared" si="6"/>
        <v>7213143</v>
      </c>
      <c r="Q26" s="40">
        <v>7213143</v>
      </c>
      <c r="R26" s="40">
        <f t="shared" si="7"/>
        <v>0</v>
      </c>
    </row>
    <row r="27" spans="1:18" ht="15.75" x14ac:dyDescent="0.25">
      <c r="A27" s="45" t="s">
        <v>363</v>
      </c>
      <c r="B27" s="42">
        <v>4223931</v>
      </c>
      <c r="C27" s="42">
        <v>0</v>
      </c>
      <c r="D27" s="42">
        <v>0</v>
      </c>
      <c r="E27" s="42">
        <v>0</v>
      </c>
      <c r="F27" s="42">
        <v>0</v>
      </c>
      <c r="G27" s="42">
        <v>0</v>
      </c>
      <c r="H27" s="41">
        <f t="shared" si="4"/>
        <v>4223931</v>
      </c>
      <c r="I27" s="41">
        <f t="shared" si="4"/>
        <v>0</v>
      </c>
      <c r="J27" s="42">
        <v>0</v>
      </c>
      <c r="K27" s="42">
        <v>0</v>
      </c>
      <c r="L27" s="42">
        <v>0</v>
      </c>
      <c r="M27" s="42">
        <v>0</v>
      </c>
      <c r="N27" s="41">
        <f t="shared" si="5"/>
        <v>0</v>
      </c>
      <c r="O27" s="41">
        <f t="shared" si="8"/>
        <v>0</v>
      </c>
      <c r="P27" s="40">
        <f t="shared" si="6"/>
        <v>4223931</v>
      </c>
      <c r="Q27" s="40">
        <v>4223931</v>
      </c>
      <c r="R27" s="40">
        <f t="shared" si="7"/>
        <v>0</v>
      </c>
    </row>
    <row r="28" spans="1:18" ht="15.75" x14ac:dyDescent="0.25">
      <c r="A28" s="45" t="s">
        <v>365</v>
      </c>
      <c r="B28" s="42">
        <v>0</v>
      </c>
      <c r="C28" s="42">
        <v>0</v>
      </c>
      <c r="D28" s="42">
        <v>4411615</v>
      </c>
      <c r="E28" s="42">
        <v>0</v>
      </c>
      <c r="F28" s="42">
        <v>3167859</v>
      </c>
      <c r="G28" s="42">
        <v>0</v>
      </c>
      <c r="H28" s="41">
        <f t="shared" si="4"/>
        <v>7579474</v>
      </c>
      <c r="I28" s="41">
        <f t="shared" si="4"/>
        <v>0</v>
      </c>
      <c r="J28" s="42">
        <v>0</v>
      </c>
      <c r="K28" s="42">
        <v>0</v>
      </c>
      <c r="L28" s="42">
        <v>882323</v>
      </c>
      <c r="M28" s="42">
        <v>0</v>
      </c>
      <c r="N28" s="41">
        <f t="shared" si="5"/>
        <v>882323</v>
      </c>
      <c r="O28" s="41">
        <f t="shared" si="8"/>
        <v>0</v>
      </c>
      <c r="P28" s="40">
        <f t="shared" si="6"/>
        <v>8461797</v>
      </c>
      <c r="Q28" s="40">
        <v>8461797</v>
      </c>
      <c r="R28" s="40">
        <f t="shared" si="7"/>
        <v>0</v>
      </c>
    </row>
    <row r="29" spans="1:18" ht="15.75" x14ac:dyDescent="0.25">
      <c r="A29" s="45" t="s">
        <v>367</v>
      </c>
      <c r="B29" s="42">
        <v>0</v>
      </c>
      <c r="C29" s="42">
        <v>0</v>
      </c>
      <c r="D29" s="42">
        <v>6729786</v>
      </c>
      <c r="E29" s="42">
        <v>0</v>
      </c>
      <c r="F29" s="42">
        <v>0</v>
      </c>
      <c r="G29" s="42">
        <v>0</v>
      </c>
      <c r="H29" s="41">
        <f t="shared" si="4"/>
        <v>6729786</v>
      </c>
      <c r="I29" s="41">
        <f t="shared" si="4"/>
        <v>0</v>
      </c>
      <c r="J29" s="42">
        <v>0</v>
      </c>
      <c r="K29" s="42">
        <v>0</v>
      </c>
      <c r="L29" s="42">
        <v>561858</v>
      </c>
      <c r="M29" s="42">
        <v>0</v>
      </c>
      <c r="N29" s="41">
        <f t="shared" si="5"/>
        <v>561858</v>
      </c>
      <c r="O29" s="41">
        <f t="shared" si="8"/>
        <v>0</v>
      </c>
      <c r="P29" s="40">
        <f t="shared" si="6"/>
        <v>7291644</v>
      </c>
      <c r="Q29" s="40">
        <v>7291644</v>
      </c>
      <c r="R29" s="40">
        <f t="shared" si="7"/>
        <v>0</v>
      </c>
    </row>
    <row r="30" spans="1:18" ht="15.75" x14ac:dyDescent="0.25">
      <c r="A30" s="45" t="s">
        <v>369</v>
      </c>
      <c r="B30" s="42">
        <v>6960000</v>
      </c>
      <c r="C30" s="42">
        <v>0</v>
      </c>
      <c r="D30" s="42">
        <v>0</v>
      </c>
      <c r="E30" s="42">
        <v>0</v>
      </c>
      <c r="F30" s="42">
        <v>0</v>
      </c>
      <c r="G30" s="42">
        <v>0</v>
      </c>
      <c r="H30" s="41">
        <f t="shared" si="4"/>
        <v>6960000</v>
      </c>
      <c r="I30" s="41">
        <f t="shared" si="4"/>
        <v>0</v>
      </c>
      <c r="J30" s="42">
        <v>1411960</v>
      </c>
      <c r="K30" s="42">
        <v>0</v>
      </c>
      <c r="L30" s="42">
        <v>0</v>
      </c>
      <c r="M30" s="42">
        <v>0</v>
      </c>
      <c r="N30" s="41">
        <f t="shared" si="5"/>
        <v>1411960</v>
      </c>
      <c r="O30" s="41">
        <f t="shared" si="8"/>
        <v>0</v>
      </c>
      <c r="P30" s="40">
        <f t="shared" si="6"/>
        <v>8371960</v>
      </c>
      <c r="Q30" s="40">
        <v>8371960</v>
      </c>
      <c r="R30" s="40">
        <f t="shared" si="7"/>
        <v>0</v>
      </c>
    </row>
    <row r="31" spans="1:18" ht="15.75" x14ac:dyDescent="0.25">
      <c r="A31" s="45" t="s">
        <v>371</v>
      </c>
      <c r="B31" s="42">
        <v>2760883</v>
      </c>
      <c r="C31" s="42">
        <v>0</v>
      </c>
      <c r="D31" s="42">
        <v>4100000</v>
      </c>
      <c r="E31" s="42">
        <v>0</v>
      </c>
      <c r="F31" s="42">
        <v>0</v>
      </c>
      <c r="G31" s="42">
        <v>0</v>
      </c>
      <c r="H31" s="41">
        <f t="shared" si="4"/>
        <v>6860883</v>
      </c>
      <c r="I31" s="41">
        <f t="shared" si="4"/>
        <v>0</v>
      </c>
      <c r="J31" s="42">
        <v>0</v>
      </c>
      <c r="K31" s="42">
        <v>0</v>
      </c>
      <c r="L31" s="42">
        <v>513824</v>
      </c>
      <c r="M31" s="42">
        <v>0</v>
      </c>
      <c r="N31" s="41">
        <f t="shared" si="5"/>
        <v>513824</v>
      </c>
      <c r="O31" s="41">
        <f t="shared" si="8"/>
        <v>0</v>
      </c>
      <c r="P31" s="40">
        <f t="shared" si="6"/>
        <v>7374707</v>
      </c>
      <c r="Q31" s="40">
        <v>7374707</v>
      </c>
      <c r="R31" s="40">
        <f t="shared" si="7"/>
        <v>0</v>
      </c>
    </row>
    <row r="32" spans="1:18" ht="15.75" x14ac:dyDescent="0.25">
      <c r="A32" s="45" t="s">
        <v>373</v>
      </c>
      <c r="B32" s="42">
        <v>49073857</v>
      </c>
      <c r="C32" s="42">
        <v>0</v>
      </c>
      <c r="D32" s="42">
        <v>0</v>
      </c>
      <c r="E32" s="42">
        <v>0</v>
      </c>
      <c r="F32" s="42">
        <v>11655279</v>
      </c>
      <c r="G32" s="42">
        <v>0</v>
      </c>
      <c r="H32" s="41">
        <f t="shared" si="4"/>
        <v>60729136</v>
      </c>
      <c r="I32" s="41">
        <f t="shared" si="4"/>
        <v>0</v>
      </c>
      <c r="J32" s="42">
        <v>0</v>
      </c>
      <c r="K32" s="42">
        <v>0</v>
      </c>
      <c r="L32" s="42">
        <v>0</v>
      </c>
      <c r="M32" s="42">
        <v>0</v>
      </c>
      <c r="N32" s="41">
        <f t="shared" si="5"/>
        <v>0</v>
      </c>
      <c r="O32" s="41">
        <f t="shared" si="8"/>
        <v>0</v>
      </c>
      <c r="P32" s="40">
        <f t="shared" si="6"/>
        <v>60729136</v>
      </c>
      <c r="Q32" s="40">
        <v>60729136</v>
      </c>
      <c r="R32" s="40">
        <f t="shared" si="7"/>
        <v>0</v>
      </c>
    </row>
    <row r="33" spans="1:18" ht="15.75" x14ac:dyDescent="0.25">
      <c r="A33" s="45" t="s">
        <v>375</v>
      </c>
      <c r="B33" s="42">
        <v>0</v>
      </c>
      <c r="C33" s="42">
        <v>0</v>
      </c>
      <c r="D33" s="42">
        <v>5436685</v>
      </c>
      <c r="E33" s="42">
        <v>0</v>
      </c>
      <c r="F33" s="42">
        <v>0</v>
      </c>
      <c r="G33" s="42">
        <v>0</v>
      </c>
      <c r="H33" s="41">
        <f t="shared" si="4"/>
        <v>5436685</v>
      </c>
      <c r="I33" s="41">
        <f t="shared" si="4"/>
        <v>0</v>
      </c>
      <c r="J33" s="42">
        <v>0</v>
      </c>
      <c r="K33" s="42">
        <v>0</v>
      </c>
      <c r="L33" s="42">
        <v>774500</v>
      </c>
      <c r="M33" s="42">
        <v>0</v>
      </c>
      <c r="N33" s="41">
        <f t="shared" si="5"/>
        <v>774500</v>
      </c>
      <c r="O33" s="41">
        <f t="shared" si="8"/>
        <v>0</v>
      </c>
      <c r="P33" s="40">
        <f t="shared" si="6"/>
        <v>6211185</v>
      </c>
      <c r="Q33" s="40">
        <v>6211185</v>
      </c>
      <c r="R33" s="40">
        <f t="shared" si="7"/>
        <v>0</v>
      </c>
    </row>
    <row r="34" spans="1:18" ht="15.75" x14ac:dyDescent="0.25">
      <c r="A34" s="45" t="s">
        <v>377</v>
      </c>
      <c r="B34" s="42">
        <v>0</v>
      </c>
      <c r="C34" s="42">
        <v>0</v>
      </c>
      <c r="D34" s="42">
        <v>5041395</v>
      </c>
      <c r="E34" s="42">
        <v>0</v>
      </c>
      <c r="F34" s="42">
        <v>0</v>
      </c>
      <c r="G34" s="42">
        <v>0</v>
      </c>
      <c r="H34" s="41">
        <f t="shared" si="4"/>
        <v>5041395</v>
      </c>
      <c r="I34" s="41">
        <f t="shared" si="4"/>
        <v>0</v>
      </c>
      <c r="J34" s="42">
        <v>0</v>
      </c>
      <c r="K34" s="42">
        <v>0</v>
      </c>
      <c r="L34" s="42">
        <v>1691743</v>
      </c>
      <c r="M34" s="42">
        <v>0</v>
      </c>
      <c r="N34" s="41">
        <f t="shared" si="5"/>
        <v>1691743</v>
      </c>
      <c r="O34" s="41">
        <f t="shared" si="8"/>
        <v>0</v>
      </c>
      <c r="P34" s="40">
        <f t="shared" si="6"/>
        <v>6733138</v>
      </c>
      <c r="Q34" s="40">
        <v>6733138</v>
      </c>
      <c r="R34" s="40">
        <f t="shared" si="7"/>
        <v>0</v>
      </c>
    </row>
    <row r="35" spans="1:18" ht="15.75" x14ac:dyDescent="0.25">
      <c r="A35" s="45" t="s">
        <v>3</v>
      </c>
      <c r="B35" s="42">
        <v>0</v>
      </c>
      <c r="C35" s="42">
        <v>0</v>
      </c>
      <c r="D35" s="42">
        <v>29763026</v>
      </c>
      <c r="E35" s="42">
        <v>0</v>
      </c>
      <c r="F35" s="42">
        <v>0</v>
      </c>
      <c r="G35" s="42">
        <v>0</v>
      </c>
      <c r="H35" s="41">
        <f t="shared" si="4"/>
        <v>29763026</v>
      </c>
      <c r="I35" s="41">
        <f t="shared" si="4"/>
        <v>0</v>
      </c>
      <c r="J35" s="42">
        <v>0</v>
      </c>
      <c r="K35" s="42">
        <v>0</v>
      </c>
      <c r="L35" s="42">
        <v>1100001</v>
      </c>
      <c r="M35" s="42">
        <v>0</v>
      </c>
      <c r="N35" s="41">
        <f t="shared" si="5"/>
        <v>1100001</v>
      </c>
      <c r="O35" s="41">
        <f t="shared" si="8"/>
        <v>0</v>
      </c>
      <c r="P35" s="40">
        <f t="shared" si="6"/>
        <v>30863027</v>
      </c>
      <c r="Q35" s="40">
        <v>30863027</v>
      </c>
      <c r="R35" s="40">
        <f t="shared" si="7"/>
        <v>0</v>
      </c>
    </row>
    <row r="36" spans="1:18" ht="15.75" x14ac:dyDescent="0.25">
      <c r="A36" s="45" t="s">
        <v>380</v>
      </c>
      <c r="B36" s="42">
        <v>0</v>
      </c>
      <c r="C36" s="42">
        <v>0</v>
      </c>
      <c r="D36" s="42">
        <v>6840000</v>
      </c>
      <c r="E36" s="42">
        <v>0</v>
      </c>
      <c r="F36" s="42">
        <v>0</v>
      </c>
      <c r="G36" s="42">
        <v>0</v>
      </c>
      <c r="H36" s="41">
        <f t="shared" si="4"/>
        <v>6840000</v>
      </c>
      <c r="I36" s="41">
        <f t="shared" si="4"/>
        <v>0</v>
      </c>
      <c r="J36" s="42">
        <v>0</v>
      </c>
      <c r="K36" s="42">
        <v>0</v>
      </c>
      <c r="L36" s="42">
        <v>683925</v>
      </c>
      <c r="M36" s="42">
        <v>0</v>
      </c>
      <c r="N36" s="41">
        <f t="shared" si="5"/>
        <v>683925</v>
      </c>
      <c r="O36" s="41">
        <f t="shared" si="8"/>
        <v>0</v>
      </c>
      <c r="P36" s="40">
        <f t="shared" si="6"/>
        <v>7523925</v>
      </c>
      <c r="Q36" s="40">
        <v>7523925</v>
      </c>
      <c r="R36" s="40">
        <f t="shared" si="7"/>
        <v>0</v>
      </c>
    </row>
    <row r="37" spans="1:18" ht="15.75" x14ac:dyDescent="0.25">
      <c r="A37" s="45" t="s">
        <v>382</v>
      </c>
      <c r="B37" s="42">
        <v>0</v>
      </c>
      <c r="C37" s="42">
        <v>0</v>
      </c>
      <c r="D37" s="42">
        <v>2858551</v>
      </c>
      <c r="E37" s="42">
        <v>0</v>
      </c>
      <c r="F37" s="42">
        <v>2052646</v>
      </c>
      <c r="G37" s="42">
        <v>0</v>
      </c>
      <c r="H37" s="41">
        <f t="shared" si="4"/>
        <v>4911197</v>
      </c>
      <c r="I37" s="41">
        <f t="shared" si="4"/>
        <v>0</v>
      </c>
      <c r="J37" s="42">
        <v>0</v>
      </c>
      <c r="K37" s="42">
        <v>0</v>
      </c>
      <c r="L37" s="42">
        <v>571710</v>
      </c>
      <c r="M37" s="42">
        <v>0</v>
      </c>
      <c r="N37" s="41">
        <f t="shared" si="5"/>
        <v>571710</v>
      </c>
      <c r="O37" s="41">
        <f t="shared" si="8"/>
        <v>0</v>
      </c>
      <c r="P37" s="40">
        <f t="shared" si="6"/>
        <v>5482907</v>
      </c>
      <c r="Q37" s="40">
        <v>5482907</v>
      </c>
      <c r="R37" s="40">
        <f t="shared" si="7"/>
        <v>0</v>
      </c>
    </row>
    <row r="38" spans="1:18" ht="15.75" x14ac:dyDescent="0.25">
      <c r="A38" s="45" t="s">
        <v>384</v>
      </c>
      <c r="B38" s="42">
        <v>0</v>
      </c>
      <c r="C38" s="42">
        <v>0</v>
      </c>
      <c r="D38" s="42">
        <v>8679408</v>
      </c>
      <c r="E38" s="42">
        <v>2169852</v>
      </c>
      <c r="F38" s="42">
        <v>0</v>
      </c>
      <c r="G38" s="42">
        <v>0</v>
      </c>
      <c r="H38" s="41">
        <f t="shared" si="4"/>
        <v>8679408</v>
      </c>
      <c r="I38" s="41">
        <f t="shared" si="4"/>
        <v>2169852</v>
      </c>
      <c r="J38" s="42">
        <v>0</v>
      </c>
      <c r="K38" s="42">
        <v>0</v>
      </c>
      <c r="L38" s="42">
        <v>3570252</v>
      </c>
      <c r="M38" s="42">
        <v>892563</v>
      </c>
      <c r="N38" s="41">
        <f t="shared" si="5"/>
        <v>3570252</v>
      </c>
      <c r="O38" s="41">
        <f t="shared" si="8"/>
        <v>892563</v>
      </c>
      <c r="P38" s="40">
        <f t="shared" si="6"/>
        <v>12249660</v>
      </c>
      <c r="Q38" s="40">
        <v>12249660</v>
      </c>
      <c r="R38" s="40">
        <f t="shared" si="7"/>
        <v>3062415</v>
      </c>
    </row>
    <row r="39" spans="1:18" ht="15.75" x14ac:dyDescent="0.25">
      <c r="A39" s="45" t="s">
        <v>386</v>
      </c>
      <c r="B39" s="42">
        <v>1553341</v>
      </c>
      <c r="C39" s="42">
        <v>0</v>
      </c>
      <c r="D39" s="42">
        <v>2922078</v>
      </c>
      <c r="E39" s="42">
        <v>0</v>
      </c>
      <c r="F39" s="42">
        <v>0</v>
      </c>
      <c r="G39" s="42">
        <v>0</v>
      </c>
      <c r="H39" s="41">
        <f t="shared" si="4"/>
        <v>4475419</v>
      </c>
      <c r="I39" s="41">
        <f t="shared" si="4"/>
        <v>0</v>
      </c>
      <c r="J39" s="42">
        <v>310668</v>
      </c>
      <c r="K39" s="42">
        <v>0</v>
      </c>
      <c r="L39" s="42">
        <v>1530284</v>
      </c>
      <c r="M39" s="42">
        <v>0</v>
      </c>
      <c r="N39" s="41">
        <f t="shared" si="5"/>
        <v>1840952</v>
      </c>
      <c r="O39" s="41">
        <f t="shared" si="8"/>
        <v>0</v>
      </c>
      <c r="P39" s="40">
        <f t="shared" si="6"/>
        <v>6316371</v>
      </c>
      <c r="Q39" s="40">
        <v>6316371</v>
      </c>
      <c r="R39" s="40">
        <f t="shared" si="7"/>
        <v>0</v>
      </c>
    </row>
    <row r="40" spans="1:18" ht="15.75" x14ac:dyDescent="0.25">
      <c r="A40" s="45" t="s">
        <v>112</v>
      </c>
      <c r="B40" s="42">
        <v>0</v>
      </c>
      <c r="C40" s="42">
        <v>0</v>
      </c>
      <c r="D40" s="42">
        <v>8058930.9976130426</v>
      </c>
      <c r="E40" s="42">
        <v>0</v>
      </c>
      <c r="F40" s="42">
        <v>0</v>
      </c>
      <c r="G40" s="42">
        <v>0</v>
      </c>
      <c r="H40" s="41">
        <f t="shared" si="4"/>
        <v>8058930.9976130426</v>
      </c>
      <c r="I40" s="41">
        <f t="shared" si="4"/>
        <v>0</v>
      </c>
      <c r="J40" s="42">
        <v>0</v>
      </c>
      <c r="K40" s="42">
        <v>0</v>
      </c>
      <c r="L40" s="42">
        <v>1855921</v>
      </c>
      <c r="M40" s="42">
        <v>0</v>
      </c>
      <c r="N40" s="41">
        <f t="shared" si="5"/>
        <v>1855921</v>
      </c>
      <c r="O40" s="41">
        <f t="shared" si="8"/>
        <v>0</v>
      </c>
      <c r="P40" s="40">
        <f t="shared" si="6"/>
        <v>9914851.9976130426</v>
      </c>
      <c r="Q40" s="40">
        <v>9914852</v>
      </c>
      <c r="R40" s="40">
        <f t="shared" si="7"/>
        <v>0</v>
      </c>
    </row>
    <row r="41" spans="1:18" ht="15.75" x14ac:dyDescent="0.25">
      <c r="A41" s="45" t="s">
        <v>256</v>
      </c>
      <c r="B41" s="42">
        <v>4828231</v>
      </c>
      <c r="C41" s="42">
        <v>286769</v>
      </c>
      <c r="D41" s="42">
        <v>0</v>
      </c>
      <c r="E41" s="42">
        <v>0</v>
      </c>
      <c r="F41" s="42">
        <v>2889183</v>
      </c>
      <c r="G41" s="42">
        <v>170818</v>
      </c>
      <c r="H41" s="41">
        <f t="shared" si="4"/>
        <v>7717414</v>
      </c>
      <c r="I41" s="41">
        <f t="shared" si="4"/>
        <v>457587</v>
      </c>
      <c r="J41" s="42">
        <v>0</v>
      </c>
      <c r="K41" s="42">
        <v>0</v>
      </c>
      <c r="L41" s="42">
        <v>0</v>
      </c>
      <c r="M41" s="42">
        <v>0</v>
      </c>
      <c r="N41" s="41">
        <f t="shared" si="5"/>
        <v>0</v>
      </c>
      <c r="O41" s="41">
        <f t="shared" si="8"/>
        <v>0</v>
      </c>
      <c r="P41" s="40">
        <f t="shared" si="6"/>
        <v>7717414</v>
      </c>
      <c r="Q41" s="40">
        <v>7717414</v>
      </c>
      <c r="R41" s="40">
        <f t="shared" si="7"/>
        <v>457587</v>
      </c>
    </row>
    <row r="42" spans="1:18" x14ac:dyDescent="0.25">
      <c r="N42" s="3"/>
      <c r="O42" s="3"/>
    </row>
  </sheetData>
  <sheetProtection algorithmName="SHA-512" hashValue="m3v6xU1A3Ni3xcjzM/TbugbLjIi7KyNQ3tLPSAEoWFLbC3f9NQdU7nPJmp+mm/E9ow9dqv50vw4qHlFZugHJgg==" saltValue="zf9jPBMA2OS1dNqjgSdyYA==" spinCount="100000" sheet="1" objects="1" scenarios="1"/>
  <mergeCells count="11">
    <mergeCell ref="R1:R2"/>
    <mergeCell ref="J2:K2"/>
    <mergeCell ref="L2:M2"/>
    <mergeCell ref="J1:O1"/>
    <mergeCell ref="N2:O2"/>
    <mergeCell ref="P1:P2"/>
    <mergeCell ref="B2:C2"/>
    <mergeCell ref="D2:E2"/>
    <mergeCell ref="F2:G2"/>
    <mergeCell ref="H2:I2"/>
    <mergeCell ref="B1:I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pageSetUpPr fitToPage="1"/>
  </sheetPr>
  <dimension ref="A1:AC129"/>
  <sheetViews>
    <sheetView zoomScale="91" zoomScaleNormal="91" workbookViewId="0">
      <selection sqref="A1:J128"/>
    </sheetView>
  </sheetViews>
  <sheetFormatPr defaultRowHeight="15" x14ac:dyDescent="0.25"/>
  <cols>
    <col min="1" max="1" width="2.85546875" customWidth="1"/>
    <col min="3" max="3" width="2.5703125" customWidth="1"/>
    <col min="5" max="5" width="33.85546875" bestFit="1" customWidth="1"/>
    <col min="6" max="6" width="23" customWidth="1"/>
    <col min="7" max="7" width="26.42578125" customWidth="1"/>
    <col min="8" max="8" width="22.85546875" customWidth="1"/>
    <col min="9" max="9" width="16" customWidth="1"/>
    <col min="10" max="10" width="34.85546875" customWidth="1"/>
  </cols>
  <sheetData>
    <row r="1" spans="1:29" ht="15.75" thickBot="1" x14ac:dyDescent="0.3">
      <c r="A1" s="49"/>
      <c r="B1" s="29"/>
      <c r="C1" s="30"/>
      <c r="D1" s="31"/>
      <c r="E1" s="31"/>
      <c r="F1" s="31"/>
      <c r="G1" s="32"/>
      <c r="H1" s="33"/>
      <c r="I1" s="29"/>
      <c r="J1" s="29"/>
      <c r="K1" s="34"/>
      <c r="L1" s="34"/>
      <c r="M1" s="34"/>
      <c r="N1" s="34"/>
      <c r="O1" s="34"/>
      <c r="P1" s="30"/>
      <c r="Q1" s="29"/>
      <c r="R1" s="32"/>
      <c r="S1" s="29"/>
      <c r="T1" s="29"/>
      <c r="U1" s="29"/>
      <c r="V1" s="30"/>
      <c r="W1" s="30"/>
      <c r="X1" s="29"/>
      <c r="Y1" s="30"/>
      <c r="Z1" s="30"/>
      <c r="AA1" s="30"/>
      <c r="AB1" s="30"/>
      <c r="AC1" s="29"/>
    </row>
    <row r="2" spans="1:29" ht="36.75" customHeight="1" thickBot="1" x14ac:dyDescent="0.3">
      <c r="A2" s="791" t="s">
        <v>0</v>
      </c>
      <c r="B2" s="792"/>
      <c r="C2" s="792"/>
      <c r="D2" s="792"/>
      <c r="E2" s="792"/>
      <c r="F2" s="792"/>
      <c r="G2" s="792"/>
      <c r="H2" s="793"/>
      <c r="I2" s="151"/>
      <c r="J2" s="71"/>
      <c r="K2" s="71"/>
      <c r="L2" s="71"/>
      <c r="M2" s="71"/>
      <c r="N2" s="71"/>
      <c r="O2" s="71"/>
      <c r="P2" s="71"/>
      <c r="Q2" s="71"/>
      <c r="R2" s="71"/>
      <c r="S2" s="71"/>
      <c r="T2" s="71"/>
      <c r="U2" s="71"/>
      <c r="V2" s="71"/>
      <c r="W2" s="71"/>
      <c r="X2" s="71"/>
      <c r="Y2" s="71"/>
      <c r="Z2" s="71"/>
      <c r="AA2" s="71"/>
      <c r="AB2" s="71"/>
      <c r="AC2" s="71"/>
    </row>
    <row r="3" spans="1:29" ht="23.25" thickBot="1" x14ac:dyDescent="0.3">
      <c r="A3" s="46"/>
      <c r="B3" s="1"/>
      <c r="C3" s="28"/>
      <c r="D3" s="28"/>
      <c r="E3" s="28"/>
      <c r="F3" s="28"/>
      <c r="G3" s="28"/>
      <c r="H3" s="28"/>
      <c r="I3" s="28"/>
      <c r="J3" s="28"/>
      <c r="K3" s="28"/>
      <c r="L3" s="28"/>
      <c r="M3" s="28"/>
      <c r="N3" s="28"/>
      <c r="O3" s="28"/>
      <c r="P3" s="28"/>
      <c r="Q3" s="28"/>
      <c r="R3" s="28"/>
      <c r="S3" s="28"/>
      <c r="T3" s="28"/>
      <c r="U3" s="28"/>
      <c r="V3" s="28"/>
      <c r="W3" s="28"/>
      <c r="X3" s="28"/>
      <c r="Y3" s="28"/>
      <c r="Z3" s="28"/>
      <c r="AA3" s="28"/>
      <c r="AB3" s="28"/>
      <c r="AC3" s="28"/>
    </row>
    <row r="4" spans="1:29" ht="18.75" thickBot="1" x14ac:dyDescent="0.3">
      <c r="A4" s="801" t="s">
        <v>111</v>
      </c>
      <c r="B4" s="802"/>
      <c r="C4" s="802"/>
      <c r="D4" s="802"/>
      <c r="E4" s="802"/>
      <c r="F4" s="802"/>
      <c r="G4" s="802"/>
      <c r="H4" s="803"/>
      <c r="I4" s="72"/>
      <c r="J4" s="72"/>
      <c r="K4" s="72"/>
      <c r="L4" s="72"/>
      <c r="M4" s="72"/>
      <c r="N4" s="72"/>
      <c r="O4" s="72"/>
      <c r="P4" s="72"/>
      <c r="Q4" s="72"/>
      <c r="R4" s="72"/>
      <c r="S4" s="72"/>
      <c r="T4" s="72"/>
      <c r="U4" s="72"/>
      <c r="V4" s="72"/>
      <c r="W4" s="72"/>
      <c r="X4" s="72"/>
      <c r="Y4" s="72"/>
      <c r="Z4" s="72"/>
      <c r="AA4" s="72"/>
      <c r="AB4" s="72"/>
      <c r="AC4" s="72"/>
    </row>
    <row r="5" spans="1:29" ht="27.75" thickBot="1" x14ac:dyDescent="0.3">
      <c r="A5" s="46"/>
      <c r="B5" s="1"/>
      <c r="C5" s="1"/>
      <c r="D5" s="24"/>
      <c r="E5" s="24"/>
      <c r="F5" s="24"/>
      <c r="G5" s="24"/>
      <c r="H5" s="24"/>
      <c r="I5" s="24"/>
      <c r="J5" s="24"/>
      <c r="K5" s="24"/>
      <c r="L5" s="24"/>
      <c r="M5" s="24"/>
      <c r="N5" s="24"/>
      <c r="O5" s="24"/>
      <c r="P5" s="24"/>
      <c r="Q5" s="24"/>
      <c r="R5" s="24"/>
      <c r="S5" s="24"/>
      <c r="T5" s="24"/>
      <c r="U5" s="24"/>
      <c r="V5" s="24"/>
      <c r="W5" s="24"/>
      <c r="X5" s="24"/>
      <c r="Y5" s="24"/>
      <c r="Z5" s="24"/>
      <c r="AA5" s="24"/>
      <c r="AB5" s="24"/>
      <c r="AC5" s="24"/>
    </row>
    <row r="6" spans="1:29" ht="15" customHeight="1" thickBot="1" x14ac:dyDescent="0.3">
      <c r="A6" s="46"/>
      <c r="B6" s="47"/>
      <c r="C6" s="794" t="s">
        <v>2</v>
      </c>
      <c r="D6" s="795"/>
      <c r="E6" s="795"/>
      <c r="F6" s="65"/>
      <c r="G6" s="806" t="s">
        <v>112</v>
      </c>
      <c r="H6" s="807"/>
      <c r="I6" s="68"/>
      <c r="J6" s="68"/>
      <c r="K6" s="68"/>
      <c r="L6" s="37"/>
    </row>
    <row r="7" spans="1:29" ht="12.75" customHeight="1" thickBot="1" x14ac:dyDescent="0.5">
      <c r="A7" s="46"/>
      <c r="B7" s="1"/>
      <c r="C7" s="19"/>
      <c r="D7" s="19"/>
      <c r="E7" s="19"/>
      <c r="F7" s="19"/>
      <c r="G7" s="20"/>
      <c r="H7" s="20"/>
      <c r="I7" s="20"/>
      <c r="J7" s="20"/>
      <c r="K7" s="20"/>
      <c r="L7" s="20"/>
      <c r="M7" s="20"/>
      <c r="N7" s="20"/>
      <c r="O7" s="20"/>
      <c r="P7" s="20"/>
      <c r="Q7" s="20"/>
      <c r="R7" s="20"/>
      <c r="S7" s="20"/>
      <c r="T7" s="20"/>
      <c r="U7" s="20"/>
      <c r="V7" s="21"/>
      <c r="W7" s="21"/>
      <c r="X7" s="21"/>
      <c r="Y7" s="2"/>
      <c r="Z7" s="22"/>
      <c r="AA7" s="23"/>
      <c r="AB7" s="23"/>
      <c r="AC7" s="23"/>
    </row>
    <row r="8" spans="1:29" ht="26.25" customHeight="1" thickBot="1" x14ac:dyDescent="0.3">
      <c r="A8" s="35"/>
      <c r="B8" s="48"/>
      <c r="C8" s="794" t="s">
        <v>5</v>
      </c>
      <c r="D8" s="795"/>
      <c r="E8" s="795"/>
      <c r="F8" s="65"/>
      <c r="G8" s="808" t="str">
        <f>VLOOKUP(G6,'DATI EROGAZIONI'!A1:J39,9,FALSE)</f>
        <v>I30J20000010001</v>
      </c>
      <c r="H8" s="809"/>
      <c r="I8" s="79"/>
      <c r="J8" s="79"/>
      <c r="K8" s="79"/>
      <c r="L8" s="67"/>
      <c r="M8" s="67"/>
      <c r="N8" s="67"/>
      <c r="O8" s="67"/>
      <c r="P8" s="67"/>
      <c r="Q8" s="67"/>
      <c r="R8" s="67"/>
      <c r="S8" s="67"/>
      <c r="T8" s="67"/>
      <c r="U8" s="67"/>
      <c r="V8" s="67"/>
      <c r="W8" s="67"/>
      <c r="X8" s="67"/>
      <c r="Y8" s="67"/>
      <c r="Z8" s="67"/>
      <c r="AA8" s="67"/>
      <c r="AB8" s="67"/>
      <c r="AC8" s="67"/>
    </row>
    <row r="9" spans="1:29" ht="15.75" thickBot="1" x14ac:dyDescent="0.3"/>
    <row r="10" spans="1:29" ht="33.6" customHeight="1" thickBot="1" x14ac:dyDescent="0.3">
      <c r="C10" s="798" t="s">
        <v>4</v>
      </c>
      <c r="D10" s="799"/>
      <c r="E10" s="799"/>
      <c r="F10" s="800"/>
      <c r="G10" s="737"/>
      <c r="H10" s="738"/>
      <c r="I10" s="93"/>
      <c r="J10" s="93"/>
      <c r="K10" s="93"/>
      <c r="L10" s="93"/>
      <c r="M10" s="93"/>
      <c r="N10" s="93"/>
      <c r="O10" s="93"/>
      <c r="P10" s="93"/>
      <c r="Q10" s="93"/>
    </row>
    <row r="11" spans="1:29" ht="15.75" thickBot="1" x14ac:dyDescent="0.3"/>
    <row r="12" spans="1:29" ht="32.25" customHeight="1" thickBot="1" x14ac:dyDescent="0.3">
      <c r="B12" s="813" t="s">
        <v>7</v>
      </c>
      <c r="D12" s="830" t="s">
        <v>113</v>
      </c>
      <c r="E12" s="831"/>
      <c r="F12" s="396" t="s">
        <v>21</v>
      </c>
      <c r="G12" s="828"/>
      <c r="H12" s="829"/>
    </row>
    <row r="13" spans="1:29" ht="15.75" thickBot="1" x14ac:dyDescent="0.3">
      <c r="B13" s="814"/>
    </row>
    <row r="14" spans="1:29" ht="43.5" customHeight="1" x14ac:dyDescent="0.25">
      <c r="B14" s="814"/>
      <c r="D14" s="1"/>
      <c r="E14" s="1"/>
      <c r="F14" s="796" t="s">
        <v>114</v>
      </c>
      <c r="G14" s="796" t="s">
        <v>115</v>
      </c>
      <c r="H14" s="796" t="s">
        <v>116</v>
      </c>
    </row>
    <row r="15" spans="1:29" ht="39.6" customHeight="1" thickBot="1" x14ac:dyDescent="0.3">
      <c r="B15" s="814"/>
      <c r="D15" s="59" t="s">
        <v>117</v>
      </c>
      <c r="E15" s="60" t="s">
        <v>118</v>
      </c>
      <c r="F15" s="797"/>
      <c r="G15" s="797"/>
      <c r="H15" s="797"/>
    </row>
    <row r="16" spans="1:29" ht="15" customHeight="1" x14ac:dyDescent="0.25">
      <c r="B16" s="814"/>
      <c r="D16" s="18" t="s">
        <v>119</v>
      </c>
      <c r="E16" s="148" t="s">
        <v>120</v>
      </c>
      <c r="F16" s="149">
        <v>0</v>
      </c>
      <c r="G16" s="149">
        <v>0</v>
      </c>
      <c r="H16" s="13">
        <f>F16-G16</f>
        <v>0</v>
      </c>
      <c r="I16" s="397" t="s">
        <v>397</v>
      </c>
      <c r="J16" s="398"/>
    </row>
    <row r="17" spans="2:10" ht="15" customHeight="1" x14ac:dyDescent="0.25">
      <c r="B17" s="814"/>
      <c r="D17" s="18" t="s">
        <v>121</v>
      </c>
      <c r="E17" s="148" t="s">
        <v>122</v>
      </c>
      <c r="F17" s="149">
        <v>0</v>
      </c>
      <c r="G17" s="149">
        <v>0</v>
      </c>
      <c r="H17" s="13">
        <f>F17-G17</f>
        <v>0</v>
      </c>
      <c r="I17" s="399" t="s">
        <v>397</v>
      </c>
      <c r="J17" s="400"/>
    </row>
    <row r="18" spans="2:10" ht="15" customHeight="1" x14ac:dyDescent="0.25">
      <c r="B18" s="814"/>
      <c r="D18" s="18" t="s">
        <v>123</v>
      </c>
      <c r="E18" s="148" t="s">
        <v>124</v>
      </c>
      <c r="F18" s="149">
        <v>0</v>
      </c>
      <c r="G18" s="149">
        <v>0</v>
      </c>
      <c r="H18" s="13">
        <f>F18-G18</f>
        <v>0</v>
      </c>
      <c r="I18" s="399" t="s">
        <v>397</v>
      </c>
      <c r="J18" s="400"/>
    </row>
    <row r="19" spans="2:10" ht="15" customHeight="1" x14ac:dyDescent="0.25">
      <c r="B19" s="814"/>
      <c r="D19" s="9" t="s">
        <v>125</v>
      </c>
      <c r="E19" s="10" t="s">
        <v>126</v>
      </c>
      <c r="F19" s="11">
        <f>F16+F17+F18</f>
        <v>0</v>
      </c>
      <c r="G19" s="11">
        <f>G16+G17+G18</f>
        <v>0</v>
      </c>
      <c r="H19" s="12">
        <f>F19-G19</f>
        <v>0</v>
      </c>
    </row>
    <row r="20" spans="2:10" ht="15" customHeight="1" thickBot="1" x14ac:dyDescent="0.3">
      <c r="B20" s="814"/>
      <c r="D20" s="58" t="s">
        <v>127</v>
      </c>
      <c r="E20" s="61" t="s">
        <v>128</v>
      </c>
      <c r="F20" s="6" t="s">
        <v>128</v>
      </c>
      <c r="G20" s="6" t="s">
        <v>128</v>
      </c>
      <c r="H20" s="6" t="s">
        <v>128</v>
      </c>
    </row>
    <row r="21" spans="2:10" ht="15" customHeight="1" x14ac:dyDescent="0.25">
      <c r="B21" s="814"/>
      <c r="D21" s="18" t="s">
        <v>129</v>
      </c>
      <c r="E21" s="148" t="s">
        <v>130</v>
      </c>
      <c r="F21" s="149">
        <v>0</v>
      </c>
      <c r="G21" s="149">
        <v>0</v>
      </c>
      <c r="H21" s="404">
        <f t="shared" ref="H21:H38" si="0">F21-G21</f>
        <v>0</v>
      </c>
      <c r="I21" s="397" t="s">
        <v>397</v>
      </c>
      <c r="J21" s="398"/>
    </row>
    <row r="22" spans="2:10" ht="15" customHeight="1" x14ac:dyDescent="0.25">
      <c r="B22" s="814"/>
      <c r="D22" s="18" t="s">
        <v>131</v>
      </c>
      <c r="E22" s="148" t="s">
        <v>130</v>
      </c>
      <c r="F22" s="149">
        <v>0</v>
      </c>
      <c r="G22" s="149">
        <v>0</v>
      </c>
      <c r="H22" s="404">
        <f t="shared" ref="H22:H37" si="1">F22-G22</f>
        <v>0</v>
      </c>
      <c r="I22" s="399" t="s">
        <v>397</v>
      </c>
      <c r="J22" s="400"/>
    </row>
    <row r="23" spans="2:10" ht="15" customHeight="1" x14ac:dyDescent="0.25">
      <c r="B23" s="814"/>
      <c r="D23" s="18" t="s">
        <v>132</v>
      </c>
      <c r="E23" s="148" t="s">
        <v>130</v>
      </c>
      <c r="F23" s="149">
        <v>0</v>
      </c>
      <c r="G23" s="149">
        <v>0</v>
      </c>
      <c r="H23" s="404">
        <f t="shared" si="1"/>
        <v>0</v>
      </c>
      <c r="I23" s="399" t="s">
        <v>397</v>
      </c>
      <c r="J23" s="400"/>
    </row>
    <row r="24" spans="2:10" ht="15" customHeight="1" x14ac:dyDescent="0.25">
      <c r="B24" s="814"/>
      <c r="D24" s="18" t="s">
        <v>133</v>
      </c>
      <c r="E24" s="148" t="s">
        <v>130</v>
      </c>
      <c r="F24" s="149">
        <v>0</v>
      </c>
      <c r="G24" s="149">
        <v>0</v>
      </c>
      <c r="H24" s="404">
        <f t="shared" si="1"/>
        <v>0</v>
      </c>
      <c r="I24" s="399" t="s">
        <v>397</v>
      </c>
      <c r="J24" s="400"/>
    </row>
    <row r="25" spans="2:10" ht="15" customHeight="1" x14ac:dyDescent="0.25">
      <c r="B25" s="814"/>
      <c r="D25" s="18" t="s">
        <v>134</v>
      </c>
      <c r="E25" s="148" t="s">
        <v>130</v>
      </c>
      <c r="F25" s="149">
        <v>0</v>
      </c>
      <c r="G25" s="149">
        <v>0</v>
      </c>
      <c r="H25" s="404">
        <f t="shared" si="1"/>
        <v>0</v>
      </c>
      <c r="I25" s="399" t="s">
        <v>397</v>
      </c>
      <c r="J25" s="400"/>
    </row>
    <row r="26" spans="2:10" ht="15" customHeight="1" x14ac:dyDescent="0.25">
      <c r="B26" s="814"/>
      <c r="D26" s="18" t="s">
        <v>135</v>
      </c>
      <c r="E26" s="148" t="s">
        <v>130</v>
      </c>
      <c r="F26" s="149">
        <v>0</v>
      </c>
      <c r="G26" s="149">
        <v>0</v>
      </c>
      <c r="H26" s="404">
        <f t="shared" si="1"/>
        <v>0</v>
      </c>
      <c r="I26" s="399" t="s">
        <v>397</v>
      </c>
      <c r="J26" s="400"/>
    </row>
    <row r="27" spans="2:10" ht="15" customHeight="1" x14ac:dyDescent="0.25">
      <c r="B27" s="814"/>
      <c r="D27" s="18" t="s">
        <v>136</v>
      </c>
      <c r="E27" s="148" t="s">
        <v>130</v>
      </c>
      <c r="F27" s="149">
        <v>0</v>
      </c>
      <c r="G27" s="149">
        <v>0</v>
      </c>
      <c r="H27" s="404">
        <f t="shared" si="1"/>
        <v>0</v>
      </c>
      <c r="I27" s="399" t="s">
        <v>397</v>
      </c>
      <c r="J27" s="400"/>
    </row>
    <row r="28" spans="2:10" ht="15" customHeight="1" x14ac:dyDescent="0.25">
      <c r="B28" s="814"/>
      <c r="D28" s="18" t="s">
        <v>137</v>
      </c>
      <c r="E28" s="148" t="s">
        <v>130</v>
      </c>
      <c r="F28" s="149">
        <v>0</v>
      </c>
      <c r="G28" s="149">
        <v>0</v>
      </c>
      <c r="H28" s="404">
        <f t="shared" si="1"/>
        <v>0</v>
      </c>
      <c r="I28" s="399" t="s">
        <v>397</v>
      </c>
      <c r="J28" s="400"/>
    </row>
    <row r="29" spans="2:10" ht="15" customHeight="1" x14ac:dyDescent="0.25">
      <c r="B29" s="814"/>
      <c r="D29" s="18" t="s">
        <v>138</v>
      </c>
      <c r="E29" s="148" t="s">
        <v>130</v>
      </c>
      <c r="F29" s="149">
        <v>0</v>
      </c>
      <c r="G29" s="149">
        <v>0</v>
      </c>
      <c r="H29" s="404">
        <f t="shared" si="1"/>
        <v>0</v>
      </c>
      <c r="I29" s="399" t="s">
        <v>397</v>
      </c>
      <c r="J29" s="400"/>
    </row>
    <row r="30" spans="2:10" ht="15" customHeight="1" x14ac:dyDescent="0.25">
      <c r="B30" s="814"/>
      <c r="D30" s="18" t="s">
        <v>411</v>
      </c>
      <c r="E30" s="148" t="s">
        <v>130</v>
      </c>
      <c r="F30" s="149">
        <v>0</v>
      </c>
      <c r="G30" s="149">
        <v>0</v>
      </c>
      <c r="H30" s="404">
        <f t="shared" si="1"/>
        <v>0</v>
      </c>
      <c r="I30" s="399" t="s">
        <v>397</v>
      </c>
      <c r="J30" s="400"/>
    </row>
    <row r="31" spans="2:10" ht="15" customHeight="1" x14ac:dyDescent="0.25">
      <c r="B31" s="814"/>
      <c r="D31" s="18" t="s">
        <v>412</v>
      </c>
      <c r="E31" s="148" t="s">
        <v>130</v>
      </c>
      <c r="F31" s="149">
        <v>0</v>
      </c>
      <c r="G31" s="149">
        <v>0</v>
      </c>
      <c r="H31" s="404">
        <f t="shared" si="1"/>
        <v>0</v>
      </c>
      <c r="I31" s="399" t="s">
        <v>397</v>
      </c>
      <c r="J31" s="400"/>
    </row>
    <row r="32" spans="2:10" ht="15" customHeight="1" x14ac:dyDescent="0.25">
      <c r="B32" s="814"/>
      <c r="D32" s="18" t="s">
        <v>413</v>
      </c>
      <c r="E32" s="148" t="s">
        <v>130</v>
      </c>
      <c r="F32" s="149">
        <v>0</v>
      </c>
      <c r="G32" s="149">
        <v>0</v>
      </c>
      <c r="H32" s="404">
        <f t="shared" si="1"/>
        <v>0</v>
      </c>
      <c r="I32" s="399" t="s">
        <v>397</v>
      </c>
      <c r="J32" s="400"/>
    </row>
    <row r="33" spans="1:29" s="5" customFormat="1" ht="15" customHeight="1" x14ac:dyDescent="0.25">
      <c r="A33"/>
      <c r="B33" s="814"/>
      <c r="C33"/>
      <c r="D33" s="18" t="s">
        <v>414</v>
      </c>
      <c r="E33" s="148" t="s">
        <v>130</v>
      </c>
      <c r="F33" s="149">
        <v>0</v>
      </c>
      <c r="G33" s="149">
        <v>0</v>
      </c>
      <c r="H33" s="404">
        <f t="shared" si="1"/>
        <v>0</v>
      </c>
      <c r="I33" s="399" t="s">
        <v>397</v>
      </c>
      <c r="J33" s="400"/>
      <c r="K33"/>
      <c r="L33"/>
      <c r="M33"/>
      <c r="N33"/>
      <c r="O33"/>
      <c r="P33"/>
      <c r="Q33"/>
      <c r="R33"/>
      <c r="S33"/>
      <c r="T33"/>
      <c r="U33"/>
      <c r="V33"/>
      <c r="W33"/>
      <c r="X33"/>
      <c r="Y33"/>
      <c r="Z33"/>
      <c r="AA33"/>
      <c r="AB33"/>
      <c r="AC33"/>
    </row>
    <row r="34" spans="1:29" ht="15" customHeight="1" x14ac:dyDescent="0.25">
      <c r="B34" s="814"/>
      <c r="D34" s="18" t="s">
        <v>415</v>
      </c>
      <c r="E34" s="148" t="s">
        <v>130</v>
      </c>
      <c r="F34" s="149">
        <v>0</v>
      </c>
      <c r="G34" s="149">
        <v>0</v>
      </c>
      <c r="H34" s="404">
        <f t="shared" si="1"/>
        <v>0</v>
      </c>
      <c r="I34" s="399" t="s">
        <v>397</v>
      </c>
      <c r="J34" s="400"/>
    </row>
    <row r="35" spans="1:29" ht="15" customHeight="1" x14ac:dyDescent="0.25">
      <c r="B35" s="814"/>
      <c r="D35" s="18" t="s">
        <v>416</v>
      </c>
      <c r="E35" s="148" t="s">
        <v>130</v>
      </c>
      <c r="F35" s="149">
        <v>0</v>
      </c>
      <c r="G35" s="149">
        <v>0</v>
      </c>
      <c r="H35" s="404">
        <f t="shared" si="1"/>
        <v>0</v>
      </c>
      <c r="I35" s="399" t="s">
        <v>397</v>
      </c>
      <c r="J35" s="400"/>
    </row>
    <row r="36" spans="1:29" ht="15" customHeight="1" x14ac:dyDescent="0.25">
      <c r="B36" s="814"/>
      <c r="D36" s="18" t="s">
        <v>417</v>
      </c>
      <c r="E36" s="148" t="s">
        <v>130</v>
      </c>
      <c r="F36" s="149">
        <v>0</v>
      </c>
      <c r="G36" s="149">
        <v>0</v>
      </c>
      <c r="H36" s="404">
        <f t="shared" si="1"/>
        <v>0</v>
      </c>
      <c r="I36" s="399" t="s">
        <v>397</v>
      </c>
      <c r="J36" s="400"/>
    </row>
    <row r="37" spans="1:29" ht="15" customHeight="1" thickBot="1" x14ac:dyDescent="0.3">
      <c r="B37" s="814"/>
      <c r="D37" s="18" t="s">
        <v>418</v>
      </c>
      <c r="E37" s="148" t="s">
        <v>130</v>
      </c>
      <c r="F37" s="149">
        <v>0</v>
      </c>
      <c r="G37" s="149">
        <v>0</v>
      </c>
      <c r="H37" s="404">
        <f t="shared" si="1"/>
        <v>0</v>
      </c>
      <c r="I37" s="402" t="s">
        <v>397</v>
      </c>
      <c r="J37" s="403"/>
    </row>
    <row r="38" spans="1:29" ht="15" customHeight="1" x14ac:dyDescent="0.25">
      <c r="B38" s="814"/>
      <c r="D38" s="15"/>
      <c r="E38" s="16" t="s">
        <v>139</v>
      </c>
      <c r="F38" s="17">
        <f>SUM(F21:F36)</f>
        <v>0</v>
      </c>
      <c r="G38" s="17">
        <f>SUM(G21:G37)</f>
        <v>0</v>
      </c>
      <c r="H38" s="13">
        <f t="shared" si="0"/>
        <v>0</v>
      </c>
    </row>
    <row r="39" spans="1:29" ht="15" customHeight="1" thickBot="1" x14ac:dyDescent="0.3">
      <c r="B39" s="814"/>
      <c r="D39" s="1"/>
      <c r="E39" s="1"/>
      <c r="F39" s="7"/>
      <c r="G39" s="57"/>
      <c r="H39" s="8"/>
    </row>
    <row r="40" spans="1:29" ht="15.75" customHeight="1" thickBot="1" x14ac:dyDescent="0.3">
      <c r="A40" s="50"/>
      <c r="B40" s="814"/>
      <c r="D40" s="804" t="s">
        <v>55</v>
      </c>
      <c r="E40" s="805"/>
      <c r="F40" s="14">
        <f>F19+F38</f>
        <v>0</v>
      </c>
      <c r="G40" s="14">
        <f>G19+G38</f>
        <v>0</v>
      </c>
      <c r="H40" s="14">
        <f>H19+H38</f>
        <v>0</v>
      </c>
    </row>
    <row r="41" spans="1:29" ht="15" customHeight="1" x14ac:dyDescent="0.25">
      <c r="A41" s="50"/>
      <c r="B41" s="814"/>
    </row>
    <row r="42" spans="1:29" ht="15" customHeight="1" thickBot="1" x14ac:dyDescent="0.3">
      <c r="A42" s="50"/>
      <c r="B42" s="814"/>
    </row>
    <row r="43" spans="1:29" ht="26.25" thickBot="1" x14ac:dyDescent="0.3">
      <c r="A43" s="50"/>
      <c r="B43" s="814"/>
      <c r="F43" s="62" t="s">
        <v>60</v>
      </c>
      <c r="G43" s="63" t="s">
        <v>58</v>
      </c>
      <c r="H43" s="218" t="s">
        <v>140</v>
      </c>
    </row>
    <row r="44" spans="1:29" ht="34.5" customHeight="1" thickBot="1" x14ac:dyDescent="0.3">
      <c r="A44" s="50"/>
      <c r="B44" s="814"/>
      <c r="C44" s="66"/>
      <c r="D44" s="826" t="s">
        <v>141</v>
      </c>
      <c r="E44" s="827"/>
      <c r="F44" s="64">
        <f>G44+H44</f>
        <v>0</v>
      </c>
      <c r="G44" s="64">
        <f>VLOOKUP(G6,'dati scheda tecnica'!A4:R41,10,FALSE)</f>
        <v>0</v>
      </c>
      <c r="H44" s="64">
        <f>VLOOKUP(G6,'dati scheda tecnica'!A4:R41,11,FALSE)</f>
        <v>0</v>
      </c>
      <c r="I44" s="51"/>
    </row>
    <row r="45" spans="1:29" ht="15" customHeight="1" thickBot="1" x14ac:dyDescent="0.3">
      <c r="A45" s="50"/>
      <c r="B45" s="814"/>
      <c r="C45" s="52"/>
      <c r="D45" s="52"/>
      <c r="E45" s="52"/>
      <c r="H45" s="52"/>
      <c r="I45" s="51"/>
    </row>
    <row r="46" spans="1:29" ht="15" customHeight="1" x14ac:dyDescent="0.25">
      <c r="A46" s="50"/>
      <c r="B46" s="814"/>
      <c r="C46" s="66"/>
      <c r="D46" s="816" t="s">
        <v>57</v>
      </c>
      <c r="E46" s="817"/>
      <c r="F46" s="53" t="s">
        <v>62</v>
      </c>
      <c r="G46" s="53" t="s">
        <v>61</v>
      </c>
      <c r="H46" s="55" t="s">
        <v>62</v>
      </c>
      <c r="I46" s="51"/>
    </row>
    <row r="47" spans="1:29" ht="15" customHeight="1" thickBot="1" x14ac:dyDescent="0.3">
      <c r="A47" s="50"/>
      <c r="B47" s="814"/>
      <c r="C47" s="66"/>
      <c r="D47" s="818"/>
      <c r="E47" s="819"/>
      <c r="F47" s="70">
        <f>ABS(F44-F40)</f>
        <v>0</v>
      </c>
      <c r="G47" s="70">
        <f>ABS(G44-G40)</f>
        <v>0</v>
      </c>
      <c r="H47" s="70">
        <f>ABS(H44-H40)</f>
        <v>0</v>
      </c>
      <c r="I47" s="54"/>
    </row>
    <row r="48" spans="1:29" ht="7.5" customHeight="1" thickBot="1" x14ac:dyDescent="0.3">
      <c r="A48" s="50"/>
      <c r="B48" s="814"/>
      <c r="C48" s="66"/>
      <c r="D48" s="66"/>
      <c r="E48" s="66"/>
      <c r="F48" s="1"/>
      <c r="G48" s="54"/>
      <c r="H48" s="54"/>
      <c r="I48" s="54"/>
    </row>
    <row r="49" spans="1:10" ht="15" customHeight="1" x14ac:dyDescent="0.25">
      <c r="A49" s="50"/>
      <c r="B49" s="814"/>
      <c r="C49" s="66"/>
      <c r="D49" s="820" t="s">
        <v>6</v>
      </c>
      <c r="E49" s="821"/>
      <c r="F49" s="821"/>
      <c r="G49" s="821"/>
      <c r="H49" s="822"/>
      <c r="I49" s="54"/>
    </row>
    <row r="50" spans="1:10" ht="15" customHeight="1" thickBot="1" x14ac:dyDescent="0.3">
      <c r="A50" s="50"/>
      <c r="B50" s="815"/>
      <c r="C50" s="66"/>
      <c r="D50" s="823"/>
      <c r="E50" s="824"/>
      <c r="F50" s="824"/>
      <c r="G50" s="824"/>
      <c r="H50" s="825"/>
      <c r="I50" s="54"/>
    </row>
    <row r="51" spans="1:10" ht="54.75" customHeight="1" thickBot="1" x14ac:dyDescent="0.3">
      <c r="A51" s="50"/>
      <c r="B51" s="56"/>
      <c r="C51" s="56"/>
      <c r="D51" s="56"/>
      <c r="E51" s="56"/>
      <c r="G51" s="56"/>
      <c r="H51" s="56"/>
      <c r="I51" s="54"/>
    </row>
    <row r="52" spans="1:10" ht="42.75" customHeight="1" thickBot="1" x14ac:dyDescent="0.3">
      <c r="A52" s="50"/>
      <c r="B52" s="810" t="s">
        <v>142</v>
      </c>
      <c r="D52" s="390" t="s">
        <v>143</v>
      </c>
      <c r="E52" s="391"/>
      <c r="F52" s="395" t="s">
        <v>144</v>
      </c>
      <c r="G52" s="828"/>
      <c r="H52" s="829"/>
    </row>
    <row r="53" spans="1:10" ht="15" customHeight="1" thickBot="1" x14ac:dyDescent="0.3">
      <c r="A53" s="50"/>
      <c r="B53" s="811"/>
    </row>
    <row r="54" spans="1:10" ht="43.5" customHeight="1" x14ac:dyDescent="0.25">
      <c r="A54" s="50"/>
      <c r="B54" s="811"/>
      <c r="D54" s="69"/>
      <c r="E54" s="69"/>
      <c r="F54" s="838" t="s">
        <v>114</v>
      </c>
      <c r="G54" s="838" t="s">
        <v>115</v>
      </c>
      <c r="H54" s="838" t="s">
        <v>116</v>
      </c>
    </row>
    <row r="55" spans="1:10" ht="15" customHeight="1" thickBot="1" x14ac:dyDescent="0.3">
      <c r="A55" s="50"/>
      <c r="B55" s="811"/>
      <c r="D55" s="59" t="s">
        <v>145</v>
      </c>
      <c r="E55" s="60" t="s">
        <v>118</v>
      </c>
      <c r="F55" s="839"/>
      <c r="G55" s="839"/>
      <c r="H55" s="839"/>
    </row>
    <row r="56" spans="1:10" ht="15" customHeight="1" x14ac:dyDescent="0.25">
      <c r="A56" s="50"/>
      <c r="B56" s="811"/>
      <c r="D56" s="18" t="s">
        <v>146</v>
      </c>
      <c r="E56" s="148" t="s">
        <v>120</v>
      </c>
      <c r="F56" s="149">
        <v>0</v>
      </c>
      <c r="G56" s="149">
        <v>0</v>
      </c>
      <c r="H56" s="73">
        <f>F56-G56</f>
        <v>0</v>
      </c>
      <c r="I56" s="397" t="s">
        <v>397</v>
      </c>
      <c r="J56" s="398"/>
    </row>
    <row r="57" spans="1:10" ht="15" customHeight="1" x14ac:dyDescent="0.25">
      <c r="A57" s="50"/>
      <c r="B57" s="811"/>
      <c r="D57" s="18" t="s">
        <v>147</v>
      </c>
      <c r="E57" s="148" t="s">
        <v>122</v>
      </c>
      <c r="F57" s="149">
        <v>0</v>
      </c>
      <c r="G57" s="149">
        <v>0</v>
      </c>
      <c r="H57" s="73">
        <f>F57-G57</f>
        <v>0</v>
      </c>
      <c r="I57" s="399" t="s">
        <v>397</v>
      </c>
      <c r="J57" s="400"/>
    </row>
    <row r="58" spans="1:10" ht="15" customHeight="1" x14ac:dyDescent="0.25">
      <c r="A58" s="50"/>
      <c r="B58" s="811"/>
      <c r="D58" s="18" t="s">
        <v>148</v>
      </c>
      <c r="E58" s="148" t="s">
        <v>124</v>
      </c>
      <c r="F58" s="149">
        <v>0</v>
      </c>
      <c r="G58" s="149">
        <v>0</v>
      </c>
      <c r="H58" s="73">
        <f>F58-G58</f>
        <v>0</v>
      </c>
      <c r="I58" s="399" t="s">
        <v>397</v>
      </c>
      <c r="J58" s="400"/>
    </row>
    <row r="59" spans="1:10" ht="15" customHeight="1" x14ac:dyDescent="0.25">
      <c r="A59" s="50"/>
      <c r="B59" s="811"/>
      <c r="D59" s="9" t="s">
        <v>149</v>
      </c>
      <c r="E59" s="10" t="s">
        <v>126</v>
      </c>
      <c r="F59" s="11">
        <f>F56+F57+F58</f>
        <v>0</v>
      </c>
      <c r="G59" s="11">
        <f>G56+G57+G58</f>
        <v>0</v>
      </c>
      <c r="H59" s="11">
        <f>F59-G59</f>
        <v>0</v>
      </c>
    </row>
    <row r="60" spans="1:10" ht="18" customHeight="1" thickBot="1" x14ac:dyDescent="0.3">
      <c r="B60" s="811"/>
      <c r="D60" s="58" t="s">
        <v>150</v>
      </c>
      <c r="E60" s="61" t="s">
        <v>128</v>
      </c>
      <c r="F60" s="6" t="s">
        <v>128</v>
      </c>
      <c r="G60" s="6" t="s">
        <v>128</v>
      </c>
      <c r="H60" s="6" t="s">
        <v>128</v>
      </c>
    </row>
    <row r="61" spans="1:10" ht="15" customHeight="1" x14ac:dyDescent="0.25">
      <c r="B61" s="811"/>
      <c r="D61" s="18" t="s">
        <v>151</v>
      </c>
      <c r="E61" s="148" t="s">
        <v>130</v>
      </c>
      <c r="F61" s="149">
        <v>0</v>
      </c>
      <c r="G61" s="149">
        <v>0</v>
      </c>
      <c r="H61" s="401">
        <f t="shared" ref="H61:H82" si="2">F61-G61</f>
        <v>0</v>
      </c>
      <c r="I61" s="397" t="s">
        <v>397</v>
      </c>
      <c r="J61" s="398"/>
    </row>
    <row r="62" spans="1:10" ht="15" customHeight="1" x14ac:dyDescent="0.25">
      <c r="B62" s="811"/>
      <c r="D62" s="18" t="s">
        <v>152</v>
      </c>
      <c r="E62" s="148" t="s">
        <v>130</v>
      </c>
      <c r="F62" s="149">
        <v>0</v>
      </c>
      <c r="G62" s="149">
        <v>0</v>
      </c>
      <c r="H62" s="401">
        <f t="shared" si="2"/>
        <v>0</v>
      </c>
      <c r="I62" s="399" t="s">
        <v>397</v>
      </c>
      <c r="J62" s="400"/>
    </row>
    <row r="63" spans="1:10" ht="15" customHeight="1" x14ac:dyDescent="0.25">
      <c r="B63" s="811"/>
      <c r="D63" s="18" t="s">
        <v>153</v>
      </c>
      <c r="E63" s="148" t="s">
        <v>130</v>
      </c>
      <c r="F63" s="149">
        <v>0</v>
      </c>
      <c r="G63" s="149">
        <v>0</v>
      </c>
      <c r="H63" s="401">
        <f t="shared" ref="H63:H81" si="3">F63-G63</f>
        <v>0</v>
      </c>
      <c r="I63" s="399" t="s">
        <v>397</v>
      </c>
      <c r="J63" s="400"/>
    </row>
    <row r="64" spans="1:10" ht="15" customHeight="1" x14ac:dyDescent="0.25">
      <c r="B64" s="811"/>
      <c r="D64" s="18" t="s">
        <v>154</v>
      </c>
      <c r="E64" s="148" t="s">
        <v>130</v>
      </c>
      <c r="F64" s="149">
        <v>0</v>
      </c>
      <c r="G64" s="149">
        <v>0</v>
      </c>
      <c r="H64" s="401">
        <f t="shared" si="3"/>
        <v>0</v>
      </c>
      <c r="I64" s="399" t="s">
        <v>397</v>
      </c>
      <c r="J64" s="400"/>
    </row>
    <row r="65" spans="2:10" ht="15" customHeight="1" x14ac:dyDescent="0.25">
      <c r="B65" s="811"/>
      <c r="D65" s="18" t="s">
        <v>155</v>
      </c>
      <c r="E65" s="148" t="s">
        <v>130</v>
      </c>
      <c r="F65" s="149">
        <v>0</v>
      </c>
      <c r="G65" s="149">
        <v>0</v>
      </c>
      <c r="H65" s="401">
        <f t="shared" si="3"/>
        <v>0</v>
      </c>
      <c r="I65" s="399" t="s">
        <v>397</v>
      </c>
      <c r="J65" s="400"/>
    </row>
    <row r="66" spans="2:10" ht="15" customHeight="1" x14ac:dyDescent="0.25">
      <c r="B66" s="811"/>
      <c r="D66" s="18" t="s">
        <v>156</v>
      </c>
      <c r="E66" s="148" t="s">
        <v>130</v>
      </c>
      <c r="F66" s="149">
        <v>0</v>
      </c>
      <c r="G66" s="149">
        <v>0</v>
      </c>
      <c r="H66" s="401">
        <f t="shared" si="3"/>
        <v>0</v>
      </c>
      <c r="I66" s="399" t="s">
        <v>397</v>
      </c>
      <c r="J66" s="400"/>
    </row>
    <row r="67" spans="2:10" ht="15" customHeight="1" x14ac:dyDescent="0.25">
      <c r="B67" s="811"/>
      <c r="D67" s="18" t="s">
        <v>157</v>
      </c>
      <c r="E67" s="148" t="s">
        <v>130</v>
      </c>
      <c r="F67" s="149">
        <v>0</v>
      </c>
      <c r="G67" s="149">
        <v>0</v>
      </c>
      <c r="H67" s="401">
        <f t="shared" si="3"/>
        <v>0</v>
      </c>
      <c r="I67" s="399" t="s">
        <v>397</v>
      </c>
      <c r="J67" s="400"/>
    </row>
    <row r="68" spans="2:10" ht="15" customHeight="1" x14ac:dyDescent="0.25">
      <c r="B68" s="811"/>
      <c r="D68" s="18" t="s">
        <v>158</v>
      </c>
      <c r="E68" s="148" t="s">
        <v>130</v>
      </c>
      <c r="F68" s="149">
        <v>0</v>
      </c>
      <c r="G68" s="149">
        <v>0</v>
      </c>
      <c r="H68" s="401">
        <f t="shared" si="3"/>
        <v>0</v>
      </c>
      <c r="I68" s="399" t="s">
        <v>397</v>
      </c>
      <c r="J68" s="400"/>
    </row>
    <row r="69" spans="2:10" ht="15" customHeight="1" x14ac:dyDescent="0.25">
      <c r="B69" s="811"/>
      <c r="D69" s="18" t="s">
        <v>159</v>
      </c>
      <c r="E69" s="148" t="s">
        <v>130</v>
      </c>
      <c r="F69" s="149">
        <v>0</v>
      </c>
      <c r="G69" s="149">
        <v>0</v>
      </c>
      <c r="H69" s="401">
        <f t="shared" si="3"/>
        <v>0</v>
      </c>
      <c r="I69" s="399" t="s">
        <v>397</v>
      </c>
      <c r="J69" s="400"/>
    </row>
    <row r="70" spans="2:10" ht="15" customHeight="1" x14ac:dyDescent="0.25">
      <c r="B70" s="811"/>
      <c r="D70" s="18" t="s">
        <v>399</v>
      </c>
      <c r="E70" s="148" t="s">
        <v>130</v>
      </c>
      <c r="F70" s="149">
        <v>0</v>
      </c>
      <c r="G70" s="149">
        <v>0</v>
      </c>
      <c r="H70" s="401">
        <f t="shared" si="3"/>
        <v>0</v>
      </c>
      <c r="I70" s="399" t="s">
        <v>397</v>
      </c>
      <c r="J70" s="400"/>
    </row>
    <row r="71" spans="2:10" ht="15" customHeight="1" x14ac:dyDescent="0.25">
      <c r="B71" s="811"/>
      <c r="D71" s="18" t="s">
        <v>400</v>
      </c>
      <c r="E71" s="148" t="s">
        <v>130</v>
      </c>
      <c r="F71" s="149">
        <v>0</v>
      </c>
      <c r="G71" s="149">
        <v>0</v>
      </c>
      <c r="H71" s="401">
        <f t="shared" si="3"/>
        <v>0</v>
      </c>
      <c r="I71" s="399" t="s">
        <v>397</v>
      </c>
      <c r="J71" s="400"/>
    </row>
    <row r="72" spans="2:10" ht="15" customHeight="1" x14ac:dyDescent="0.25">
      <c r="B72" s="811"/>
      <c r="D72" s="18" t="s">
        <v>401</v>
      </c>
      <c r="E72" s="148" t="s">
        <v>130</v>
      </c>
      <c r="F72" s="149">
        <v>0</v>
      </c>
      <c r="G72" s="149">
        <v>0</v>
      </c>
      <c r="H72" s="401">
        <f t="shared" si="3"/>
        <v>0</v>
      </c>
      <c r="I72" s="399" t="s">
        <v>397</v>
      </c>
      <c r="J72" s="400"/>
    </row>
    <row r="73" spans="2:10" ht="15" customHeight="1" x14ac:dyDescent="0.25">
      <c r="B73" s="811"/>
      <c r="D73" s="18" t="s">
        <v>402</v>
      </c>
      <c r="E73" s="148" t="s">
        <v>130</v>
      </c>
      <c r="F73" s="149">
        <v>0</v>
      </c>
      <c r="G73" s="149">
        <v>0</v>
      </c>
      <c r="H73" s="401">
        <f t="shared" si="3"/>
        <v>0</v>
      </c>
      <c r="I73" s="399" t="s">
        <v>397</v>
      </c>
      <c r="J73" s="400"/>
    </row>
    <row r="74" spans="2:10" ht="15" customHeight="1" x14ac:dyDescent="0.25">
      <c r="B74" s="811"/>
      <c r="D74" s="18" t="s">
        <v>403</v>
      </c>
      <c r="E74" s="148" t="s">
        <v>130</v>
      </c>
      <c r="F74" s="149">
        <v>0</v>
      </c>
      <c r="G74" s="149">
        <v>0</v>
      </c>
      <c r="H74" s="401">
        <f t="shared" si="3"/>
        <v>0</v>
      </c>
      <c r="I74" s="399" t="s">
        <v>397</v>
      </c>
      <c r="J74" s="400"/>
    </row>
    <row r="75" spans="2:10" ht="15" customHeight="1" x14ac:dyDescent="0.25">
      <c r="B75" s="811"/>
      <c r="D75" s="18" t="s">
        <v>404</v>
      </c>
      <c r="E75" s="148" t="s">
        <v>130</v>
      </c>
      <c r="F75" s="149">
        <v>0</v>
      </c>
      <c r="G75" s="149">
        <v>0</v>
      </c>
      <c r="H75" s="401">
        <f t="shared" si="3"/>
        <v>0</v>
      </c>
      <c r="I75" s="399" t="s">
        <v>397</v>
      </c>
      <c r="J75" s="400"/>
    </row>
    <row r="76" spans="2:10" ht="15" customHeight="1" x14ac:dyDescent="0.25">
      <c r="B76" s="811"/>
      <c r="D76" s="18" t="s">
        <v>405</v>
      </c>
      <c r="E76" s="148" t="s">
        <v>130</v>
      </c>
      <c r="F76" s="149">
        <v>0</v>
      </c>
      <c r="G76" s="149">
        <v>0</v>
      </c>
      <c r="H76" s="401">
        <f t="shared" si="3"/>
        <v>0</v>
      </c>
      <c r="I76" s="399" t="s">
        <v>397</v>
      </c>
      <c r="J76" s="400"/>
    </row>
    <row r="77" spans="2:10" ht="15" customHeight="1" x14ac:dyDescent="0.25">
      <c r="B77" s="811"/>
      <c r="D77" s="18" t="s">
        <v>406</v>
      </c>
      <c r="E77" s="148" t="s">
        <v>130</v>
      </c>
      <c r="F77" s="149">
        <v>0</v>
      </c>
      <c r="G77" s="149">
        <v>0</v>
      </c>
      <c r="H77" s="401">
        <f t="shared" si="3"/>
        <v>0</v>
      </c>
      <c r="I77" s="399" t="s">
        <v>397</v>
      </c>
      <c r="J77" s="400"/>
    </row>
    <row r="78" spans="2:10" ht="15" customHeight="1" x14ac:dyDescent="0.25">
      <c r="B78" s="811"/>
      <c r="D78" s="18" t="s">
        <v>407</v>
      </c>
      <c r="E78" s="148" t="s">
        <v>130</v>
      </c>
      <c r="F78" s="149">
        <v>0</v>
      </c>
      <c r="G78" s="149">
        <v>0</v>
      </c>
      <c r="H78" s="401">
        <f t="shared" si="3"/>
        <v>0</v>
      </c>
      <c r="I78" s="399" t="s">
        <v>397</v>
      </c>
      <c r="J78" s="400"/>
    </row>
    <row r="79" spans="2:10" ht="15" customHeight="1" x14ac:dyDescent="0.25">
      <c r="B79" s="811"/>
      <c r="D79" s="18" t="s">
        <v>408</v>
      </c>
      <c r="E79" s="148" t="s">
        <v>130</v>
      </c>
      <c r="F79" s="149">
        <v>0</v>
      </c>
      <c r="G79" s="149">
        <v>0</v>
      </c>
      <c r="H79" s="401">
        <f t="shared" si="3"/>
        <v>0</v>
      </c>
      <c r="I79" s="399" t="s">
        <v>397</v>
      </c>
      <c r="J79" s="400"/>
    </row>
    <row r="80" spans="2:10" ht="15" customHeight="1" x14ac:dyDescent="0.25">
      <c r="B80" s="811"/>
      <c r="D80" s="18" t="s">
        <v>409</v>
      </c>
      <c r="E80" s="148" t="s">
        <v>130</v>
      </c>
      <c r="F80" s="149">
        <v>0</v>
      </c>
      <c r="G80" s="149">
        <v>0</v>
      </c>
      <c r="H80" s="401">
        <f t="shared" si="3"/>
        <v>0</v>
      </c>
      <c r="I80" s="399" t="s">
        <v>397</v>
      </c>
      <c r="J80" s="400"/>
    </row>
    <row r="81" spans="2:10" ht="15" customHeight="1" thickBot="1" x14ac:dyDescent="0.3">
      <c r="B81" s="811"/>
      <c r="D81" s="18" t="s">
        <v>410</v>
      </c>
      <c r="E81" s="148" t="s">
        <v>130</v>
      </c>
      <c r="F81" s="149">
        <v>0</v>
      </c>
      <c r="G81" s="149">
        <v>0</v>
      </c>
      <c r="H81" s="401">
        <f t="shared" si="3"/>
        <v>0</v>
      </c>
      <c r="I81" s="402" t="s">
        <v>397</v>
      </c>
      <c r="J81" s="403"/>
    </row>
    <row r="82" spans="2:10" ht="18" customHeight="1" x14ac:dyDescent="0.25">
      <c r="B82" s="811"/>
      <c r="D82" s="18"/>
      <c r="E82" s="16" t="s">
        <v>139</v>
      </c>
      <c r="F82" s="17">
        <f>SUM(F61:F81)</f>
        <v>0</v>
      </c>
      <c r="G82" s="17">
        <f>SUM(G61:G81)</f>
        <v>0</v>
      </c>
      <c r="H82" s="73">
        <f t="shared" si="2"/>
        <v>0</v>
      </c>
    </row>
    <row r="83" spans="2:10" ht="18.75" customHeight="1" thickBot="1" x14ac:dyDescent="0.3">
      <c r="B83" s="811"/>
      <c r="D83" s="69"/>
      <c r="E83" s="69"/>
      <c r="F83" s="7"/>
      <c r="G83" s="7"/>
      <c r="H83" s="7"/>
    </row>
    <row r="84" spans="2:10" ht="18.75" customHeight="1" thickBot="1" x14ac:dyDescent="0.3">
      <c r="B84" s="811"/>
      <c r="D84" s="804" t="s">
        <v>160</v>
      </c>
      <c r="E84" s="805"/>
      <c r="F84" s="14">
        <f>F59+F82</f>
        <v>0</v>
      </c>
      <c r="G84" s="14">
        <f>G59+G82</f>
        <v>0</v>
      </c>
      <c r="H84" s="14">
        <f>H59+H82</f>
        <v>0</v>
      </c>
    </row>
    <row r="85" spans="2:10" ht="40.5" customHeight="1" thickBot="1" x14ac:dyDescent="0.3">
      <c r="B85" s="811"/>
      <c r="D85" s="1"/>
      <c r="E85" s="1"/>
      <c r="F85" s="1"/>
      <c r="G85" s="1"/>
      <c r="H85" s="1"/>
    </row>
    <row r="86" spans="2:10" ht="42.75" customHeight="1" thickBot="1" x14ac:dyDescent="0.3">
      <c r="B86" s="811"/>
      <c r="D86" s="392" t="s">
        <v>161</v>
      </c>
      <c r="E86" s="393"/>
      <c r="F86" s="394" t="s">
        <v>144</v>
      </c>
      <c r="G86" s="828"/>
      <c r="H86" s="829"/>
    </row>
    <row r="87" spans="2:10" ht="18.75" customHeight="1" thickBot="1" x14ac:dyDescent="0.3">
      <c r="B87" s="811"/>
    </row>
    <row r="88" spans="2:10" ht="36.75" customHeight="1" x14ac:dyDescent="0.25">
      <c r="B88" s="811"/>
      <c r="C88" s="66"/>
      <c r="D88" s="69"/>
      <c r="E88" s="69"/>
      <c r="F88" s="832" t="s">
        <v>114</v>
      </c>
      <c r="G88" s="832" t="s">
        <v>115</v>
      </c>
      <c r="H88" s="832" t="s">
        <v>116</v>
      </c>
    </row>
    <row r="89" spans="2:10" ht="36.6" customHeight="1" thickBot="1" x14ac:dyDescent="0.3">
      <c r="B89" s="811"/>
      <c r="C89" s="52"/>
      <c r="D89" s="59" t="s">
        <v>162</v>
      </c>
      <c r="E89" s="60" t="s">
        <v>118</v>
      </c>
      <c r="F89" s="833"/>
      <c r="G89" s="833"/>
      <c r="H89" s="833"/>
    </row>
    <row r="90" spans="2:10" ht="18" customHeight="1" x14ac:dyDescent="0.25">
      <c r="B90" s="811"/>
      <c r="C90" s="66"/>
      <c r="D90" s="18" t="s">
        <v>163</v>
      </c>
      <c r="E90" s="148" t="s">
        <v>120</v>
      </c>
      <c r="F90" s="149">
        <v>0</v>
      </c>
      <c r="G90" s="149">
        <v>0</v>
      </c>
      <c r="H90" s="73">
        <f>F90-G90</f>
        <v>0</v>
      </c>
      <c r="I90" s="397" t="s">
        <v>397</v>
      </c>
      <c r="J90" s="398"/>
    </row>
    <row r="91" spans="2:10" ht="18.75" customHeight="1" x14ac:dyDescent="0.25">
      <c r="B91" s="811"/>
      <c r="C91" s="66"/>
      <c r="D91" s="18" t="s">
        <v>164</v>
      </c>
      <c r="E91" s="148" t="s">
        <v>122</v>
      </c>
      <c r="F91" s="149">
        <v>0</v>
      </c>
      <c r="G91" s="149">
        <v>0</v>
      </c>
      <c r="H91" s="73">
        <f>F91-G91</f>
        <v>0</v>
      </c>
      <c r="I91" s="399" t="s">
        <v>397</v>
      </c>
      <c r="J91" s="400"/>
    </row>
    <row r="92" spans="2:10" ht="18.75" customHeight="1" x14ac:dyDescent="0.25">
      <c r="B92" s="811"/>
      <c r="C92" s="66"/>
      <c r="D92" s="18" t="s">
        <v>165</v>
      </c>
      <c r="E92" s="148" t="s">
        <v>124</v>
      </c>
      <c r="F92" s="149">
        <v>0</v>
      </c>
      <c r="G92" s="149">
        <v>0</v>
      </c>
      <c r="H92" s="73">
        <f>F92-G92</f>
        <v>0</v>
      </c>
      <c r="I92" s="399" t="s">
        <v>397</v>
      </c>
      <c r="J92" s="400"/>
    </row>
    <row r="93" spans="2:10" ht="18" customHeight="1" x14ac:dyDescent="0.25">
      <c r="B93" s="811"/>
      <c r="C93" s="66"/>
      <c r="D93" s="9" t="s">
        <v>166</v>
      </c>
      <c r="E93" s="10" t="s">
        <v>126</v>
      </c>
      <c r="F93" s="11">
        <f>F90+F91+F92</f>
        <v>0</v>
      </c>
      <c r="G93" s="11">
        <f>G90+G91+G92</f>
        <v>0</v>
      </c>
      <c r="H93" s="11">
        <f>F93-G93</f>
        <v>0</v>
      </c>
    </row>
    <row r="94" spans="2:10" ht="15" customHeight="1" thickBot="1" x14ac:dyDescent="0.3">
      <c r="B94" s="811"/>
      <c r="D94" s="58" t="s">
        <v>167</v>
      </c>
      <c r="E94" s="61" t="s">
        <v>128</v>
      </c>
      <c r="F94" s="6" t="s">
        <v>128</v>
      </c>
      <c r="G94" s="6" t="s">
        <v>128</v>
      </c>
      <c r="H94" s="6" t="s">
        <v>128</v>
      </c>
    </row>
    <row r="95" spans="2:10" ht="15" customHeight="1" x14ac:dyDescent="0.25">
      <c r="B95" s="811"/>
      <c r="D95" s="150" t="s">
        <v>168</v>
      </c>
      <c r="E95" s="148" t="s">
        <v>130</v>
      </c>
      <c r="F95" s="149">
        <v>0</v>
      </c>
      <c r="G95" s="149">
        <v>0</v>
      </c>
      <c r="H95" s="401">
        <f t="shared" ref="H95:H112" si="4">F95-G95</f>
        <v>0</v>
      </c>
      <c r="I95" s="397" t="s">
        <v>397</v>
      </c>
      <c r="J95" s="398"/>
    </row>
    <row r="96" spans="2:10" ht="15" customHeight="1" x14ac:dyDescent="0.25">
      <c r="B96" s="811"/>
      <c r="D96" s="150" t="s">
        <v>169</v>
      </c>
      <c r="E96" s="148" t="s">
        <v>130</v>
      </c>
      <c r="F96" s="149">
        <v>0</v>
      </c>
      <c r="G96" s="149">
        <v>0</v>
      </c>
      <c r="H96" s="401">
        <f t="shared" si="4"/>
        <v>0</v>
      </c>
      <c r="I96" s="399" t="s">
        <v>397</v>
      </c>
      <c r="J96" s="400"/>
    </row>
    <row r="97" spans="2:10" ht="15" customHeight="1" x14ac:dyDescent="0.25">
      <c r="B97" s="811"/>
      <c r="D97" s="150" t="s">
        <v>170</v>
      </c>
      <c r="E97" s="148" t="s">
        <v>130</v>
      </c>
      <c r="F97" s="149">
        <v>0</v>
      </c>
      <c r="G97" s="149">
        <v>0</v>
      </c>
      <c r="H97" s="401">
        <f t="shared" ref="H97:H104" si="5">F97-G97</f>
        <v>0</v>
      </c>
      <c r="I97" s="399" t="s">
        <v>397</v>
      </c>
      <c r="J97" s="400"/>
    </row>
    <row r="98" spans="2:10" ht="15" customHeight="1" x14ac:dyDescent="0.25">
      <c r="B98" s="811"/>
      <c r="D98" s="150" t="s">
        <v>171</v>
      </c>
      <c r="E98" s="148" t="s">
        <v>130</v>
      </c>
      <c r="F98" s="149">
        <v>0</v>
      </c>
      <c r="G98" s="149">
        <v>0</v>
      </c>
      <c r="H98" s="401">
        <f t="shared" si="5"/>
        <v>0</v>
      </c>
      <c r="I98" s="399" t="s">
        <v>397</v>
      </c>
      <c r="J98" s="400"/>
    </row>
    <row r="99" spans="2:10" ht="15" customHeight="1" x14ac:dyDescent="0.25">
      <c r="B99" s="811"/>
      <c r="D99" s="150" t="s">
        <v>172</v>
      </c>
      <c r="E99" s="148" t="s">
        <v>130</v>
      </c>
      <c r="F99" s="149">
        <v>0</v>
      </c>
      <c r="G99" s="149">
        <v>0</v>
      </c>
      <c r="H99" s="401">
        <f t="shared" si="5"/>
        <v>0</v>
      </c>
      <c r="I99" s="399" t="s">
        <v>397</v>
      </c>
      <c r="J99" s="400"/>
    </row>
    <row r="100" spans="2:10" ht="15" customHeight="1" x14ac:dyDescent="0.25">
      <c r="B100" s="811"/>
      <c r="D100" s="150" t="s">
        <v>173</v>
      </c>
      <c r="E100" s="148" t="s">
        <v>130</v>
      </c>
      <c r="F100" s="149">
        <v>0</v>
      </c>
      <c r="G100" s="149">
        <v>0</v>
      </c>
      <c r="H100" s="401">
        <f t="shared" si="5"/>
        <v>0</v>
      </c>
      <c r="I100" s="399" t="s">
        <v>397</v>
      </c>
      <c r="J100" s="400"/>
    </row>
    <row r="101" spans="2:10" ht="15" customHeight="1" x14ac:dyDescent="0.25">
      <c r="B101" s="811"/>
      <c r="D101" s="150" t="s">
        <v>174</v>
      </c>
      <c r="E101" s="148" t="s">
        <v>130</v>
      </c>
      <c r="F101" s="149">
        <v>0</v>
      </c>
      <c r="G101" s="149">
        <v>0</v>
      </c>
      <c r="H101" s="401">
        <f t="shared" si="5"/>
        <v>0</v>
      </c>
      <c r="I101" s="399" t="s">
        <v>397</v>
      </c>
      <c r="J101" s="400"/>
    </row>
    <row r="102" spans="2:10" ht="15" customHeight="1" x14ac:dyDescent="0.25">
      <c r="B102" s="811"/>
      <c r="D102" s="150" t="s">
        <v>175</v>
      </c>
      <c r="E102" s="148" t="s">
        <v>130</v>
      </c>
      <c r="F102" s="149">
        <v>0</v>
      </c>
      <c r="G102" s="149">
        <v>0</v>
      </c>
      <c r="H102" s="401">
        <f t="shared" si="5"/>
        <v>0</v>
      </c>
      <c r="I102" s="399" t="s">
        <v>397</v>
      </c>
      <c r="J102" s="400"/>
    </row>
    <row r="103" spans="2:10" ht="15" customHeight="1" x14ac:dyDescent="0.25">
      <c r="B103" s="811"/>
      <c r="D103" s="150" t="s">
        <v>176</v>
      </c>
      <c r="E103" s="148" t="s">
        <v>130</v>
      </c>
      <c r="F103" s="149">
        <v>0</v>
      </c>
      <c r="G103" s="149">
        <v>0</v>
      </c>
      <c r="H103" s="401">
        <f t="shared" si="5"/>
        <v>0</v>
      </c>
      <c r="I103" s="399" t="s">
        <v>397</v>
      </c>
      <c r="J103" s="400"/>
    </row>
    <row r="104" spans="2:10" ht="15" customHeight="1" x14ac:dyDescent="0.25">
      <c r="B104" s="811"/>
      <c r="D104" s="150" t="s">
        <v>398</v>
      </c>
      <c r="E104" s="148" t="s">
        <v>130</v>
      </c>
      <c r="F104" s="149">
        <v>0</v>
      </c>
      <c r="G104" s="149">
        <v>0</v>
      </c>
      <c r="H104" s="401">
        <f t="shared" si="5"/>
        <v>0</v>
      </c>
      <c r="I104" s="399" t="s">
        <v>397</v>
      </c>
      <c r="J104" s="400"/>
    </row>
    <row r="105" spans="2:10" ht="15" customHeight="1" x14ac:dyDescent="0.25">
      <c r="B105" s="811"/>
      <c r="D105" s="150" t="s">
        <v>419</v>
      </c>
      <c r="E105" s="148" t="s">
        <v>130</v>
      </c>
      <c r="F105" s="149">
        <v>0</v>
      </c>
      <c r="G105" s="149">
        <v>0</v>
      </c>
      <c r="H105" s="401">
        <f t="shared" si="4"/>
        <v>0</v>
      </c>
      <c r="I105" s="399" t="s">
        <v>397</v>
      </c>
      <c r="J105" s="400"/>
    </row>
    <row r="106" spans="2:10" ht="15" customHeight="1" x14ac:dyDescent="0.25">
      <c r="B106" s="811"/>
      <c r="D106" s="150" t="s">
        <v>420</v>
      </c>
      <c r="E106" s="148" t="s">
        <v>130</v>
      </c>
      <c r="F106" s="149">
        <v>0</v>
      </c>
      <c r="G106" s="149">
        <v>0</v>
      </c>
      <c r="H106" s="401">
        <f t="shared" si="4"/>
        <v>0</v>
      </c>
      <c r="I106" s="399" t="s">
        <v>397</v>
      </c>
      <c r="J106" s="400"/>
    </row>
    <row r="107" spans="2:10" ht="15" customHeight="1" x14ac:dyDescent="0.25">
      <c r="B107" s="811"/>
      <c r="D107" s="150" t="s">
        <v>421</v>
      </c>
      <c r="E107" s="148" t="s">
        <v>130</v>
      </c>
      <c r="F107" s="149">
        <v>0</v>
      </c>
      <c r="G107" s="149">
        <v>0</v>
      </c>
      <c r="H107" s="401">
        <f t="shared" si="4"/>
        <v>0</v>
      </c>
      <c r="I107" s="399" t="s">
        <v>397</v>
      </c>
      <c r="J107" s="400"/>
    </row>
    <row r="108" spans="2:10" ht="15" customHeight="1" x14ac:dyDescent="0.25">
      <c r="B108" s="811"/>
      <c r="D108" s="150" t="s">
        <v>422</v>
      </c>
      <c r="E108" s="148" t="s">
        <v>130</v>
      </c>
      <c r="F108" s="149">
        <v>0</v>
      </c>
      <c r="G108" s="149">
        <v>0</v>
      </c>
      <c r="H108" s="401">
        <f t="shared" si="4"/>
        <v>0</v>
      </c>
      <c r="I108" s="399" t="s">
        <v>397</v>
      </c>
      <c r="J108" s="400"/>
    </row>
    <row r="109" spans="2:10" ht="15" customHeight="1" x14ac:dyDescent="0.25">
      <c r="B109" s="811"/>
      <c r="D109" s="150" t="s">
        <v>423</v>
      </c>
      <c r="E109" s="148" t="s">
        <v>130</v>
      </c>
      <c r="F109" s="149">
        <v>0</v>
      </c>
      <c r="G109" s="149">
        <v>0</v>
      </c>
      <c r="H109" s="401">
        <f t="shared" si="4"/>
        <v>0</v>
      </c>
      <c r="I109" s="399" t="s">
        <v>397</v>
      </c>
      <c r="J109" s="400"/>
    </row>
    <row r="110" spans="2:10" ht="15" customHeight="1" x14ac:dyDescent="0.25">
      <c r="B110" s="811"/>
      <c r="D110" s="150" t="s">
        <v>424</v>
      </c>
      <c r="E110" s="148" t="s">
        <v>130</v>
      </c>
      <c r="F110" s="149">
        <v>0</v>
      </c>
      <c r="G110" s="149">
        <v>0</v>
      </c>
      <c r="H110" s="401">
        <f t="shared" si="4"/>
        <v>0</v>
      </c>
      <c r="I110" s="399" t="s">
        <v>397</v>
      </c>
      <c r="J110" s="400"/>
    </row>
    <row r="111" spans="2:10" ht="15" customHeight="1" thickBot="1" x14ac:dyDescent="0.3">
      <c r="B111" s="811"/>
      <c r="D111" s="150" t="s">
        <v>425</v>
      </c>
      <c r="E111" s="148" t="s">
        <v>130</v>
      </c>
      <c r="F111" s="149">
        <v>0</v>
      </c>
      <c r="G111" s="149">
        <v>0</v>
      </c>
      <c r="H111" s="401">
        <f t="shared" si="4"/>
        <v>0</v>
      </c>
      <c r="I111" s="402" t="s">
        <v>397</v>
      </c>
      <c r="J111" s="403"/>
    </row>
    <row r="112" spans="2:10" ht="15" customHeight="1" x14ac:dyDescent="0.25">
      <c r="B112" s="811"/>
      <c r="D112" s="18"/>
      <c r="E112" s="16" t="s">
        <v>139</v>
      </c>
      <c r="F112" s="17">
        <f>SUM(F95:F110)</f>
        <v>0</v>
      </c>
      <c r="G112" s="17">
        <f>SUM(G95:G111)</f>
        <v>0</v>
      </c>
      <c r="H112" s="73">
        <f t="shared" si="4"/>
        <v>0</v>
      </c>
    </row>
    <row r="113" spans="2:10" ht="15.75" customHeight="1" thickBot="1" x14ac:dyDescent="0.3">
      <c r="B113" s="811"/>
      <c r="D113" s="69"/>
      <c r="E113" s="69"/>
      <c r="F113" s="7"/>
      <c r="G113" s="7"/>
      <c r="H113" s="7"/>
    </row>
    <row r="114" spans="2:10" ht="15.75" customHeight="1" thickBot="1" x14ac:dyDescent="0.3">
      <c r="B114" s="811"/>
      <c r="D114" s="804" t="s">
        <v>177</v>
      </c>
      <c r="E114" s="805"/>
      <c r="F114" s="14">
        <f>F93+F112</f>
        <v>0</v>
      </c>
      <c r="G114" s="14">
        <f>G93+G112</f>
        <v>0</v>
      </c>
      <c r="H114" s="14">
        <f>H93+H112</f>
        <v>0</v>
      </c>
    </row>
    <row r="115" spans="2:10" ht="15.75" thickBot="1" x14ac:dyDescent="0.3">
      <c r="B115" s="811"/>
    </row>
    <row r="116" spans="2:10" ht="30" x14ac:dyDescent="0.25">
      <c r="B116" s="811"/>
      <c r="D116" s="834" t="s">
        <v>178</v>
      </c>
      <c r="E116" s="835"/>
      <c r="F116" s="80" t="s">
        <v>179</v>
      </c>
      <c r="G116" s="80" t="s">
        <v>180</v>
      </c>
      <c r="H116" s="80" t="s">
        <v>181</v>
      </c>
    </row>
    <row r="117" spans="2:10" ht="16.5" thickBot="1" x14ac:dyDescent="0.3">
      <c r="B117" s="811"/>
      <c r="D117" s="836"/>
      <c r="E117" s="837"/>
      <c r="F117" s="78">
        <f>F114+F84</f>
        <v>0</v>
      </c>
      <c r="G117" s="78">
        <f>G114+G84</f>
        <v>0</v>
      </c>
      <c r="H117" s="78">
        <f>H114+H84</f>
        <v>0</v>
      </c>
    </row>
    <row r="118" spans="2:10" ht="15.75" thickBot="1" x14ac:dyDescent="0.3">
      <c r="B118" s="811"/>
    </row>
    <row r="119" spans="2:10" ht="15.75" thickBot="1" x14ac:dyDescent="0.3">
      <c r="B119" s="811"/>
      <c r="D119" s="1"/>
      <c r="E119" s="1"/>
      <c r="F119" s="62" t="s">
        <v>60</v>
      </c>
      <c r="G119" s="63" t="s">
        <v>58</v>
      </c>
      <c r="H119" s="63" t="s">
        <v>182</v>
      </c>
    </row>
    <row r="120" spans="2:10" ht="36.75" customHeight="1" thickBot="1" x14ac:dyDescent="0.3">
      <c r="B120" s="811"/>
      <c r="D120" s="826" t="s">
        <v>141</v>
      </c>
      <c r="E120" s="827"/>
      <c r="F120" s="64">
        <f>G120+H120</f>
        <v>1855921</v>
      </c>
      <c r="G120" s="64">
        <f>VLOOKUP(G6,'dati scheda tecnica'!A4:R41,12,FALSE)</f>
        <v>1855921</v>
      </c>
      <c r="H120" s="64">
        <f>VLOOKUP(G6,'dati scheda tecnica'!A4:R41,13,FALSE)</f>
        <v>0</v>
      </c>
    </row>
    <row r="121" spans="2:10" ht="15.75" thickBot="1" x14ac:dyDescent="0.3">
      <c r="B121" s="811"/>
      <c r="D121" s="76"/>
      <c r="E121" s="76"/>
      <c r="F121" s="69"/>
      <c r="G121" s="69"/>
      <c r="H121" s="76"/>
    </row>
    <row r="122" spans="2:10" ht="15" customHeight="1" x14ac:dyDescent="0.25">
      <c r="B122" s="811"/>
      <c r="D122" s="816" t="s">
        <v>57</v>
      </c>
      <c r="E122" s="817"/>
      <c r="F122" s="287" t="s">
        <v>62</v>
      </c>
      <c r="G122" s="53" t="s">
        <v>61</v>
      </c>
      <c r="H122" s="81" t="s">
        <v>62</v>
      </c>
    </row>
    <row r="123" spans="2:10" ht="15.75" thickBot="1" x14ac:dyDescent="0.3">
      <c r="B123" s="811"/>
      <c r="D123" s="818"/>
      <c r="E123" s="819"/>
      <c r="F123" s="288">
        <f>ABS(F120-F117)</f>
        <v>1855921</v>
      </c>
      <c r="G123" s="70">
        <f>ABS(G120-G117)</f>
        <v>1855921</v>
      </c>
      <c r="H123" s="70">
        <f>ABS(H120-H117)</f>
        <v>0</v>
      </c>
    </row>
    <row r="124" spans="2:10" ht="15.75" thickBot="1" x14ac:dyDescent="0.3">
      <c r="B124" s="811"/>
      <c r="D124" s="290"/>
      <c r="E124" s="66"/>
      <c r="F124" s="289"/>
      <c r="G124" s="77"/>
      <c r="H124" s="77"/>
    </row>
    <row r="125" spans="2:10" x14ac:dyDescent="0.25">
      <c r="B125" s="811"/>
      <c r="D125" s="820" t="s">
        <v>6</v>
      </c>
      <c r="E125" s="821"/>
      <c r="F125" s="821"/>
      <c r="G125" s="821"/>
      <c r="H125" s="822"/>
      <c r="I125" s="291"/>
      <c r="J125" s="291"/>
    </row>
    <row r="126" spans="2:10" ht="15.75" thickBot="1" x14ac:dyDescent="0.3">
      <c r="B126" s="812"/>
      <c r="D126" s="823"/>
      <c r="E126" s="824"/>
      <c r="F126" s="824"/>
      <c r="G126" s="824"/>
      <c r="H126" s="825"/>
    </row>
    <row r="129" spans="9:13" ht="76.5" customHeight="1" x14ac:dyDescent="0.25">
      <c r="I129" s="275"/>
      <c r="J129" s="275"/>
      <c r="K129" s="275"/>
      <c r="L129" s="275"/>
      <c r="M129" s="275"/>
    </row>
  </sheetData>
  <sheetProtection algorithmName="SHA-512" hashValue="VvYDhBgmGNwfuYlKPYPWdfH4nQa5rDZZDJyIakylBJH+Zvy6nkoYKVfYuM+NN7w4BntF0O04I9w/dGH12dWJDg==" saltValue="e3R72QtLv9enVYsGGyvx5w==" spinCount="100000" sheet="1" objects="1" scenarios="1"/>
  <mergeCells count="33">
    <mergeCell ref="F88:F89"/>
    <mergeCell ref="G86:H86"/>
    <mergeCell ref="D116:E117"/>
    <mergeCell ref="D46:E47"/>
    <mergeCell ref="D49:H50"/>
    <mergeCell ref="F54:F55"/>
    <mergeCell ref="H54:H55"/>
    <mergeCell ref="G54:G55"/>
    <mergeCell ref="D40:E40"/>
    <mergeCell ref="G6:H6"/>
    <mergeCell ref="G8:H8"/>
    <mergeCell ref="B52:B126"/>
    <mergeCell ref="B12:B50"/>
    <mergeCell ref="D122:E123"/>
    <mergeCell ref="D125:H126"/>
    <mergeCell ref="D44:E44"/>
    <mergeCell ref="D84:E84"/>
    <mergeCell ref="D120:E120"/>
    <mergeCell ref="G52:H52"/>
    <mergeCell ref="D12:E12"/>
    <mergeCell ref="G12:H12"/>
    <mergeCell ref="D114:E114"/>
    <mergeCell ref="H88:H89"/>
    <mergeCell ref="G88:G89"/>
    <mergeCell ref="A2:H2"/>
    <mergeCell ref="C8:E8"/>
    <mergeCell ref="C6:E6"/>
    <mergeCell ref="G10:H10"/>
    <mergeCell ref="H14:H15"/>
    <mergeCell ref="G14:G15"/>
    <mergeCell ref="F14:F15"/>
    <mergeCell ref="C10:F10"/>
    <mergeCell ref="A4:H4"/>
  </mergeCells>
  <phoneticPr fontId="44" type="noConversion"/>
  <dataValidations disablePrompts="1" count="2">
    <dataValidation allowBlank="1" showInputMessage="1" showErrorMessage="1" prompt="Scegliere il comune beneficiario dal menù a tendina_x000a_" sqref="I6 K6" xr:uid="{00000000-0002-0000-0100-000000000000}"/>
    <dataValidation allowBlank="1" showErrorMessage="1" prompt="Scegliere il comune beneficiario dal menù a tendina_x000a_" sqref="J6" xr:uid="{00000000-0002-0000-0100-000001000000}"/>
  </dataValidations>
  <pageMargins left="0.7" right="0.7" top="0.75" bottom="0.75" header="0.3" footer="0.3"/>
  <pageSetup paperSize="8" fitToHeight="0"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Scegliere il comune beneficiario dal menù a tendina_x000a_" xr:uid="{00000000-0002-0000-0100-000002000000}">
          <x14:formula1>
            <xm:f>'DATI EROGAZIONI'!$A$2:$A$39</xm:f>
          </x14:formula1>
          <xm:sqref>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pageSetUpPr fitToPage="1"/>
  </sheetPr>
  <dimension ref="A1:BT49"/>
  <sheetViews>
    <sheetView zoomScale="82" zoomScaleNormal="82" workbookViewId="0">
      <selection activeCell="B1" sqref="B1:R35"/>
    </sheetView>
  </sheetViews>
  <sheetFormatPr defaultColWidth="8.7109375" defaultRowHeight="15" x14ac:dyDescent="0.25"/>
  <cols>
    <col min="1" max="1" width="3.140625" style="469" customWidth="1"/>
    <col min="2" max="2" width="18.5703125" style="471" bestFit="1" customWidth="1"/>
    <col min="3" max="3" width="16.85546875" style="471" bestFit="1" customWidth="1"/>
    <col min="4" max="4" width="16.85546875" style="472" bestFit="1" customWidth="1"/>
    <col min="5" max="6" width="16.85546875" style="473" bestFit="1" customWidth="1"/>
    <col min="7" max="7" width="16.85546875" style="69" bestFit="1" customWidth="1"/>
    <col min="8" max="8" width="4.28515625" style="69" customWidth="1"/>
    <col min="9" max="9" width="27.42578125" style="69" customWidth="1"/>
    <col min="10" max="10" width="19" style="469" customWidth="1"/>
    <col min="11" max="11" width="21.140625" style="469" customWidth="1"/>
    <col min="12" max="12" width="21.42578125" style="69" customWidth="1"/>
    <col min="13" max="15" width="21.5703125" style="69" customWidth="1"/>
    <col min="16" max="17" width="11.140625" style="69" customWidth="1"/>
    <col min="18" max="21" width="9.140625" style="69" customWidth="1"/>
    <col min="22" max="22" width="10.5703125" style="69" customWidth="1"/>
    <col min="23" max="923" width="9.140625" style="69" customWidth="1"/>
    <col min="924" max="16384" width="8.7109375" style="69"/>
  </cols>
  <sheetData>
    <row r="1" spans="1:72" x14ac:dyDescent="0.25">
      <c r="A1" s="419"/>
      <c r="B1" s="420"/>
      <c r="C1" s="421"/>
      <c r="D1" s="422"/>
      <c r="E1" s="423"/>
      <c r="F1" s="423"/>
      <c r="G1" s="289"/>
      <c r="H1" s="289"/>
      <c r="I1" s="289"/>
      <c r="J1" s="424"/>
      <c r="K1" s="424"/>
      <c r="L1" s="289"/>
      <c r="M1" s="289"/>
      <c r="N1" s="289"/>
      <c r="O1" s="289"/>
      <c r="P1" s="289"/>
      <c r="Q1" s="289"/>
      <c r="R1" s="425"/>
    </row>
    <row r="2" spans="1:72" ht="20.45" customHeight="1" x14ac:dyDescent="0.25">
      <c r="A2" s="418"/>
      <c r="B2" s="849" t="s">
        <v>0</v>
      </c>
      <c r="C2" s="850"/>
      <c r="D2" s="850"/>
      <c r="E2" s="850"/>
      <c r="F2" s="850"/>
      <c r="G2" s="850"/>
      <c r="H2" s="850"/>
      <c r="I2" s="850"/>
      <c r="J2" s="850"/>
      <c r="K2" s="850"/>
      <c r="L2" s="850"/>
      <c r="M2" s="850"/>
      <c r="N2" s="850"/>
      <c r="O2" s="850"/>
      <c r="P2" s="850"/>
      <c r="Q2" s="850"/>
      <c r="R2" s="851"/>
    </row>
    <row r="3" spans="1:72" ht="23.25" thickBot="1" x14ac:dyDescent="0.3">
      <c r="A3" s="426"/>
      <c r="B3" s="426"/>
      <c r="C3" s="427"/>
      <c r="D3" s="427"/>
      <c r="E3" s="427"/>
      <c r="F3" s="427"/>
      <c r="G3" s="427"/>
      <c r="H3" s="427"/>
      <c r="I3" s="427"/>
      <c r="J3" s="427"/>
      <c r="K3" s="427"/>
      <c r="R3" s="428"/>
    </row>
    <row r="4" spans="1:72" ht="18.75" thickBot="1" x14ac:dyDescent="0.3">
      <c r="A4" s="418"/>
      <c r="B4" s="846" t="s">
        <v>525</v>
      </c>
      <c r="C4" s="847"/>
      <c r="D4" s="847"/>
      <c r="E4" s="847"/>
      <c r="F4" s="847"/>
      <c r="G4" s="847"/>
      <c r="H4" s="847"/>
      <c r="I4" s="847"/>
      <c r="J4" s="847"/>
      <c r="K4" s="847"/>
      <c r="L4" s="847"/>
      <c r="M4" s="847"/>
      <c r="N4" s="847"/>
      <c r="O4" s="847"/>
      <c r="P4" s="847"/>
      <c r="Q4" s="847"/>
      <c r="R4" s="848"/>
    </row>
    <row r="5" spans="1:72" ht="21" customHeight="1" thickBot="1" x14ac:dyDescent="0.3">
      <c r="A5" s="418"/>
      <c r="B5" s="359"/>
      <c r="C5" s="24"/>
      <c r="D5" s="24"/>
      <c r="E5" s="24"/>
      <c r="F5" s="24"/>
      <c r="G5" s="24"/>
      <c r="H5" s="24"/>
      <c r="I5" s="24"/>
      <c r="J5" s="24"/>
      <c r="K5" s="25"/>
      <c r="R5" s="428"/>
    </row>
    <row r="6" spans="1:72" ht="21" customHeight="1" thickBot="1" x14ac:dyDescent="0.4">
      <c r="A6" s="418"/>
      <c r="B6" s="852" t="s">
        <v>183</v>
      </c>
      <c r="C6" s="853"/>
      <c r="D6" s="853"/>
      <c r="E6" s="853"/>
      <c r="F6" s="854"/>
      <c r="G6" s="367" t="s">
        <v>427</v>
      </c>
      <c r="H6" s="24"/>
      <c r="I6" s="855" t="s">
        <v>184</v>
      </c>
      <c r="J6" s="856"/>
      <c r="K6" s="351"/>
      <c r="L6" s="383" t="s">
        <v>185</v>
      </c>
      <c r="M6" s="843"/>
      <c r="N6" s="844"/>
      <c r="O6" s="844"/>
      <c r="P6" s="844"/>
      <c r="Q6" s="844"/>
      <c r="R6" s="845"/>
    </row>
    <row r="7" spans="1:72" ht="21" customHeight="1" thickBot="1" x14ac:dyDescent="0.3">
      <c r="A7" s="418"/>
      <c r="B7" s="359"/>
      <c r="C7" s="24"/>
      <c r="D7" s="24"/>
      <c r="E7" s="24"/>
      <c r="F7" s="24"/>
      <c r="G7" s="24"/>
      <c r="H7" s="24"/>
      <c r="I7" s="24"/>
      <c r="J7" s="24"/>
      <c r="K7" s="25"/>
      <c r="R7" s="428"/>
    </row>
    <row r="8" spans="1:72" ht="29.25" customHeight="1" thickBot="1" x14ac:dyDescent="0.35">
      <c r="A8" s="429"/>
      <c r="B8" s="858" t="s">
        <v>2</v>
      </c>
      <c r="C8" s="859"/>
      <c r="D8" s="866" t="s">
        <v>186</v>
      </c>
      <c r="E8" s="867"/>
      <c r="F8" s="867"/>
      <c r="G8" s="868"/>
      <c r="H8" s="430"/>
      <c r="I8" s="858" t="s">
        <v>4</v>
      </c>
      <c r="J8" s="859"/>
      <c r="K8" s="840"/>
      <c r="L8" s="841"/>
      <c r="M8" s="841"/>
      <c r="N8" s="841"/>
      <c r="O8" s="841"/>
      <c r="P8" s="841"/>
      <c r="Q8" s="841"/>
      <c r="R8" s="842"/>
    </row>
    <row r="9" spans="1:72" ht="21.6" customHeight="1" thickBot="1" x14ac:dyDescent="0.3">
      <c r="A9" s="154"/>
      <c r="B9" s="154"/>
      <c r="C9" s="74"/>
      <c r="D9" s="431"/>
      <c r="E9" s="431"/>
      <c r="F9" s="431"/>
      <c r="G9" s="431"/>
      <c r="H9" s="431"/>
      <c r="I9" s="431"/>
      <c r="J9" s="432"/>
      <c r="K9" s="433"/>
      <c r="R9" s="428"/>
    </row>
    <row r="10" spans="1:72" s="435" customFormat="1" ht="18.75" thickBot="1" x14ac:dyDescent="0.3">
      <c r="A10" s="434"/>
      <c r="B10" s="75" t="s">
        <v>5</v>
      </c>
      <c r="C10" s="65"/>
      <c r="D10" s="895" t="str">
        <f>VLOOKUP(D8,'DATI EROGAZIONI'!A1:J39,9,FALSE)</f>
        <v>I30J21000000008</v>
      </c>
      <c r="E10" s="896"/>
      <c r="F10" s="896"/>
      <c r="G10" s="896"/>
      <c r="H10" s="896"/>
      <c r="I10" s="896"/>
      <c r="J10" s="896"/>
      <c r="K10" s="896"/>
      <c r="L10" s="896"/>
      <c r="M10" s="896"/>
      <c r="N10" s="896"/>
      <c r="O10" s="896"/>
      <c r="P10" s="896"/>
      <c r="Q10" s="896"/>
      <c r="R10" s="897"/>
    </row>
    <row r="11" spans="1:72" s="435" customFormat="1" ht="18.75" customHeight="1" thickBot="1" x14ac:dyDescent="0.3">
      <c r="A11" s="426"/>
      <c r="B11" s="436"/>
      <c r="C11" s="132"/>
      <c r="D11" s="39"/>
      <c r="E11" s="427"/>
      <c r="F11" s="427"/>
      <c r="G11" s="437"/>
      <c r="H11" s="437"/>
      <c r="I11" s="437"/>
      <c r="J11" s="438"/>
      <c r="K11" s="438"/>
      <c r="R11" s="439"/>
    </row>
    <row r="12" spans="1:72" s="441" customFormat="1" ht="39.75" customHeight="1" x14ac:dyDescent="0.25">
      <c r="A12" s="440"/>
      <c r="B12" s="740" t="s">
        <v>187</v>
      </c>
      <c r="C12" s="741"/>
      <c r="D12" s="741"/>
      <c r="E12" s="741"/>
      <c r="F12" s="741"/>
      <c r="G12" s="742"/>
      <c r="H12" s="435"/>
      <c r="I12" s="869" t="s">
        <v>64</v>
      </c>
      <c r="J12" s="870"/>
      <c r="K12" s="870"/>
      <c r="L12" s="870"/>
      <c r="M12" s="870"/>
      <c r="N12" s="870"/>
      <c r="O12" s="870"/>
      <c r="P12" s="870"/>
      <c r="Q12" s="870"/>
      <c r="R12" s="871"/>
      <c r="S12" s="435"/>
      <c r="T12" s="435"/>
      <c r="U12" s="435"/>
      <c r="V12" s="435"/>
      <c r="W12" s="435"/>
      <c r="X12" s="435"/>
      <c r="Y12" s="435"/>
      <c r="Z12" s="435"/>
      <c r="AA12" s="435"/>
      <c r="AB12" s="435"/>
      <c r="AC12" s="435"/>
      <c r="AD12" s="435"/>
      <c r="AE12" s="435"/>
      <c r="AF12" s="435"/>
      <c r="AG12" s="435"/>
      <c r="AH12" s="435"/>
      <c r="AI12" s="435"/>
      <c r="AJ12" s="435"/>
      <c r="AK12" s="435"/>
      <c r="AL12" s="435"/>
      <c r="AM12" s="435"/>
      <c r="AN12" s="435"/>
      <c r="AO12" s="435"/>
      <c r="AP12" s="435"/>
      <c r="AQ12" s="435"/>
      <c r="AR12" s="435"/>
      <c r="AS12" s="435"/>
      <c r="AT12" s="435"/>
      <c r="AU12" s="435"/>
      <c r="AV12" s="435"/>
      <c r="AW12" s="435"/>
      <c r="AX12" s="435"/>
      <c r="AY12" s="435"/>
      <c r="AZ12" s="435"/>
      <c r="BA12" s="435"/>
      <c r="BB12" s="435"/>
      <c r="BC12" s="435"/>
      <c r="BD12" s="435"/>
      <c r="BE12" s="435"/>
      <c r="BF12" s="435"/>
      <c r="BG12" s="435"/>
      <c r="BH12" s="435"/>
      <c r="BI12" s="435"/>
      <c r="BJ12" s="435"/>
      <c r="BK12" s="435"/>
      <c r="BL12" s="435"/>
      <c r="BM12" s="435"/>
      <c r="BN12" s="435"/>
      <c r="BO12" s="435"/>
      <c r="BP12" s="435"/>
      <c r="BQ12" s="435"/>
      <c r="BR12" s="435"/>
      <c r="BS12" s="435"/>
      <c r="BT12" s="435"/>
    </row>
    <row r="13" spans="1:72" s="441" customFormat="1" ht="18" x14ac:dyDescent="0.25">
      <c r="A13" s="440"/>
      <c r="B13" s="883"/>
      <c r="C13" s="884"/>
      <c r="D13" s="884"/>
      <c r="E13" s="884"/>
      <c r="F13" s="884"/>
      <c r="G13" s="885"/>
      <c r="H13" s="435"/>
      <c r="I13" s="872"/>
      <c r="J13" s="873"/>
      <c r="K13" s="873"/>
      <c r="L13" s="873"/>
      <c r="M13" s="873"/>
      <c r="N13" s="873"/>
      <c r="O13" s="873"/>
      <c r="P13" s="873"/>
      <c r="Q13" s="873"/>
      <c r="R13" s="874"/>
      <c r="S13" s="435"/>
      <c r="T13" s="435"/>
      <c r="U13" s="435"/>
      <c r="V13" s="435"/>
      <c r="W13" s="435"/>
      <c r="X13" s="435"/>
      <c r="Y13" s="435"/>
      <c r="Z13" s="435"/>
      <c r="AA13" s="435"/>
      <c r="AB13" s="435"/>
      <c r="AC13" s="435"/>
      <c r="AD13" s="435"/>
      <c r="AE13" s="435"/>
      <c r="AF13" s="435"/>
      <c r="AG13" s="435"/>
      <c r="AH13" s="435"/>
      <c r="AI13" s="435"/>
      <c r="AJ13" s="435"/>
      <c r="AK13" s="435"/>
      <c r="AL13" s="435"/>
      <c r="AM13" s="435"/>
      <c r="AN13" s="435"/>
      <c r="AO13" s="435"/>
      <c r="AP13" s="435"/>
      <c r="AQ13" s="435"/>
      <c r="AR13" s="435"/>
      <c r="AS13" s="435"/>
      <c r="AT13" s="435"/>
      <c r="AU13" s="435"/>
      <c r="AV13" s="435"/>
      <c r="AW13" s="435"/>
      <c r="AX13" s="435"/>
      <c r="AY13" s="435"/>
      <c r="AZ13" s="435"/>
      <c r="BA13" s="435"/>
      <c r="BB13" s="435"/>
      <c r="BC13" s="435"/>
      <c r="BD13" s="435"/>
      <c r="BE13" s="435"/>
      <c r="BF13" s="435"/>
      <c r="BG13" s="435"/>
      <c r="BH13" s="435"/>
      <c r="BI13" s="435"/>
      <c r="BJ13" s="435"/>
      <c r="BK13" s="435"/>
      <c r="BL13" s="435"/>
      <c r="BM13" s="435"/>
      <c r="BN13" s="435"/>
      <c r="BO13" s="435"/>
      <c r="BP13" s="435"/>
      <c r="BQ13" s="435"/>
      <c r="BR13" s="435"/>
      <c r="BS13" s="435"/>
      <c r="BT13" s="435"/>
    </row>
    <row r="14" spans="1:72" s="441" customFormat="1" ht="18" x14ac:dyDescent="0.25">
      <c r="A14" s="440"/>
      <c r="B14" s="366">
        <v>2019</v>
      </c>
      <c r="C14" s="365">
        <v>2020</v>
      </c>
      <c r="D14" s="365">
        <v>2021</v>
      </c>
      <c r="E14" s="365">
        <v>2022</v>
      </c>
      <c r="F14" s="365">
        <v>2023</v>
      </c>
      <c r="G14" s="282" t="s">
        <v>28</v>
      </c>
      <c r="H14" s="435"/>
      <c r="I14" s="872"/>
      <c r="J14" s="873"/>
      <c r="K14" s="873"/>
      <c r="L14" s="873"/>
      <c r="M14" s="873"/>
      <c r="N14" s="873"/>
      <c r="O14" s="873"/>
      <c r="P14" s="873"/>
      <c r="Q14" s="873"/>
      <c r="R14" s="874"/>
      <c r="S14" s="435"/>
      <c r="T14" s="435"/>
      <c r="U14" s="435"/>
      <c r="V14" s="435"/>
      <c r="W14" s="435"/>
      <c r="X14" s="435"/>
      <c r="Y14" s="435"/>
      <c r="Z14" s="435"/>
      <c r="AA14" s="435"/>
      <c r="AB14" s="435"/>
      <c r="AC14" s="435"/>
      <c r="AD14" s="435"/>
      <c r="AE14" s="435"/>
      <c r="AF14" s="435"/>
      <c r="AG14" s="435"/>
      <c r="AH14" s="435"/>
      <c r="AI14" s="435"/>
      <c r="AJ14" s="435"/>
      <c r="AK14" s="435"/>
      <c r="AL14" s="435"/>
      <c r="AM14" s="435"/>
      <c r="AN14" s="435"/>
      <c r="AO14" s="435"/>
      <c r="AP14" s="435"/>
      <c r="AQ14" s="435"/>
      <c r="AR14" s="435"/>
      <c r="AS14" s="435"/>
      <c r="AT14" s="435"/>
      <c r="AU14" s="435"/>
      <c r="AV14" s="435"/>
      <c r="AW14" s="435"/>
      <c r="AX14" s="435"/>
      <c r="AY14" s="435"/>
      <c r="AZ14" s="435"/>
      <c r="BA14" s="435"/>
      <c r="BB14" s="435"/>
      <c r="BC14" s="435"/>
      <c r="BD14" s="435"/>
      <c r="BE14" s="435"/>
      <c r="BF14" s="435"/>
      <c r="BG14" s="435"/>
      <c r="BH14" s="435"/>
      <c r="BI14" s="435"/>
      <c r="BJ14" s="435"/>
      <c r="BK14" s="435"/>
      <c r="BL14" s="435"/>
      <c r="BM14" s="435"/>
      <c r="BN14" s="435"/>
      <c r="BO14" s="435"/>
      <c r="BP14" s="435"/>
      <c r="BQ14" s="435"/>
      <c r="BR14" s="435"/>
      <c r="BS14" s="435"/>
      <c r="BT14" s="435"/>
    </row>
    <row r="15" spans="1:72" ht="62.25" customHeight="1" x14ac:dyDescent="0.25">
      <c r="A15" s="429"/>
      <c r="B15" s="283" t="s">
        <v>28</v>
      </c>
      <c r="C15" s="284" t="s">
        <v>28</v>
      </c>
      <c r="D15" s="284" t="s">
        <v>28</v>
      </c>
      <c r="E15" s="284" t="s">
        <v>28</v>
      </c>
      <c r="F15" s="284" t="s">
        <v>28</v>
      </c>
      <c r="G15" s="285" t="s">
        <v>28</v>
      </c>
      <c r="I15" s="381" t="s">
        <v>188</v>
      </c>
      <c r="J15" s="379" t="s">
        <v>189</v>
      </c>
      <c r="K15" s="380" t="s">
        <v>190</v>
      </c>
      <c r="L15" s="377" t="s">
        <v>191</v>
      </c>
      <c r="M15" s="377" t="s">
        <v>192</v>
      </c>
      <c r="N15" s="377" t="s">
        <v>429</v>
      </c>
      <c r="O15" s="377" t="s">
        <v>430</v>
      </c>
      <c r="P15" s="377" t="s">
        <v>193</v>
      </c>
      <c r="Q15" s="377" t="s">
        <v>194</v>
      </c>
      <c r="R15" s="382" t="s">
        <v>195</v>
      </c>
    </row>
    <row r="16" spans="1:72" s="435" customFormat="1" ht="18.75" thickBot="1" x14ac:dyDescent="0.3">
      <c r="A16" s="442"/>
      <c r="B16" s="443">
        <f>VLOOKUP(D8,'DATI EROGAZIONI'!A2:H39,3, FALSE)</f>
        <v>1195044</v>
      </c>
      <c r="C16" s="444">
        <f>VLOOKUP(D8,'DATI EROGAZIONI'!A2:H39,4, FALSE)</f>
        <v>1502858</v>
      </c>
      <c r="D16" s="444">
        <f>VLOOKUP(D8,'DATI EROGAZIONI'!A1:H39,5,FALSE)</f>
        <v>1502858</v>
      </c>
      <c r="E16" s="444">
        <f>VLOOKUP(D8,'DATI EROGAZIONI'!A2:H39,6,FALSE)</f>
        <v>1502858</v>
      </c>
      <c r="F16" s="444">
        <f>VLOOKUP(D8,'DATI EROGAZIONI'!A2:H39,7,FALSE)</f>
        <v>1502860</v>
      </c>
      <c r="G16" s="445">
        <f>SUM(F16+E16+D16+C16+B16)</f>
        <v>7206478</v>
      </c>
      <c r="I16" s="384" t="s">
        <v>196</v>
      </c>
      <c r="J16" s="385">
        <f>VLOOKUP(D8,'dati scheda tecnica'!A4:R41,2,FALSE)</f>
        <v>0</v>
      </c>
      <c r="K16" s="385">
        <f>'1.Piano inv. forn'!T50</f>
        <v>0</v>
      </c>
      <c r="L16" s="446">
        <f>ABS(J16-K16)</f>
        <v>0</v>
      </c>
      <c r="M16" s="371">
        <f>'REND FORN_ metano'!O10</f>
        <v>0</v>
      </c>
      <c r="N16" s="371">
        <f>'REND FORN_ metano'!O12</f>
        <v>0</v>
      </c>
      <c r="O16" s="371">
        <f>'REND FORN_ metano'!O14</f>
        <v>0</v>
      </c>
      <c r="P16" s="544">
        <f>'1.Piano inv. forn'!L50</f>
        <v>0</v>
      </c>
      <c r="Q16" s="544">
        <f>'REND FORN_ metano'!T10</f>
        <v>0</v>
      </c>
      <c r="R16" s="545">
        <f>P16-Q16</f>
        <v>0</v>
      </c>
    </row>
    <row r="17" spans="1:18" s="435" customFormat="1" ht="18.75" customHeight="1" x14ac:dyDescent="0.25">
      <c r="A17" s="442"/>
      <c r="B17" s="447"/>
      <c r="C17" s="448"/>
      <c r="D17" s="448"/>
      <c r="E17" s="449"/>
      <c r="F17" s="449"/>
      <c r="G17" s="450"/>
      <c r="I17" s="386" t="s">
        <v>462</v>
      </c>
      <c r="J17" s="931">
        <f>VLOOKUP(D8,'dati scheda tecnica'!A4:O41,4,FALSE)</f>
        <v>5400000</v>
      </c>
      <c r="K17" s="385">
        <f>'1.Piano inv. forn'!T102</f>
        <v>0</v>
      </c>
      <c r="L17" s="933">
        <f>ABS(J17-K17-K18)</f>
        <v>5400000</v>
      </c>
      <c r="M17" s="371">
        <f>'REND_FORN_ ele'!O10</f>
        <v>0</v>
      </c>
      <c r="N17" s="371">
        <f>'REND_FORN_ ele'!O12</f>
        <v>0</v>
      </c>
      <c r="O17" s="371">
        <f>'REND_FORN_ ele'!O14</f>
        <v>0</v>
      </c>
      <c r="P17" s="544">
        <f>'1.Piano inv. forn'!L102</f>
        <v>0</v>
      </c>
      <c r="Q17" s="544">
        <f>'REND_FORN_ ele'!T10</f>
        <v>0</v>
      </c>
      <c r="R17" s="545">
        <f t="shared" ref="R17:R19" si="0">P17-Q17</f>
        <v>0</v>
      </c>
    </row>
    <row r="18" spans="1:18" s="435" customFormat="1" ht="18.75" customHeight="1" thickBot="1" x14ac:dyDescent="0.3">
      <c r="A18" s="442"/>
      <c r="B18" s="447"/>
      <c r="C18" s="448"/>
      <c r="D18" s="448"/>
      <c r="E18" s="449"/>
      <c r="F18" s="449"/>
      <c r="G18" s="450"/>
      <c r="I18" s="487" t="s">
        <v>463</v>
      </c>
      <c r="J18" s="932"/>
      <c r="K18" s="385">
        <f>'1.Piano inv. forn'!T206</f>
        <v>0</v>
      </c>
      <c r="L18" s="934"/>
      <c r="M18" s="371">
        <f>REND_FORN_idro!O10</f>
        <v>0</v>
      </c>
      <c r="N18" s="371">
        <f>REND_FORN_idro!O12</f>
        <v>0</v>
      </c>
      <c r="O18" s="371">
        <f>REND_FORN_idro!O14</f>
        <v>0</v>
      </c>
      <c r="P18" s="544">
        <f>'1.Piano inv. forn'!L206</f>
        <v>0</v>
      </c>
      <c r="Q18" s="544">
        <f>REND_FORN_idro!T10</f>
        <v>0</v>
      </c>
      <c r="R18" s="545">
        <f t="shared" si="0"/>
        <v>0</v>
      </c>
    </row>
    <row r="19" spans="1:18" s="452" customFormat="1" ht="15.75" customHeight="1" x14ac:dyDescent="0.2">
      <c r="A19" s="451"/>
      <c r="B19" s="875" t="s">
        <v>197</v>
      </c>
      <c r="C19" s="876"/>
      <c r="D19" s="876"/>
      <c r="E19" s="876"/>
      <c r="F19" s="879">
        <f>VLOOKUP(D8,'DATI EROGAZIONI'!A1:H39,8,FALSE)</f>
        <v>1441295.6</v>
      </c>
      <c r="G19" s="880"/>
      <c r="I19" s="387" t="s">
        <v>198</v>
      </c>
      <c r="J19" s="371">
        <f>VLOOKUP(D8,'dati scheda tecnica'!A4:R41,6,FALSE)</f>
        <v>809371</v>
      </c>
      <c r="K19" s="385">
        <f>'1.Piano inv. forn'!T155</f>
        <v>0</v>
      </c>
      <c r="L19" s="446">
        <f>ABS(J19-K19)</f>
        <v>809371</v>
      </c>
      <c r="M19" s="371">
        <f>'REND_FORN_ dies_ibrido'!O10</f>
        <v>0</v>
      </c>
      <c r="N19" s="371">
        <f>'REND_FORN_ dies_ibrido'!O12</f>
        <v>0</v>
      </c>
      <c r="O19" s="371">
        <f>'REND_FORN_ dies_ibrido'!O14</f>
        <v>0</v>
      </c>
      <c r="P19" s="544">
        <f>'1.Piano inv. forn'!L155</f>
        <v>0</v>
      </c>
      <c r="Q19" s="544">
        <f>'REND_FORN_ dies_ibrido'!T10</f>
        <v>0</v>
      </c>
      <c r="R19" s="545">
        <f t="shared" si="0"/>
        <v>0</v>
      </c>
    </row>
    <row r="20" spans="1:18" s="452" customFormat="1" ht="15.75" customHeight="1" thickBot="1" x14ac:dyDescent="0.3">
      <c r="A20" s="451"/>
      <c r="B20" s="877"/>
      <c r="C20" s="878"/>
      <c r="D20" s="878"/>
      <c r="E20" s="878"/>
      <c r="F20" s="881"/>
      <c r="G20" s="882"/>
      <c r="H20" s="378"/>
      <c r="I20" s="372" t="s">
        <v>199</v>
      </c>
      <c r="J20" s="373">
        <f t="shared" ref="J20:K20" si="1">SUM(J16:J19)</f>
        <v>6209371</v>
      </c>
      <c r="K20" s="373">
        <f t="shared" si="1"/>
        <v>0</v>
      </c>
      <c r="L20" s="453">
        <f>SUM(L16:L19)</f>
        <v>6209371</v>
      </c>
      <c r="M20" s="373">
        <f>SUM(M16:M19)</f>
        <v>0</v>
      </c>
      <c r="N20" s="373">
        <f t="shared" ref="N20:O20" si="2">SUM(N16:N19)</f>
        <v>0</v>
      </c>
      <c r="O20" s="373">
        <f t="shared" si="2"/>
        <v>0</v>
      </c>
      <c r="P20" s="375">
        <f>SUM(P16:P19)</f>
        <v>0</v>
      </c>
      <c r="Q20" s="375">
        <f>SUM(Q16:Q19)</f>
        <v>0</v>
      </c>
      <c r="R20" s="376">
        <f t="shared" ref="R20" si="3">P20-Q20</f>
        <v>0</v>
      </c>
    </row>
    <row r="21" spans="1:18" s="452" customFormat="1" ht="21" customHeight="1" thickBot="1" x14ac:dyDescent="0.3">
      <c r="A21" s="454"/>
      <c r="B21" s="447"/>
      <c r="C21" s="448"/>
      <c r="D21" s="455"/>
      <c r="E21" s="456"/>
      <c r="F21" s="456"/>
      <c r="G21" s="457"/>
      <c r="I21" s="458"/>
      <c r="J21" s="458"/>
      <c r="K21" s="459"/>
      <c r="L21" s="460"/>
      <c r="M21" s="460"/>
      <c r="N21" s="460"/>
      <c r="O21" s="460"/>
      <c r="P21" s="69"/>
      <c r="Q21" s="69"/>
      <c r="R21" s="461"/>
    </row>
    <row r="22" spans="1:18" s="463" customFormat="1" ht="36.75" customHeight="1" thickBot="1" x14ac:dyDescent="0.3">
      <c r="A22" s="462"/>
      <c r="B22" s="889" t="s">
        <v>426</v>
      </c>
      <c r="C22" s="890"/>
      <c r="D22" s="890"/>
      <c r="E22" s="891"/>
      <c r="F22" s="902">
        <f>N30</f>
        <v>0</v>
      </c>
      <c r="G22" s="903"/>
      <c r="I22" s="911" t="s">
        <v>200</v>
      </c>
      <c r="J22" s="912"/>
      <c r="K22" s="912"/>
      <c r="L22" s="912"/>
      <c r="M22" s="912"/>
      <c r="N22" s="912"/>
      <c r="O22" s="912"/>
      <c r="P22" s="912"/>
      <c r="Q22" s="913"/>
      <c r="R22" s="464"/>
    </row>
    <row r="23" spans="1:18" s="463" customFormat="1" ht="40.5" customHeight="1" thickBot="1" x14ac:dyDescent="0.3">
      <c r="A23" s="462"/>
      <c r="B23" s="930" t="s">
        <v>495</v>
      </c>
      <c r="C23" s="930"/>
      <c r="D23" s="930"/>
      <c r="E23" s="930"/>
      <c r="F23" s="925">
        <f>O30</f>
        <v>0</v>
      </c>
      <c r="G23" s="925"/>
      <c r="H23" s="153"/>
      <c r="I23" s="381" t="s">
        <v>188</v>
      </c>
      <c r="J23" s="379" t="s">
        <v>189</v>
      </c>
      <c r="K23" s="388" t="s">
        <v>190</v>
      </c>
      <c r="L23" s="389" t="s">
        <v>191</v>
      </c>
      <c r="M23" s="389" t="s">
        <v>192</v>
      </c>
      <c r="N23" s="916" t="s">
        <v>429</v>
      </c>
      <c r="O23" s="917"/>
      <c r="P23" s="907" t="s">
        <v>201</v>
      </c>
      <c r="Q23" s="908"/>
      <c r="R23" s="466"/>
    </row>
    <row r="24" spans="1:18" s="452" customFormat="1" ht="19.5" customHeight="1" thickBot="1" x14ac:dyDescent="0.3">
      <c r="A24" s="454"/>
      <c r="B24" s="889" t="s">
        <v>202</v>
      </c>
      <c r="C24" s="890"/>
      <c r="D24" s="890"/>
      <c r="E24" s="891"/>
      <c r="F24" s="900"/>
      <c r="G24" s="901"/>
      <c r="I24" s="384" t="s">
        <v>196</v>
      </c>
      <c r="J24" s="385">
        <f>VLOOKUP(D8,'dati scheda tecnica'!A4:Q41,10,FALSE)</f>
        <v>0</v>
      </c>
      <c r="K24" s="385">
        <f>'2_PIANO_INV-INFR'!G40</f>
        <v>0</v>
      </c>
      <c r="L24" s="446">
        <f>ABS(J24-K24)</f>
        <v>0</v>
      </c>
      <c r="M24" s="371">
        <f>rend_infr_met!P9</f>
        <v>0</v>
      </c>
      <c r="N24" s="921">
        <f>M24</f>
        <v>0</v>
      </c>
      <c r="O24" s="922"/>
      <c r="P24" s="909" t="str">
        <f>IF(K24&lt;=((K24+K16)*0.3),"OK","NON VERIFICATO")</f>
        <v>OK</v>
      </c>
      <c r="Q24" s="910"/>
      <c r="R24" s="461"/>
    </row>
    <row r="25" spans="1:18" s="452" customFormat="1" ht="15.75" customHeight="1" x14ac:dyDescent="0.2">
      <c r="A25" s="467"/>
      <c r="B25" s="468"/>
      <c r="I25" s="386" t="s">
        <v>462</v>
      </c>
      <c r="J25" s="931">
        <f>VLOOKUP(D8,'dati scheda tecnica'!A4:Q41,12,FALSE)</f>
        <v>997107</v>
      </c>
      <c r="K25" s="385">
        <f>'2_PIANO_INV-INFR'!G84</f>
        <v>0</v>
      </c>
      <c r="L25" s="933">
        <f>ABS(J25-K25-K26)</f>
        <v>997107</v>
      </c>
      <c r="M25" s="371">
        <f>rend_infr_elet!P9</f>
        <v>0</v>
      </c>
      <c r="N25" s="921">
        <f>M25</f>
        <v>0</v>
      </c>
      <c r="O25" s="922"/>
      <c r="P25" s="926" t="str">
        <f>IF((K25+K26)&lt;=((K25+K17+K18+K26)*0.3),"OK","NON VERIFICATO")</f>
        <v>OK</v>
      </c>
      <c r="Q25" s="927"/>
      <c r="R25" s="461"/>
    </row>
    <row r="26" spans="1:18" s="452" customFormat="1" ht="15.75" customHeight="1" thickBot="1" x14ac:dyDescent="0.25">
      <c r="A26" s="467"/>
      <c r="B26" s="468"/>
      <c r="I26" s="536" t="s">
        <v>463</v>
      </c>
      <c r="J26" s="932"/>
      <c r="K26" s="488">
        <f>'2_PIANO_INV-INFR'!G114</f>
        <v>0</v>
      </c>
      <c r="L26" s="934"/>
      <c r="M26" s="535">
        <f>rend_infr_idrogeno!P9</f>
        <v>0</v>
      </c>
      <c r="N26" s="921">
        <f>M26</f>
        <v>0</v>
      </c>
      <c r="O26" s="922"/>
      <c r="P26" s="928"/>
      <c r="Q26" s="929"/>
      <c r="R26" s="461"/>
    </row>
    <row r="27" spans="1:18" ht="28.5" customHeight="1" thickBot="1" x14ac:dyDescent="0.3">
      <c r="A27" s="429"/>
      <c r="B27" s="886" t="s">
        <v>203</v>
      </c>
      <c r="C27" s="887"/>
      <c r="D27" s="887"/>
      <c r="E27" s="888"/>
      <c r="F27" s="864">
        <f>G16-F19-F24</f>
        <v>5765182.4000000004</v>
      </c>
      <c r="G27" s="865"/>
      <c r="I27" s="372" t="s">
        <v>428</v>
      </c>
      <c r="J27" s="374">
        <f>SUM(J24:J26)</f>
        <v>997107</v>
      </c>
      <c r="K27" s="374">
        <f>SUM(K24:K26)</f>
        <v>0</v>
      </c>
      <c r="L27" s="453">
        <f>SUM(L24:L26)</f>
        <v>997107</v>
      </c>
      <c r="M27" s="374">
        <f>SUM(M24:M26)</f>
        <v>0</v>
      </c>
      <c r="N27" s="923">
        <f>SUM(N24:O26)</f>
        <v>0</v>
      </c>
      <c r="O27" s="924"/>
      <c r="P27" s="914"/>
      <c r="Q27" s="915"/>
      <c r="R27" s="428"/>
    </row>
    <row r="28" spans="1:18" ht="18.600000000000001" customHeight="1" x14ac:dyDescent="0.3">
      <c r="A28" s="429"/>
      <c r="B28" s="360"/>
      <c r="C28" s="352"/>
      <c r="D28" s="352"/>
      <c r="E28" s="352"/>
      <c r="F28" s="465"/>
      <c r="G28" s="465"/>
      <c r="I28" s="418"/>
      <c r="L28" s="537"/>
      <c r="M28" s="538"/>
      <c r="N28" s="538"/>
      <c r="O28" s="538"/>
      <c r="Q28" s="428"/>
      <c r="R28" s="428"/>
    </row>
    <row r="29" spans="1:18" ht="39.75" customHeight="1" thickBot="1" x14ac:dyDescent="0.3">
      <c r="A29" s="429"/>
      <c r="B29" s="360"/>
      <c r="C29" s="352"/>
      <c r="D29" s="352"/>
      <c r="E29" s="352"/>
      <c r="F29" s="465"/>
      <c r="G29" s="465"/>
      <c r="I29" s="418"/>
      <c r="J29" s="379" t="s">
        <v>189</v>
      </c>
      <c r="K29" s="380" t="s">
        <v>190</v>
      </c>
      <c r="L29" s="377" t="s">
        <v>191</v>
      </c>
      <c r="M29" s="377" t="s">
        <v>192</v>
      </c>
      <c r="N29" s="377" t="s">
        <v>429</v>
      </c>
      <c r="O29" s="377" t="s">
        <v>430</v>
      </c>
      <c r="Q29" s="428"/>
      <c r="R29" s="428"/>
    </row>
    <row r="30" spans="1:18" ht="58.5" customHeight="1" thickBot="1" x14ac:dyDescent="0.3">
      <c r="A30" s="429"/>
      <c r="B30" s="892" t="s">
        <v>205</v>
      </c>
      <c r="C30" s="893"/>
      <c r="D30" s="893"/>
      <c r="E30" s="894"/>
      <c r="F30" s="898">
        <f>F22-F24+F23</f>
        <v>0</v>
      </c>
      <c r="G30" s="899"/>
      <c r="I30" s="540" t="s">
        <v>204</v>
      </c>
      <c r="J30" s="541">
        <f>J20+J27</f>
        <v>7206478</v>
      </c>
      <c r="K30" s="541">
        <f t="shared" ref="K30:L30" si="4">K20+K27</f>
        <v>0</v>
      </c>
      <c r="L30" s="542">
        <f t="shared" si="4"/>
        <v>7206478</v>
      </c>
      <c r="M30" s="541">
        <f>M27+M20</f>
        <v>0</v>
      </c>
      <c r="N30" s="541">
        <f>N20+N27</f>
        <v>0</v>
      </c>
      <c r="O30" s="543">
        <f>O20</f>
        <v>0</v>
      </c>
      <c r="P30" s="486"/>
      <c r="Q30" s="485"/>
      <c r="R30" s="428"/>
    </row>
    <row r="31" spans="1:18" ht="15" customHeight="1" thickBot="1" x14ac:dyDescent="0.3">
      <c r="A31" s="429"/>
      <c r="B31" s="470"/>
      <c r="G31" s="152"/>
      <c r="I31" s="483"/>
      <c r="J31" s="539"/>
      <c r="K31" s="539"/>
      <c r="L31" s="539"/>
      <c r="M31" s="539"/>
      <c r="N31" s="539"/>
      <c r="O31" s="539"/>
      <c r="P31" s="539"/>
      <c r="Q31" s="484"/>
      <c r="R31" s="428"/>
    </row>
    <row r="32" spans="1:18" ht="34.5" customHeight="1" thickBot="1" x14ac:dyDescent="0.3">
      <c r="A32" s="429"/>
      <c r="B32" s="861" t="s">
        <v>206</v>
      </c>
      <c r="C32" s="862"/>
      <c r="D32" s="862"/>
      <c r="E32" s="863"/>
      <c r="F32" s="864">
        <f>G16*0.2</f>
        <v>1441295.6</v>
      </c>
      <c r="G32" s="865"/>
      <c r="I32" s="918" t="str">
        <f>IF(L30&lt;=F32,"ok","ATTENZIONE!!! piano di investimento NON compatibile con scheda tecnica di cui all'art. 3 c. 1 DI 234/2020")</f>
        <v>ATTENZIONE!!! piano di investimento NON compatibile con scheda tecnica di cui all'art. 3 c. 1 DI 234/2020</v>
      </c>
      <c r="J32" s="919"/>
      <c r="K32" s="919"/>
      <c r="L32" s="919"/>
      <c r="M32" s="919"/>
      <c r="N32" s="919"/>
      <c r="O32" s="919"/>
      <c r="P32" s="919"/>
      <c r="Q32" s="920"/>
      <c r="R32" s="428"/>
    </row>
    <row r="33" spans="1:25" ht="15.75" thickBot="1" x14ac:dyDescent="0.3">
      <c r="A33" s="429"/>
      <c r="B33" s="470"/>
      <c r="I33" s="860"/>
      <c r="J33" s="860"/>
      <c r="K33" s="860"/>
      <c r="L33" s="474"/>
      <c r="R33" s="428"/>
    </row>
    <row r="34" spans="1:25" ht="66.75" customHeight="1" thickBot="1" x14ac:dyDescent="0.3">
      <c r="A34" s="429"/>
      <c r="B34" s="904" t="s">
        <v>6</v>
      </c>
      <c r="C34" s="905"/>
      <c r="D34" s="905"/>
      <c r="E34" s="905"/>
      <c r="F34" s="905"/>
      <c r="G34" s="905"/>
      <c r="H34" s="905"/>
      <c r="I34" s="905"/>
      <c r="J34" s="905"/>
      <c r="K34" s="905"/>
      <c r="L34" s="905"/>
      <c r="M34" s="905"/>
      <c r="N34" s="905"/>
      <c r="O34" s="905"/>
      <c r="P34" s="905"/>
      <c r="Q34" s="906"/>
      <c r="R34" s="276"/>
      <c r="S34" s="275"/>
      <c r="T34" s="275"/>
      <c r="U34" s="275"/>
      <c r="V34" s="275"/>
      <c r="W34" s="275"/>
      <c r="X34" s="275"/>
      <c r="Y34" s="275"/>
    </row>
    <row r="35" spans="1:25" ht="15.75" thickBot="1" x14ac:dyDescent="0.3">
      <c r="A35" s="475"/>
      <c r="B35" s="476"/>
      <c r="C35" s="477"/>
      <c r="D35" s="478"/>
      <c r="E35" s="479"/>
      <c r="F35" s="479"/>
      <c r="G35" s="480"/>
      <c r="H35" s="480"/>
      <c r="I35" s="480"/>
      <c r="J35" s="481"/>
      <c r="K35" s="481"/>
      <c r="L35" s="480"/>
      <c r="M35" s="480"/>
      <c r="N35" s="480"/>
      <c r="O35" s="480"/>
      <c r="P35" s="480"/>
      <c r="Q35" s="480"/>
      <c r="R35" s="482"/>
    </row>
    <row r="36" spans="1:25" x14ac:dyDescent="0.25">
      <c r="H36" s="472"/>
      <c r="I36" s="473"/>
      <c r="J36" s="473"/>
      <c r="K36" s="69"/>
    </row>
    <row r="39" spans="1:25" ht="15" customHeight="1" x14ac:dyDescent="0.25"/>
    <row r="40" spans="1:25" ht="15.75" customHeight="1" x14ac:dyDescent="0.25"/>
    <row r="41" spans="1:25" ht="15.75" customHeight="1" x14ac:dyDescent="0.25"/>
    <row r="45" spans="1:25" x14ac:dyDescent="0.25">
      <c r="F45" s="69"/>
    </row>
    <row r="46" spans="1:25" x14ac:dyDescent="0.25">
      <c r="F46" s="69"/>
    </row>
    <row r="47" spans="1:25" x14ac:dyDescent="0.25">
      <c r="F47" s="69"/>
    </row>
    <row r="49" spans="2:9" x14ac:dyDescent="0.25">
      <c r="B49" s="857"/>
      <c r="C49" s="857"/>
      <c r="D49" s="857"/>
      <c r="E49" s="857"/>
      <c r="F49" s="857"/>
      <c r="G49" s="857"/>
      <c r="H49" s="857"/>
      <c r="I49" s="857"/>
    </row>
  </sheetData>
  <sheetProtection algorithmName="SHA-512" hashValue="hcO6MLFsq6Ljg1BpZG8P+TafPQqagFI46cicbx86GSR9STis6EnYlbaQ5iU/YW2baIKU/edd933PHgL12GvUsw==" saltValue="QTPK65TJ1PioY1ZcDaNOmA==" spinCount="100000" sheet="1" objects="1" scenarios="1"/>
  <mergeCells count="44">
    <mergeCell ref="N26:O26"/>
    <mergeCell ref="B23:E23"/>
    <mergeCell ref="J17:J18"/>
    <mergeCell ref="L17:L18"/>
    <mergeCell ref="J25:J26"/>
    <mergeCell ref="L25:L26"/>
    <mergeCell ref="F30:G30"/>
    <mergeCell ref="F24:G24"/>
    <mergeCell ref="F22:G22"/>
    <mergeCell ref="B22:E22"/>
    <mergeCell ref="B34:Q34"/>
    <mergeCell ref="P23:Q23"/>
    <mergeCell ref="P24:Q24"/>
    <mergeCell ref="I22:Q22"/>
    <mergeCell ref="P27:Q27"/>
    <mergeCell ref="N23:O23"/>
    <mergeCell ref="I32:Q32"/>
    <mergeCell ref="N24:O24"/>
    <mergeCell ref="N25:O25"/>
    <mergeCell ref="N27:O27"/>
    <mergeCell ref="F23:G23"/>
    <mergeCell ref="P25:Q26"/>
    <mergeCell ref="B49:I49"/>
    <mergeCell ref="B8:C8"/>
    <mergeCell ref="I33:K33"/>
    <mergeCell ref="B32:E32"/>
    <mergeCell ref="F32:G32"/>
    <mergeCell ref="D8:G8"/>
    <mergeCell ref="I8:J8"/>
    <mergeCell ref="F27:G27"/>
    <mergeCell ref="I12:R14"/>
    <mergeCell ref="B19:E20"/>
    <mergeCell ref="F19:G20"/>
    <mergeCell ref="B12:G13"/>
    <mergeCell ref="B27:E27"/>
    <mergeCell ref="B24:E24"/>
    <mergeCell ref="B30:E30"/>
    <mergeCell ref="D10:R10"/>
    <mergeCell ref="K8:R8"/>
    <mergeCell ref="M6:R6"/>
    <mergeCell ref="B4:R4"/>
    <mergeCell ref="B2:R2"/>
    <mergeCell ref="B6:F6"/>
    <mergeCell ref="I6:J6"/>
  </mergeCells>
  <dataValidations disablePrompts="1" count="1">
    <dataValidation allowBlank="1" showInputMessage="1" showErrorMessage="1" prompt="Viene considerato il X2 perchè le somme nella colonna L si sommano in valore assoluto " sqref="B32:E32" xr:uid="{00000000-0002-0000-0200-000000000000}"/>
  </dataValidations>
  <pageMargins left="0.7" right="0.7" top="0.75" bottom="0.75" header="0.3" footer="0.3"/>
  <pageSetup paperSize="8" scale="66" fitToHeight="0"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Scegliere il comune beneficiario dal menù a tendina_x000a_" xr:uid="{00000000-0002-0000-0200-000001000000}">
          <x14:formula1>
            <xm:f>'DATI EROGAZIONI'!$A$2:$A$39</xm:f>
          </x14:formula1>
          <xm:sqref>D8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pageSetUpPr fitToPage="1"/>
  </sheetPr>
  <dimension ref="A1:X709"/>
  <sheetViews>
    <sheetView workbookViewId="0">
      <selection sqref="A1:U709"/>
    </sheetView>
  </sheetViews>
  <sheetFormatPr defaultColWidth="8.7109375" defaultRowHeight="15" x14ac:dyDescent="0.25"/>
  <cols>
    <col min="1" max="1" width="10" style="85" customWidth="1"/>
    <col min="2" max="2" width="8" style="472" customWidth="1"/>
    <col min="3" max="3" width="10.28515625" style="69" customWidth="1"/>
    <col min="4" max="4" width="11.42578125" style="69" customWidth="1"/>
    <col min="5" max="5" width="17.5703125" style="69" customWidth="1"/>
    <col min="6" max="6" width="12.5703125" style="472" customWidth="1"/>
    <col min="7" max="7" width="24.140625" style="69" customWidth="1"/>
    <col min="8" max="8" width="11.85546875" style="69" customWidth="1"/>
    <col min="9" max="9" width="11.7109375" style="472" bestFit="1" customWidth="1"/>
    <col min="10" max="10" width="27.140625" style="472" customWidth="1"/>
    <col min="11" max="11" width="12.28515625" style="69" customWidth="1"/>
    <col min="12" max="12" width="28.85546875" style="69" customWidth="1"/>
    <col min="13" max="13" width="16.28515625" style="69" customWidth="1"/>
    <col min="14" max="14" width="15.85546875" style="69" customWidth="1"/>
    <col min="15" max="15" width="24.5703125" style="69" customWidth="1"/>
    <col min="16" max="16" width="29.28515625" style="511" customWidth="1"/>
    <col min="17" max="17" width="30.7109375" style="511" customWidth="1"/>
    <col min="18" max="18" width="15.7109375" style="69" customWidth="1"/>
    <col min="19" max="19" width="13.42578125" style="69" customWidth="1"/>
    <col min="20" max="20" width="18.7109375" style="69" customWidth="1"/>
    <col min="21" max="21" width="8" style="69" customWidth="1"/>
    <col min="22" max="22" width="18.7109375" style="69" customWidth="1"/>
    <col min="23" max="23" width="12.85546875" style="69" bestFit="1" customWidth="1"/>
    <col min="24" max="24" width="15.140625" style="69" bestFit="1" customWidth="1"/>
    <col min="25" max="25" width="15.140625" style="69" customWidth="1"/>
    <col min="26" max="26" width="15.7109375" style="69" customWidth="1"/>
    <col min="27" max="16384" width="8.7109375" style="69"/>
  </cols>
  <sheetData>
    <row r="1" spans="1:24" ht="21" thickBot="1" x14ac:dyDescent="0.3">
      <c r="A1" s="682" t="s">
        <v>0</v>
      </c>
      <c r="B1" s="683"/>
      <c r="C1" s="683"/>
      <c r="D1" s="683"/>
      <c r="E1" s="683"/>
      <c r="F1" s="683"/>
      <c r="G1" s="683"/>
      <c r="H1" s="683"/>
      <c r="I1" s="683"/>
      <c r="J1" s="683"/>
      <c r="K1" s="683"/>
      <c r="L1" s="683"/>
      <c r="M1" s="683"/>
      <c r="N1" s="683"/>
      <c r="O1" s="683"/>
      <c r="P1" s="683"/>
      <c r="Q1" s="683"/>
      <c r="R1" s="683"/>
      <c r="S1" s="683"/>
      <c r="T1" s="684"/>
      <c r="U1" s="71"/>
      <c r="V1" s="71"/>
      <c r="W1" s="71"/>
      <c r="X1" s="71"/>
    </row>
    <row r="2" spans="1:24" ht="13.5" customHeight="1" thickBot="1" x14ac:dyDescent="0.3">
      <c r="A2" s="427"/>
      <c r="B2" s="427"/>
      <c r="C2" s="427"/>
      <c r="D2" s="427"/>
      <c r="E2" s="427"/>
      <c r="F2" s="427"/>
      <c r="G2" s="427"/>
      <c r="H2" s="427"/>
      <c r="I2" s="427"/>
      <c r="J2" s="427"/>
      <c r="K2" s="427"/>
      <c r="L2" s="427"/>
      <c r="M2" s="427"/>
      <c r="N2" s="427"/>
      <c r="O2" s="427"/>
      <c r="P2" s="667"/>
      <c r="Q2" s="667"/>
      <c r="R2" s="427"/>
      <c r="S2" s="427"/>
      <c r="T2" s="427"/>
      <c r="U2" s="427"/>
      <c r="V2" s="427"/>
      <c r="W2" s="427"/>
      <c r="X2" s="427"/>
    </row>
    <row r="3" spans="1:24" ht="18.75" thickBot="1" x14ac:dyDescent="0.3">
      <c r="A3" s="801" t="s">
        <v>207</v>
      </c>
      <c r="B3" s="802"/>
      <c r="C3" s="802"/>
      <c r="D3" s="802"/>
      <c r="E3" s="802"/>
      <c r="F3" s="802"/>
      <c r="G3" s="802"/>
      <c r="H3" s="802"/>
      <c r="I3" s="802"/>
      <c r="J3" s="802"/>
      <c r="K3" s="802"/>
      <c r="L3" s="802"/>
      <c r="M3" s="802"/>
      <c r="N3" s="802"/>
      <c r="O3" s="802"/>
      <c r="P3" s="802"/>
      <c r="Q3" s="802"/>
      <c r="R3" s="802"/>
      <c r="S3" s="802"/>
      <c r="T3" s="803"/>
      <c r="U3" s="72"/>
      <c r="V3" s="72"/>
      <c r="W3" s="72"/>
      <c r="X3" s="72"/>
    </row>
    <row r="4" spans="1:24" ht="10.5" customHeight="1" x14ac:dyDescent="0.25">
      <c r="A4" s="69"/>
      <c r="B4" s="39"/>
      <c r="C4" s="39"/>
      <c r="D4" s="39"/>
      <c r="E4" s="39"/>
      <c r="F4" s="39"/>
      <c r="G4" s="39"/>
      <c r="H4" s="39"/>
      <c r="I4" s="39"/>
      <c r="J4" s="39"/>
      <c r="K4" s="39"/>
      <c r="L4" s="39"/>
      <c r="M4" s="39"/>
      <c r="N4" s="39"/>
      <c r="O4" s="39"/>
      <c r="P4" s="23"/>
      <c r="Q4" s="23"/>
      <c r="R4" s="39"/>
      <c r="S4" s="39"/>
      <c r="T4" s="39"/>
      <c r="U4" s="39"/>
      <c r="V4" s="39"/>
      <c r="W4" s="39"/>
      <c r="X4" s="39"/>
    </row>
    <row r="5" spans="1:24" ht="6" customHeight="1" thickBot="1" x14ac:dyDescent="0.3">
      <c r="A5" s="69"/>
      <c r="B5" s="24"/>
      <c r="C5" s="24"/>
      <c r="D5" s="24"/>
      <c r="E5" s="24"/>
      <c r="F5" s="24"/>
      <c r="G5" s="24"/>
      <c r="H5" s="24"/>
      <c r="I5" s="24"/>
      <c r="J5" s="24"/>
      <c r="K5" s="24"/>
      <c r="L5" s="24"/>
      <c r="M5" s="24"/>
      <c r="N5" s="24"/>
      <c r="O5" s="24"/>
      <c r="P5" s="668"/>
      <c r="Q5" s="668"/>
      <c r="R5" s="24"/>
      <c r="S5" s="24"/>
      <c r="T5" s="24"/>
      <c r="U5" s="24"/>
      <c r="V5" s="24"/>
      <c r="W5" s="24"/>
      <c r="X5" s="24"/>
    </row>
    <row r="6" spans="1:24" ht="26.25" customHeight="1" thickBot="1" x14ac:dyDescent="0.3">
      <c r="A6" s="722" t="s">
        <v>2</v>
      </c>
      <c r="B6" s="723"/>
      <c r="C6" s="723"/>
      <c r="D6" s="724"/>
      <c r="E6" s="725" t="s">
        <v>208</v>
      </c>
      <c r="F6" s="726"/>
      <c r="G6" s="726"/>
      <c r="H6" s="726"/>
      <c r="I6" s="726"/>
      <c r="J6" s="727"/>
      <c r="L6" s="794" t="s">
        <v>4</v>
      </c>
      <c r="M6" s="795"/>
      <c r="N6" s="795"/>
      <c r="O6" s="984"/>
      <c r="P6" s="985"/>
      <c r="Q6" s="985"/>
      <c r="R6" s="985"/>
      <c r="S6" s="985"/>
      <c r="T6" s="986"/>
      <c r="U6" s="292"/>
      <c r="V6" s="292"/>
      <c r="W6" s="292"/>
      <c r="X6" s="292"/>
    </row>
    <row r="7" spans="1:24" ht="15.75" thickBot="1" x14ac:dyDescent="0.3"/>
    <row r="8" spans="1:24" ht="26.25" customHeight="1" thickBot="1" x14ac:dyDescent="0.3">
      <c r="A8" s="965" t="s">
        <v>7</v>
      </c>
      <c r="B8" s="966"/>
      <c r="C8" s="966"/>
      <c r="D8" s="966"/>
      <c r="E8" s="966"/>
      <c r="F8" s="966"/>
      <c r="G8" s="966"/>
      <c r="H8" s="966"/>
      <c r="I8" s="966"/>
      <c r="J8" s="966"/>
      <c r="K8" s="966"/>
      <c r="L8" s="966"/>
      <c r="M8" s="966"/>
      <c r="N8" s="966"/>
      <c r="O8" s="966"/>
      <c r="P8" s="966"/>
      <c r="Q8" s="966"/>
      <c r="R8" s="966"/>
      <c r="S8" s="966"/>
      <c r="T8" s="967"/>
      <c r="U8" s="241"/>
    </row>
    <row r="9" spans="1:24" ht="15.75" thickBot="1" x14ac:dyDescent="0.3"/>
    <row r="10" spans="1:24" ht="15" customHeight="1" x14ac:dyDescent="0.25">
      <c r="A10" s="972" t="s">
        <v>209</v>
      </c>
      <c r="B10" s="973"/>
      <c r="C10" s="973"/>
      <c r="D10" s="974"/>
      <c r="E10" s="978">
        <f>N34+N55+N76+N97+N118+N139+N160+N181+N202+N223+N244+N265+N286+N307+N328+N349+N370+N391+N412+N433+N454+N475+N496+N517+N538+N559+N580+N601+N622+N643+N664+N685+N706</f>
        <v>0</v>
      </c>
      <c r="F10" s="968"/>
      <c r="G10" s="968"/>
      <c r="H10" s="969"/>
      <c r="I10" s="69"/>
      <c r="J10" s="950" t="s">
        <v>210</v>
      </c>
      <c r="K10" s="948"/>
      <c r="L10" s="948"/>
      <c r="M10" s="948"/>
      <c r="N10" s="980"/>
      <c r="O10" s="968">
        <f>O34+O55+O76+O97+O118+O139+O160+O181+O202+O223+O244+O265+O286+O307+O328+O349+O370+O601+O391+O412+O433+O454+O475+O496+O517+O538+O559+O580+O622+O643+O664+O685+O706</f>
        <v>0</v>
      </c>
      <c r="P10" s="969"/>
      <c r="R10" s="987" t="s">
        <v>211</v>
      </c>
      <c r="S10" s="988"/>
      <c r="T10" s="991">
        <f>F34+F55+F76+F97+F118+F139+F160+F181+F202+F223+F244+F265+F286+F307+F328+F349+F370+F391+F412+F433+F454+F475+F496+F517+F538+F559+F580+F601+F622+F643+F664+F685+F706</f>
        <v>0</v>
      </c>
      <c r="U10" s="85"/>
      <c r="V10" s="490"/>
    </row>
    <row r="11" spans="1:24" ht="15.75" thickBot="1" x14ac:dyDescent="0.3">
      <c r="A11" s="975"/>
      <c r="B11" s="976"/>
      <c r="C11" s="976"/>
      <c r="D11" s="977"/>
      <c r="E11" s="979"/>
      <c r="F11" s="970"/>
      <c r="G11" s="970"/>
      <c r="H11" s="971"/>
      <c r="I11" s="69"/>
      <c r="J11" s="981" t="s">
        <v>496</v>
      </c>
      <c r="K11" s="982"/>
      <c r="L11" s="982"/>
      <c r="M11" s="982"/>
      <c r="N11" s="983"/>
      <c r="O11" s="970"/>
      <c r="P11" s="971"/>
      <c r="R11" s="989"/>
      <c r="S11" s="990"/>
      <c r="T11" s="992"/>
      <c r="U11" s="85"/>
      <c r="V11" s="490"/>
    </row>
    <row r="12" spans="1:24" x14ac:dyDescent="0.25">
      <c r="A12" s="993" t="s">
        <v>497</v>
      </c>
      <c r="B12" s="994"/>
      <c r="C12" s="994"/>
      <c r="D12" s="995"/>
      <c r="E12" s="978">
        <f>N35+N56+N77+N98+N119+N140+N161+N182+N203+N224+N245+N266+N287+N308+N329+N350+N371+N392+N413+N434+N455+N476+N497+N518+N539+N560+N581+N602+N623+N644+N665+N686+N707</f>
        <v>0</v>
      </c>
      <c r="F12" s="968"/>
      <c r="G12" s="968"/>
      <c r="H12" s="969"/>
      <c r="I12" s="69"/>
      <c r="J12" s="999" t="s">
        <v>498</v>
      </c>
      <c r="K12" s="1000"/>
      <c r="L12" s="1000"/>
      <c r="M12" s="1000"/>
      <c r="N12" s="1001"/>
      <c r="O12" s="968">
        <f>O35+O56+O77+O98+O119+O140+O161+O182+O203+O224+O245+O266+O287+O308+O329+O350+O371+O392+O413+O434+O455+O476+O497+O518+O539+O560+O581+O602+O623+O644+O665+O686+O707</f>
        <v>0</v>
      </c>
      <c r="P12" s="969"/>
      <c r="R12" s="491"/>
      <c r="S12" s="491"/>
      <c r="T12" s="492"/>
      <c r="U12" s="85"/>
      <c r="V12" s="490"/>
    </row>
    <row r="13" spans="1:24" ht="15.75" thickBot="1" x14ac:dyDescent="0.3">
      <c r="A13" s="996"/>
      <c r="B13" s="997"/>
      <c r="C13" s="997"/>
      <c r="D13" s="998"/>
      <c r="E13" s="979"/>
      <c r="F13" s="970"/>
      <c r="G13" s="970"/>
      <c r="H13" s="971"/>
      <c r="I13" s="69"/>
      <c r="J13" s="1002" t="s">
        <v>496</v>
      </c>
      <c r="K13" s="1003"/>
      <c r="L13" s="1003"/>
      <c r="M13" s="1003"/>
      <c r="N13" s="1004"/>
      <c r="O13" s="970"/>
      <c r="P13" s="971"/>
      <c r="R13" s="491"/>
      <c r="S13" s="491"/>
      <c r="T13" s="492"/>
      <c r="U13" s="85"/>
      <c r="V13" s="490"/>
    </row>
    <row r="14" spans="1:24" x14ac:dyDescent="0.25">
      <c r="A14" s="993" t="s">
        <v>502</v>
      </c>
      <c r="B14" s="994"/>
      <c r="C14" s="994"/>
      <c r="D14" s="995"/>
      <c r="E14" s="978">
        <f>N36+N57+N78+N99+N120+N141+N162+N183+N204+N351+N225+N246+N267+N288+N309+N330+N372+N393+N414+N435+N456+N477+N498+N519+N540+N561+N582+N603+N624+N645+N666+N687+N708</f>
        <v>0</v>
      </c>
      <c r="F14" s="968"/>
      <c r="G14" s="968"/>
      <c r="H14" s="969"/>
      <c r="I14" s="69"/>
      <c r="J14" s="999" t="s">
        <v>503</v>
      </c>
      <c r="K14" s="1000"/>
      <c r="L14" s="1000"/>
      <c r="M14" s="1000"/>
      <c r="N14" s="1001"/>
      <c r="O14" s="968">
        <f>O36+O57+O78+O99+O120+O141+O162+O183+O204+O225+O246+O267+O288+O309+O330+O351+O372+O393+O666+O687+O708+O414+O435+O456+O477+O498+O519+O540+O561+O582+O603+O624+O645</f>
        <v>0</v>
      </c>
      <c r="P14" s="969"/>
      <c r="R14" s="491"/>
      <c r="S14" s="491"/>
      <c r="T14" s="492"/>
      <c r="U14" s="85"/>
      <c r="V14" s="490"/>
    </row>
    <row r="15" spans="1:24" ht="15.75" thickBot="1" x14ac:dyDescent="0.3">
      <c r="A15" s="996"/>
      <c r="B15" s="997"/>
      <c r="C15" s="997"/>
      <c r="D15" s="998"/>
      <c r="E15" s="979"/>
      <c r="F15" s="970"/>
      <c r="G15" s="970"/>
      <c r="H15" s="971"/>
      <c r="I15" s="69"/>
      <c r="J15" s="1002" t="s">
        <v>496</v>
      </c>
      <c r="K15" s="1003"/>
      <c r="L15" s="1003"/>
      <c r="M15" s="1003"/>
      <c r="N15" s="1004"/>
      <c r="O15" s="970"/>
      <c r="P15" s="971"/>
      <c r="R15" s="491"/>
      <c r="S15" s="491"/>
      <c r="T15" s="492"/>
      <c r="U15" s="85"/>
      <c r="V15" s="490"/>
    </row>
    <row r="16" spans="1:24" ht="15.75" thickBot="1" x14ac:dyDescent="0.3"/>
    <row r="17" spans="1:22" ht="15.75" thickBot="1" x14ac:dyDescent="0.3">
      <c r="A17" s="563"/>
      <c r="B17" s="422"/>
      <c r="C17" s="289"/>
      <c r="D17" s="289"/>
      <c r="E17" s="289"/>
      <c r="F17" s="422"/>
      <c r="G17" s="289"/>
      <c r="H17" s="289"/>
      <c r="I17" s="422"/>
      <c r="J17" s="422"/>
      <c r="K17" s="289"/>
      <c r="L17" s="289"/>
      <c r="M17" s="289"/>
      <c r="N17" s="289"/>
      <c r="O17" s="289"/>
      <c r="P17" s="669"/>
      <c r="Q17" s="669"/>
      <c r="R17" s="289"/>
      <c r="S17" s="289"/>
      <c r="T17" s="289"/>
      <c r="U17" s="425"/>
    </row>
    <row r="18" spans="1:22" ht="28.5" thickBot="1" x14ac:dyDescent="0.3">
      <c r="A18" s="123" t="s">
        <v>8</v>
      </c>
      <c r="B18" s="961" t="s">
        <v>40</v>
      </c>
      <c r="C18" s="962"/>
      <c r="E18" s="937" t="s">
        <v>213</v>
      </c>
      <c r="F18" s="938"/>
      <c r="G18" s="935">
        <f>VLOOKUP(B18,'1.Piano inv. forn'!$D$19:$H$48,3,FALSE)</f>
        <v>0</v>
      </c>
      <c r="H18" s="936"/>
      <c r="I18" s="69"/>
      <c r="J18" s="937" t="s">
        <v>214</v>
      </c>
      <c r="K18" s="938"/>
      <c r="L18" s="935">
        <f>VLOOKUP(B18,'1.Piano inv. forn'!$D$19:$H$48,4,FALSE)</f>
        <v>0</v>
      </c>
      <c r="M18" s="936"/>
      <c r="O18" s="130" t="s">
        <v>215</v>
      </c>
      <c r="P18" s="670"/>
      <c r="R18" s="131" t="s">
        <v>216</v>
      </c>
      <c r="S18" s="941"/>
      <c r="T18" s="942"/>
      <c r="U18" s="428"/>
    </row>
    <row r="19" spans="1:22" ht="13.5" customHeight="1" thickBot="1" x14ac:dyDescent="0.3">
      <c r="A19" s="101"/>
      <c r="B19" s="86"/>
      <c r="C19" s="86"/>
      <c r="E19" s="87"/>
      <c r="F19" s="87"/>
      <c r="G19" s="88"/>
      <c r="H19" s="88"/>
      <c r="I19" s="69"/>
      <c r="J19" s="87"/>
      <c r="K19" s="87"/>
      <c r="L19" s="88"/>
      <c r="M19" s="88"/>
      <c r="O19" s="89"/>
      <c r="R19" s="85"/>
      <c r="S19" s="490"/>
      <c r="U19" s="102"/>
      <c r="V19" s="490"/>
    </row>
    <row r="20" spans="1:22" ht="33.75" customHeight="1" thickBot="1" x14ac:dyDescent="0.3">
      <c r="A20" s="958" t="s">
        <v>13</v>
      </c>
      <c r="B20" s="959"/>
      <c r="C20" s="959"/>
      <c r="D20" s="960"/>
      <c r="E20" s="943">
        <f>VLOOKUP(B18,'1.Piano inv. forn'!$D$19:$V$48,17,FALSE)</f>
        <v>0</v>
      </c>
      <c r="F20" s="944"/>
      <c r="G20" s="944"/>
      <c r="H20" s="945"/>
      <c r="I20" s="69"/>
      <c r="J20" s="946" t="s">
        <v>59</v>
      </c>
      <c r="K20" s="947"/>
      <c r="L20" s="943">
        <f>VLOOKUP(B18,'1.Piano inv. forn'!$D$19:$V$48,19,FALSE)</f>
        <v>0</v>
      </c>
      <c r="M20" s="945"/>
      <c r="N20" s="98"/>
      <c r="O20" s="129" t="s">
        <v>15</v>
      </c>
      <c r="P20" s="671">
        <f>L20+E20</f>
        <v>0</v>
      </c>
      <c r="R20" s="131" t="s">
        <v>217</v>
      </c>
      <c r="S20" s="941"/>
      <c r="T20" s="942"/>
      <c r="U20" s="102"/>
      <c r="V20" s="490"/>
    </row>
    <row r="21" spans="1:22" ht="33.75" customHeight="1" thickBot="1" x14ac:dyDescent="0.3">
      <c r="A21" s="104"/>
      <c r="B21" s="105"/>
      <c r="C21" s="105"/>
      <c r="D21" s="105"/>
      <c r="E21" s="106"/>
      <c r="F21" s="106"/>
      <c r="G21" s="106"/>
      <c r="H21" s="106"/>
      <c r="I21" s="69"/>
      <c r="J21" s="87"/>
      <c r="K21" s="87"/>
      <c r="L21" s="106"/>
      <c r="M21" s="106"/>
      <c r="N21" s="98"/>
      <c r="O21" s="85"/>
      <c r="P21" s="672"/>
      <c r="R21" s="85"/>
      <c r="S21" s="86"/>
      <c r="T21" s="86"/>
      <c r="U21" s="102"/>
      <c r="V21" s="490"/>
    </row>
    <row r="22" spans="1:22" s="134" customFormat="1" ht="72" customHeight="1" x14ac:dyDescent="0.25">
      <c r="A22" s="950" t="s">
        <v>218</v>
      </c>
      <c r="B22" s="948" t="s">
        <v>219</v>
      </c>
      <c r="C22" s="948" t="s">
        <v>220</v>
      </c>
      <c r="D22" s="124" t="s">
        <v>221</v>
      </c>
      <c r="E22" s="125" t="s">
        <v>222</v>
      </c>
      <c r="F22" s="124" t="s">
        <v>223</v>
      </c>
      <c r="G22" s="124" t="s">
        <v>224</v>
      </c>
      <c r="H22" s="126" t="s">
        <v>188</v>
      </c>
      <c r="I22" s="126" t="s">
        <v>225</v>
      </c>
      <c r="J22" s="126" t="s">
        <v>226</v>
      </c>
      <c r="K22" s="126" t="s">
        <v>227</v>
      </c>
      <c r="L22" s="126" t="s">
        <v>228</v>
      </c>
      <c r="M22" s="126" t="s">
        <v>229</v>
      </c>
      <c r="N22" s="126" t="s">
        <v>230</v>
      </c>
      <c r="O22" s="126" t="s">
        <v>231</v>
      </c>
      <c r="P22" s="126" t="s">
        <v>232</v>
      </c>
      <c r="Q22" s="126" t="s">
        <v>233</v>
      </c>
      <c r="R22" s="126" t="s">
        <v>234</v>
      </c>
      <c r="S22" s="126" t="s">
        <v>235</v>
      </c>
      <c r="T22" s="127" t="s">
        <v>236</v>
      </c>
      <c r="U22" s="564"/>
    </row>
    <row r="23" spans="1:22" s="134" customFormat="1" ht="28.5" customHeight="1" thickBot="1" x14ac:dyDescent="0.3">
      <c r="A23" s="951"/>
      <c r="B23" s="949"/>
      <c r="C23" s="949"/>
      <c r="D23" s="128" t="s">
        <v>237</v>
      </c>
      <c r="E23" s="128" t="s">
        <v>238</v>
      </c>
      <c r="F23" s="128" t="s">
        <v>239</v>
      </c>
      <c r="G23" s="128" t="s">
        <v>239</v>
      </c>
      <c r="H23" s="128" t="s">
        <v>31</v>
      </c>
      <c r="I23" s="128" t="s">
        <v>240</v>
      </c>
      <c r="J23" s="128" t="s">
        <v>241</v>
      </c>
      <c r="K23" s="128" t="s">
        <v>242</v>
      </c>
      <c r="L23" s="128" t="s">
        <v>243</v>
      </c>
      <c r="M23" s="128" t="s">
        <v>242</v>
      </c>
      <c r="N23" s="128" t="s">
        <v>244</v>
      </c>
      <c r="O23" s="128" t="s">
        <v>212</v>
      </c>
      <c r="P23" s="128" t="s">
        <v>245</v>
      </c>
      <c r="Q23" s="128" t="s">
        <v>246</v>
      </c>
      <c r="R23" s="128" t="s">
        <v>247</v>
      </c>
      <c r="S23" s="128" t="s">
        <v>247</v>
      </c>
      <c r="T23" s="565"/>
      <c r="U23" s="564"/>
    </row>
    <row r="24" spans="1:22" ht="15" customHeight="1" x14ac:dyDescent="0.25">
      <c r="A24" s="963" t="str">
        <f>B18</f>
        <v>m.6</v>
      </c>
      <c r="B24" s="112">
        <v>1</v>
      </c>
      <c r="C24" s="164"/>
      <c r="D24" s="91"/>
      <c r="E24" s="91"/>
      <c r="F24" s="164"/>
      <c r="G24" s="566"/>
      <c r="H24" s="92"/>
      <c r="I24" s="340"/>
      <c r="J24" s="567"/>
      <c r="K24" s="568"/>
      <c r="L24" s="340"/>
      <c r="M24" s="568"/>
      <c r="N24" s="116"/>
      <c r="O24" s="116"/>
      <c r="P24" s="673"/>
      <c r="Q24" s="673"/>
      <c r="R24" s="340"/>
      <c r="S24" s="340"/>
      <c r="T24" s="569"/>
      <c r="U24" s="428"/>
    </row>
    <row r="25" spans="1:22" x14ac:dyDescent="0.25">
      <c r="A25" s="963"/>
      <c r="B25" s="113">
        <v>2</v>
      </c>
      <c r="C25" s="90"/>
      <c r="D25" s="84"/>
      <c r="E25" s="84"/>
      <c r="F25" s="90"/>
      <c r="G25" s="570"/>
      <c r="H25" s="90"/>
      <c r="I25" s="557"/>
      <c r="J25" s="571"/>
      <c r="K25" s="572"/>
      <c r="L25" s="557"/>
      <c r="M25" s="572"/>
      <c r="N25" s="107"/>
      <c r="O25" s="107"/>
      <c r="P25" s="674"/>
      <c r="Q25" s="674"/>
      <c r="R25" s="557"/>
      <c r="S25" s="557"/>
      <c r="T25" s="573"/>
      <c r="U25" s="428"/>
    </row>
    <row r="26" spans="1:22" x14ac:dyDescent="0.25">
      <c r="A26" s="963"/>
      <c r="B26" s="113">
        <v>3</v>
      </c>
      <c r="C26" s="90"/>
      <c r="D26" s="84"/>
      <c r="E26" s="84"/>
      <c r="F26" s="90"/>
      <c r="G26" s="570"/>
      <c r="H26" s="90"/>
      <c r="I26" s="557"/>
      <c r="J26" s="571"/>
      <c r="K26" s="572"/>
      <c r="L26" s="557"/>
      <c r="M26" s="572"/>
      <c r="N26" s="107"/>
      <c r="O26" s="107"/>
      <c r="P26" s="674"/>
      <c r="Q26" s="674"/>
      <c r="R26" s="557"/>
      <c r="S26" s="557"/>
      <c r="T26" s="573"/>
      <c r="U26" s="428"/>
    </row>
    <row r="27" spans="1:22" x14ac:dyDescent="0.25">
      <c r="A27" s="963"/>
      <c r="B27" s="113">
        <v>4</v>
      </c>
      <c r="C27" s="90"/>
      <c r="D27" s="84"/>
      <c r="E27" s="84"/>
      <c r="F27" s="90"/>
      <c r="G27" s="570"/>
      <c r="H27" s="90"/>
      <c r="I27" s="557"/>
      <c r="J27" s="571"/>
      <c r="K27" s="572"/>
      <c r="L27" s="557"/>
      <c r="M27" s="572"/>
      <c r="N27" s="107"/>
      <c r="O27" s="107"/>
      <c r="P27" s="674"/>
      <c r="Q27" s="674"/>
      <c r="R27" s="557"/>
      <c r="S27" s="557"/>
      <c r="T27" s="573"/>
      <c r="U27" s="428"/>
    </row>
    <row r="28" spans="1:22" x14ac:dyDescent="0.25">
      <c r="A28" s="963"/>
      <c r="B28" s="113">
        <v>5</v>
      </c>
      <c r="C28" s="90"/>
      <c r="D28" s="84"/>
      <c r="E28" s="84"/>
      <c r="F28" s="90"/>
      <c r="G28" s="570"/>
      <c r="H28" s="90"/>
      <c r="I28" s="557"/>
      <c r="J28" s="571"/>
      <c r="K28" s="572"/>
      <c r="L28" s="557"/>
      <c r="M28" s="572"/>
      <c r="N28" s="107"/>
      <c r="O28" s="107"/>
      <c r="P28" s="674"/>
      <c r="Q28" s="674"/>
      <c r="R28" s="557"/>
      <c r="S28" s="557"/>
      <c r="T28" s="573"/>
      <c r="U28" s="428"/>
    </row>
    <row r="29" spans="1:22" x14ac:dyDescent="0.25">
      <c r="A29" s="963"/>
      <c r="B29" s="113">
        <v>6</v>
      </c>
      <c r="C29" s="90"/>
      <c r="D29" s="84"/>
      <c r="E29" s="84"/>
      <c r="F29" s="90"/>
      <c r="G29" s="570"/>
      <c r="H29" s="90"/>
      <c r="I29" s="557"/>
      <c r="J29" s="571"/>
      <c r="K29" s="572"/>
      <c r="L29" s="557"/>
      <c r="M29" s="572"/>
      <c r="N29" s="107"/>
      <c r="O29" s="107"/>
      <c r="P29" s="674"/>
      <c r="Q29" s="674"/>
      <c r="R29" s="557"/>
      <c r="S29" s="557"/>
      <c r="T29" s="573"/>
      <c r="U29" s="428"/>
    </row>
    <row r="30" spans="1:22" x14ac:dyDescent="0.25">
      <c r="A30" s="963"/>
      <c r="B30" s="113">
        <v>7</v>
      </c>
      <c r="C30" s="90"/>
      <c r="D30" s="84"/>
      <c r="E30" s="84"/>
      <c r="F30" s="90"/>
      <c r="G30" s="570"/>
      <c r="H30" s="90"/>
      <c r="I30" s="557"/>
      <c r="J30" s="571"/>
      <c r="K30" s="572"/>
      <c r="L30" s="557"/>
      <c r="M30" s="572"/>
      <c r="N30" s="107"/>
      <c r="O30" s="107"/>
      <c r="P30" s="674"/>
      <c r="Q30" s="674"/>
      <c r="R30" s="557"/>
      <c r="S30" s="557"/>
      <c r="T30" s="573"/>
      <c r="U30" s="428"/>
    </row>
    <row r="31" spans="1:22" x14ac:dyDescent="0.25">
      <c r="A31" s="963"/>
      <c r="B31" s="113">
        <v>8</v>
      </c>
      <c r="C31" s="90"/>
      <c r="D31" s="84"/>
      <c r="E31" s="84"/>
      <c r="F31" s="90"/>
      <c r="G31" s="570"/>
      <c r="H31" s="90"/>
      <c r="I31" s="557"/>
      <c r="J31" s="571"/>
      <c r="K31" s="572"/>
      <c r="L31" s="557"/>
      <c r="M31" s="572"/>
      <c r="N31" s="107"/>
      <c r="O31" s="107"/>
      <c r="P31" s="674"/>
      <c r="Q31" s="674"/>
      <c r="R31" s="557"/>
      <c r="S31" s="557"/>
      <c r="T31" s="573"/>
      <c r="U31" s="428"/>
    </row>
    <row r="32" spans="1:22" x14ac:dyDescent="0.25">
      <c r="A32" s="963"/>
      <c r="B32" s="113">
        <v>9</v>
      </c>
      <c r="C32" s="90"/>
      <c r="D32" s="84"/>
      <c r="E32" s="84"/>
      <c r="F32" s="90"/>
      <c r="G32" s="570"/>
      <c r="H32" s="90"/>
      <c r="I32" s="557"/>
      <c r="J32" s="571"/>
      <c r="K32" s="572"/>
      <c r="L32" s="557"/>
      <c r="M32" s="572"/>
      <c r="N32" s="107"/>
      <c r="O32" s="107"/>
      <c r="P32" s="674"/>
      <c r="Q32" s="674"/>
      <c r="R32" s="557"/>
      <c r="S32" s="557"/>
      <c r="T32" s="573"/>
      <c r="U32" s="428"/>
    </row>
    <row r="33" spans="1:22" ht="15.75" thickBot="1" x14ac:dyDescent="0.3">
      <c r="A33" s="964"/>
      <c r="B33" s="114">
        <v>10</v>
      </c>
      <c r="C33" s="100"/>
      <c r="D33" s="99"/>
      <c r="E33" s="99"/>
      <c r="F33" s="100"/>
      <c r="G33" s="574"/>
      <c r="H33" s="100"/>
      <c r="I33" s="575"/>
      <c r="J33" s="576"/>
      <c r="K33" s="577"/>
      <c r="L33" s="575"/>
      <c r="M33" s="577"/>
      <c r="N33" s="108"/>
      <c r="O33" s="108"/>
      <c r="P33" s="675"/>
      <c r="Q33" s="675"/>
      <c r="R33" s="575"/>
      <c r="S33" s="575"/>
      <c r="T33" s="578"/>
      <c r="U33" s="428"/>
    </row>
    <row r="34" spans="1:22" ht="25.5" thickBot="1" x14ac:dyDescent="0.3">
      <c r="A34" s="493"/>
      <c r="C34" s="494"/>
      <c r="D34" s="495"/>
      <c r="E34" s="368" t="s">
        <v>248</v>
      </c>
      <c r="F34" s="369">
        <f>COUNTA(F24:F33)</f>
        <v>0</v>
      </c>
      <c r="G34" s="370">
        <f>COUNTA(G24:G33)</f>
        <v>0</v>
      </c>
      <c r="H34" s="494"/>
      <c r="I34" s="490"/>
      <c r="J34" s="496"/>
      <c r="K34" s="497"/>
      <c r="L34" s="952" t="s">
        <v>499</v>
      </c>
      <c r="M34" s="953"/>
      <c r="N34" s="498">
        <f>SUM(N24:N33)</f>
        <v>0</v>
      </c>
      <c r="O34" s="499">
        <f>SUM(O24:O33)</f>
        <v>0</v>
      </c>
      <c r="P34" s="500"/>
      <c r="Q34" s="500"/>
      <c r="R34" s="490"/>
      <c r="S34" s="500"/>
      <c r="T34" s="500"/>
      <c r="U34" s="428"/>
    </row>
    <row r="35" spans="1:22" ht="21.75" customHeight="1" x14ac:dyDescent="0.25">
      <c r="A35" s="101"/>
      <c r="B35" s="85"/>
      <c r="C35" s="85"/>
      <c r="D35" s="85"/>
      <c r="H35" s="501"/>
      <c r="I35" s="501"/>
      <c r="J35" s="502"/>
      <c r="K35" s="501"/>
      <c r="L35" s="954" t="s">
        <v>500</v>
      </c>
      <c r="M35" s="955"/>
      <c r="N35" s="503">
        <f>SUMIF(M24:M33,"&lt;=31/12/2025",N24:N33)</f>
        <v>0</v>
      </c>
      <c r="O35" s="504">
        <f>SUMIF(M24:M33,"&lt;=31/12/2025",O24:O33)</f>
        <v>0</v>
      </c>
      <c r="P35" s="89"/>
      <c r="R35" s="85"/>
      <c r="S35" s="89"/>
      <c r="T35" s="505"/>
      <c r="U35" s="506"/>
      <c r="V35" s="507"/>
    </row>
    <row r="36" spans="1:22" ht="32.25" customHeight="1" thickBot="1" x14ac:dyDescent="0.3">
      <c r="A36" s="101"/>
      <c r="L36" s="956" t="s">
        <v>501</v>
      </c>
      <c r="M36" s="957"/>
      <c r="N36" s="508">
        <f>SUMIF(M24:M33,"&gt;31/12/2025",N24:N33)</f>
        <v>0</v>
      </c>
      <c r="O36" s="509">
        <f>SUMIF(M24:M33,"&gt;31/12/2025",O24:O33)</f>
        <v>0</v>
      </c>
      <c r="S36" s="510"/>
      <c r="T36" s="511"/>
      <c r="U36" s="428"/>
    </row>
    <row r="37" spans="1:22" ht="15.75" thickBot="1" x14ac:dyDescent="0.3">
      <c r="A37" s="579"/>
      <c r="B37" s="478"/>
      <c r="C37" s="480"/>
      <c r="D37" s="480"/>
      <c r="E37" s="480"/>
      <c r="F37" s="478"/>
      <c r="G37" s="480"/>
      <c r="H37" s="480"/>
      <c r="I37" s="478"/>
      <c r="J37" s="478"/>
      <c r="K37" s="480"/>
      <c r="L37" s="480"/>
      <c r="M37" s="480"/>
      <c r="N37" s="480"/>
      <c r="O37" s="480"/>
      <c r="P37" s="676"/>
      <c r="Q37" s="676"/>
      <c r="R37" s="480"/>
      <c r="S37" s="580"/>
      <c r="T37" s="480"/>
      <c r="U37" s="482"/>
    </row>
    <row r="38" spans="1:22" ht="15.75" thickBot="1" x14ac:dyDescent="0.3">
      <c r="A38" s="563"/>
      <c r="B38" s="422"/>
      <c r="C38" s="289"/>
      <c r="D38" s="289"/>
      <c r="E38" s="289"/>
      <c r="F38" s="422"/>
      <c r="G38" s="289"/>
      <c r="H38" s="289"/>
      <c r="I38" s="422"/>
      <c r="J38" s="422"/>
      <c r="K38" s="289"/>
      <c r="L38" s="289"/>
      <c r="M38" s="289"/>
      <c r="N38" s="289"/>
      <c r="O38" s="289"/>
      <c r="P38" s="669"/>
      <c r="Q38" s="669"/>
      <c r="R38" s="289"/>
      <c r="S38" s="289"/>
      <c r="T38" s="289"/>
      <c r="U38" s="425"/>
    </row>
    <row r="39" spans="1:22" ht="28.5" thickBot="1" x14ac:dyDescent="0.3">
      <c r="A39" s="123" t="s">
        <v>8</v>
      </c>
      <c r="B39" s="961" t="s">
        <v>35</v>
      </c>
      <c r="C39" s="962"/>
      <c r="E39" s="937" t="s">
        <v>213</v>
      </c>
      <c r="F39" s="938"/>
      <c r="G39" s="935">
        <f>VLOOKUP(B39,'1.Piano inv. forn'!$D$19:$H$48,3,FALSE)</f>
        <v>0</v>
      </c>
      <c r="H39" s="936"/>
      <c r="I39" s="69"/>
      <c r="J39" s="937" t="s">
        <v>214</v>
      </c>
      <c r="K39" s="938"/>
      <c r="L39" s="935">
        <f>VLOOKUP(B39,'1.Piano inv. forn'!$D$19:$H$48,4,FALSE)</f>
        <v>0</v>
      </c>
      <c r="M39" s="936"/>
      <c r="O39" s="130" t="s">
        <v>215</v>
      </c>
      <c r="P39" s="670"/>
      <c r="R39" s="131" t="s">
        <v>216</v>
      </c>
      <c r="S39" s="941"/>
      <c r="T39" s="942"/>
      <c r="U39" s="428"/>
    </row>
    <row r="40" spans="1:22" ht="15.75" thickBot="1" x14ac:dyDescent="0.3">
      <c r="A40" s="101"/>
      <c r="B40" s="86"/>
      <c r="C40" s="86"/>
      <c r="E40" s="87"/>
      <c r="F40" s="87"/>
      <c r="G40" s="88"/>
      <c r="H40" s="88"/>
      <c r="I40" s="69"/>
      <c r="J40" s="87"/>
      <c r="K40" s="87"/>
      <c r="L40" s="88"/>
      <c r="M40" s="88"/>
      <c r="O40" s="89"/>
      <c r="R40" s="85"/>
      <c r="S40" s="490"/>
      <c r="U40" s="102"/>
    </row>
    <row r="41" spans="1:22" ht="28.5" customHeight="1" thickBot="1" x14ac:dyDescent="0.3">
      <c r="A41" s="958" t="s">
        <v>13</v>
      </c>
      <c r="B41" s="959"/>
      <c r="C41" s="959"/>
      <c r="D41" s="960"/>
      <c r="E41" s="943">
        <f>VLOOKUP(B39,'1.Piano inv. forn'!$D$19:$V$48,17,FALSE)</f>
        <v>0</v>
      </c>
      <c r="F41" s="944"/>
      <c r="G41" s="944"/>
      <c r="H41" s="945"/>
      <c r="I41" s="69"/>
      <c r="J41" s="946" t="s">
        <v>59</v>
      </c>
      <c r="K41" s="947"/>
      <c r="L41" s="943">
        <f>VLOOKUP(B39,'1.Piano inv. forn'!$D$19:$V$48,19,FALSE)</f>
        <v>0</v>
      </c>
      <c r="M41" s="945"/>
      <c r="N41" s="98"/>
      <c r="O41" s="129" t="s">
        <v>15</v>
      </c>
      <c r="P41" s="671">
        <f>L41+E41</f>
        <v>0</v>
      </c>
      <c r="R41" s="131" t="s">
        <v>217</v>
      </c>
      <c r="S41" s="941"/>
      <c r="T41" s="942"/>
      <c r="U41" s="102"/>
    </row>
    <row r="42" spans="1:22" ht="15.75" thickBot="1" x14ac:dyDescent="0.3">
      <c r="A42" s="101"/>
      <c r="U42" s="428"/>
    </row>
    <row r="43" spans="1:22" ht="79.5" customHeight="1" x14ac:dyDescent="0.25">
      <c r="A43" s="950" t="s">
        <v>218</v>
      </c>
      <c r="B43" s="948" t="s">
        <v>219</v>
      </c>
      <c r="C43" s="948" t="s">
        <v>220</v>
      </c>
      <c r="D43" s="124" t="s">
        <v>221</v>
      </c>
      <c r="E43" s="125" t="s">
        <v>222</v>
      </c>
      <c r="F43" s="124" t="s">
        <v>223</v>
      </c>
      <c r="G43" s="124" t="s">
        <v>224</v>
      </c>
      <c r="H43" s="126" t="s">
        <v>188</v>
      </c>
      <c r="I43" s="126" t="s">
        <v>225</v>
      </c>
      <c r="J43" s="126" t="s">
        <v>226</v>
      </c>
      <c r="K43" s="126" t="s">
        <v>227</v>
      </c>
      <c r="L43" s="126" t="s">
        <v>228</v>
      </c>
      <c r="M43" s="126" t="s">
        <v>229</v>
      </c>
      <c r="N43" s="126" t="s">
        <v>230</v>
      </c>
      <c r="O43" s="126" t="s">
        <v>231</v>
      </c>
      <c r="P43" s="126" t="s">
        <v>232</v>
      </c>
      <c r="Q43" s="126" t="s">
        <v>233</v>
      </c>
      <c r="R43" s="126" t="s">
        <v>234</v>
      </c>
      <c r="S43" s="126" t="s">
        <v>235</v>
      </c>
      <c r="T43" s="939" t="s">
        <v>236</v>
      </c>
      <c r="U43" s="564"/>
    </row>
    <row r="44" spans="1:22" ht="24.75" thickBot="1" x14ac:dyDescent="0.3">
      <c r="A44" s="951"/>
      <c r="B44" s="949"/>
      <c r="C44" s="949"/>
      <c r="D44" s="128" t="s">
        <v>237</v>
      </c>
      <c r="E44" s="128" t="s">
        <v>238</v>
      </c>
      <c r="F44" s="128" t="s">
        <v>239</v>
      </c>
      <c r="G44" s="128" t="s">
        <v>239</v>
      </c>
      <c r="H44" s="128" t="s">
        <v>31</v>
      </c>
      <c r="I44" s="128" t="s">
        <v>240</v>
      </c>
      <c r="J44" s="128" t="s">
        <v>241</v>
      </c>
      <c r="K44" s="128" t="s">
        <v>242</v>
      </c>
      <c r="L44" s="128" t="s">
        <v>243</v>
      </c>
      <c r="M44" s="128" t="s">
        <v>242</v>
      </c>
      <c r="N44" s="128" t="s">
        <v>244</v>
      </c>
      <c r="O44" s="128" t="s">
        <v>212</v>
      </c>
      <c r="P44" s="128" t="s">
        <v>245</v>
      </c>
      <c r="Q44" s="128" t="s">
        <v>246</v>
      </c>
      <c r="R44" s="128" t="s">
        <v>247</v>
      </c>
      <c r="S44" s="128" t="s">
        <v>247</v>
      </c>
      <c r="T44" s="940"/>
      <c r="U44" s="564"/>
    </row>
    <row r="45" spans="1:22" x14ac:dyDescent="0.25">
      <c r="A45" s="963" t="str">
        <f>B39</f>
        <v>m.1</v>
      </c>
      <c r="B45" s="112">
        <v>1</v>
      </c>
      <c r="C45" s="164"/>
      <c r="D45" s="91"/>
      <c r="E45" s="91"/>
      <c r="F45" s="164"/>
      <c r="G45" s="566"/>
      <c r="H45" s="92"/>
      <c r="I45" s="340"/>
      <c r="J45" s="567"/>
      <c r="K45" s="568"/>
      <c r="L45" s="340"/>
      <c r="M45" s="568"/>
      <c r="N45" s="116"/>
      <c r="O45" s="116"/>
      <c r="P45" s="673"/>
      <c r="Q45" s="673"/>
      <c r="R45" s="340"/>
      <c r="S45" s="340"/>
      <c r="T45" s="569"/>
      <c r="U45" s="428"/>
    </row>
    <row r="46" spans="1:22" x14ac:dyDescent="0.25">
      <c r="A46" s="963"/>
      <c r="B46" s="113">
        <v>2</v>
      </c>
      <c r="C46" s="90"/>
      <c r="D46" s="84"/>
      <c r="E46" s="84"/>
      <c r="F46" s="90"/>
      <c r="G46" s="570"/>
      <c r="H46" s="90"/>
      <c r="I46" s="557"/>
      <c r="J46" s="571"/>
      <c r="K46" s="572"/>
      <c r="L46" s="557"/>
      <c r="M46" s="572"/>
      <c r="N46" s="107"/>
      <c r="O46" s="107"/>
      <c r="P46" s="674"/>
      <c r="Q46" s="674" t="s">
        <v>249</v>
      </c>
      <c r="R46" s="557"/>
      <c r="S46" s="557"/>
      <c r="T46" s="573"/>
      <c r="U46" s="428"/>
    </row>
    <row r="47" spans="1:22" x14ac:dyDescent="0.25">
      <c r="A47" s="963"/>
      <c r="B47" s="113">
        <v>3</v>
      </c>
      <c r="C47" s="90"/>
      <c r="D47" s="84"/>
      <c r="E47" s="84"/>
      <c r="F47" s="90"/>
      <c r="G47" s="570"/>
      <c r="H47" s="90"/>
      <c r="I47" s="557"/>
      <c r="J47" s="571"/>
      <c r="K47" s="572"/>
      <c r="L47" s="557"/>
      <c r="M47" s="572"/>
      <c r="N47" s="107"/>
      <c r="O47" s="107"/>
      <c r="P47" s="674"/>
      <c r="Q47" s="674"/>
      <c r="R47" s="557"/>
      <c r="S47" s="557"/>
      <c r="T47" s="573"/>
      <c r="U47" s="428"/>
    </row>
    <row r="48" spans="1:22" x14ac:dyDescent="0.25">
      <c r="A48" s="963"/>
      <c r="B48" s="113">
        <v>4</v>
      </c>
      <c r="C48" s="90"/>
      <c r="D48" s="84"/>
      <c r="E48" s="84"/>
      <c r="F48" s="90"/>
      <c r="G48" s="570"/>
      <c r="H48" s="90"/>
      <c r="I48" s="557"/>
      <c r="J48" s="571"/>
      <c r="K48" s="572"/>
      <c r="L48" s="557"/>
      <c r="M48" s="572"/>
      <c r="N48" s="107"/>
      <c r="O48" s="107"/>
      <c r="P48" s="674"/>
      <c r="Q48" s="674"/>
      <c r="R48" s="557"/>
      <c r="S48" s="557"/>
      <c r="T48" s="573"/>
      <c r="U48" s="428"/>
    </row>
    <row r="49" spans="1:22" x14ac:dyDescent="0.25">
      <c r="A49" s="963"/>
      <c r="B49" s="113">
        <v>5</v>
      </c>
      <c r="C49" s="90"/>
      <c r="D49" s="84"/>
      <c r="E49" s="84"/>
      <c r="F49" s="90"/>
      <c r="G49" s="570"/>
      <c r="H49" s="90"/>
      <c r="I49" s="557"/>
      <c r="J49" s="571"/>
      <c r="K49" s="572"/>
      <c r="L49" s="557"/>
      <c r="M49" s="572"/>
      <c r="N49" s="107"/>
      <c r="O49" s="107"/>
      <c r="P49" s="674"/>
      <c r="Q49" s="674"/>
      <c r="R49" s="557"/>
      <c r="S49" s="557"/>
      <c r="T49" s="573"/>
      <c r="U49" s="428"/>
    </row>
    <row r="50" spans="1:22" x14ac:dyDescent="0.25">
      <c r="A50" s="963"/>
      <c r="B50" s="113">
        <v>6</v>
      </c>
      <c r="C50" s="90"/>
      <c r="D50" s="84"/>
      <c r="E50" s="84"/>
      <c r="F50" s="90"/>
      <c r="G50" s="570"/>
      <c r="H50" s="90"/>
      <c r="I50" s="557"/>
      <c r="J50" s="571"/>
      <c r="K50" s="572"/>
      <c r="L50" s="557"/>
      <c r="M50" s="572"/>
      <c r="N50" s="107"/>
      <c r="O50" s="107"/>
      <c r="P50" s="674"/>
      <c r="Q50" s="674"/>
      <c r="R50" s="557"/>
      <c r="S50" s="557"/>
      <c r="T50" s="573"/>
      <c r="U50" s="428"/>
    </row>
    <row r="51" spans="1:22" x14ac:dyDescent="0.25">
      <c r="A51" s="963"/>
      <c r="B51" s="113">
        <v>7</v>
      </c>
      <c r="C51" s="90"/>
      <c r="D51" s="84"/>
      <c r="E51" s="84"/>
      <c r="F51" s="90"/>
      <c r="G51" s="570"/>
      <c r="H51" s="90"/>
      <c r="I51" s="557"/>
      <c r="J51" s="571"/>
      <c r="K51" s="572"/>
      <c r="L51" s="557"/>
      <c r="M51" s="572"/>
      <c r="N51" s="107"/>
      <c r="O51" s="107"/>
      <c r="P51" s="674"/>
      <c r="Q51" s="674"/>
      <c r="R51" s="557"/>
      <c r="S51" s="557"/>
      <c r="T51" s="573"/>
      <c r="U51" s="428"/>
    </row>
    <row r="52" spans="1:22" x14ac:dyDescent="0.25">
      <c r="A52" s="963"/>
      <c r="B52" s="113">
        <v>8</v>
      </c>
      <c r="C52" s="90"/>
      <c r="D52" s="84"/>
      <c r="E52" s="84"/>
      <c r="F52" s="90"/>
      <c r="G52" s="570"/>
      <c r="H52" s="90"/>
      <c r="I52" s="557"/>
      <c r="J52" s="571"/>
      <c r="K52" s="572"/>
      <c r="L52" s="557"/>
      <c r="M52" s="572"/>
      <c r="N52" s="107"/>
      <c r="O52" s="107"/>
      <c r="P52" s="674"/>
      <c r="Q52" s="674"/>
      <c r="R52" s="557"/>
      <c r="S52" s="557"/>
      <c r="T52" s="573"/>
      <c r="U52" s="428"/>
    </row>
    <row r="53" spans="1:22" x14ac:dyDescent="0.25">
      <c r="A53" s="963"/>
      <c r="B53" s="113">
        <v>9</v>
      </c>
      <c r="C53" s="90"/>
      <c r="D53" s="84"/>
      <c r="E53" s="84"/>
      <c r="F53" s="90"/>
      <c r="G53" s="570"/>
      <c r="H53" s="90"/>
      <c r="I53" s="557"/>
      <c r="J53" s="571"/>
      <c r="K53" s="572"/>
      <c r="L53" s="557"/>
      <c r="M53" s="572"/>
      <c r="N53" s="107"/>
      <c r="O53" s="107"/>
      <c r="P53" s="674"/>
      <c r="Q53" s="674"/>
      <c r="R53" s="557"/>
      <c r="S53" s="557"/>
      <c r="T53" s="573"/>
      <c r="U53" s="428"/>
    </row>
    <row r="54" spans="1:22" ht="15.75" thickBot="1" x14ac:dyDescent="0.3">
      <c r="A54" s="964"/>
      <c r="B54" s="114">
        <v>10</v>
      </c>
      <c r="C54" s="100"/>
      <c r="D54" s="99"/>
      <c r="E54" s="99"/>
      <c r="F54" s="100"/>
      <c r="G54" s="574"/>
      <c r="H54" s="100"/>
      <c r="I54" s="575"/>
      <c r="J54" s="576"/>
      <c r="K54" s="577"/>
      <c r="L54" s="575"/>
      <c r="M54" s="577"/>
      <c r="N54" s="108"/>
      <c r="O54" s="108"/>
      <c r="P54" s="675"/>
      <c r="Q54" s="675"/>
      <c r="R54" s="575"/>
      <c r="S54" s="575"/>
      <c r="T54" s="578"/>
      <c r="U54" s="428"/>
    </row>
    <row r="55" spans="1:22" ht="25.5" thickBot="1" x14ac:dyDescent="0.3">
      <c r="A55" s="493"/>
      <c r="C55" s="494"/>
      <c r="D55" s="495"/>
      <c r="E55" s="368" t="s">
        <v>248</v>
      </c>
      <c r="F55" s="369">
        <f>COUNTA(F45:F54)</f>
        <v>0</v>
      </c>
      <c r="G55" s="370">
        <f>COUNTA(G45:G54)</f>
        <v>0</v>
      </c>
      <c r="H55" s="494"/>
      <c r="I55" s="490"/>
      <c r="J55" s="496"/>
      <c r="K55" s="497"/>
      <c r="L55" s="952" t="s">
        <v>499</v>
      </c>
      <c r="M55" s="953"/>
      <c r="N55" s="498">
        <f>SUM(N45:N54)</f>
        <v>0</v>
      </c>
      <c r="O55" s="499">
        <f>SUM(O45:O54)</f>
        <v>0</v>
      </c>
      <c r="P55" s="500"/>
      <c r="Q55" s="500"/>
      <c r="R55" s="490"/>
      <c r="S55" s="500"/>
      <c r="T55" s="500"/>
      <c r="U55" s="428"/>
    </row>
    <row r="56" spans="1:22" ht="21.75" customHeight="1" x14ac:dyDescent="0.25">
      <c r="A56" s="101"/>
      <c r="B56" s="85"/>
      <c r="C56" s="85"/>
      <c r="D56" s="85"/>
      <c r="H56" s="501"/>
      <c r="I56" s="501"/>
      <c r="J56" s="502"/>
      <c r="K56" s="501"/>
      <c r="L56" s="954" t="s">
        <v>500</v>
      </c>
      <c r="M56" s="955"/>
      <c r="N56" s="503">
        <f>SUMIF(M45:M54,"&lt;=31/12/2025",N45:N54)</f>
        <v>0</v>
      </c>
      <c r="O56" s="504">
        <f>SUMIF(M45:M54,"&lt;=31/12/2025",O45:O54)</f>
        <v>0</v>
      </c>
      <c r="P56" s="89"/>
      <c r="R56" s="85"/>
      <c r="S56" s="89"/>
      <c r="T56" s="505"/>
      <c r="U56" s="506"/>
      <c r="V56" s="507"/>
    </row>
    <row r="57" spans="1:22" ht="32.25" customHeight="1" thickBot="1" x14ac:dyDescent="0.3">
      <c r="A57" s="101"/>
      <c r="L57" s="956" t="s">
        <v>501</v>
      </c>
      <c r="M57" s="957"/>
      <c r="N57" s="508">
        <f>SUMIF(M45:M54,"&gt;31/12/2025",N45:N54)</f>
        <v>0</v>
      </c>
      <c r="O57" s="509">
        <f>SUMIF(M45:M54,"&gt;31/12/2025",O45:O54)</f>
        <v>0</v>
      </c>
      <c r="S57" s="510"/>
      <c r="T57" s="511"/>
      <c r="U57" s="428"/>
    </row>
    <row r="58" spans="1:22" ht="15.75" thickBot="1" x14ac:dyDescent="0.3">
      <c r="A58" s="579"/>
      <c r="B58" s="478"/>
      <c r="C58" s="480"/>
      <c r="D58" s="480"/>
      <c r="E58" s="480"/>
      <c r="F58" s="478"/>
      <c r="G58" s="480"/>
      <c r="H58" s="480"/>
      <c r="I58" s="478"/>
      <c r="J58" s="478"/>
      <c r="K58" s="480"/>
      <c r="L58" s="480"/>
      <c r="M58" s="480"/>
      <c r="N58" s="480"/>
      <c r="O58" s="480"/>
      <c r="P58" s="676"/>
      <c r="Q58" s="676"/>
      <c r="R58" s="480"/>
      <c r="S58" s="580"/>
      <c r="T58" s="480"/>
      <c r="U58" s="482"/>
    </row>
    <row r="59" spans="1:22" ht="15.75" thickBot="1" x14ac:dyDescent="0.3">
      <c r="A59" s="563"/>
      <c r="B59" s="422"/>
      <c r="C59" s="289"/>
      <c r="D59" s="289"/>
      <c r="E59" s="289"/>
      <c r="F59" s="422"/>
      <c r="G59" s="289"/>
      <c r="H59" s="289"/>
      <c r="I59" s="422"/>
      <c r="J59" s="422"/>
      <c r="K59" s="289"/>
      <c r="L59" s="289"/>
      <c r="M59" s="289"/>
      <c r="N59" s="289"/>
      <c r="O59" s="289"/>
      <c r="P59" s="669"/>
      <c r="Q59" s="669"/>
      <c r="R59" s="289"/>
      <c r="S59" s="289"/>
      <c r="T59" s="289"/>
      <c r="U59" s="425"/>
    </row>
    <row r="60" spans="1:22" ht="28.5" thickBot="1" x14ac:dyDescent="0.3">
      <c r="A60" s="123" t="s">
        <v>8</v>
      </c>
      <c r="B60" s="961" t="s">
        <v>39</v>
      </c>
      <c r="C60" s="962"/>
      <c r="E60" s="937" t="s">
        <v>213</v>
      </c>
      <c r="F60" s="938"/>
      <c r="G60" s="935">
        <f>VLOOKUP(B60,'1.Piano inv. forn'!$D$19:$H$48,3,FALSE)</f>
        <v>0</v>
      </c>
      <c r="H60" s="936"/>
      <c r="I60" s="69"/>
      <c r="J60" s="937" t="s">
        <v>214</v>
      </c>
      <c r="K60" s="938"/>
      <c r="L60" s="935">
        <f>VLOOKUP(B60,'1.Piano inv. forn'!$D$19:$H$48,4,FALSE)</f>
        <v>0</v>
      </c>
      <c r="M60" s="936"/>
      <c r="O60" s="130" t="s">
        <v>215</v>
      </c>
      <c r="P60" s="670"/>
      <c r="R60" s="131" t="s">
        <v>216</v>
      </c>
      <c r="S60" s="941"/>
      <c r="T60" s="942"/>
      <c r="U60" s="428"/>
    </row>
    <row r="61" spans="1:22" ht="15.75" thickBot="1" x14ac:dyDescent="0.3">
      <c r="A61" s="101"/>
      <c r="B61" s="86"/>
      <c r="C61" s="86"/>
      <c r="E61" s="87"/>
      <c r="F61" s="87"/>
      <c r="G61" s="88"/>
      <c r="H61" s="88"/>
      <c r="I61" s="69"/>
      <c r="J61" s="87"/>
      <c r="K61" s="87"/>
      <c r="L61" s="88"/>
      <c r="M61" s="88"/>
      <c r="O61" s="89"/>
      <c r="R61" s="85"/>
      <c r="S61" s="490"/>
      <c r="U61" s="102"/>
    </row>
    <row r="62" spans="1:22" ht="28.5" customHeight="1" thickBot="1" x14ac:dyDescent="0.3">
      <c r="A62" s="958" t="s">
        <v>13</v>
      </c>
      <c r="B62" s="959"/>
      <c r="C62" s="959"/>
      <c r="D62" s="960"/>
      <c r="E62" s="943">
        <f>VLOOKUP(B60,'1.Piano inv. forn'!$D$19:$V$48,17,FALSE)</f>
        <v>0</v>
      </c>
      <c r="F62" s="944"/>
      <c r="G62" s="944"/>
      <c r="H62" s="945"/>
      <c r="I62" s="69"/>
      <c r="J62" s="946" t="s">
        <v>59</v>
      </c>
      <c r="K62" s="947"/>
      <c r="L62" s="943">
        <f>VLOOKUP(B60,'1.Piano inv. forn'!$D$19:$V$48,19,FALSE)</f>
        <v>0</v>
      </c>
      <c r="M62" s="945"/>
      <c r="N62" s="98"/>
      <c r="O62" s="129" t="s">
        <v>15</v>
      </c>
      <c r="P62" s="671">
        <f>L62+E62</f>
        <v>0</v>
      </c>
      <c r="R62" s="131" t="s">
        <v>217</v>
      </c>
      <c r="S62" s="941"/>
      <c r="T62" s="942"/>
      <c r="U62" s="102"/>
    </row>
    <row r="63" spans="1:22" ht="15.75" thickBot="1" x14ac:dyDescent="0.3">
      <c r="A63" s="101"/>
      <c r="U63" s="428"/>
    </row>
    <row r="64" spans="1:22" ht="60" x14ac:dyDescent="0.25">
      <c r="A64" s="950" t="s">
        <v>218</v>
      </c>
      <c r="B64" s="948" t="s">
        <v>219</v>
      </c>
      <c r="C64" s="948" t="s">
        <v>220</v>
      </c>
      <c r="D64" s="124" t="s">
        <v>221</v>
      </c>
      <c r="E64" s="125" t="s">
        <v>222</v>
      </c>
      <c r="F64" s="124" t="s">
        <v>223</v>
      </c>
      <c r="G64" s="124" t="s">
        <v>224</v>
      </c>
      <c r="H64" s="126" t="s">
        <v>188</v>
      </c>
      <c r="I64" s="126" t="s">
        <v>225</v>
      </c>
      <c r="J64" s="126" t="s">
        <v>226</v>
      </c>
      <c r="K64" s="126" t="s">
        <v>227</v>
      </c>
      <c r="L64" s="126" t="s">
        <v>228</v>
      </c>
      <c r="M64" s="126" t="s">
        <v>229</v>
      </c>
      <c r="N64" s="126" t="s">
        <v>230</v>
      </c>
      <c r="O64" s="126" t="s">
        <v>231</v>
      </c>
      <c r="P64" s="126" t="s">
        <v>232</v>
      </c>
      <c r="Q64" s="126" t="s">
        <v>233</v>
      </c>
      <c r="R64" s="126" t="s">
        <v>234</v>
      </c>
      <c r="S64" s="126" t="s">
        <v>235</v>
      </c>
      <c r="T64" s="939" t="s">
        <v>236</v>
      </c>
      <c r="U64" s="564"/>
    </row>
    <row r="65" spans="1:22" ht="24.75" thickBot="1" x14ac:dyDescent="0.3">
      <c r="A65" s="951"/>
      <c r="B65" s="949"/>
      <c r="C65" s="949"/>
      <c r="D65" s="128" t="s">
        <v>237</v>
      </c>
      <c r="E65" s="128" t="s">
        <v>238</v>
      </c>
      <c r="F65" s="128" t="s">
        <v>239</v>
      </c>
      <c r="G65" s="128" t="s">
        <v>239</v>
      </c>
      <c r="H65" s="128" t="s">
        <v>31</v>
      </c>
      <c r="I65" s="128" t="s">
        <v>240</v>
      </c>
      <c r="J65" s="128" t="s">
        <v>241</v>
      </c>
      <c r="K65" s="128" t="s">
        <v>242</v>
      </c>
      <c r="L65" s="128" t="s">
        <v>243</v>
      </c>
      <c r="M65" s="128" t="s">
        <v>242</v>
      </c>
      <c r="N65" s="128" t="s">
        <v>244</v>
      </c>
      <c r="O65" s="128" t="s">
        <v>212</v>
      </c>
      <c r="P65" s="128" t="s">
        <v>245</v>
      </c>
      <c r="Q65" s="128" t="s">
        <v>246</v>
      </c>
      <c r="R65" s="128" t="s">
        <v>247</v>
      </c>
      <c r="S65" s="128" t="s">
        <v>247</v>
      </c>
      <c r="T65" s="940"/>
      <c r="U65" s="564"/>
    </row>
    <row r="66" spans="1:22" x14ac:dyDescent="0.25">
      <c r="A66" s="963" t="str">
        <f>B60</f>
        <v>m.5</v>
      </c>
      <c r="B66" s="112">
        <v>1</v>
      </c>
      <c r="C66" s="164"/>
      <c r="D66" s="91"/>
      <c r="E66" s="91"/>
      <c r="F66" s="164"/>
      <c r="G66" s="566"/>
      <c r="H66" s="92"/>
      <c r="I66" s="340"/>
      <c r="J66" s="567"/>
      <c r="K66" s="568"/>
      <c r="L66" s="340"/>
      <c r="M66" s="568"/>
      <c r="N66" s="116"/>
      <c r="O66" s="116"/>
      <c r="P66" s="673"/>
      <c r="Q66" s="673"/>
      <c r="R66" s="340"/>
      <c r="S66" s="340"/>
      <c r="T66" s="569"/>
      <c r="U66" s="428"/>
    </row>
    <row r="67" spans="1:22" x14ac:dyDescent="0.25">
      <c r="A67" s="963"/>
      <c r="B67" s="113">
        <v>2</v>
      </c>
      <c r="C67" s="90"/>
      <c r="D67" s="84"/>
      <c r="E67" s="84"/>
      <c r="F67" s="90"/>
      <c r="G67" s="570"/>
      <c r="H67" s="90"/>
      <c r="I67" s="557"/>
      <c r="J67" s="571"/>
      <c r="K67" s="572"/>
      <c r="L67" s="557"/>
      <c r="M67" s="572"/>
      <c r="N67" s="107"/>
      <c r="O67" s="107"/>
      <c r="P67" s="674"/>
      <c r="Q67" s="674" t="s">
        <v>249</v>
      </c>
      <c r="R67" s="557"/>
      <c r="S67" s="557"/>
      <c r="T67" s="573"/>
      <c r="U67" s="428"/>
    </row>
    <row r="68" spans="1:22" x14ac:dyDescent="0.25">
      <c r="A68" s="963"/>
      <c r="B68" s="113">
        <v>3</v>
      </c>
      <c r="C68" s="90"/>
      <c r="D68" s="84"/>
      <c r="E68" s="84"/>
      <c r="F68" s="90"/>
      <c r="G68" s="570"/>
      <c r="H68" s="90"/>
      <c r="I68" s="557"/>
      <c r="J68" s="571"/>
      <c r="K68" s="572"/>
      <c r="L68" s="557"/>
      <c r="M68" s="572"/>
      <c r="N68" s="107"/>
      <c r="O68" s="107"/>
      <c r="P68" s="674"/>
      <c r="Q68" s="674"/>
      <c r="R68" s="557"/>
      <c r="S68" s="557"/>
      <c r="T68" s="573"/>
      <c r="U68" s="428"/>
    </row>
    <row r="69" spans="1:22" x14ac:dyDescent="0.25">
      <c r="A69" s="963"/>
      <c r="B69" s="113">
        <v>4</v>
      </c>
      <c r="C69" s="90"/>
      <c r="D69" s="84"/>
      <c r="E69" s="84"/>
      <c r="F69" s="90"/>
      <c r="G69" s="570"/>
      <c r="H69" s="90"/>
      <c r="I69" s="557"/>
      <c r="J69" s="571"/>
      <c r="K69" s="572"/>
      <c r="L69" s="557"/>
      <c r="M69" s="572"/>
      <c r="N69" s="107"/>
      <c r="O69" s="107"/>
      <c r="P69" s="674"/>
      <c r="Q69" s="674"/>
      <c r="R69" s="557"/>
      <c r="S69" s="557"/>
      <c r="T69" s="573"/>
      <c r="U69" s="428"/>
    </row>
    <row r="70" spans="1:22" x14ac:dyDescent="0.25">
      <c r="A70" s="963"/>
      <c r="B70" s="113">
        <v>5</v>
      </c>
      <c r="C70" s="90"/>
      <c r="D70" s="84"/>
      <c r="E70" s="84"/>
      <c r="F70" s="90"/>
      <c r="G70" s="570"/>
      <c r="H70" s="90"/>
      <c r="I70" s="557"/>
      <c r="J70" s="571"/>
      <c r="K70" s="572"/>
      <c r="L70" s="557"/>
      <c r="M70" s="572"/>
      <c r="N70" s="107"/>
      <c r="O70" s="107"/>
      <c r="P70" s="674"/>
      <c r="Q70" s="674"/>
      <c r="R70" s="557"/>
      <c r="S70" s="557"/>
      <c r="T70" s="573"/>
      <c r="U70" s="428"/>
    </row>
    <row r="71" spans="1:22" x14ac:dyDescent="0.25">
      <c r="A71" s="963"/>
      <c r="B71" s="113">
        <v>6</v>
      </c>
      <c r="C71" s="90"/>
      <c r="D71" s="84"/>
      <c r="E71" s="84"/>
      <c r="F71" s="90"/>
      <c r="G71" s="570"/>
      <c r="H71" s="90"/>
      <c r="I71" s="557"/>
      <c r="J71" s="571"/>
      <c r="K71" s="572"/>
      <c r="L71" s="557"/>
      <c r="M71" s="572"/>
      <c r="N71" s="107"/>
      <c r="O71" s="107"/>
      <c r="P71" s="674"/>
      <c r="Q71" s="674"/>
      <c r="R71" s="557"/>
      <c r="S71" s="557"/>
      <c r="T71" s="573"/>
      <c r="U71" s="428"/>
    </row>
    <row r="72" spans="1:22" x14ac:dyDescent="0.25">
      <c r="A72" s="963"/>
      <c r="B72" s="113">
        <v>7</v>
      </c>
      <c r="C72" s="90"/>
      <c r="D72" s="84"/>
      <c r="E72" s="84"/>
      <c r="F72" s="90"/>
      <c r="G72" s="570"/>
      <c r="H72" s="90"/>
      <c r="I72" s="557"/>
      <c r="J72" s="571"/>
      <c r="K72" s="572"/>
      <c r="L72" s="557"/>
      <c r="M72" s="572"/>
      <c r="N72" s="107"/>
      <c r="O72" s="107"/>
      <c r="P72" s="674"/>
      <c r="Q72" s="674"/>
      <c r="R72" s="557"/>
      <c r="S72" s="557"/>
      <c r="T72" s="573"/>
      <c r="U72" s="428"/>
    </row>
    <row r="73" spans="1:22" x14ac:dyDescent="0.25">
      <c r="A73" s="963"/>
      <c r="B73" s="113">
        <v>8</v>
      </c>
      <c r="C73" s="90"/>
      <c r="D73" s="84"/>
      <c r="E73" s="84"/>
      <c r="F73" s="90"/>
      <c r="G73" s="570"/>
      <c r="H73" s="90"/>
      <c r="I73" s="557"/>
      <c r="J73" s="571"/>
      <c r="K73" s="572"/>
      <c r="L73" s="557"/>
      <c r="M73" s="572"/>
      <c r="N73" s="107"/>
      <c r="O73" s="107"/>
      <c r="P73" s="674"/>
      <c r="Q73" s="674"/>
      <c r="R73" s="557"/>
      <c r="S73" s="557"/>
      <c r="T73" s="573"/>
      <c r="U73" s="428"/>
    </row>
    <row r="74" spans="1:22" x14ac:dyDescent="0.25">
      <c r="A74" s="963"/>
      <c r="B74" s="113">
        <v>9</v>
      </c>
      <c r="C74" s="90"/>
      <c r="D74" s="84"/>
      <c r="E74" s="84"/>
      <c r="F74" s="90"/>
      <c r="G74" s="570"/>
      <c r="H74" s="90"/>
      <c r="I74" s="557"/>
      <c r="J74" s="571"/>
      <c r="K74" s="572"/>
      <c r="L74" s="557"/>
      <c r="M74" s="572"/>
      <c r="N74" s="107"/>
      <c r="O74" s="107"/>
      <c r="P74" s="674"/>
      <c r="Q74" s="674"/>
      <c r="R74" s="557"/>
      <c r="S74" s="557"/>
      <c r="T74" s="573"/>
      <c r="U74" s="428"/>
    </row>
    <row r="75" spans="1:22" ht="15.75" thickBot="1" x14ac:dyDescent="0.3">
      <c r="A75" s="964"/>
      <c r="B75" s="114">
        <v>10</v>
      </c>
      <c r="C75" s="100"/>
      <c r="D75" s="99"/>
      <c r="E75" s="99"/>
      <c r="F75" s="100"/>
      <c r="G75" s="574"/>
      <c r="H75" s="100"/>
      <c r="I75" s="575"/>
      <c r="J75" s="576"/>
      <c r="K75" s="577"/>
      <c r="L75" s="575"/>
      <c r="M75" s="577"/>
      <c r="N75" s="108"/>
      <c r="O75" s="108"/>
      <c r="P75" s="675"/>
      <c r="Q75" s="675"/>
      <c r="R75" s="575"/>
      <c r="S75" s="575"/>
      <c r="T75" s="578"/>
      <c r="U75" s="428"/>
    </row>
    <row r="76" spans="1:22" ht="25.5" thickBot="1" x14ac:dyDescent="0.3">
      <c r="A76" s="493"/>
      <c r="C76" s="494"/>
      <c r="D76" s="495"/>
      <c r="E76" s="368" t="s">
        <v>248</v>
      </c>
      <c r="F76" s="369">
        <f>COUNTA(F66:F75)</f>
        <v>0</v>
      </c>
      <c r="G76" s="370">
        <f>COUNTA(G66:G75)</f>
        <v>0</v>
      </c>
      <c r="H76" s="494"/>
      <c r="I76" s="490"/>
      <c r="J76" s="496"/>
      <c r="K76" s="497"/>
      <c r="L76" s="952" t="s">
        <v>499</v>
      </c>
      <c r="M76" s="953"/>
      <c r="N76" s="498">
        <f>SUM(N66:N75)</f>
        <v>0</v>
      </c>
      <c r="O76" s="499">
        <f>SUM(O66:O75)</f>
        <v>0</v>
      </c>
      <c r="P76" s="500"/>
      <c r="Q76" s="500"/>
      <c r="R76" s="490"/>
      <c r="S76" s="500"/>
      <c r="T76" s="500"/>
      <c r="U76" s="428"/>
    </row>
    <row r="77" spans="1:22" ht="21.75" customHeight="1" x14ac:dyDescent="0.25">
      <c r="A77" s="101"/>
      <c r="B77" s="85"/>
      <c r="C77" s="85"/>
      <c r="D77" s="85"/>
      <c r="H77" s="501"/>
      <c r="I77" s="501"/>
      <c r="J77" s="502"/>
      <c r="K77" s="501"/>
      <c r="L77" s="954" t="s">
        <v>500</v>
      </c>
      <c r="M77" s="955"/>
      <c r="N77" s="503">
        <f>SUMIF(M66:M75,"&lt;=31/12/2025",N66:N75)</f>
        <v>0</v>
      </c>
      <c r="O77" s="504">
        <f>SUMIF(M66:M75,"&lt;=31/12/2025",O66:O75)</f>
        <v>0</v>
      </c>
      <c r="P77" s="89"/>
      <c r="R77" s="85"/>
      <c r="S77" s="89"/>
      <c r="T77" s="505"/>
      <c r="U77" s="506"/>
      <c r="V77" s="507"/>
    </row>
    <row r="78" spans="1:22" ht="32.25" customHeight="1" thickBot="1" x14ac:dyDescent="0.3">
      <c r="A78" s="101"/>
      <c r="L78" s="956" t="s">
        <v>501</v>
      </c>
      <c r="M78" s="957"/>
      <c r="N78" s="508">
        <f>SUMIF(M66:M75,"&gt;31/12/2025",N66:N75)</f>
        <v>0</v>
      </c>
      <c r="O78" s="509">
        <f>SUMIF(M66:M75,"&gt;31/12/2025",O66:O75)</f>
        <v>0</v>
      </c>
      <c r="S78" s="510"/>
      <c r="T78" s="511"/>
      <c r="U78" s="428"/>
    </row>
    <row r="79" spans="1:22" ht="15.75" thickBot="1" x14ac:dyDescent="0.3">
      <c r="A79" s="579"/>
      <c r="B79" s="478"/>
      <c r="C79" s="480"/>
      <c r="D79" s="480"/>
      <c r="E79" s="480"/>
      <c r="F79" s="478"/>
      <c r="G79" s="480"/>
      <c r="H79" s="480"/>
      <c r="I79" s="478"/>
      <c r="J79" s="478"/>
      <c r="K79" s="480"/>
      <c r="L79" s="480"/>
      <c r="M79" s="480"/>
      <c r="N79" s="480"/>
      <c r="O79" s="480"/>
      <c r="P79" s="676"/>
      <c r="Q79" s="676"/>
      <c r="R79" s="480"/>
      <c r="S79" s="580"/>
      <c r="T79" s="480"/>
      <c r="U79" s="482"/>
    </row>
    <row r="80" spans="1:22" ht="15.75" thickBot="1" x14ac:dyDescent="0.3">
      <c r="A80" s="563"/>
      <c r="B80" s="422"/>
      <c r="C80" s="289"/>
      <c r="D80" s="289"/>
      <c r="E80" s="289"/>
      <c r="F80" s="422"/>
      <c r="G80" s="289"/>
      <c r="H80" s="289"/>
      <c r="I80" s="422"/>
      <c r="J80" s="422"/>
      <c r="K80" s="289"/>
      <c r="L80" s="289"/>
      <c r="M80" s="289"/>
      <c r="N80" s="289"/>
      <c r="O80" s="289"/>
      <c r="P80" s="669"/>
      <c r="Q80" s="669"/>
      <c r="R80" s="289"/>
      <c r="S80" s="289"/>
      <c r="T80" s="289"/>
      <c r="U80" s="425"/>
    </row>
    <row r="81" spans="1:21" ht="28.5" thickBot="1" x14ac:dyDescent="0.3">
      <c r="A81" s="123" t="s">
        <v>8</v>
      </c>
      <c r="B81" s="961" t="s">
        <v>35</v>
      </c>
      <c r="C81" s="962"/>
      <c r="E81" s="937" t="s">
        <v>213</v>
      </c>
      <c r="F81" s="938"/>
      <c r="G81" s="935">
        <f>VLOOKUP(B81,'1.Piano inv. forn'!$D$19:$H$48,3,FALSE)</f>
        <v>0</v>
      </c>
      <c r="H81" s="936"/>
      <c r="I81" s="69"/>
      <c r="J81" s="937" t="s">
        <v>214</v>
      </c>
      <c r="K81" s="938"/>
      <c r="L81" s="935">
        <f>VLOOKUP(B81,'1.Piano inv. forn'!$D$19:$H$48,4,FALSE)</f>
        <v>0</v>
      </c>
      <c r="M81" s="936"/>
      <c r="O81" s="130" t="s">
        <v>215</v>
      </c>
      <c r="P81" s="670"/>
      <c r="R81" s="131" t="s">
        <v>216</v>
      </c>
      <c r="S81" s="941"/>
      <c r="T81" s="942"/>
      <c r="U81" s="428"/>
    </row>
    <row r="82" spans="1:21" ht="15.75" thickBot="1" x14ac:dyDescent="0.3">
      <c r="A82" s="101"/>
      <c r="B82" s="86"/>
      <c r="C82" s="86"/>
      <c r="E82" s="87"/>
      <c r="F82" s="87"/>
      <c r="G82" s="88"/>
      <c r="H82" s="88"/>
      <c r="I82" s="69"/>
      <c r="J82" s="87"/>
      <c r="K82" s="87"/>
      <c r="L82" s="88"/>
      <c r="M82" s="88"/>
      <c r="O82" s="89"/>
      <c r="R82" s="85"/>
      <c r="S82" s="490"/>
      <c r="U82" s="102"/>
    </row>
    <row r="83" spans="1:21" ht="28.5" customHeight="1" thickBot="1" x14ac:dyDescent="0.3">
      <c r="A83" s="958" t="s">
        <v>13</v>
      </c>
      <c r="B83" s="959"/>
      <c r="C83" s="959"/>
      <c r="D83" s="960"/>
      <c r="E83" s="943">
        <f>VLOOKUP(B81,'1.Piano inv. forn'!$D$19:$V$48,17,FALSE)</f>
        <v>0</v>
      </c>
      <c r="F83" s="944"/>
      <c r="G83" s="944"/>
      <c r="H83" s="945"/>
      <c r="I83" s="69"/>
      <c r="J83" s="946" t="s">
        <v>59</v>
      </c>
      <c r="K83" s="947"/>
      <c r="L83" s="943">
        <f>VLOOKUP(B81,'1.Piano inv. forn'!$D$19:$V$48,19,FALSE)</f>
        <v>0</v>
      </c>
      <c r="M83" s="945"/>
      <c r="N83" s="98"/>
      <c r="O83" s="129" t="s">
        <v>15</v>
      </c>
      <c r="P83" s="671">
        <f>L83+E83</f>
        <v>0</v>
      </c>
      <c r="R83" s="131" t="s">
        <v>217</v>
      </c>
      <c r="S83" s="941"/>
      <c r="T83" s="942"/>
      <c r="U83" s="102"/>
    </row>
    <row r="84" spans="1:21" ht="15.75" thickBot="1" x14ac:dyDescent="0.3">
      <c r="A84" s="101"/>
      <c r="U84" s="428"/>
    </row>
    <row r="85" spans="1:21" ht="60" x14ac:dyDescent="0.25">
      <c r="A85" s="950" t="s">
        <v>218</v>
      </c>
      <c r="B85" s="948" t="s">
        <v>219</v>
      </c>
      <c r="C85" s="948" t="s">
        <v>220</v>
      </c>
      <c r="D85" s="124" t="s">
        <v>221</v>
      </c>
      <c r="E85" s="125" t="s">
        <v>222</v>
      </c>
      <c r="F85" s="124" t="s">
        <v>223</v>
      </c>
      <c r="G85" s="124" t="s">
        <v>224</v>
      </c>
      <c r="H85" s="126" t="s">
        <v>188</v>
      </c>
      <c r="I85" s="126" t="s">
        <v>225</v>
      </c>
      <c r="J85" s="126" t="s">
        <v>226</v>
      </c>
      <c r="K85" s="126" t="s">
        <v>227</v>
      </c>
      <c r="L85" s="126" t="s">
        <v>228</v>
      </c>
      <c r="M85" s="126" t="s">
        <v>229</v>
      </c>
      <c r="N85" s="126" t="s">
        <v>230</v>
      </c>
      <c r="O85" s="126" t="s">
        <v>231</v>
      </c>
      <c r="P85" s="126" t="s">
        <v>232</v>
      </c>
      <c r="Q85" s="126" t="s">
        <v>233</v>
      </c>
      <c r="R85" s="126" t="s">
        <v>234</v>
      </c>
      <c r="S85" s="126" t="s">
        <v>235</v>
      </c>
      <c r="T85" s="939" t="s">
        <v>236</v>
      </c>
      <c r="U85" s="564"/>
    </row>
    <row r="86" spans="1:21" ht="24.75" thickBot="1" x14ac:dyDescent="0.3">
      <c r="A86" s="951"/>
      <c r="B86" s="949"/>
      <c r="C86" s="949"/>
      <c r="D86" s="128" t="s">
        <v>237</v>
      </c>
      <c r="E86" s="128" t="s">
        <v>238</v>
      </c>
      <c r="F86" s="128" t="s">
        <v>239</v>
      </c>
      <c r="G86" s="128" t="s">
        <v>239</v>
      </c>
      <c r="H86" s="128" t="s">
        <v>31</v>
      </c>
      <c r="I86" s="128" t="s">
        <v>240</v>
      </c>
      <c r="J86" s="128" t="s">
        <v>241</v>
      </c>
      <c r="K86" s="128" t="s">
        <v>242</v>
      </c>
      <c r="L86" s="128" t="s">
        <v>243</v>
      </c>
      <c r="M86" s="128" t="s">
        <v>242</v>
      </c>
      <c r="N86" s="128" t="s">
        <v>244</v>
      </c>
      <c r="O86" s="128" t="s">
        <v>212</v>
      </c>
      <c r="P86" s="128" t="s">
        <v>245</v>
      </c>
      <c r="Q86" s="128" t="s">
        <v>246</v>
      </c>
      <c r="R86" s="128" t="s">
        <v>247</v>
      </c>
      <c r="S86" s="128" t="s">
        <v>247</v>
      </c>
      <c r="T86" s="940"/>
      <c r="U86" s="564"/>
    </row>
    <row r="87" spans="1:21" x14ac:dyDescent="0.25">
      <c r="A87" s="963" t="str">
        <f>B81</f>
        <v>m.1</v>
      </c>
      <c r="B87" s="112">
        <v>1</v>
      </c>
      <c r="C87" s="164"/>
      <c r="D87" s="91"/>
      <c r="E87" s="91"/>
      <c r="F87" s="164"/>
      <c r="G87" s="566"/>
      <c r="H87" s="92"/>
      <c r="I87" s="340"/>
      <c r="J87" s="567"/>
      <c r="K87" s="568"/>
      <c r="L87" s="340"/>
      <c r="M87" s="568"/>
      <c r="N87" s="116"/>
      <c r="O87" s="116"/>
      <c r="P87" s="673"/>
      <c r="Q87" s="673"/>
      <c r="R87" s="340"/>
      <c r="S87" s="340"/>
      <c r="T87" s="569"/>
      <c r="U87" s="428"/>
    </row>
    <row r="88" spans="1:21" x14ac:dyDescent="0.25">
      <c r="A88" s="963"/>
      <c r="B88" s="113">
        <v>2</v>
      </c>
      <c r="C88" s="90"/>
      <c r="D88" s="84"/>
      <c r="E88" s="84"/>
      <c r="F88" s="90"/>
      <c r="G88" s="570"/>
      <c r="H88" s="90"/>
      <c r="I88" s="557"/>
      <c r="J88" s="571"/>
      <c r="K88" s="572"/>
      <c r="L88" s="557"/>
      <c r="M88" s="572"/>
      <c r="N88" s="107"/>
      <c r="O88" s="107"/>
      <c r="P88" s="674"/>
      <c r="Q88" s="674" t="s">
        <v>249</v>
      </c>
      <c r="R88" s="557"/>
      <c r="S88" s="557"/>
      <c r="T88" s="573"/>
      <c r="U88" s="428"/>
    </row>
    <row r="89" spans="1:21" x14ac:dyDescent="0.25">
      <c r="A89" s="963"/>
      <c r="B89" s="113">
        <v>3</v>
      </c>
      <c r="C89" s="90"/>
      <c r="D89" s="84"/>
      <c r="E89" s="84"/>
      <c r="F89" s="90"/>
      <c r="G89" s="570"/>
      <c r="H89" s="90"/>
      <c r="I89" s="557"/>
      <c r="J89" s="571"/>
      <c r="K89" s="572"/>
      <c r="L89" s="557"/>
      <c r="M89" s="572"/>
      <c r="N89" s="107"/>
      <c r="O89" s="107"/>
      <c r="P89" s="674"/>
      <c r="Q89" s="674"/>
      <c r="R89" s="557"/>
      <c r="S89" s="557"/>
      <c r="T89" s="573"/>
      <c r="U89" s="428"/>
    </row>
    <row r="90" spans="1:21" x14ac:dyDescent="0.25">
      <c r="A90" s="963"/>
      <c r="B90" s="113">
        <v>4</v>
      </c>
      <c r="C90" s="90"/>
      <c r="D90" s="84"/>
      <c r="E90" s="84"/>
      <c r="F90" s="90"/>
      <c r="G90" s="570"/>
      <c r="H90" s="90"/>
      <c r="I90" s="557"/>
      <c r="J90" s="571"/>
      <c r="K90" s="572"/>
      <c r="L90" s="557"/>
      <c r="M90" s="572"/>
      <c r="N90" s="107"/>
      <c r="O90" s="107"/>
      <c r="P90" s="674"/>
      <c r="Q90" s="674"/>
      <c r="R90" s="557"/>
      <c r="S90" s="557"/>
      <c r="T90" s="573"/>
      <c r="U90" s="428"/>
    </row>
    <row r="91" spans="1:21" x14ac:dyDescent="0.25">
      <c r="A91" s="963"/>
      <c r="B91" s="113">
        <v>5</v>
      </c>
      <c r="C91" s="90"/>
      <c r="D91" s="84"/>
      <c r="E91" s="84"/>
      <c r="F91" s="90"/>
      <c r="G91" s="570"/>
      <c r="H91" s="90"/>
      <c r="I91" s="557"/>
      <c r="J91" s="571"/>
      <c r="K91" s="572"/>
      <c r="L91" s="557"/>
      <c r="M91" s="572"/>
      <c r="N91" s="107"/>
      <c r="O91" s="107"/>
      <c r="P91" s="674"/>
      <c r="Q91" s="674"/>
      <c r="R91" s="557"/>
      <c r="S91" s="557"/>
      <c r="T91" s="573"/>
      <c r="U91" s="428"/>
    </row>
    <row r="92" spans="1:21" x14ac:dyDescent="0.25">
      <c r="A92" s="963"/>
      <c r="B92" s="113">
        <v>6</v>
      </c>
      <c r="C92" s="90"/>
      <c r="D92" s="84"/>
      <c r="E92" s="84"/>
      <c r="F92" s="90"/>
      <c r="G92" s="570"/>
      <c r="H92" s="90"/>
      <c r="I92" s="557"/>
      <c r="J92" s="571"/>
      <c r="K92" s="572"/>
      <c r="L92" s="557"/>
      <c r="M92" s="572"/>
      <c r="N92" s="107"/>
      <c r="O92" s="107"/>
      <c r="P92" s="674"/>
      <c r="Q92" s="674"/>
      <c r="R92" s="557"/>
      <c r="S92" s="557"/>
      <c r="T92" s="573"/>
      <c r="U92" s="428"/>
    </row>
    <row r="93" spans="1:21" x14ac:dyDescent="0.25">
      <c r="A93" s="963"/>
      <c r="B93" s="113">
        <v>7</v>
      </c>
      <c r="C93" s="90"/>
      <c r="D93" s="84"/>
      <c r="E93" s="84"/>
      <c r="F93" s="90"/>
      <c r="G93" s="570"/>
      <c r="H93" s="90"/>
      <c r="I93" s="557"/>
      <c r="J93" s="571"/>
      <c r="K93" s="572"/>
      <c r="L93" s="557"/>
      <c r="M93" s="572"/>
      <c r="N93" s="107"/>
      <c r="O93" s="107"/>
      <c r="P93" s="674"/>
      <c r="Q93" s="674"/>
      <c r="R93" s="557"/>
      <c r="S93" s="557"/>
      <c r="T93" s="573"/>
      <c r="U93" s="428"/>
    </row>
    <row r="94" spans="1:21" x14ac:dyDescent="0.25">
      <c r="A94" s="963"/>
      <c r="B94" s="113">
        <v>8</v>
      </c>
      <c r="C94" s="90"/>
      <c r="D94" s="84"/>
      <c r="E94" s="84"/>
      <c r="F94" s="90"/>
      <c r="G94" s="570"/>
      <c r="H94" s="90"/>
      <c r="I94" s="557"/>
      <c r="J94" s="571"/>
      <c r="K94" s="572"/>
      <c r="L94" s="557"/>
      <c r="M94" s="572"/>
      <c r="N94" s="107"/>
      <c r="O94" s="107"/>
      <c r="P94" s="674"/>
      <c r="Q94" s="674"/>
      <c r="R94" s="557"/>
      <c r="S94" s="557"/>
      <c r="T94" s="573"/>
      <c r="U94" s="428"/>
    </row>
    <row r="95" spans="1:21" x14ac:dyDescent="0.25">
      <c r="A95" s="963"/>
      <c r="B95" s="113">
        <v>9</v>
      </c>
      <c r="C95" s="90"/>
      <c r="D95" s="84"/>
      <c r="E95" s="84"/>
      <c r="F95" s="90"/>
      <c r="G95" s="570"/>
      <c r="H95" s="90"/>
      <c r="I95" s="557"/>
      <c r="J95" s="571"/>
      <c r="K95" s="572"/>
      <c r="L95" s="557"/>
      <c r="M95" s="572"/>
      <c r="N95" s="107"/>
      <c r="O95" s="107"/>
      <c r="P95" s="674"/>
      <c r="Q95" s="674"/>
      <c r="R95" s="557"/>
      <c r="S95" s="557"/>
      <c r="T95" s="573"/>
      <c r="U95" s="428"/>
    </row>
    <row r="96" spans="1:21" ht="15.75" thickBot="1" x14ac:dyDescent="0.3">
      <c r="A96" s="964"/>
      <c r="B96" s="114">
        <v>10</v>
      </c>
      <c r="C96" s="100"/>
      <c r="D96" s="99"/>
      <c r="E96" s="99"/>
      <c r="F96" s="100"/>
      <c r="G96" s="574"/>
      <c r="H96" s="100"/>
      <c r="I96" s="575"/>
      <c r="J96" s="576"/>
      <c r="K96" s="577"/>
      <c r="L96" s="575"/>
      <c r="M96" s="577"/>
      <c r="N96" s="108"/>
      <c r="O96" s="108"/>
      <c r="P96" s="675"/>
      <c r="Q96" s="675"/>
      <c r="R96" s="575"/>
      <c r="S96" s="575"/>
      <c r="T96" s="578"/>
      <c r="U96" s="428"/>
    </row>
    <row r="97" spans="1:22" ht="25.5" thickBot="1" x14ac:dyDescent="0.3">
      <c r="A97" s="493"/>
      <c r="C97" s="494"/>
      <c r="D97" s="495"/>
      <c r="E97" s="368" t="s">
        <v>248</v>
      </c>
      <c r="F97" s="369">
        <f>COUNTA(F87:F96)</f>
        <v>0</v>
      </c>
      <c r="G97" s="370">
        <f>COUNTA(G87:G96)</f>
        <v>0</v>
      </c>
      <c r="H97" s="494"/>
      <c r="I97" s="490"/>
      <c r="J97" s="496"/>
      <c r="K97" s="497"/>
      <c r="L97" s="952" t="s">
        <v>499</v>
      </c>
      <c r="M97" s="953"/>
      <c r="N97" s="498">
        <f>SUM(N87:N96)</f>
        <v>0</v>
      </c>
      <c r="O97" s="499">
        <f>SUM(O87:O96)</f>
        <v>0</v>
      </c>
      <c r="P97" s="500"/>
      <c r="Q97" s="500"/>
      <c r="R97" s="490"/>
      <c r="S97" s="500"/>
      <c r="T97" s="500"/>
      <c r="U97" s="428"/>
    </row>
    <row r="98" spans="1:22" ht="21.75" customHeight="1" x14ac:dyDescent="0.25">
      <c r="A98" s="101"/>
      <c r="B98" s="85"/>
      <c r="C98" s="85"/>
      <c r="D98" s="85"/>
      <c r="H98" s="501"/>
      <c r="I98" s="501"/>
      <c r="J98" s="502"/>
      <c r="K98" s="501"/>
      <c r="L98" s="954" t="s">
        <v>500</v>
      </c>
      <c r="M98" s="955"/>
      <c r="N98" s="503">
        <f>SUMIF(M87:M96,"&lt;=31/12/2025",N87:N96)</f>
        <v>0</v>
      </c>
      <c r="O98" s="504">
        <f>SUMIF(M87:M96,"&lt;=31/12/2025",O87:O96)</f>
        <v>0</v>
      </c>
      <c r="P98" s="89"/>
      <c r="R98" s="85"/>
      <c r="S98" s="89"/>
      <c r="T98" s="505"/>
      <c r="U98" s="506"/>
      <c r="V98" s="507"/>
    </row>
    <row r="99" spans="1:22" ht="32.25" customHeight="1" thickBot="1" x14ac:dyDescent="0.3">
      <c r="A99" s="101"/>
      <c r="L99" s="956" t="s">
        <v>501</v>
      </c>
      <c r="M99" s="957"/>
      <c r="N99" s="508">
        <f>SUMIF(M87:M96,"&gt;31/12/2025",N87:N96)</f>
        <v>0</v>
      </c>
      <c r="O99" s="509">
        <f>SUMIF(M87:M96,"&gt;31/12/2025",O87:O96)</f>
        <v>0</v>
      </c>
      <c r="S99" s="510"/>
      <c r="T99" s="511"/>
      <c r="U99" s="428"/>
    </row>
    <row r="100" spans="1:22" ht="15.75" thickBot="1" x14ac:dyDescent="0.3">
      <c r="A100" s="579"/>
      <c r="B100" s="478"/>
      <c r="C100" s="480"/>
      <c r="D100" s="480"/>
      <c r="E100" s="480"/>
      <c r="F100" s="478"/>
      <c r="G100" s="480"/>
      <c r="H100" s="480"/>
      <c r="I100" s="478"/>
      <c r="J100" s="478"/>
      <c r="K100" s="480"/>
      <c r="L100" s="480"/>
      <c r="M100" s="480"/>
      <c r="N100" s="480"/>
      <c r="O100" s="480"/>
      <c r="P100" s="676"/>
      <c r="Q100" s="676"/>
      <c r="R100" s="480"/>
      <c r="S100" s="580"/>
      <c r="T100" s="480"/>
      <c r="U100" s="482"/>
    </row>
    <row r="101" spans="1:22" ht="15.75" thickBot="1" x14ac:dyDescent="0.3">
      <c r="A101" s="563"/>
      <c r="B101" s="422"/>
      <c r="C101" s="289"/>
      <c r="D101" s="289"/>
      <c r="E101" s="289"/>
      <c r="F101" s="422"/>
      <c r="G101" s="289"/>
      <c r="H101" s="289"/>
      <c r="I101" s="422"/>
      <c r="J101" s="422"/>
      <c r="K101" s="289"/>
      <c r="L101" s="289"/>
      <c r="M101" s="289"/>
      <c r="N101" s="289"/>
      <c r="O101" s="289"/>
      <c r="P101" s="669"/>
      <c r="Q101" s="669"/>
      <c r="R101" s="289"/>
      <c r="S101" s="289"/>
      <c r="T101" s="289"/>
      <c r="U101" s="425"/>
    </row>
    <row r="102" spans="1:22" ht="28.5" thickBot="1" x14ac:dyDescent="0.3">
      <c r="A102" s="123" t="s">
        <v>8</v>
      </c>
      <c r="B102" s="961" t="s">
        <v>35</v>
      </c>
      <c r="C102" s="962"/>
      <c r="E102" s="937" t="s">
        <v>213</v>
      </c>
      <c r="F102" s="938"/>
      <c r="G102" s="935">
        <f>VLOOKUP(B102,'1.Piano inv. forn'!$D$19:$H$48,3,FALSE)</f>
        <v>0</v>
      </c>
      <c r="H102" s="936"/>
      <c r="I102" s="69"/>
      <c r="J102" s="937" t="s">
        <v>214</v>
      </c>
      <c r="K102" s="938"/>
      <c r="L102" s="935">
        <f>VLOOKUP(B102,'1.Piano inv. forn'!$D$19:$H$48,4,FALSE)</f>
        <v>0</v>
      </c>
      <c r="M102" s="936"/>
      <c r="O102" s="130" t="s">
        <v>215</v>
      </c>
      <c r="P102" s="670"/>
      <c r="R102" s="131" t="s">
        <v>216</v>
      </c>
      <c r="S102" s="941"/>
      <c r="T102" s="942"/>
      <c r="U102" s="428"/>
    </row>
    <row r="103" spans="1:22" ht="15.75" thickBot="1" x14ac:dyDescent="0.3">
      <c r="A103" s="101"/>
      <c r="B103" s="86"/>
      <c r="C103" s="86"/>
      <c r="E103" s="87"/>
      <c r="F103" s="87"/>
      <c r="G103" s="88"/>
      <c r="H103" s="88"/>
      <c r="I103" s="69"/>
      <c r="J103" s="87"/>
      <c r="K103" s="87"/>
      <c r="L103" s="88"/>
      <c r="M103" s="88"/>
      <c r="O103" s="89"/>
      <c r="R103" s="85"/>
      <c r="S103" s="490"/>
      <c r="U103" s="102"/>
    </row>
    <row r="104" spans="1:22" ht="28.5" customHeight="1" thickBot="1" x14ac:dyDescent="0.3">
      <c r="A104" s="958" t="s">
        <v>13</v>
      </c>
      <c r="B104" s="959"/>
      <c r="C104" s="959"/>
      <c r="D104" s="960"/>
      <c r="E104" s="943">
        <f>VLOOKUP(B102,'1.Piano inv. forn'!$D$19:$V$48,17,FALSE)</f>
        <v>0</v>
      </c>
      <c r="F104" s="944"/>
      <c r="G104" s="944"/>
      <c r="H104" s="945"/>
      <c r="I104" s="69"/>
      <c r="J104" s="946" t="s">
        <v>59</v>
      </c>
      <c r="K104" s="947"/>
      <c r="L104" s="943">
        <f>VLOOKUP(B102,'1.Piano inv. forn'!$D$19:$V$48,19,FALSE)</f>
        <v>0</v>
      </c>
      <c r="M104" s="945"/>
      <c r="N104" s="98"/>
      <c r="O104" s="129" t="s">
        <v>15</v>
      </c>
      <c r="P104" s="671">
        <f>L104+E104</f>
        <v>0</v>
      </c>
      <c r="R104" s="131" t="s">
        <v>217</v>
      </c>
      <c r="S104" s="941"/>
      <c r="T104" s="942"/>
      <c r="U104" s="102"/>
    </row>
    <row r="105" spans="1:22" ht="15.75" thickBot="1" x14ac:dyDescent="0.3">
      <c r="A105" s="101"/>
      <c r="U105" s="428"/>
    </row>
    <row r="106" spans="1:22" ht="60" x14ac:dyDescent="0.25">
      <c r="A106" s="950" t="s">
        <v>218</v>
      </c>
      <c r="B106" s="948" t="s">
        <v>219</v>
      </c>
      <c r="C106" s="948" t="s">
        <v>220</v>
      </c>
      <c r="D106" s="124" t="s">
        <v>221</v>
      </c>
      <c r="E106" s="125" t="s">
        <v>222</v>
      </c>
      <c r="F106" s="124" t="s">
        <v>223</v>
      </c>
      <c r="G106" s="124" t="s">
        <v>224</v>
      </c>
      <c r="H106" s="126" t="s">
        <v>188</v>
      </c>
      <c r="I106" s="126" t="s">
        <v>225</v>
      </c>
      <c r="J106" s="126" t="s">
        <v>226</v>
      </c>
      <c r="K106" s="126" t="s">
        <v>227</v>
      </c>
      <c r="L106" s="126" t="s">
        <v>228</v>
      </c>
      <c r="M106" s="126" t="s">
        <v>229</v>
      </c>
      <c r="N106" s="126" t="s">
        <v>230</v>
      </c>
      <c r="O106" s="126" t="s">
        <v>231</v>
      </c>
      <c r="P106" s="126" t="s">
        <v>232</v>
      </c>
      <c r="Q106" s="126" t="s">
        <v>233</v>
      </c>
      <c r="R106" s="126" t="s">
        <v>234</v>
      </c>
      <c r="S106" s="126" t="s">
        <v>235</v>
      </c>
      <c r="T106" s="939" t="s">
        <v>236</v>
      </c>
      <c r="U106" s="564"/>
    </row>
    <row r="107" spans="1:22" ht="24.75" thickBot="1" x14ac:dyDescent="0.3">
      <c r="A107" s="951"/>
      <c r="B107" s="949"/>
      <c r="C107" s="949"/>
      <c r="D107" s="128" t="s">
        <v>237</v>
      </c>
      <c r="E107" s="128" t="s">
        <v>238</v>
      </c>
      <c r="F107" s="128" t="s">
        <v>239</v>
      </c>
      <c r="G107" s="128" t="s">
        <v>239</v>
      </c>
      <c r="H107" s="128" t="s">
        <v>31</v>
      </c>
      <c r="I107" s="128" t="s">
        <v>240</v>
      </c>
      <c r="J107" s="128" t="s">
        <v>241</v>
      </c>
      <c r="K107" s="128" t="s">
        <v>242</v>
      </c>
      <c r="L107" s="128" t="s">
        <v>243</v>
      </c>
      <c r="M107" s="128" t="s">
        <v>242</v>
      </c>
      <c r="N107" s="128" t="s">
        <v>244</v>
      </c>
      <c r="O107" s="128" t="s">
        <v>212</v>
      </c>
      <c r="P107" s="128" t="s">
        <v>245</v>
      </c>
      <c r="Q107" s="128" t="s">
        <v>246</v>
      </c>
      <c r="R107" s="128" t="s">
        <v>247</v>
      </c>
      <c r="S107" s="128" t="s">
        <v>247</v>
      </c>
      <c r="T107" s="940"/>
      <c r="U107" s="564"/>
    </row>
    <row r="108" spans="1:22" x14ac:dyDescent="0.25">
      <c r="A108" s="963" t="str">
        <f>B102</f>
        <v>m.1</v>
      </c>
      <c r="B108" s="112">
        <v>1</v>
      </c>
      <c r="C108" s="164"/>
      <c r="D108" s="91"/>
      <c r="E108" s="91"/>
      <c r="F108" s="164"/>
      <c r="G108" s="566"/>
      <c r="H108" s="92"/>
      <c r="I108" s="340"/>
      <c r="J108" s="567"/>
      <c r="K108" s="568"/>
      <c r="L108" s="340"/>
      <c r="M108" s="568"/>
      <c r="N108" s="116"/>
      <c r="O108" s="116"/>
      <c r="P108" s="673"/>
      <c r="Q108" s="673"/>
      <c r="R108" s="340"/>
      <c r="S108" s="340"/>
      <c r="T108" s="569"/>
      <c r="U108" s="428"/>
    </row>
    <row r="109" spans="1:22" x14ac:dyDescent="0.25">
      <c r="A109" s="963"/>
      <c r="B109" s="113">
        <v>2</v>
      </c>
      <c r="C109" s="90"/>
      <c r="D109" s="84"/>
      <c r="E109" s="84"/>
      <c r="F109" s="90"/>
      <c r="G109" s="570"/>
      <c r="H109" s="90"/>
      <c r="I109" s="557"/>
      <c r="J109" s="571"/>
      <c r="K109" s="572"/>
      <c r="L109" s="557"/>
      <c r="M109" s="572"/>
      <c r="N109" s="107"/>
      <c r="O109" s="107"/>
      <c r="P109" s="674"/>
      <c r="Q109" s="674" t="s">
        <v>249</v>
      </c>
      <c r="R109" s="557"/>
      <c r="S109" s="557"/>
      <c r="T109" s="573"/>
      <c r="U109" s="428"/>
    </row>
    <row r="110" spans="1:22" x14ac:dyDescent="0.25">
      <c r="A110" s="963"/>
      <c r="B110" s="113">
        <v>3</v>
      </c>
      <c r="C110" s="90"/>
      <c r="D110" s="84"/>
      <c r="E110" s="84"/>
      <c r="F110" s="90"/>
      <c r="G110" s="570"/>
      <c r="H110" s="90"/>
      <c r="I110" s="557"/>
      <c r="J110" s="571"/>
      <c r="K110" s="572"/>
      <c r="L110" s="557"/>
      <c r="M110" s="572"/>
      <c r="N110" s="107"/>
      <c r="O110" s="107"/>
      <c r="P110" s="674"/>
      <c r="Q110" s="674"/>
      <c r="R110" s="557"/>
      <c r="S110" s="557"/>
      <c r="T110" s="573"/>
      <c r="U110" s="428"/>
    </row>
    <row r="111" spans="1:22" x14ac:dyDescent="0.25">
      <c r="A111" s="963"/>
      <c r="B111" s="113">
        <v>4</v>
      </c>
      <c r="C111" s="90"/>
      <c r="D111" s="84"/>
      <c r="E111" s="84"/>
      <c r="F111" s="90"/>
      <c r="G111" s="570"/>
      <c r="H111" s="90"/>
      <c r="I111" s="557"/>
      <c r="J111" s="571"/>
      <c r="K111" s="572"/>
      <c r="L111" s="557"/>
      <c r="M111" s="572"/>
      <c r="N111" s="107"/>
      <c r="O111" s="107"/>
      <c r="P111" s="674"/>
      <c r="Q111" s="674"/>
      <c r="R111" s="557"/>
      <c r="S111" s="557"/>
      <c r="T111" s="573"/>
      <c r="U111" s="428"/>
    </row>
    <row r="112" spans="1:22" x14ac:dyDescent="0.25">
      <c r="A112" s="963"/>
      <c r="B112" s="113">
        <v>5</v>
      </c>
      <c r="C112" s="90"/>
      <c r="D112" s="84"/>
      <c r="E112" s="84"/>
      <c r="F112" s="90"/>
      <c r="G112" s="570"/>
      <c r="H112" s="90"/>
      <c r="I112" s="557"/>
      <c r="J112" s="571"/>
      <c r="K112" s="572"/>
      <c r="L112" s="557"/>
      <c r="M112" s="572"/>
      <c r="N112" s="107"/>
      <c r="O112" s="107"/>
      <c r="P112" s="674"/>
      <c r="Q112" s="674"/>
      <c r="R112" s="557"/>
      <c r="S112" s="557"/>
      <c r="T112" s="573"/>
      <c r="U112" s="428"/>
    </row>
    <row r="113" spans="1:22" x14ac:dyDescent="0.25">
      <c r="A113" s="963"/>
      <c r="B113" s="113">
        <v>6</v>
      </c>
      <c r="C113" s="90"/>
      <c r="D113" s="84"/>
      <c r="E113" s="84"/>
      <c r="F113" s="90"/>
      <c r="G113" s="570"/>
      <c r="H113" s="90"/>
      <c r="I113" s="557"/>
      <c r="J113" s="571"/>
      <c r="K113" s="572"/>
      <c r="L113" s="557"/>
      <c r="M113" s="572"/>
      <c r="N113" s="107"/>
      <c r="O113" s="107"/>
      <c r="P113" s="674"/>
      <c r="Q113" s="674"/>
      <c r="R113" s="557"/>
      <c r="S113" s="557"/>
      <c r="T113" s="573"/>
      <c r="U113" s="428"/>
    </row>
    <row r="114" spans="1:22" x14ac:dyDescent="0.25">
      <c r="A114" s="963"/>
      <c r="B114" s="113">
        <v>7</v>
      </c>
      <c r="C114" s="90"/>
      <c r="D114" s="84"/>
      <c r="E114" s="84"/>
      <c r="F114" s="90"/>
      <c r="G114" s="570"/>
      <c r="H114" s="90"/>
      <c r="I114" s="557"/>
      <c r="J114" s="571"/>
      <c r="K114" s="572"/>
      <c r="L114" s="557"/>
      <c r="M114" s="572"/>
      <c r="N114" s="107"/>
      <c r="O114" s="107"/>
      <c r="P114" s="674"/>
      <c r="Q114" s="674"/>
      <c r="R114" s="557"/>
      <c r="S114" s="557"/>
      <c r="T114" s="573"/>
      <c r="U114" s="428"/>
    </row>
    <row r="115" spans="1:22" x14ac:dyDescent="0.25">
      <c r="A115" s="963"/>
      <c r="B115" s="113">
        <v>8</v>
      </c>
      <c r="C115" s="90"/>
      <c r="D115" s="84"/>
      <c r="E115" s="84"/>
      <c r="F115" s="90"/>
      <c r="G115" s="570"/>
      <c r="H115" s="90"/>
      <c r="I115" s="557"/>
      <c r="J115" s="571"/>
      <c r="K115" s="572"/>
      <c r="L115" s="557"/>
      <c r="M115" s="572"/>
      <c r="N115" s="107"/>
      <c r="O115" s="107"/>
      <c r="P115" s="674"/>
      <c r="Q115" s="674"/>
      <c r="R115" s="557"/>
      <c r="S115" s="557"/>
      <c r="T115" s="573"/>
      <c r="U115" s="428"/>
    </row>
    <row r="116" spans="1:22" x14ac:dyDescent="0.25">
      <c r="A116" s="963"/>
      <c r="B116" s="113">
        <v>9</v>
      </c>
      <c r="C116" s="90"/>
      <c r="D116" s="84"/>
      <c r="E116" s="84"/>
      <c r="F116" s="90"/>
      <c r="G116" s="570"/>
      <c r="H116" s="90"/>
      <c r="I116" s="557"/>
      <c r="J116" s="571"/>
      <c r="K116" s="572"/>
      <c r="L116" s="557"/>
      <c r="M116" s="572"/>
      <c r="N116" s="107"/>
      <c r="O116" s="107"/>
      <c r="P116" s="674"/>
      <c r="Q116" s="674"/>
      <c r="R116" s="557"/>
      <c r="S116" s="557"/>
      <c r="T116" s="573"/>
      <c r="U116" s="428"/>
    </row>
    <row r="117" spans="1:22" ht="15.75" thickBot="1" x14ac:dyDescent="0.3">
      <c r="A117" s="964"/>
      <c r="B117" s="114">
        <v>10</v>
      </c>
      <c r="C117" s="100"/>
      <c r="D117" s="99"/>
      <c r="E117" s="99"/>
      <c r="F117" s="100"/>
      <c r="G117" s="574"/>
      <c r="H117" s="100"/>
      <c r="I117" s="575"/>
      <c r="J117" s="576"/>
      <c r="K117" s="577"/>
      <c r="L117" s="575"/>
      <c r="M117" s="577"/>
      <c r="N117" s="108"/>
      <c r="O117" s="108"/>
      <c r="P117" s="675"/>
      <c r="Q117" s="675"/>
      <c r="R117" s="575"/>
      <c r="S117" s="575"/>
      <c r="T117" s="578"/>
      <c r="U117" s="428"/>
    </row>
    <row r="118" spans="1:22" ht="25.5" thickBot="1" x14ac:dyDescent="0.3">
      <c r="A118" s="493"/>
      <c r="C118" s="494"/>
      <c r="D118" s="495"/>
      <c r="E118" s="368" t="s">
        <v>248</v>
      </c>
      <c r="F118" s="369">
        <f>COUNTA(F108:F117)</f>
        <v>0</v>
      </c>
      <c r="G118" s="370">
        <f>COUNTA(G108:G117)</f>
        <v>0</v>
      </c>
      <c r="H118" s="494"/>
      <c r="I118" s="490"/>
      <c r="J118" s="496"/>
      <c r="K118" s="497"/>
      <c r="L118" s="952" t="s">
        <v>499</v>
      </c>
      <c r="M118" s="953"/>
      <c r="N118" s="498">
        <f>SUM(N108:N117)</f>
        <v>0</v>
      </c>
      <c r="O118" s="499">
        <f>SUM(O108:O117)</f>
        <v>0</v>
      </c>
      <c r="P118" s="500"/>
      <c r="Q118" s="500"/>
      <c r="R118" s="490"/>
      <c r="S118" s="500"/>
      <c r="T118" s="500"/>
      <c r="U118" s="428"/>
    </row>
    <row r="119" spans="1:22" ht="21.75" customHeight="1" x14ac:dyDescent="0.25">
      <c r="A119" s="101"/>
      <c r="B119" s="85"/>
      <c r="C119" s="85"/>
      <c r="D119" s="85"/>
      <c r="H119" s="501"/>
      <c r="I119" s="501"/>
      <c r="J119" s="502"/>
      <c r="K119" s="501"/>
      <c r="L119" s="954" t="s">
        <v>500</v>
      </c>
      <c r="M119" s="955"/>
      <c r="N119" s="503">
        <f>SUMIF(M108:M117,"&lt;=31/12/2025",N108:N117)</f>
        <v>0</v>
      </c>
      <c r="O119" s="504">
        <f>SUMIF(M108:M117,"&lt;=31/12/2025",O108:O117)</f>
        <v>0</v>
      </c>
      <c r="P119" s="89"/>
      <c r="R119" s="85"/>
      <c r="S119" s="89"/>
      <c r="T119" s="505"/>
      <c r="U119" s="506"/>
      <c r="V119" s="507"/>
    </row>
    <row r="120" spans="1:22" ht="32.25" customHeight="1" thickBot="1" x14ac:dyDescent="0.3">
      <c r="A120" s="101"/>
      <c r="L120" s="956" t="s">
        <v>501</v>
      </c>
      <c r="M120" s="957"/>
      <c r="N120" s="508">
        <f>SUMIF(M108:M117,"&gt;31/12/2025",N108:N117)</f>
        <v>0</v>
      </c>
      <c r="O120" s="509">
        <f>SUMIF(M108:M117,"&gt;31/12/2025",O108:O117)</f>
        <v>0</v>
      </c>
      <c r="S120" s="510"/>
      <c r="T120" s="511"/>
      <c r="U120" s="428"/>
    </row>
    <row r="121" spans="1:22" ht="15.75" thickBot="1" x14ac:dyDescent="0.3">
      <c r="A121" s="579"/>
      <c r="B121" s="478"/>
      <c r="C121" s="480"/>
      <c r="D121" s="480"/>
      <c r="E121" s="480"/>
      <c r="F121" s="478"/>
      <c r="G121" s="480"/>
      <c r="H121" s="480"/>
      <c r="I121" s="478"/>
      <c r="J121" s="478"/>
      <c r="K121" s="480"/>
      <c r="L121" s="480"/>
      <c r="M121" s="480"/>
      <c r="N121" s="480"/>
      <c r="O121" s="480"/>
      <c r="P121" s="676"/>
      <c r="Q121" s="676"/>
      <c r="R121" s="480"/>
      <c r="S121" s="580"/>
      <c r="T121" s="480"/>
      <c r="U121" s="482"/>
    </row>
    <row r="122" spans="1:22" ht="15.75" thickBot="1" x14ac:dyDescent="0.3">
      <c r="A122" s="563"/>
      <c r="B122" s="422"/>
      <c r="C122" s="289"/>
      <c r="D122" s="289"/>
      <c r="E122" s="289"/>
      <c r="F122" s="422"/>
      <c r="G122" s="289"/>
      <c r="H122" s="289"/>
      <c r="I122" s="422"/>
      <c r="J122" s="422"/>
      <c r="K122" s="289"/>
      <c r="L122" s="289"/>
      <c r="M122" s="289"/>
      <c r="N122" s="289"/>
      <c r="O122" s="289"/>
      <c r="P122" s="669"/>
      <c r="Q122" s="669"/>
      <c r="R122" s="289"/>
      <c r="S122" s="289"/>
      <c r="T122" s="289"/>
      <c r="U122" s="425"/>
    </row>
    <row r="123" spans="1:22" ht="28.5" thickBot="1" x14ac:dyDescent="0.3">
      <c r="A123" s="123" t="s">
        <v>8</v>
      </c>
      <c r="B123" s="961" t="s">
        <v>35</v>
      </c>
      <c r="C123" s="962"/>
      <c r="E123" s="937" t="s">
        <v>213</v>
      </c>
      <c r="F123" s="938"/>
      <c r="G123" s="935">
        <f>VLOOKUP(B123,'1.Piano inv. forn'!$D$19:$H$48,3,FALSE)</f>
        <v>0</v>
      </c>
      <c r="H123" s="936"/>
      <c r="I123" s="69"/>
      <c r="J123" s="937" t="s">
        <v>214</v>
      </c>
      <c r="K123" s="938"/>
      <c r="L123" s="935">
        <f>VLOOKUP(B123,'1.Piano inv. forn'!$D$19:$H$48,4,FALSE)</f>
        <v>0</v>
      </c>
      <c r="M123" s="936"/>
      <c r="O123" s="130" t="s">
        <v>215</v>
      </c>
      <c r="P123" s="670"/>
      <c r="R123" s="131" t="s">
        <v>216</v>
      </c>
      <c r="S123" s="941"/>
      <c r="T123" s="942"/>
      <c r="U123" s="428"/>
    </row>
    <row r="124" spans="1:22" ht="15.75" thickBot="1" x14ac:dyDescent="0.3">
      <c r="A124" s="101"/>
      <c r="B124" s="86"/>
      <c r="C124" s="86"/>
      <c r="E124" s="87"/>
      <c r="F124" s="87"/>
      <c r="G124" s="88"/>
      <c r="H124" s="88"/>
      <c r="I124" s="69"/>
      <c r="J124" s="87"/>
      <c r="K124" s="87"/>
      <c r="L124" s="88"/>
      <c r="M124" s="88"/>
      <c r="O124" s="89"/>
      <c r="R124" s="85"/>
      <c r="S124" s="490"/>
      <c r="U124" s="102"/>
    </row>
    <row r="125" spans="1:22" ht="28.5" customHeight="1" thickBot="1" x14ac:dyDescent="0.3">
      <c r="A125" s="958" t="s">
        <v>13</v>
      </c>
      <c r="B125" s="959"/>
      <c r="C125" s="959"/>
      <c r="D125" s="960"/>
      <c r="E125" s="943">
        <f>VLOOKUP(B123,'1.Piano inv. forn'!$D$19:$V$48,17,FALSE)</f>
        <v>0</v>
      </c>
      <c r="F125" s="944"/>
      <c r="G125" s="944"/>
      <c r="H125" s="945"/>
      <c r="I125" s="69"/>
      <c r="J125" s="946" t="s">
        <v>59</v>
      </c>
      <c r="K125" s="947"/>
      <c r="L125" s="943">
        <f>VLOOKUP(B123,'1.Piano inv. forn'!$D$19:$V$48,19,FALSE)</f>
        <v>0</v>
      </c>
      <c r="M125" s="945"/>
      <c r="N125" s="98"/>
      <c r="O125" s="129" t="s">
        <v>15</v>
      </c>
      <c r="P125" s="671">
        <f>L125+E125</f>
        <v>0</v>
      </c>
      <c r="R125" s="131" t="s">
        <v>217</v>
      </c>
      <c r="S125" s="941"/>
      <c r="T125" s="942"/>
      <c r="U125" s="102"/>
    </row>
    <row r="126" spans="1:22" ht="15.75" thickBot="1" x14ac:dyDescent="0.3">
      <c r="A126" s="101"/>
      <c r="U126" s="428"/>
    </row>
    <row r="127" spans="1:22" ht="60" x14ac:dyDescent="0.25">
      <c r="A127" s="950" t="s">
        <v>218</v>
      </c>
      <c r="B127" s="948" t="s">
        <v>219</v>
      </c>
      <c r="C127" s="948" t="s">
        <v>220</v>
      </c>
      <c r="D127" s="124" t="s">
        <v>221</v>
      </c>
      <c r="E127" s="125" t="s">
        <v>222</v>
      </c>
      <c r="F127" s="124" t="s">
        <v>223</v>
      </c>
      <c r="G127" s="124" t="s">
        <v>224</v>
      </c>
      <c r="H127" s="126" t="s">
        <v>188</v>
      </c>
      <c r="I127" s="126" t="s">
        <v>225</v>
      </c>
      <c r="J127" s="126" t="s">
        <v>226</v>
      </c>
      <c r="K127" s="126" t="s">
        <v>227</v>
      </c>
      <c r="L127" s="126" t="s">
        <v>228</v>
      </c>
      <c r="M127" s="126" t="s">
        <v>229</v>
      </c>
      <c r="N127" s="126" t="s">
        <v>230</v>
      </c>
      <c r="O127" s="126" t="s">
        <v>231</v>
      </c>
      <c r="P127" s="126" t="s">
        <v>232</v>
      </c>
      <c r="Q127" s="126" t="s">
        <v>233</v>
      </c>
      <c r="R127" s="126" t="s">
        <v>234</v>
      </c>
      <c r="S127" s="126" t="s">
        <v>235</v>
      </c>
      <c r="T127" s="939" t="s">
        <v>236</v>
      </c>
      <c r="U127" s="564"/>
    </row>
    <row r="128" spans="1:22" ht="24.75" thickBot="1" x14ac:dyDescent="0.3">
      <c r="A128" s="951"/>
      <c r="B128" s="949"/>
      <c r="C128" s="949"/>
      <c r="D128" s="128" t="s">
        <v>237</v>
      </c>
      <c r="E128" s="128" t="s">
        <v>238</v>
      </c>
      <c r="F128" s="128" t="s">
        <v>239</v>
      </c>
      <c r="G128" s="128" t="s">
        <v>239</v>
      </c>
      <c r="H128" s="128" t="s">
        <v>31</v>
      </c>
      <c r="I128" s="128" t="s">
        <v>240</v>
      </c>
      <c r="J128" s="128" t="s">
        <v>241</v>
      </c>
      <c r="K128" s="128" t="s">
        <v>242</v>
      </c>
      <c r="L128" s="128" t="s">
        <v>243</v>
      </c>
      <c r="M128" s="128" t="s">
        <v>242</v>
      </c>
      <c r="N128" s="128" t="s">
        <v>244</v>
      </c>
      <c r="O128" s="128" t="s">
        <v>212</v>
      </c>
      <c r="P128" s="128" t="s">
        <v>245</v>
      </c>
      <c r="Q128" s="128" t="s">
        <v>246</v>
      </c>
      <c r="R128" s="128" t="s">
        <v>247</v>
      </c>
      <c r="S128" s="128" t="s">
        <v>247</v>
      </c>
      <c r="T128" s="940"/>
      <c r="U128" s="564"/>
    </row>
    <row r="129" spans="1:22" x14ac:dyDescent="0.25">
      <c r="A129" s="963" t="str">
        <f>B123</f>
        <v>m.1</v>
      </c>
      <c r="B129" s="112">
        <v>1</v>
      </c>
      <c r="C129" s="164"/>
      <c r="D129" s="91"/>
      <c r="E129" s="91"/>
      <c r="F129" s="164"/>
      <c r="G129" s="566"/>
      <c r="H129" s="92"/>
      <c r="I129" s="340"/>
      <c r="J129" s="567"/>
      <c r="K129" s="568"/>
      <c r="L129" s="340"/>
      <c r="M129" s="568"/>
      <c r="N129" s="116"/>
      <c r="O129" s="116"/>
      <c r="P129" s="673"/>
      <c r="Q129" s="673"/>
      <c r="R129" s="340"/>
      <c r="S129" s="340"/>
      <c r="T129" s="569"/>
      <c r="U129" s="428"/>
    </row>
    <row r="130" spans="1:22" x14ac:dyDescent="0.25">
      <c r="A130" s="963"/>
      <c r="B130" s="113">
        <v>2</v>
      </c>
      <c r="C130" s="90"/>
      <c r="D130" s="84"/>
      <c r="E130" s="84"/>
      <c r="F130" s="90"/>
      <c r="G130" s="570"/>
      <c r="H130" s="90"/>
      <c r="I130" s="557"/>
      <c r="J130" s="571"/>
      <c r="K130" s="572"/>
      <c r="L130" s="557"/>
      <c r="M130" s="572"/>
      <c r="N130" s="107"/>
      <c r="O130" s="107"/>
      <c r="P130" s="674"/>
      <c r="Q130" s="674" t="s">
        <v>249</v>
      </c>
      <c r="R130" s="557"/>
      <c r="S130" s="557"/>
      <c r="T130" s="573"/>
      <c r="U130" s="428"/>
    </row>
    <row r="131" spans="1:22" x14ac:dyDescent="0.25">
      <c r="A131" s="963"/>
      <c r="B131" s="113">
        <v>3</v>
      </c>
      <c r="C131" s="90"/>
      <c r="D131" s="84"/>
      <c r="E131" s="84"/>
      <c r="F131" s="90"/>
      <c r="G131" s="570"/>
      <c r="H131" s="90"/>
      <c r="I131" s="557"/>
      <c r="J131" s="571"/>
      <c r="K131" s="572"/>
      <c r="L131" s="557"/>
      <c r="M131" s="572"/>
      <c r="N131" s="107"/>
      <c r="O131" s="107"/>
      <c r="P131" s="674"/>
      <c r="Q131" s="674"/>
      <c r="R131" s="557"/>
      <c r="S131" s="557"/>
      <c r="T131" s="573"/>
      <c r="U131" s="428"/>
    </row>
    <row r="132" spans="1:22" x14ac:dyDescent="0.25">
      <c r="A132" s="963"/>
      <c r="B132" s="113">
        <v>4</v>
      </c>
      <c r="C132" s="90"/>
      <c r="D132" s="84"/>
      <c r="E132" s="84"/>
      <c r="F132" s="90"/>
      <c r="G132" s="570"/>
      <c r="H132" s="90"/>
      <c r="I132" s="557"/>
      <c r="J132" s="571"/>
      <c r="K132" s="572"/>
      <c r="L132" s="557"/>
      <c r="M132" s="572"/>
      <c r="N132" s="107"/>
      <c r="O132" s="107"/>
      <c r="P132" s="674"/>
      <c r="Q132" s="674"/>
      <c r="R132" s="557"/>
      <c r="S132" s="557"/>
      <c r="T132" s="573"/>
      <c r="U132" s="428"/>
    </row>
    <row r="133" spans="1:22" x14ac:dyDescent="0.25">
      <c r="A133" s="963"/>
      <c r="B133" s="113">
        <v>5</v>
      </c>
      <c r="C133" s="90"/>
      <c r="D133" s="84"/>
      <c r="E133" s="84"/>
      <c r="F133" s="90"/>
      <c r="G133" s="570"/>
      <c r="H133" s="90"/>
      <c r="I133" s="557"/>
      <c r="J133" s="571"/>
      <c r="K133" s="572"/>
      <c r="L133" s="557"/>
      <c r="M133" s="572"/>
      <c r="N133" s="107"/>
      <c r="O133" s="107"/>
      <c r="P133" s="674"/>
      <c r="Q133" s="674"/>
      <c r="R133" s="557"/>
      <c r="S133" s="557"/>
      <c r="T133" s="573"/>
      <c r="U133" s="428"/>
    </row>
    <row r="134" spans="1:22" x14ac:dyDescent="0.25">
      <c r="A134" s="963"/>
      <c r="B134" s="113">
        <v>6</v>
      </c>
      <c r="C134" s="90"/>
      <c r="D134" s="84"/>
      <c r="E134" s="84"/>
      <c r="F134" s="90"/>
      <c r="G134" s="570"/>
      <c r="H134" s="90"/>
      <c r="I134" s="557"/>
      <c r="J134" s="571"/>
      <c r="K134" s="572"/>
      <c r="L134" s="557"/>
      <c r="M134" s="572"/>
      <c r="N134" s="107"/>
      <c r="O134" s="107"/>
      <c r="P134" s="674"/>
      <c r="Q134" s="674"/>
      <c r="R134" s="557"/>
      <c r="S134" s="557"/>
      <c r="T134" s="573"/>
      <c r="U134" s="428"/>
    </row>
    <row r="135" spans="1:22" x14ac:dyDescent="0.25">
      <c r="A135" s="963"/>
      <c r="B135" s="113">
        <v>7</v>
      </c>
      <c r="C135" s="90"/>
      <c r="D135" s="84"/>
      <c r="E135" s="84"/>
      <c r="F135" s="90"/>
      <c r="G135" s="570"/>
      <c r="H135" s="90"/>
      <c r="I135" s="557"/>
      <c r="J135" s="571"/>
      <c r="K135" s="572"/>
      <c r="L135" s="557"/>
      <c r="M135" s="572"/>
      <c r="N135" s="107"/>
      <c r="O135" s="107"/>
      <c r="P135" s="674"/>
      <c r="Q135" s="674"/>
      <c r="R135" s="557"/>
      <c r="S135" s="557"/>
      <c r="T135" s="573"/>
      <c r="U135" s="428"/>
    </row>
    <row r="136" spans="1:22" x14ac:dyDescent="0.25">
      <c r="A136" s="963"/>
      <c r="B136" s="113">
        <v>8</v>
      </c>
      <c r="C136" s="90"/>
      <c r="D136" s="84"/>
      <c r="E136" s="84"/>
      <c r="F136" s="90"/>
      <c r="G136" s="570"/>
      <c r="H136" s="90"/>
      <c r="I136" s="557"/>
      <c r="J136" s="571"/>
      <c r="K136" s="572"/>
      <c r="L136" s="557"/>
      <c r="M136" s="572"/>
      <c r="N136" s="107"/>
      <c r="O136" s="107"/>
      <c r="P136" s="674"/>
      <c r="Q136" s="674"/>
      <c r="R136" s="557"/>
      <c r="S136" s="557"/>
      <c r="T136" s="573"/>
      <c r="U136" s="428"/>
    </row>
    <row r="137" spans="1:22" x14ac:dyDescent="0.25">
      <c r="A137" s="963"/>
      <c r="B137" s="113">
        <v>9</v>
      </c>
      <c r="C137" s="90"/>
      <c r="D137" s="84"/>
      <c r="E137" s="84"/>
      <c r="F137" s="90"/>
      <c r="G137" s="570"/>
      <c r="H137" s="90"/>
      <c r="I137" s="557"/>
      <c r="J137" s="571"/>
      <c r="K137" s="572"/>
      <c r="L137" s="557"/>
      <c r="M137" s="572"/>
      <c r="N137" s="107"/>
      <c r="O137" s="107"/>
      <c r="P137" s="674"/>
      <c r="Q137" s="674"/>
      <c r="R137" s="557"/>
      <c r="S137" s="557"/>
      <c r="T137" s="573"/>
      <c r="U137" s="428"/>
    </row>
    <row r="138" spans="1:22" ht="15.75" thickBot="1" x14ac:dyDescent="0.3">
      <c r="A138" s="964"/>
      <c r="B138" s="114">
        <v>10</v>
      </c>
      <c r="C138" s="100"/>
      <c r="D138" s="99"/>
      <c r="E138" s="99"/>
      <c r="F138" s="100"/>
      <c r="G138" s="574"/>
      <c r="H138" s="100"/>
      <c r="I138" s="575"/>
      <c r="J138" s="576"/>
      <c r="K138" s="577"/>
      <c r="L138" s="575"/>
      <c r="M138" s="577"/>
      <c r="N138" s="108"/>
      <c r="O138" s="108"/>
      <c r="P138" s="675"/>
      <c r="Q138" s="675"/>
      <c r="R138" s="575"/>
      <c r="S138" s="575"/>
      <c r="T138" s="578"/>
      <c r="U138" s="428"/>
    </row>
    <row r="139" spans="1:22" ht="25.5" thickBot="1" x14ac:dyDescent="0.3">
      <c r="A139" s="493"/>
      <c r="C139" s="494"/>
      <c r="D139" s="495"/>
      <c r="E139" s="368" t="s">
        <v>248</v>
      </c>
      <c r="F139" s="369">
        <f>COUNTA(F129:F138)</f>
        <v>0</v>
      </c>
      <c r="G139" s="370">
        <f>COUNTA(G129:G138)</f>
        <v>0</v>
      </c>
      <c r="H139" s="494"/>
      <c r="I139" s="490"/>
      <c r="J139" s="496"/>
      <c r="K139" s="497"/>
      <c r="L139" s="952" t="s">
        <v>499</v>
      </c>
      <c r="M139" s="953"/>
      <c r="N139" s="498">
        <f>SUM(N129:N138)</f>
        <v>0</v>
      </c>
      <c r="O139" s="499">
        <f>SUM(O129:O138)</f>
        <v>0</v>
      </c>
      <c r="P139" s="500"/>
      <c r="Q139" s="500"/>
      <c r="R139" s="490"/>
      <c r="S139" s="500"/>
      <c r="T139" s="500"/>
      <c r="U139" s="428"/>
    </row>
    <row r="140" spans="1:22" ht="21.75" customHeight="1" x14ac:dyDescent="0.25">
      <c r="A140" s="101"/>
      <c r="B140" s="85"/>
      <c r="C140" s="85"/>
      <c r="D140" s="85"/>
      <c r="H140" s="501"/>
      <c r="I140" s="501"/>
      <c r="J140" s="502"/>
      <c r="K140" s="501"/>
      <c r="L140" s="954" t="s">
        <v>500</v>
      </c>
      <c r="M140" s="955"/>
      <c r="N140" s="503">
        <f>SUMIF(M129:M138,"&lt;=31/12/2025",N129:N138)</f>
        <v>0</v>
      </c>
      <c r="O140" s="504">
        <f>SUMIF(M129:M138,"&lt;=31/12/2025",O129:O138)</f>
        <v>0</v>
      </c>
      <c r="P140" s="89"/>
      <c r="R140" s="85"/>
      <c r="S140" s="89"/>
      <c r="T140" s="505"/>
      <c r="U140" s="506"/>
      <c r="V140" s="507"/>
    </row>
    <row r="141" spans="1:22" ht="32.25" customHeight="1" thickBot="1" x14ac:dyDescent="0.3">
      <c r="A141" s="101"/>
      <c r="L141" s="956" t="s">
        <v>501</v>
      </c>
      <c r="M141" s="957"/>
      <c r="N141" s="508">
        <f>SUMIF(M129:M138,"&gt;31/12/2025",N129:N138)</f>
        <v>0</v>
      </c>
      <c r="O141" s="509">
        <f>SUMIF(M129:M138,"&gt;31/12/2025",O129:O138)</f>
        <v>0</v>
      </c>
      <c r="S141" s="510"/>
      <c r="T141" s="511"/>
      <c r="U141" s="428"/>
    </row>
    <row r="142" spans="1:22" ht="15.75" thickBot="1" x14ac:dyDescent="0.3">
      <c r="A142" s="579"/>
      <c r="B142" s="478"/>
      <c r="C142" s="480"/>
      <c r="D142" s="480"/>
      <c r="E142" s="480"/>
      <c r="F142" s="478"/>
      <c r="G142" s="480"/>
      <c r="H142" s="480"/>
      <c r="I142" s="478"/>
      <c r="J142" s="478"/>
      <c r="K142" s="480"/>
      <c r="L142" s="480"/>
      <c r="M142" s="480"/>
      <c r="N142" s="480"/>
      <c r="O142" s="480"/>
      <c r="P142" s="676"/>
      <c r="Q142" s="676"/>
      <c r="R142" s="480"/>
      <c r="S142" s="580"/>
      <c r="T142" s="480"/>
      <c r="U142" s="482"/>
    </row>
    <row r="143" spans="1:22" ht="15.75" thickBot="1" x14ac:dyDescent="0.3">
      <c r="A143" s="563"/>
      <c r="B143" s="422"/>
      <c r="C143" s="289"/>
      <c r="D143" s="289"/>
      <c r="E143" s="289"/>
      <c r="F143" s="422"/>
      <c r="G143" s="289"/>
      <c r="H143" s="289"/>
      <c r="I143" s="422"/>
      <c r="J143" s="422"/>
      <c r="K143" s="289"/>
      <c r="L143" s="289"/>
      <c r="M143" s="289"/>
      <c r="N143" s="289"/>
      <c r="O143" s="289"/>
      <c r="P143" s="669"/>
      <c r="Q143" s="669"/>
      <c r="R143" s="289"/>
      <c r="S143" s="289"/>
      <c r="T143" s="289"/>
      <c r="U143" s="425"/>
    </row>
    <row r="144" spans="1:22" ht="28.5" thickBot="1" x14ac:dyDescent="0.3">
      <c r="A144" s="123" t="s">
        <v>8</v>
      </c>
      <c r="B144" s="961" t="s">
        <v>35</v>
      </c>
      <c r="C144" s="962"/>
      <c r="E144" s="937" t="s">
        <v>213</v>
      </c>
      <c r="F144" s="938"/>
      <c r="G144" s="935">
        <f>VLOOKUP(B144,'1.Piano inv. forn'!$D$19:$H$48,3,FALSE)</f>
        <v>0</v>
      </c>
      <c r="H144" s="936"/>
      <c r="I144" s="69"/>
      <c r="J144" s="937" t="s">
        <v>214</v>
      </c>
      <c r="K144" s="938"/>
      <c r="L144" s="935">
        <f>VLOOKUP(B144,'1.Piano inv. forn'!$D$19:$H$48,4,FALSE)</f>
        <v>0</v>
      </c>
      <c r="M144" s="936"/>
      <c r="O144" s="130" t="s">
        <v>215</v>
      </c>
      <c r="P144" s="670"/>
      <c r="R144" s="131" t="s">
        <v>216</v>
      </c>
      <c r="S144" s="941"/>
      <c r="T144" s="942"/>
      <c r="U144" s="428"/>
    </row>
    <row r="145" spans="1:21" ht="15.75" thickBot="1" x14ac:dyDescent="0.3">
      <c r="A145" s="101"/>
      <c r="B145" s="86"/>
      <c r="C145" s="86"/>
      <c r="E145" s="87"/>
      <c r="F145" s="87"/>
      <c r="G145" s="88"/>
      <c r="H145" s="88"/>
      <c r="I145" s="69"/>
      <c r="J145" s="87"/>
      <c r="K145" s="87"/>
      <c r="L145" s="88"/>
      <c r="M145" s="88"/>
      <c r="O145" s="89"/>
      <c r="R145" s="85"/>
      <c r="S145" s="490"/>
      <c r="U145" s="102"/>
    </row>
    <row r="146" spans="1:21" ht="28.5" customHeight="1" thickBot="1" x14ac:dyDescent="0.3">
      <c r="A146" s="958" t="s">
        <v>13</v>
      </c>
      <c r="B146" s="959"/>
      <c r="C146" s="959"/>
      <c r="D146" s="960"/>
      <c r="E146" s="943">
        <f>VLOOKUP(B144,'1.Piano inv. forn'!$D$19:$V$48,17,FALSE)</f>
        <v>0</v>
      </c>
      <c r="F146" s="944"/>
      <c r="G146" s="944"/>
      <c r="H146" s="945"/>
      <c r="I146" s="69"/>
      <c r="J146" s="946" t="s">
        <v>59</v>
      </c>
      <c r="K146" s="947"/>
      <c r="L146" s="943">
        <f>VLOOKUP(B144,'1.Piano inv. forn'!$D$19:$V$48,19,FALSE)</f>
        <v>0</v>
      </c>
      <c r="M146" s="945"/>
      <c r="N146" s="98"/>
      <c r="O146" s="129" t="s">
        <v>15</v>
      </c>
      <c r="P146" s="671">
        <f>L146+E146</f>
        <v>0</v>
      </c>
      <c r="R146" s="131" t="s">
        <v>217</v>
      </c>
      <c r="S146" s="941"/>
      <c r="T146" s="942"/>
      <c r="U146" s="102"/>
    </row>
    <row r="147" spans="1:21" ht="15.75" thickBot="1" x14ac:dyDescent="0.3">
      <c r="A147" s="101"/>
      <c r="U147" s="428"/>
    </row>
    <row r="148" spans="1:21" ht="60" x14ac:dyDescent="0.25">
      <c r="A148" s="950" t="s">
        <v>218</v>
      </c>
      <c r="B148" s="948" t="s">
        <v>219</v>
      </c>
      <c r="C148" s="948" t="s">
        <v>220</v>
      </c>
      <c r="D148" s="124" t="s">
        <v>221</v>
      </c>
      <c r="E148" s="125" t="s">
        <v>222</v>
      </c>
      <c r="F148" s="124" t="s">
        <v>223</v>
      </c>
      <c r="G148" s="124" t="s">
        <v>224</v>
      </c>
      <c r="H148" s="126" t="s">
        <v>188</v>
      </c>
      <c r="I148" s="126" t="s">
        <v>225</v>
      </c>
      <c r="J148" s="126" t="s">
        <v>226</v>
      </c>
      <c r="K148" s="126" t="s">
        <v>227</v>
      </c>
      <c r="L148" s="126" t="s">
        <v>228</v>
      </c>
      <c r="M148" s="126" t="s">
        <v>229</v>
      </c>
      <c r="N148" s="126" t="s">
        <v>230</v>
      </c>
      <c r="O148" s="126" t="s">
        <v>231</v>
      </c>
      <c r="P148" s="126" t="s">
        <v>232</v>
      </c>
      <c r="Q148" s="126" t="s">
        <v>233</v>
      </c>
      <c r="R148" s="126" t="s">
        <v>234</v>
      </c>
      <c r="S148" s="126" t="s">
        <v>235</v>
      </c>
      <c r="T148" s="939" t="s">
        <v>236</v>
      </c>
      <c r="U148" s="564"/>
    </row>
    <row r="149" spans="1:21" ht="24.75" thickBot="1" x14ac:dyDescent="0.3">
      <c r="A149" s="951"/>
      <c r="B149" s="949"/>
      <c r="C149" s="949"/>
      <c r="D149" s="128" t="s">
        <v>237</v>
      </c>
      <c r="E149" s="128" t="s">
        <v>238</v>
      </c>
      <c r="F149" s="128" t="s">
        <v>239</v>
      </c>
      <c r="G149" s="128" t="s">
        <v>239</v>
      </c>
      <c r="H149" s="128" t="s">
        <v>31</v>
      </c>
      <c r="I149" s="128" t="s">
        <v>240</v>
      </c>
      <c r="J149" s="128" t="s">
        <v>241</v>
      </c>
      <c r="K149" s="128" t="s">
        <v>242</v>
      </c>
      <c r="L149" s="128" t="s">
        <v>243</v>
      </c>
      <c r="M149" s="128" t="s">
        <v>242</v>
      </c>
      <c r="N149" s="128" t="s">
        <v>244</v>
      </c>
      <c r="O149" s="128" t="s">
        <v>212</v>
      </c>
      <c r="P149" s="128" t="s">
        <v>245</v>
      </c>
      <c r="Q149" s="128" t="s">
        <v>246</v>
      </c>
      <c r="R149" s="128" t="s">
        <v>247</v>
      </c>
      <c r="S149" s="128" t="s">
        <v>247</v>
      </c>
      <c r="T149" s="940"/>
      <c r="U149" s="564"/>
    </row>
    <row r="150" spans="1:21" x14ac:dyDescent="0.25">
      <c r="A150" s="963" t="str">
        <f>B144</f>
        <v>m.1</v>
      </c>
      <c r="B150" s="112">
        <v>1</v>
      </c>
      <c r="C150" s="164"/>
      <c r="D150" s="91"/>
      <c r="E150" s="91"/>
      <c r="F150" s="164"/>
      <c r="G150" s="566"/>
      <c r="H150" s="92"/>
      <c r="I150" s="340"/>
      <c r="J150" s="567"/>
      <c r="K150" s="568"/>
      <c r="L150" s="340"/>
      <c r="M150" s="568"/>
      <c r="N150" s="116"/>
      <c r="O150" s="116"/>
      <c r="P150" s="673"/>
      <c r="Q150" s="673"/>
      <c r="R150" s="340"/>
      <c r="S150" s="340"/>
      <c r="T150" s="569"/>
      <c r="U150" s="428"/>
    </row>
    <row r="151" spans="1:21" x14ac:dyDescent="0.25">
      <c r="A151" s="963"/>
      <c r="B151" s="113">
        <v>2</v>
      </c>
      <c r="C151" s="90"/>
      <c r="D151" s="84"/>
      <c r="E151" s="84"/>
      <c r="F151" s="90"/>
      <c r="G151" s="570"/>
      <c r="H151" s="90"/>
      <c r="I151" s="557"/>
      <c r="J151" s="571"/>
      <c r="K151" s="572"/>
      <c r="L151" s="557"/>
      <c r="M151" s="572"/>
      <c r="N151" s="107"/>
      <c r="O151" s="107"/>
      <c r="P151" s="674"/>
      <c r="Q151" s="674" t="s">
        <v>249</v>
      </c>
      <c r="R151" s="557"/>
      <c r="S151" s="557"/>
      <c r="T151" s="573"/>
      <c r="U151" s="428"/>
    </row>
    <row r="152" spans="1:21" x14ac:dyDescent="0.25">
      <c r="A152" s="963"/>
      <c r="B152" s="113">
        <v>3</v>
      </c>
      <c r="C152" s="90"/>
      <c r="D152" s="84"/>
      <c r="E152" s="84"/>
      <c r="F152" s="90"/>
      <c r="G152" s="570"/>
      <c r="H152" s="90"/>
      <c r="I152" s="557"/>
      <c r="J152" s="571"/>
      <c r="K152" s="572"/>
      <c r="L152" s="557"/>
      <c r="M152" s="572"/>
      <c r="N152" s="107"/>
      <c r="O152" s="107"/>
      <c r="P152" s="674"/>
      <c r="Q152" s="674"/>
      <c r="R152" s="557"/>
      <c r="S152" s="557"/>
      <c r="T152" s="573"/>
      <c r="U152" s="428"/>
    </row>
    <row r="153" spans="1:21" x14ac:dyDescent="0.25">
      <c r="A153" s="963"/>
      <c r="B153" s="113">
        <v>4</v>
      </c>
      <c r="C153" s="90"/>
      <c r="D153" s="84"/>
      <c r="E153" s="84"/>
      <c r="F153" s="90"/>
      <c r="G153" s="570"/>
      <c r="H153" s="90"/>
      <c r="I153" s="557"/>
      <c r="J153" s="571"/>
      <c r="K153" s="572"/>
      <c r="L153" s="557"/>
      <c r="M153" s="572"/>
      <c r="N153" s="107"/>
      <c r="O153" s="107"/>
      <c r="P153" s="674"/>
      <c r="Q153" s="674"/>
      <c r="R153" s="557"/>
      <c r="S153" s="557"/>
      <c r="T153" s="573"/>
      <c r="U153" s="428"/>
    </row>
    <row r="154" spans="1:21" x14ac:dyDescent="0.25">
      <c r="A154" s="963"/>
      <c r="B154" s="113">
        <v>5</v>
      </c>
      <c r="C154" s="90"/>
      <c r="D154" s="84"/>
      <c r="E154" s="84"/>
      <c r="F154" s="90"/>
      <c r="G154" s="570"/>
      <c r="H154" s="90"/>
      <c r="I154" s="557"/>
      <c r="J154" s="571"/>
      <c r="K154" s="572"/>
      <c r="L154" s="557"/>
      <c r="M154" s="572"/>
      <c r="N154" s="107"/>
      <c r="O154" s="107"/>
      <c r="P154" s="674"/>
      <c r="Q154" s="674"/>
      <c r="R154" s="557"/>
      <c r="S154" s="557"/>
      <c r="T154" s="573"/>
      <c r="U154" s="428"/>
    </row>
    <row r="155" spans="1:21" x14ac:dyDescent="0.25">
      <c r="A155" s="963"/>
      <c r="B155" s="113">
        <v>6</v>
      </c>
      <c r="C155" s="90"/>
      <c r="D155" s="84"/>
      <c r="E155" s="84"/>
      <c r="F155" s="90"/>
      <c r="G155" s="570"/>
      <c r="H155" s="90"/>
      <c r="I155" s="557"/>
      <c r="J155" s="571"/>
      <c r="K155" s="572"/>
      <c r="L155" s="557"/>
      <c r="M155" s="572"/>
      <c r="N155" s="107"/>
      <c r="O155" s="107"/>
      <c r="P155" s="674"/>
      <c r="Q155" s="674"/>
      <c r="R155" s="557"/>
      <c r="S155" s="557"/>
      <c r="T155" s="573"/>
      <c r="U155" s="428"/>
    </row>
    <row r="156" spans="1:21" x14ac:dyDescent="0.25">
      <c r="A156" s="963"/>
      <c r="B156" s="113">
        <v>7</v>
      </c>
      <c r="C156" s="90"/>
      <c r="D156" s="84"/>
      <c r="E156" s="84"/>
      <c r="F156" s="90"/>
      <c r="G156" s="570"/>
      <c r="H156" s="90"/>
      <c r="I156" s="557"/>
      <c r="J156" s="571"/>
      <c r="K156" s="572"/>
      <c r="L156" s="557"/>
      <c r="M156" s="572"/>
      <c r="N156" s="107"/>
      <c r="O156" s="107"/>
      <c r="P156" s="674"/>
      <c r="Q156" s="674"/>
      <c r="R156" s="557"/>
      <c r="S156" s="557"/>
      <c r="T156" s="573"/>
      <c r="U156" s="428"/>
    </row>
    <row r="157" spans="1:21" x14ac:dyDescent="0.25">
      <c r="A157" s="963"/>
      <c r="B157" s="113">
        <v>8</v>
      </c>
      <c r="C157" s="90"/>
      <c r="D157" s="84"/>
      <c r="E157" s="84"/>
      <c r="F157" s="90"/>
      <c r="G157" s="570"/>
      <c r="H157" s="90"/>
      <c r="I157" s="557"/>
      <c r="J157" s="571"/>
      <c r="K157" s="572"/>
      <c r="L157" s="557"/>
      <c r="M157" s="572"/>
      <c r="N157" s="107"/>
      <c r="O157" s="107"/>
      <c r="P157" s="674"/>
      <c r="Q157" s="674"/>
      <c r="R157" s="557"/>
      <c r="S157" s="557"/>
      <c r="T157" s="573"/>
      <c r="U157" s="428"/>
    </row>
    <row r="158" spans="1:21" x14ac:dyDescent="0.25">
      <c r="A158" s="963"/>
      <c r="B158" s="113">
        <v>9</v>
      </c>
      <c r="C158" s="90"/>
      <c r="D158" s="84"/>
      <c r="E158" s="84"/>
      <c r="F158" s="90"/>
      <c r="G158" s="570"/>
      <c r="H158" s="90"/>
      <c r="I158" s="557"/>
      <c r="J158" s="571"/>
      <c r="K158" s="572"/>
      <c r="L158" s="557"/>
      <c r="M158" s="572"/>
      <c r="N158" s="107"/>
      <c r="O158" s="107"/>
      <c r="P158" s="674"/>
      <c r="Q158" s="674"/>
      <c r="R158" s="557"/>
      <c r="S158" s="557"/>
      <c r="T158" s="573"/>
      <c r="U158" s="428"/>
    </row>
    <row r="159" spans="1:21" ht="15.75" thickBot="1" x14ac:dyDescent="0.3">
      <c r="A159" s="964"/>
      <c r="B159" s="114">
        <v>10</v>
      </c>
      <c r="C159" s="100"/>
      <c r="D159" s="99"/>
      <c r="E159" s="99"/>
      <c r="F159" s="100"/>
      <c r="G159" s="574"/>
      <c r="H159" s="100"/>
      <c r="I159" s="575"/>
      <c r="J159" s="576"/>
      <c r="K159" s="577"/>
      <c r="L159" s="575"/>
      <c r="M159" s="577"/>
      <c r="N159" s="108"/>
      <c r="O159" s="108"/>
      <c r="P159" s="675"/>
      <c r="Q159" s="675"/>
      <c r="R159" s="575"/>
      <c r="S159" s="575"/>
      <c r="T159" s="578"/>
      <c r="U159" s="428"/>
    </row>
    <row r="160" spans="1:21" ht="25.5" thickBot="1" x14ac:dyDescent="0.3">
      <c r="A160" s="493"/>
      <c r="C160" s="494"/>
      <c r="D160" s="495"/>
      <c r="E160" s="368" t="s">
        <v>248</v>
      </c>
      <c r="F160" s="369">
        <f>COUNTA(F150:F159)</f>
        <v>0</v>
      </c>
      <c r="G160" s="370">
        <f>COUNTA(G150:G159)</f>
        <v>0</v>
      </c>
      <c r="H160" s="494"/>
      <c r="I160" s="490"/>
      <c r="J160" s="496"/>
      <c r="K160" s="497"/>
      <c r="L160" s="952" t="s">
        <v>499</v>
      </c>
      <c r="M160" s="953"/>
      <c r="N160" s="498">
        <f>SUM(N150:N159)</f>
        <v>0</v>
      </c>
      <c r="O160" s="499">
        <f>SUM(O150:O159)</f>
        <v>0</v>
      </c>
      <c r="P160" s="500"/>
      <c r="Q160" s="500"/>
      <c r="R160" s="490"/>
      <c r="S160" s="500"/>
      <c r="T160" s="500"/>
      <c r="U160" s="428"/>
    </row>
    <row r="161" spans="1:22" ht="21.75" customHeight="1" x14ac:dyDescent="0.25">
      <c r="A161" s="101"/>
      <c r="B161" s="85"/>
      <c r="C161" s="85"/>
      <c r="D161" s="85"/>
      <c r="H161" s="501"/>
      <c r="I161" s="501"/>
      <c r="J161" s="502"/>
      <c r="K161" s="501"/>
      <c r="L161" s="954" t="s">
        <v>500</v>
      </c>
      <c r="M161" s="955"/>
      <c r="N161" s="503">
        <f>SUMIF(M150:M159,"&lt;=31/12/2025",N150:N159)</f>
        <v>0</v>
      </c>
      <c r="O161" s="504">
        <f>SUMIF(M150:M159,"&lt;=31/12/2025",O150:O159)</f>
        <v>0</v>
      </c>
      <c r="P161" s="89"/>
      <c r="R161" s="85"/>
      <c r="S161" s="89"/>
      <c r="T161" s="505"/>
      <c r="U161" s="506"/>
      <c r="V161" s="507"/>
    </row>
    <row r="162" spans="1:22" ht="32.25" customHeight="1" thickBot="1" x14ac:dyDescent="0.3">
      <c r="A162" s="101"/>
      <c r="L162" s="956" t="s">
        <v>501</v>
      </c>
      <c r="M162" s="957"/>
      <c r="N162" s="508">
        <f>SUMIF(M150:M159,"&gt;31/12/2025",N150:N159)</f>
        <v>0</v>
      </c>
      <c r="O162" s="509">
        <f>SUMIF(M150:M159,"&gt;31/12/2025",O150:O159)</f>
        <v>0</v>
      </c>
      <c r="S162" s="510"/>
      <c r="T162" s="511"/>
      <c r="U162" s="428"/>
    </row>
    <row r="163" spans="1:22" ht="15.75" thickBot="1" x14ac:dyDescent="0.3">
      <c r="A163" s="579"/>
      <c r="B163" s="478"/>
      <c r="C163" s="480"/>
      <c r="D163" s="480"/>
      <c r="E163" s="480"/>
      <c r="F163" s="478"/>
      <c r="G163" s="480"/>
      <c r="H163" s="480"/>
      <c r="I163" s="478"/>
      <c r="J163" s="478"/>
      <c r="K163" s="480"/>
      <c r="L163" s="480"/>
      <c r="M163" s="480"/>
      <c r="N163" s="480"/>
      <c r="O163" s="480"/>
      <c r="P163" s="676"/>
      <c r="Q163" s="676"/>
      <c r="R163" s="480"/>
      <c r="S163" s="580"/>
      <c r="T163" s="480"/>
      <c r="U163" s="482"/>
    </row>
    <row r="164" spans="1:22" ht="15.75" thickBot="1" x14ac:dyDescent="0.3">
      <c r="A164" s="563"/>
      <c r="B164" s="422"/>
      <c r="C164" s="289"/>
      <c r="D164" s="289"/>
      <c r="E164" s="289"/>
      <c r="F164" s="422"/>
      <c r="G164" s="289"/>
      <c r="H164" s="289"/>
      <c r="I164" s="422"/>
      <c r="J164" s="422"/>
      <c r="K164" s="289"/>
      <c r="L164" s="289"/>
      <c r="M164" s="289"/>
      <c r="N164" s="289"/>
      <c r="O164" s="289"/>
      <c r="P164" s="669"/>
      <c r="Q164" s="669"/>
      <c r="R164" s="289"/>
      <c r="S164" s="289"/>
      <c r="T164" s="289"/>
      <c r="U164" s="425"/>
    </row>
    <row r="165" spans="1:22" ht="28.5" thickBot="1" x14ac:dyDescent="0.3">
      <c r="A165" s="123" t="s">
        <v>8</v>
      </c>
      <c r="B165" s="961" t="s">
        <v>35</v>
      </c>
      <c r="C165" s="962"/>
      <c r="E165" s="937" t="s">
        <v>213</v>
      </c>
      <c r="F165" s="938"/>
      <c r="G165" s="935">
        <f>VLOOKUP(B165,'1.Piano inv. forn'!$D$19:$H$48,3,FALSE)</f>
        <v>0</v>
      </c>
      <c r="H165" s="936"/>
      <c r="I165" s="69"/>
      <c r="J165" s="937" t="s">
        <v>214</v>
      </c>
      <c r="K165" s="938"/>
      <c r="L165" s="935">
        <f>VLOOKUP(B165,'1.Piano inv. forn'!$D$19:$H$48,4,FALSE)</f>
        <v>0</v>
      </c>
      <c r="M165" s="936"/>
      <c r="O165" s="130" t="s">
        <v>215</v>
      </c>
      <c r="P165" s="670"/>
      <c r="R165" s="131" t="s">
        <v>216</v>
      </c>
      <c r="S165" s="941"/>
      <c r="T165" s="942"/>
      <c r="U165" s="428"/>
    </row>
    <row r="166" spans="1:22" ht="15.75" thickBot="1" x14ac:dyDescent="0.3">
      <c r="A166" s="101"/>
      <c r="B166" s="86"/>
      <c r="C166" s="86"/>
      <c r="E166" s="87"/>
      <c r="F166" s="87"/>
      <c r="G166" s="88"/>
      <c r="H166" s="88"/>
      <c r="I166" s="69"/>
      <c r="J166" s="87"/>
      <c r="K166" s="87"/>
      <c r="L166" s="88"/>
      <c r="M166" s="88"/>
      <c r="O166" s="89"/>
      <c r="R166" s="85"/>
      <c r="S166" s="490"/>
      <c r="U166" s="102"/>
    </row>
    <row r="167" spans="1:22" ht="28.5" customHeight="1" thickBot="1" x14ac:dyDescent="0.3">
      <c r="A167" s="958" t="s">
        <v>13</v>
      </c>
      <c r="B167" s="959"/>
      <c r="C167" s="959"/>
      <c r="D167" s="960"/>
      <c r="E167" s="943">
        <f>VLOOKUP(B165,'1.Piano inv. forn'!$D$19:$V$48,17,FALSE)</f>
        <v>0</v>
      </c>
      <c r="F167" s="944"/>
      <c r="G167" s="944"/>
      <c r="H167" s="945"/>
      <c r="I167" s="69"/>
      <c r="J167" s="946" t="s">
        <v>59</v>
      </c>
      <c r="K167" s="947"/>
      <c r="L167" s="943">
        <f>VLOOKUP(B165,'1.Piano inv. forn'!$D$19:$V$48,19,FALSE)</f>
        <v>0</v>
      </c>
      <c r="M167" s="945"/>
      <c r="N167" s="98"/>
      <c r="O167" s="129" t="s">
        <v>15</v>
      </c>
      <c r="P167" s="671">
        <f>L167+E167</f>
        <v>0</v>
      </c>
      <c r="R167" s="131" t="s">
        <v>217</v>
      </c>
      <c r="S167" s="941"/>
      <c r="T167" s="942"/>
      <c r="U167" s="102"/>
    </row>
    <row r="168" spans="1:22" ht="15.75" thickBot="1" x14ac:dyDescent="0.3">
      <c r="A168" s="101"/>
      <c r="U168" s="428"/>
    </row>
    <row r="169" spans="1:22" ht="60" x14ac:dyDescent="0.25">
      <c r="A169" s="950" t="s">
        <v>218</v>
      </c>
      <c r="B169" s="948" t="s">
        <v>219</v>
      </c>
      <c r="C169" s="948" t="s">
        <v>220</v>
      </c>
      <c r="D169" s="124" t="s">
        <v>221</v>
      </c>
      <c r="E169" s="125" t="s">
        <v>222</v>
      </c>
      <c r="F169" s="124" t="s">
        <v>223</v>
      </c>
      <c r="G169" s="124" t="s">
        <v>224</v>
      </c>
      <c r="H169" s="126" t="s">
        <v>188</v>
      </c>
      <c r="I169" s="126" t="s">
        <v>225</v>
      </c>
      <c r="J169" s="126" t="s">
        <v>226</v>
      </c>
      <c r="K169" s="126" t="s">
        <v>227</v>
      </c>
      <c r="L169" s="126" t="s">
        <v>228</v>
      </c>
      <c r="M169" s="126" t="s">
        <v>229</v>
      </c>
      <c r="N169" s="126" t="s">
        <v>230</v>
      </c>
      <c r="O169" s="126" t="s">
        <v>231</v>
      </c>
      <c r="P169" s="126" t="s">
        <v>232</v>
      </c>
      <c r="Q169" s="126" t="s">
        <v>233</v>
      </c>
      <c r="R169" s="126" t="s">
        <v>234</v>
      </c>
      <c r="S169" s="126" t="s">
        <v>235</v>
      </c>
      <c r="T169" s="939" t="s">
        <v>236</v>
      </c>
      <c r="U169" s="564"/>
    </row>
    <row r="170" spans="1:22" ht="24.75" thickBot="1" x14ac:dyDescent="0.3">
      <c r="A170" s="951"/>
      <c r="B170" s="949"/>
      <c r="C170" s="949"/>
      <c r="D170" s="128" t="s">
        <v>237</v>
      </c>
      <c r="E170" s="128" t="s">
        <v>238</v>
      </c>
      <c r="F170" s="128" t="s">
        <v>239</v>
      </c>
      <c r="G170" s="128" t="s">
        <v>239</v>
      </c>
      <c r="H170" s="128" t="s">
        <v>31</v>
      </c>
      <c r="I170" s="128" t="s">
        <v>240</v>
      </c>
      <c r="J170" s="128" t="s">
        <v>241</v>
      </c>
      <c r="K170" s="128" t="s">
        <v>242</v>
      </c>
      <c r="L170" s="128" t="s">
        <v>243</v>
      </c>
      <c r="M170" s="128" t="s">
        <v>242</v>
      </c>
      <c r="N170" s="128" t="s">
        <v>244</v>
      </c>
      <c r="O170" s="128" t="s">
        <v>212</v>
      </c>
      <c r="P170" s="128" t="s">
        <v>245</v>
      </c>
      <c r="Q170" s="128" t="s">
        <v>246</v>
      </c>
      <c r="R170" s="128" t="s">
        <v>247</v>
      </c>
      <c r="S170" s="128" t="s">
        <v>247</v>
      </c>
      <c r="T170" s="940"/>
      <c r="U170" s="564"/>
    </row>
    <row r="171" spans="1:22" x14ac:dyDescent="0.25">
      <c r="A171" s="963" t="str">
        <f>B165</f>
        <v>m.1</v>
      </c>
      <c r="B171" s="112">
        <v>1</v>
      </c>
      <c r="C171" s="164"/>
      <c r="D171" s="91"/>
      <c r="E171" s="91"/>
      <c r="F171" s="164"/>
      <c r="G171" s="566"/>
      <c r="H171" s="92"/>
      <c r="I171" s="340"/>
      <c r="J171" s="567"/>
      <c r="K171" s="568"/>
      <c r="L171" s="340"/>
      <c r="M171" s="568"/>
      <c r="N171" s="116"/>
      <c r="O171" s="116"/>
      <c r="P171" s="673"/>
      <c r="Q171" s="673"/>
      <c r="R171" s="340"/>
      <c r="S171" s="340"/>
      <c r="T171" s="569"/>
      <c r="U171" s="428"/>
    </row>
    <row r="172" spans="1:22" x14ac:dyDescent="0.25">
      <c r="A172" s="963"/>
      <c r="B172" s="113">
        <v>2</v>
      </c>
      <c r="C172" s="90"/>
      <c r="D172" s="84"/>
      <c r="E172" s="84"/>
      <c r="F172" s="90"/>
      <c r="G172" s="570"/>
      <c r="H172" s="90"/>
      <c r="I172" s="557"/>
      <c r="J172" s="571"/>
      <c r="K172" s="572"/>
      <c r="L172" s="557"/>
      <c r="M172" s="572"/>
      <c r="N172" s="107"/>
      <c r="O172" s="107"/>
      <c r="P172" s="674"/>
      <c r="Q172" s="674" t="s">
        <v>249</v>
      </c>
      <c r="R172" s="557"/>
      <c r="S172" s="557"/>
      <c r="T172" s="573"/>
      <c r="U172" s="428"/>
    </row>
    <row r="173" spans="1:22" x14ac:dyDescent="0.25">
      <c r="A173" s="963"/>
      <c r="B173" s="113">
        <v>3</v>
      </c>
      <c r="C173" s="90"/>
      <c r="D173" s="84"/>
      <c r="E173" s="84"/>
      <c r="F173" s="90"/>
      <c r="G173" s="570"/>
      <c r="H173" s="90"/>
      <c r="I173" s="557"/>
      <c r="J173" s="571"/>
      <c r="K173" s="572"/>
      <c r="L173" s="557"/>
      <c r="M173" s="572"/>
      <c r="N173" s="107"/>
      <c r="O173" s="107"/>
      <c r="P173" s="674"/>
      <c r="Q173" s="674"/>
      <c r="R173" s="557"/>
      <c r="S173" s="557"/>
      <c r="T173" s="573"/>
      <c r="U173" s="428"/>
    </row>
    <row r="174" spans="1:22" x14ac:dyDescent="0.25">
      <c r="A174" s="963"/>
      <c r="B174" s="113">
        <v>4</v>
      </c>
      <c r="C174" s="90"/>
      <c r="D174" s="84"/>
      <c r="E174" s="84"/>
      <c r="F174" s="90"/>
      <c r="G174" s="570"/>
      <c r="H174" s="90"/>
      <c r="I174" s="557"/>
      <c r="J174" s="571"/>
      <c r="K174" s="572"/>
      <c r="L174" s="557"/>
      <c r="M174" s="572"/>
      <c r="N174" s="107"/>
      <c r="O174" s="107"/>
      <c r="P174" s="674"/>
      <c r="Q174" s="674"/>
      <c r="R174" s="557"/>
      <c r="S174" s="557"/>
      <c r="T174" s="573"/>
      <c r="U174" s="428"/>
    </row>
    <row r="175" spans="1:22" x14ac:dyDescent="0.25">
      <c r="A175" s="963"/>
      <c r="B175" s="113">
        <v>5</v>
      </c>
      <c r="C175" s="90"/>
      <c r="D175" s="84"/>
      <c r="E175" s="84"/>
      <c r="F175" s="90"/>
      <c r="G175" s="570"/>
      <c r="H175" s="90"/>
      <c r="I175" s="557"/>
      <c r="J175" s="571"/>
      <c r="K175" s="572"/>
      <c r="L175" s="557"/>
      <c r="M175" s="572"/>
      <c r="N175" s="107"/>
      <c r="O175" s="107"/>
      <c r="P175" s="674"/>
      <c r="Q175" s="674"/>
      <c r="R175" s="557"/>
      <c r="S175" s="557"/>
      <c r="T175" s="573"/>
      <c r="U175" s="428"/>
    </row>
    <row r="176" spans="1:22" x14ac:dyDescent="0.25">
      <c r="A176" s="963"/>
      <c r="B176" s="113">
        <v>6</v>
      </c>
      <c r="C176" s="90"/>
      <c r="D176" s="84"/>
      <c r="E176" s="84"/>
      <c r="F176" s="90"/>
      <c r="G176" s="570"/>
      <c r="H176" s="90"/>
      <c r="I176" s="557"/>
      <c r="J176" s="571"/>
      <c r="K176" s="572"/>
      <c r="L176" s="557"/>
      <c r="M176" s="572"/>
      <c r="N176" s="107"/>
      <c r="O176" s="107"/>
      <c r="P176" s="674"/>
      <c r="Q176" s="674"/>
      <c r="R176" s="557"/>
      <c r="S176" s="557"/>
      <c r="T176" s="573"/>
      <c r="U176" s="428"/>
    </row>
    <row r="177" spans="1:22" x14ac:dyDescent="0.25">
      <c r="A177" s="963"/>
      <c r="B177" s="113">
        <v>7</v>
      </c>
      <c r="C177" s="90"/>
      <c r="D177" s="84"/>
      <c r="E177" s="84"/>
      <c r="F177" s="90"/>
      <c r="G177" s="570"/>
      <c r="H177" s="90"/>
      <c r="I177" s="557"/>
      <c r="J177" s="571"/>
      <c r="K177" s="572"/>
      <c r="L177" s="557"/>
      <c r="M177" s="572"/>
      <c r="N177" s="107"/>
      <c r="O177" s="107"/>
      <c r="P177" s="674"/>
      <c r="Q177" s="674"/>
      <c r="R177" s="557"/>
      <c r="S177" s="557"/>
      <c r="T177" s="573"/>
      <c r="U177" s="428"/>
    </row>
    <row r="178" spans="1:22" x14ac:dyDescent="0.25">
      <c r="A178" s="963"/>
      <c r="B178" s="113">
        <v>8</v>
      </c>
      <c r="C178" s="90"/>
      <c r="D178" s="84"/>
      <c r="E178" s="84"/>
      <c r="F178" s="90"/>
      <c r="G178" s="570"/>
      <c r="H178" s="90"/>
      <c r="I178" s="557"/>
      <c r="J178" s="571"/>
      <c r="K178" s="572"/>
      <c r="L178" s="557"/>
      <c r="M178" s="572"/>
      <c r="N178" s="107"/>
      <c r="O178" s="107"/>
      <c r="P178" s="674"/>
      <c r="Q178" s="674"/>
      <c r="R178" s="557"/>
      <c r="S178" s="557"/>
      <c r="T178" s="573"/>
      <c r="U178" s="428"/>
    </row>
    <row r="179" spans="1:22" x14ac:dyDescent="0.25">
      <c r="A179" s="963"/>
      <c r="B179" s="113">
        <v>9</v>
      </c>
      <c r="C179" s="90"/>
      <c r="D179" s="84"/>
      <c r="E179" s="84"/>
      <c r="F179" s="90"/>
      <c r="G179" s="570"/>
      <c r="H179" s="90"/>
      <c r="I179" s="557"/>
      <c r="J179" s="571"/>
      <c r="K179" s="572"/>
      <c r="L179" s="557"/>
      <c r="M179" s="572"/>
      <c r="N179" s="107"/>
      <c r="O179" s="107"/>
      <c r="P179" s="674"/>
      <c r="Q179" s="674"/>
      <c r="R179" s="557"/>
      <c r="S179" s="557"/>
      <c r="T179" s="573"/>
      <c r="U179" s="428"/>
    </row>
    <row r="180" spans="1:22" ht="15.75" thickBot="1" x14ac:dyDescent="0.3">
      <c r="A180" s="964"/>
      <c r="B180" s="114">
        <v>10</v>
      </c>
      <c r="C180" s="100"/>
      <c r="D180" s="99"/>
      <c r="E180" s="99"/>
      <c r="F180" s="100"/>
      <c r="G180" s="574"/>
      <c r="H180" s="100"/>
      <c r="I180" s="575"/>
      <c r="J180" s="576"/>
      <c r="K180" s="577"/>
      <c r="L180" s="575"/>
      <c r="M180" s="577"/>
      <c r="N180" s="108"/>
      <c r="O180" s="108"/>
      <c r="P180" s="675"/>
      <c r="Q180" s="675"/>
      <c r="R180" s="575"/>
      <c r="S180" s="575"/>
      <c r="T180" s="578"/>
      <c r="U180" s="428"/>
    </row>
    <row r="181" spans="1:22" ht="25.5" thickBot="1" x14ac:dyDescent="0.3">
      <c r="A181" s="493"/>
      <c r="C181" s="494"/>
      <c r="D181" s="495"/>
      <c r="E181" s="368" t="s">
        <v>248</v>
      </c>
      <c r="F181" s="369">
        <f>COUNTA(F171:F180)</f>
        <v>0</v>
      </c>
      <c r="G181" s="370">
        <f>COUNTA(G171:G180)</f>
        <v>0</v>
      </c>
      <c r="H181" s="494"/>
      <c r="I181" s="490"/>
      <c r="J181" s="496"/>
      <c r="K181" s="497"/>
      <c r="L181" s="952" t="s">
        <v>499</v>
      </c>
      <c r="M181" s="953"/>
      <c r="N181" s="498">
        <f>SUM(N171:N180)</f>
        <v>0</v>
      </c>
      <c r="O181" s="499">
        <f>SUM(O171:O180)</f>
        <v>0</v>
      </c>
      <c r="P181" s="500"/>
      <c r="Q181" s="500"/>
      <c r="R181" s="490"/>
      <c r="S181" s="500"/>
      <c r="T181" s="500"/>
      <c r="U181" s="428"/>
    </row>
    <row r="182" spans="1:22" ht="21.75" customHeight="1" x14ac:dyDescent="0.25">
      <c r="A182" s="101"/>
      <c r="B182" s="85"/>
      <c r="C182" s="85"/>
      <c r="D182" s="85"/>
      <c r="H182" s="501"/>
      <c r="I182" s="501"/>
      <c r="J182" s="502"/>
      <c r="K182" s="501"/>
      <c r="L182" s="954" t="s">
        <v>500</v>
      </c>
      <c r="M182" s="955"/>
      <c r="N182" s="503">
        <f>SUMIF(M171:M180,"&lt;=31/12/2025",N171:N180)</f>
        <v>0</v>
      </c>
      <c r="O182" s="504">
        <f>SUMIF(M171:M180,"&lt;=31/12/2025",O171:O180)</f>
        <v>0</v>
      </c>
      <c r="P182" s="89"/>
      <c r="R182" s="85"/>
      <c r="S182" s="89"/>
      <c r="T182" s="505"/>
      <c r="U182" s="506"/>
      <c r="V182" s="507"/>
    </row>
    <row r="183" spans="1:22" ht="32.25" customHeight="1" thickBot="1" x14ac:dyDescent="0.3">
      <c r="A183" s="101"/>
      <c r="L183" s="956" t="s">
        <v>501</v>
      </c>
      <c r="M183" s="957"/>
      <c r="N183" s="508">
        <f>SUMIF(M171:M180,"&gt;31/12/2025",N171:N180)</f>
        <v>0</v>
      </c>
      <c r="O183" s="509">
        <f>SUMIF(M171:M180,"&gt;31/12/2025",O171:O180)</f>
        <v>0</v>
      </c>
      <c r="S183" s="510"/>
      <c r="T183" s="511"/>
      <c r="U183" s="428"/>
    </row>
    <row r="184" spans="1:22" ht="15.75" thickBot="1" x14ac:dyDescent="0.3">
      <c r="A184" s="579"/>
      <c r="B184" s="478"/>
      <c r="C184" s="480"/>
      <c r="D184" s="480"/>
      <c r="E184" s="480"/>
      <c r="F184" s="478"/>
      <c r="G184" s="480"/>
      <c r="H184" s="480"/>
      <c r="I184" s="478"/>
      <c r="J184" s="478"/>
      <c r="K184" s="480"/>
      <c r="L184" s="480"/>
      <c r="M184" s="480"/>
      <c r="N184" s="480"/>
      <c r="O184" s="480"/>
      <c r="P184" s="676"/>
      <c r="Q184" s="676"/>
      <c r="R184" s="480"/>
      <c r="S184" s="580"/>
      <c r="T184" s="480"/>
      <c r="U184" s="482"/>
    </row>
    <row r="185" spans="1:22" ht="15.75" thickBot="1" x14ac:dyDescent="0.3">
      <c r="A185" s="563"/>
      <c r="B185" s="422"/>
      <c r="C185" s="289"/>
      <c r="D185" s="289"/>
      <c r="E185" s="289"/>
      <c r="F185" s="422"/>
      <c r="G185" s="289"/>
      <c r="H185" s="289"/>
      <c r="I185" s="422"/>
      <c r="J185" s="422"/>
      <c r="K185" s="289"/>
      <c r="L185" s="289"/>
      <c r="M185" s="289"/>
      <c r="N185" s="289"/>
      <c r="O185" s="289"/>
      <c r="P185" s="669"/>
      <c r="Q185" s="669"/>
      <c r="R185" s="289"/>
      <c r="S185" s="289"/>
      <c r="T185" s="289"/>
      <c r="U185" s="425"/>
    </row>
    <row r="186" spans="1:22" ht="28.5" thickBot="1" x14ac:dyDescent="0.3">
      <c r="A186" s="123" t="s">
        <v>8</v>
      </c>
      <c r="B186" s="961" t="s">
        <v>35</v>
      </c>
      <c r="C186" s="962"/>
      <c r="E186" s="937" t="s">
        <v>213</v>
      </c>
      <c r="F186" s="938"/>
      <c r="G186" s="935">
        <f>VLOOKUP(B186,'1.Piano inv. forn'!$D$19:$H$48,3,FALSE)</f>
        <v>0</v>
      </c>
      <c r="H186" s="936"/>
      <c r="I186" s="69"/>
      <c r="J186" s="937" t="s">
        <v>214</v>
      </c>
      <c r="K186" s="938"/>
      <c r="L186" s="935">
        <f>VLOOKUP(B186,'1.Piano inv. forn'!$D$19:$H$48,4,FALSE)</f>
        <v>0</v>
      </c>
      <c r="M186" s="936"/>
      <c r="O186" s="130" t="s">
        <v>215</v>
      </c>
      <c r="P186" s="670"/>
      <c r="R186" s="131" t="s">
        <v>216</v>
      </c>
      <c r="S186" s="941"/>
      <c r="T186" s="942"/>
      <c r="U186" s="428"/>
    </row>
    <row r="187" spans="1:22" ht="15.75" thickBot="1" x14ac:dyDescent="0.3">
      <c r="A187" s="101"/>
      <c r="B187" s="86"/>
      <c r="C187" s="86"/>
      <c r="E187" s="87"/>
      <c r="F187" s="87"/>
      <c r="G187" s="88"/>
      <c r="H187" s="88"/>
      <c r="I187" s="69"/>
      <c r="J187" s="87"/>
      <c r="K187" s="87"/>
      <c r="L187" s="88"/>
      <c r="M187" s="88"/>
      <c r="O187" s="89"/>
      <c r="R187" s="85"/>
      <c r="S187" s="490"/>
      <c r="U187" s="102"/>
    </row>
    <row r="188" spans="1:22" ht="28.5" customHeight="1" thickBot="1" x14ac:dyDescent="0.3">
      <c r="A188" s="958" t="s">
        <v>13</v>
      </c>
      <c r="B188" s="959"/>
      <c r="C188" s="959"/>
      <c r="D188" s="960"/>
      <c r="E188" s="943">
        <f>VLOOKUP(B186,'1.Piano inv. forn'!$D$19:$V$48,17,FALSE)</f>
        <v>0</v>
      </c>
      <c r="F188" s="944"/>
      <c r="G188" s="944"/>
      <c r="H188" s="945"/>
      <c r="I188" s="69"/>
      <c r="J188" s="946" t="s">
        <v>59</v>
      </c>
      <c r="K188" s="947"/>
      <c r="L188" s="943">
        <f>VLOOKUP(B186,'1.Piano inv. forn'!$D$19:$V$48,19,FALSE)</f>
        <v>0</v>
      </c>
      <c r="M188" s="945"/>
      <c r="N188" s="98"/>
      <c r="O188" s="129" t="s">
        <v>15</v>
      </c>
      <c r="P188" s="671">
        <f>L188+E188</f>
        <v>0</v>
      </c>
      <c r="R188" s="131" t="s">
        <v>217</v>
      </c>
      <c r="S188" s="941"/>
      <c r="T188" s="942"/>
      <c r="U188" s="102"/>
    </row>
    <row r="189" spans="1:22" ht="15.75" thickBot="1" x14ac:dyDescent="0.3">
      <c r="A189" s="101"/>
      <c r="U189" s="428"/>
    </row>
    <row r="190" spans="1:22" ht="60" x14ac:dyDescent="0.25">
      <c r="A190" s="950" t="s">
        <v>218</v>
      </c>
      <c r="B190" s="948" t="s">
        <v>219</v>
      </c>
      <c r="C190" s="948" t="s">
        <v>220</v>
      </c>
      <c r="D190" s="124" t="s">
        <v>221</v>
      </c>
      <c r="E190" s="125" t="s">
        <v>222</v>
      </c>
      <c r="F190" s="124" t="s">
        <v>223</v>
      </c>
      <c r="G190" s="124" t="s">
        <v>224</v>
      </c>
      <c r="H190" s="126" t="s">
        <v>188</v>
      </c>
      <c r="I190" s="126" t="s">
        <v>225</v>
      </c>
      <c r="J190" s="126" t="s">
        <v>226</v>
      </c>
      <c r="K190" s="126" t="s">
        <v>227</v>
      </c>
      <c r="L190" s="126" t="s">
        <v>228</v>
      </c>
      <c r="M190" s="126" t="s">
        <v>229</v>
      </c>
      <c r="N190" s="126" t="s">
        <v>230</v>
      </c>
      <c r="O190" s="126" t="s">
        <v>231</v>
      </c>
      <c r="P190" s="126" t="s">
        <v>232</v>
      </c>
      <c r="Q190" s="126" t="s">
        <v>233</v>
      </c>
      <c r="R190" s="126" t="s">
        <v>234</v>
      </c>
      <c r="S190" s="126" t="s">
        <v>235</v>
      </c>
      <c r="T190" s="939" t="s">
        <v>236</v>
      </c>
      <c r="U190" s="564"/>
    </row>
    <row r="191" spans="1:22" ht="24.75" thickBot="1" x14ac:dyDescent="0.3">
      <c r="A191" s="951"/>
      <c r="B191" s="949"/>
      <c r="C191" s="949"/>
      <c r="D191" s="128" t="s">
        <v>237</v>
      </c>
      <c r="E191" s="128" t="s">
        <v>238</v>
      </c>
      <c r="F191" s="128" t="s">
        <v>239</v>
      </c>
      <c r="G191" s="128" t="s">
        <v>239</v>
      </c>
      <c r="H191" s="128" t="s">
        <v>31</v>
      </c>
      <c r="I191" s="128" t="s">
        <v>240</v>
      </c>
      <c r="J191" s="128" t="s">
        <v>241</v>
      </c>
      <c r="K191" s="128" t="s">
        <v>242</v>
      </c>
      <c r="L191" s="128" t="s">
        <v>243</v>
      </c>
      <c r="M191" s="128" t="s">
        <v>242</v>
      </c>
      <c r="N191" s="128" t="s">
        <v>244</v>
      </c>
      <c r="O191" s="128" t="s">
        <v>212</v>
      </c>
      <c r="P191" s="128" t="s">
        <v>245</v>
      </c>
      <c r="Q191" s="128" t="s">
        <v>246</v>
      </c>
      <c r="R191" s="128" t="s">
        <v>247</v>
      </c>
      <c r="S191" s="128" t="s">
        <v>247</v>
      </c>
      <c r="T191" s="940"/>
      <c r="U191" s="564"/>
    </row>
    <row r="192" spans="1:22" x14ac:dyDescent="0.25">
      <c r="A192" s="963" t="str">
        <f>B186</f>
        <v>m.1</v>
      </c>
      <c r="B192" s="112">
        <v>1</v>
      </c>
      <c r="C192" s="164"/>
      <c r="D192" s="91"/>
      <c r="E192" s="91"/>
      <c r="F192" s="164"/>
      <c r="G192" s="566"/>
      <c r="H192" s="92"/>
      <c r="I192" s="340"/>
      <c r="J192" s="567"/>
      <c r="K192" s="568"/>
      <c r="L192" s="340"/>
      <c r="M192" s="568"/>
      <c r="N192" s="116"/>
      <c r="O192" s="116"/>
      <c r="P192" s="673"/>
      <c r="Q192" s="673"/>
      <c r="R192" s="340"/>
      <c r="S192" s="340"/>
      <c r="T192" s="569"/>
      <c r="U192" s="428"/>
    </row>
    <row r="193" spans="1:22" x14ac:dyDescent="0.25">
      <c r="A193" s="963"/>
      <c r="B193" s="113">
        <v>2</v>
      </c>
      <c r="C193" s="90"/>
      <c r="D193" s="84"/>
      <c r="E193" s="84"/>
      <c r="F193" s="90"/>
      <c r="G193" s="570"/>
      <c r="H193" s="90"/>
      <c r="I193" s="557"/>
      <c r="J193" s="571"/>
      <c r="K193" s="572"/>
      <c r="L193" s="557"/>
      <c r="M193" s="572"/>
      <c r="N193" s="107"/>
      <c r="O193" s="107"/>
      <c r="P193" s="674"/>
      <c r="Q193" s="674" t="s">
        <v>249</v>
      </c>
      <c r="R193" s="557"/>
      <c r="S193" s="557"/>
      <c r="T193" s="573"/>
      <c r="U193" s="428"/>
    </row>
    <row r="194" spans="1:22" x14ac:dyDescent="0.25">
      <c r="A194" s="963"/>
      <c r="B194" s="113">
        <v>3</v>
      </c>
      <c r="C194" s="90"/>
      <c r="D194" s="84"/>
      <c r="E194" s="84"/>
      <c r="F194" s="90"/>
      <c r="G194" s="570"/>
      <c r="H194" s="90"/>
      <c r="I194" s="557"/>
      <c r="J194" s="571"/>
      <c r="K194" s="572"/>
      <c r="L194" s="557"/>
      <c r="M194" s="572"/>
      <c r="N194" s="107"/>
      <c r="O194" s="107"/>
      <c r="P194" s="674"/>
      <c r="Q194" s="674"/>
      <c r="R194" s="557"/>
      <c r="S194" s="557"/>
      <c r="T194" s="573"/>
      <c r="U194" s="428"/>
    </row>
    <row r="195" spans="1:22" x14ac:dyDescent="0.25">
      <c r="A195" s="963"/>
      <c r="B195" s="113">
        <v>4</v>
      </c>
      <c r="C195" s="90"/>
      <c r="D195" s="84"/>
      <c r="E195" s="84"/>
      <c r="F195" s="90"/>
      <c r="G195" s="570"/>
      <c r="H195" s="90"/>
      <c r="I195" s="557"/>
      <c r="J195" s="571"/>
      <c r="K195" s="572"/>
      <c r="L195" s="557"/>
      <c r="M195" s="572"/>
      <c r="N195" s="107"/>
      <c r="O195" s="107"/>
      <c r="P195" s="674"/>
      <c r="Q195" s="674"/>
      <c r="R195" s="557"/>
      <c r="S195" s="557"/>
      <c r="T195" s="573"/>
      <c r="U195" s="428"/>
    </row>
    <row r="196" spans="1:22" x14ac:dyDescent="0.25">
      <c r="A196" s="963"/>
      <c r="B196" s="113">
        <v>5</v>
      </c>
      <c r="C196" s="90"/>
      <c r="D196" s="84"/>
      <c r="E196" s="84"/>
      <c r="F196" s="90"/>
      <c r="G196" s="570"/>
      <c r="H196" s="90"/>
      <c r="I196" s="557"/>
      <c r="J196" s="571"/>
      <c r="K196" s="572"/>
      <c r="L196" s="557"/>
      <c r="M196" s="572"/>
      <c r="N196" s="107"/>
      <c r="O196" s="107"/>
      <c r="P196" s="674"/>
      <c r="Q196" s="674"/>
      <c r="R196" s="557"/>
      <c r="S196" s="557"/>
      <c r="T196" s="573"/>
      <c r="U196" s="428"/>
    </row>
    <row r="197" spans="1:22" x14ac:dyDescent="0.25">
      <c r="A197" s="963"/>
      <c r="B197" s="113">
        <v>6</v>
      </c>
      <c r="C197" s="90"/>
      <c r="D197" s="84"/>
      <c r="E197" s="84"/>
      <c r="F197" s="90"/>
      <c r="G197" s="570"/>
      <c r="H197" s="90"/>
      <c r="I197" s="557"/>
      <c r="J197" s="571"/>
      <c r="K197" s="572"/>
      <c r="L197" s="557"/>
      <c r="M197" s="572"/>
      <c r="N197" s="107"/>
      <c r="O197" s="107"/>
      <c r="P197" s="674"/>
      <c r="Q197" s="674"/>
      <c r="R197" s="557"/>
      <c r="S197" s="557"/>
      <c r="T197" s="573"/>
      <c r="U197" s="428"/>
    </row>
    <row r="198" spans="1:22" x14ac:dyDescent="0.25">
      <c r="A198" s="963"/>
      <c r="B198" s="113">
        <v>7</v>
      </c>
      <c r="C198" s="90"/>
      <c r="D198" s="84"/>
      <c r="E198" s="84"/>
      <c r="F198" s="90"/>
      <c r="G198" s="570"/>
      <c r="H198" s="90"/>
      <c r="I198" s="557"/>
      <c r="J198" s="571"/>
      <c r="K198" s="572"/>
      <c r="L198" s="557"/>
      <c r="M198" s="572"/>
      <c r="N198" s="107"/>
      <c r="O198" s="107"/>
      <c r="P198" s="674"/>
      <c r="Q198" s="674"/>
      <c r="R198" s="557"/>
      <c r="S198" s="557"/>
      <c r="T198" s="573"/>
      <c r="U198" s="428"/>
    </row>
    <row r="199" spans="1:22" x14ac:dyDescent="0.25">
      <c r="A199" s="963"/>
      <c r="B199" s="113">
        <v>8</v>
      </c>
      <c r="C199" s="90"/>
      <c r="D199" s="84"/>
      <c r="E199" s="84"/>
      <c r="F199" s="90"/>
      <c r="G199" s="570"/>
      <c r="H199" s="90"/>
      <c r="I199" s="557"/>
      <c r="J199" s="571"/>
      <c r="K199" s="572"/>
      <c r="L199" s="557"/>
      <c r="M199" s="572"/>
      <c r="N199" s="107"/>
      <c r="O199" s="107"/>
      <c r="P199" s="674"/>
      <c r="Q199" s="674"/>
      <c r="R199" s="557"/>
      <c r="S199" s="557"/>
      <c r="T199" s="573"/>
      <c r="U199" s="428"/>
    </row>
    <row r="200" spans="1:22" x14ac:dyDescent="0.25">
      <c r="A200" s="963"/>
      <c r="B200" s="113">
        <v>9</v>
      </c>
      <c r="C200" s="90"/>
      <c r="D200" s="84"/>
      <c r="E200" s="84"/>
      <c r="F200" s="90"/>
      <c r="G200" s="570"/>
      <c r="H200" s="90"/>
      <c r="I200" s="557"/>
      <c r="J200" s="571"/>
      <c r="K200" s="572"/>
      <c r="L200" s="557"/>
      <c r="M200" s="572"/>
      <c r="N200" s="107"/>
      <c r="O200" s="107"/>
      <c r="P200" s="674"/>
      <c r="Q200" s="674"/>
      <c r="R200" s="557"/>
      <c r="S200" s="557"/>
      <c r="T200" s="573"/>
      <c r="U200" s="428"/>
    </row>
    <row r="201" spans="1:22" ht="15.75" thickBot="1" x14ac:dyDescent="0.3">
      <c r="A201" s="964"/>
      <c r="B201" s="114">
        <v>10</v>
      </c>
      <c r="C201" s="100"/>
      <c r="D201" s="99"/>
      <c r="E201" s="99"/>
      <c r="F201" s="100"/>
      <c r="G201" s="574"/>
      <c r="H201" s="100"/>
      <c r="I201" s="575"/>
      <c r="J201" s="576"/>
      <c r="K201" s="577"/>
      <c r="L201" s="575"/>
      <c r="M201" s="577"/>
      <c r="N201" s="108"/>
      <c r="O201" s="108"/>
      <c r="P201" s="675"/>
      <c r="Q201" s="675"/>
      <c r="R201" s="575"/>
      <c r="S201" s="575"/>
      <c r="T201" s="578"/>
      <c r="U201" s="428"/>
    </row>
    <row r="202" spans="1:22" ht="25.5" thickBot="1" x14ac:dyDescent="0.3">
      <c r="A202" s="493"/>
      <c r="C202" s="494"/>
      <c r="D202" s="495"/>
      <c r="E202" s="368" t="s">
        <v>248</v>
      </c>
      <c r="F202" s="369">
        <f>COUNTA(F192:F201)</f>
        <v>0</v>
      </c>
      <c r="G202" s="370">
        <f>COUNTA(G192:G201)</f>
        <v>0</v>
      </c>
      <c r="H202" s="494"/>
      <c r="I202" s="490"/>
      <c r="J202" s="496"/>
      <c r="K202" s="497"/>
      <c r="L202" s="952" t="s">
        <v>499</v>
      </c>
      <c r="M202" s="953"/>
      <c r="N202" s="498">
        <f>SUM(N192:N201)</f>
        <v>0</v>
      </c>
      <c r="O202" s="499">
        <f>SUM(O192:O201)</f>
        <v>0</v>
      </c>
      <c r="P202" s="500"/>
      <c r="Q202" s="500"/>
      <c r="R202" s="490"/>
      <c r="S202" s="500"/>
      <c r="T202" s="500"/>
      <c r="U202" s="428"/>
    </row>
    <row r="203" spans="1:22" ht="21.75" customHeight="1" x14ac:dyDescent="0.25">
      <c r="A203" s="101"/>
      <c r="B203" s="85"/>
      <c r="C203" s="85"/>
      <c r="D203" s="85"/>
      <c r="H203" s="501"/>
      <c r="I203" s="501"/>
      <c r="J203" s="502"/>
      <c r="K203" s="501"/>
      <c r="L203" s="954" t="s">
        <v>500</v>
      </c>
      <c r="M203" s="955"/>
      <c r="N203" s="503">
        <f>SUMIF(M192:M201,"&lt;=31/12/2025",N192:N201)</f>
        <v>0</v>
      </c>
      <c r="O203" s="504">
        <f>SUMIF(M192:M201,"&lt;=31/12/2025",O192:O201)</f>
        <v>0</v>
      </c>
      <c r="P203" s="89"/>
      <c r="R203" s="85"/>
      <c r="S203" s="89"/>
      <c r="T203" s="505"/>
      <c r="U203" s="506"/>
      <c r="V203" s="507"/>
    </row>
    <row r="204" spans="1:22" ht="32.25" customHeight="1" thickBot="1" x14ac:dyDescent="0.3">
      <c r="A204" s="101"/>
      <c r="L204" s="956" t="s">
        <v>501</v>
      </c>
      <c r="M204" s="957"/>
      <c r="N204" s="508">
        <f>SUMIF(M192:M201,"&gt;31/12/2025",N192:N201)</f>
        <v>0</v>
      </c>
      <c r="O204" s="509">
        <f>SUMIF(M192:M201,"&gt;31/12/2025",O192:O201)</f>
        <v>0</v>
      </c>
      <c r="S204" s="510"/>
      <c r="T204" s="511"/>
      <c r="U204" s="428"/>
    </row>
    <row r="205" spans="1:22" ht="15.75" thickBot="1" x14ac:dyDescent="0.3">
      <c r="A205" s="579"/>
      <c r="B205" s="478"/>
      <c r="C205" s="480"/>
      <c r="D205" s="480"/>
      <c r="E205" s="480"/>
      <c r="F205" s="478"/>
      <c r="G205" s="480"/>
      <c r="H205" s="480"/>
      <c r="I205" s="478"/>
      <c r="J205" s="478"/>
      <c r="K205" s="480"/>
      <c r="L205" s="480"/>
      <c r="M205" s="480"/>
      <c r="N205" s="480"/>
      <c r="O205" s="480"/>
      <c r="P205" s="676"/>
      <c r="Q205" s="676"/>
      <c r="R205" s="480"/>
      <c r="S205" s="580"/>
      <c r="T205" s="480"/>
      <c r="U205" s="482"/>
    </row>
    <row r="206" spans="1:22" ht="15.75" thickBot="1" x14ac:dyDescent="0.3">
      <c r="A206" s="563"/>
      <c r="B206" s="422"/>
      <c r="C206" s="289"/>
      <c r="D206" s="289"/>
      <c r="E206" s="289"/>
      <c r="F206" s="422"/>
      <c r="G206" s="289"/>
      <c r="H206" s="289"/>
      <c r="I206" s="422"/>
      <c r="J206" s="422"/>
      <c r="K206" s="289"/>
      <c r="L206" s="289"/>
      <c r="M206" s="289"/>
      <c r="N206" s="289"/>
      <c r="O206" s="289"/>
      <c r="P206" s="669"/>
      <c r="Q206" s="669"/>
      <c r="R206" s="289"/>
      <c r="S206" s="289"/>
      <c r="T206" s="289"/>
      <c r="U206" s="425"/>
    </row>
    <row r="207" spans="1:22" ht="28.5" thickBot="1" x14ac:dyDescent="0.3">
      <c r="A207" s="123" t="s">
        <v>8</v>
      </c>
      <c r="B207" s="961" t="s">
        <v>35</v>
      </c>
      <c r="C207" s="962"/>
      <c r="E207" s="937" t="s">
        <v>213</v>
      </c>
      <c r="F207" s="938"/>
      <c r="G207" s="935">
        <f>VLOOKUP(B207,'1.Piano inv. forn'!$D$19:$H$48,3,FALSE)</f>
        <v>0</v>
      </c>
      <c r="H207" s="936"/>
      <c r="I207" s="69"/>
      <c r="J207" s="937" t="s">
        <v>214</v>
      </c>
      <c r="K207" s="938"/>
      <c r="L207" s="935">
        <f>VLOOKUP(B207,'1.Piano inv. forn'!$D$19:$H$48,4,FALSE)</f>
        <v>0</v>
      </c>
      <c r="M207" s="936"/>
      <c r="O207" s="130" t="s">
        <v>215</v>
      </c>
      <c r="P207" s="670"/>
      <c r="R207" s="131" t="s">
        <v>216</v>
      </c>
      <c r="S207" s="941"/>
      <c r="T207" s="942"/>
      <c r="U207" s="428"/>
    </row>
    <row r="208" spans="1:22" ht="15.75" thickBot="1" x14ac:dyDescent="0.3">
      <c r="A208" s="101"/>
      <c r="B208" s="86"/>
      <c r="C208" s="86"/>
      <c r="E208" s="87"/>
      <c r="F208" s="87"/>
      <c r="G208" s="88"/>
      <c r="H208" s="88"/>
      <c r="I208" s="69"/>
      <c r="J208" s="87"/>
      <c r="K208" s="87"/>
      <c r="L208" s="88"/>
      <c r="M208" s="88"/>
      <c r="O208" s="89"/>
      <c r="R208" s="85"/>
      <c r="S208" s="490"/>
      <c r="U208" s="102"/>
    </row>
    <row r="209" spans="1:22" ht="28.5" customHeight="1" thickBot="1" x14ac:dyDescent="0.3">
      <c r="A209" s="958" t="s">
        <v>13</v>
      </c>
      <c r="B209" s="959"/>
      <c r="C209" s="959"/>
      <c r="D209" s="960"/>
      <c r="E209" s="943">
        <f>VLOOKUP(B207,'1.Piano inv. forn'!$D$19:$V$48,17,FALSE)</f>
        <v>0</v>
      </c>
      <c r="F209" s="944"/>
      <c r="G209" s="944"/>
      <c r="H209" s="945"/>
      <c r="I209" s="69"/>
      <c r="J209" s="946" t="s">
        <v>59</v>
      </c>
      <c r="K209" s="947"/>
      <c r="L209" s="943">
        <f>VLOOKUP(B207,'1.Piano inv. forn'!$D$19:$V$48,19,FALSE)</f>
        <v>0</v>
      </c>
      <c r="M209" s="945"/>
      <c r="N209" s="98"/>
      <c r="O209" s="129" t="s">
        <v>15</v>
      </c>
      <c r="P209" s="671">
        <f>L209+E209</f>
        <v>0</v>
      </c>
      <c r="R209" s="131" t="s">
        <v>217</v>
      </c>
      <c r="S209" s="941"/>
      <c r="T209" s="942"/>
      <c r="U209" s="102"/>
    </row>
    <row r="210" spans="1:22" ht="15.75" thickBot="1" x14ac:dyDescent="0.3">
      <c r="A210" s="101"/>
      <c r="U210" s="428"/>
    </row>
    <row r="211" spans="1:22" ht="60" x14ac:dyDescent="0.25">
      <c r="A211" s="950" t="s">
        <v>218</v>
      </c>
      <c r="B211" s="948" t="s">
        <v>219</v>
      </c>
      <c r="C211" s="948" t="s">
        <v>220</v>
      </c>
      <c r="D211" s="124" t="s">
        <v>221</v>
      </c>
      <c r="E211" s="125" t="s">
        <v>222</v>
      </c>
      <c r="F211" s="124" t="s">
        <v>223</v>
      </c>
      <c r="G211" s="124" t="s">
        <v>224</v>
      </c>
      <c r="H211" s="126" t="s">
        <v>188</v>
      </c>
      <c r="I211" s="126" t="s">
        <v>225</v>
      </c>
      <c r="J211" s="126" t="s">
        <v>226</v>
      </c>
      <c r="K211" s="126" t="s">
        <v>227</v>
      </c>
      <c r="L211" s="126" t="s">
        <v>228</v>
      </c>
      <c r="M211" s="126" t="s">
        <v>229</v>
      </c>
      <c r="N211" s="126" t="s">
        <v>230</v>
      </c>
      <c r="O211" s="126" t="s">
        <v>231</v>
      </c>
      <c r="P211" s="126" t="s">
        <v>232</v>
      </c>
      <c r="Q211" s="126" t="s">
        <v>233</v>
      </c>
      <c r="R211" s="126" t="s">
        <v>234</v>
      </c>
      <c r="S211" s="126" t="s">
        <v>235</v>
      </c>
      <c r="T211" s="939" t="s">
        <v>236</v>
      </c>
      <c r="U211" s="564"/>
    </row>
    <row r="212" spans="1:22" ht="24.75" thickBot="1" x14ac:dyDescent="0.3">
      <c r="A212" s="951"/>
      <c r="B212" s="949"/>
      <c r="C212" s="949"/>
      <c r="D212" s="128" t="s">
        <v>237</v>
      </c>
      <c r="E212" s="128" t="s">
        <v>238</v>
      </c>
      <c r="F212" s="128" t="s">
        <v>239</v>
      </c>
      <c r="G212" s="128" t="s">
        <v>239</v>
      </c>
      <c r="H212" s="128" t="s">
        <v>31</v>
      </c>
      <c r="I212" s="128" t="s">
        <v>240</v>
      </c>
      <c r="J212" s="128" t="s">
        <v>241</v>
      </c>
      <c r="K212" s="128" t="s">
        <v>242</v>
      </c>
      <c r="L212" s="128" t="s">
        <v>243</v>
      </c>
      <c r="M212" s="128" t="s">
        <v>242</v>
      </c>
      <c r="N212" s="128" t="s">
        <v>244</v>
      </c>
      <c r="O212" s="128" t="s">
        <v>212</v>
      </c>
      <c r="P212" s="128" t="s">
        <v>245</v>
      </c>
      <c r="Q212" s="128" t="s">
        <v>246</v>
      </c>
      <c r="R212" s="128" t="s">
        <v>247</v>
      </c>
      <c r="S212" s="128" t="s">
        <v>247</v>
      </c>
      <c r="T212" s="940"/>
      <c r="U212" s="564"/>
    </row>
    <row r="213" spans="1:22" x14ac:dyDescent="0.25">
      <c r="A213" s="963" t="str">
        <f>B207</f>
        <v>m.1</v>
      </c>
      <c r="B213" s="112">
        <v>1</v>
      </c>
      <c r="C213" s="164"/>
      <c r="D213" s="91"/>
      <c r="E213" s="91"/>
      <c r="F213" s="164"/>
      <c r="G213" s="566"/>
      <c r="H213" s="92"/>
      <c r="I213" s="340"/>
      <c r="J213" s="567"/>
      <c r="K213" s="568"/>
      <c r="L213" s="340"/>
      <c r="M213" s="568"/>
      <c r="N213" s="116"/>
      <c r="O213" s="116"/>
      <c r="P213" s="673"/>
      <c r="Q213" s="673"/>
      <c r="R213" s="340"/>
      <c r="S213" s="340"/>
      <c r="T213" s="569"/>
      <c r="U213" s="428"/>
    </row>
    <row r="214" spans="1:22" x14ac:dyDescent="0.25">
      <c r="A214" s="963"/>
      <c r="B214" s="113">
        <v>2</v>
      </c>
      <c r="C214" s="90"/>
      <c r="D214" s="84"/>
      <c r="E214" s="84"/>
      <c r="F214" s="90"/>
      <c r="G214" s="570"/>
      <c r="H214" s="90"/>
      <c r="I214" s="557"/>
      <c r="J214" s="571"/>
      <c r="K214" s="572"/>
      <c r="L214" s="557"/>
      <c r="M214" s="572"/>
      <c r="N214" s="107"/>
      <c r="O214" s="107"/>
      <c r="P214" s="674"/>
      <c r="Q214" s="674" t="s">
        <v>249</v>
      </c>
      <c r="R214" s="557"/>
      <c r="S214" s="557"/>
      <c r="T214" s="573"/>
      <c r="U214" s="428"/>
    </row>
    <row r="215" spans="1:22" x14ac:dyDescent="0.25">
      <c r="A215" s="963"/>
      <c r="B215" s="113">
        <v>3</v>
      </c>
      <c r="C215" s="90"/>
      <c r="D215" s="84"/>
      <c r="E215" s="84"/>
      <c r="F215" s="90"/>
      <c r="G215" s="570"/>
      <c r="H215" s="90"/>
      <c r="I215" s="557"/>
      <c r="J215" s="571"/>
      <c r="K215" s="572"/>
      <c r="L215" s="557"/>
      <c r="M215" s="572"/>
      <c r="N215" s="107"/>
      <c r="O215" s="107"/>
      <c r="P215" s="674"/>
      <c r="Q215" s="674"/>
      <c r="R215" s="557"/>
      <c r="S215" s="557"/>
      <c r="T215" s="573"/>
      <c r="U215" s="428"/>
    </row>
    <row r="216" spans="1:22" x14ac:dyDescent="0.25">
      <c r="A216" s="963"/>
      <c r="B216" s="113">
        <v>4</v>
      </c>
      <c r="C216" s="90"/>
      <c r="D216" s="84"/>
      <c r="E216" s="84"/>
      <c r="F216" s="90"/>
      <c r="G216" s="570"/>
      <c r="H216" s="90"/>
      <c r="I216" s="557"/>
      <c r="J216" s="571"/>
      <c r="K216" s="572"/>
      <c r="L216" s="557"/>
      <c r="M216" s="572"/>
      <c r="N216" s="107"/>
      <c r="O216" s="107"/>
      <c r="P216" s="674"/>
      <c r="Q216" s="674"/>
      <c r="R216" s="557"/>
      <c r="S216" s="557"/>
      <c r="T216" s="573"/>
      <c r="U216" s="428"/>
    </row>
    <row r="217" spans="1:22" x14ac:dyDescent="0.25">
      <c r="A217" s="963"/>
      <c r="B217" s="113">
        <v>5</v>
      </c>
      <c r="C217" s="90"/>
      <c r="D217" s="84"/>
      <c r="E217" s="84"/>
      <c r="F217" s="90"/>
      <c r="G217" s="570"/>
      <c r="H217" s="90"/>
      <c r="I217" s="557"/>
      <c r="J217" s="571"/>
      <c r="K217" s="572"/>
      <c r="L217" s="557"/>
      <c r="M217" s="572"/>
      <c r="N217" s="107"/>
      <c r="O217" s="107"/>
      <c r="P217" s="674"/>
      <c r="Q217" s="674"/>
      <c r="R217" s="557"/>
      <c r="S217" s="557"/>
      <c r="T217" s="573"/>
      <c r="U217" s="428"/>
    </row>
    <row r="218" spans="1:22" x14ac:dyDescent="0.25">
      <c r="A218" s="963"/>
      <c r="B218" s="113">
        <v>6</v>
      </c>
      <c r="C218" s="90"/>
      <c r="D218" s="84"/>
      <c r="E218" s="84"/>
      <c r="F218" s="90"/>
      <c r="G218" s="570"/>
      <c r="H218" s="90"/>
      <c r="I218" s="557"/>
      <c r="J218" s="571"/>
      <c r="K218" s="572"/>
      <c r="L218" s="557"/>
      <c r="M218" s="572"/>
      <c r="N218" s="107"/>
      <c r="O218" s="107"/>
      <c r="P218" s="674"/>
      <c r="Q218" s="674"/>
      <c r="R218" s="557"/>
      <c r="S218" s="557"/>
      <c r="T218" s="573"/>
      <c r="U218" s="428"/>
    </row>
    <row r="219" spans="1:22" x14ac:dyDescent="0.25">
      <c r="A219" s="963"/>
      <c r="B219" s="113">
        <v>7</v>
      </c>
      <c r="C219" s="90"/>
      <c r="D219" s="84"/>
      <c r="E219" s="84"/>
      <c r="F219" s="90"/>
      <c r="G219" s="570"/>
      <c r="H219" s="90"/>
      <c r="I219" s="557"/>
      <c r="J219" s="571"/>
      <c r="K219" s="572"/>
      <c r="L219" s="557"/>
      <c r="M219" s="572"/>
      <c r="N219" s="107"/>
      <c r="O219" s="107"/>
      <c r="P219" s="674"/>
      <c r="Q219" s="674"/>
      <c r="R219" s="557"/>
      <c r="S219" s="557"/>
      <c r="T219" s="573"/>
      <c r="U219" s="428"/>
    </row>
    <row r="220" spans="1:22" x14ac:dyDescent="0.25">
      <c r="A220" s="963"/>
      <c r="B220" s="113">
        <v>8</v>
      </c>
      <c r="C220" s="90"/>
      <c r="D220" s="84"/>
      <c r="E220" s="84"/>
      <c r="F220" s="90"/>
      <c r="G220" s="570"/>
      <c r="H220" s="90"/>
      <c r="I220" s="557"/>
      <c r="J220" s="571"/>
      <c r="K220" s="572"/>
      <c r="L220" s="557"/>
      <c r="M220" s="572"/>
      <c r="N220" s="107"/>
      <c r="O220" s="107"/>
      <c r="P220" s="674"/>
      <c r="Q220" s="674"/>
      <c r="R220" s="557"/>
      <c r="S220" s="557"/>
      <c r="T220" s="573"/>
      <c r="U220" s="428"/>
    </row>
    <row r="221" spans="1:22" x14ac:dyDescent="0.25">
      <c r="A221" s="963"/>
      <c r="B221" s="113">
        <v>9</v>
      </c>
      <c r="C221" s="90"/>
      <c r="D221" s="84"/>
      <c r="E221" s="84"/>
      <c r="F221" s="90"/>
      <c r="G221" s="570"/>
      <c r="H221" s="90"/>
      <c r="I221" s="557"/>
      <c r="J221" s="571"/>
      <c r="K221" s="572"/>
      <c r="L221" s="557"/>
      <c r="M221" s="572"/>
      <c r="N221" s="107"/>
      <c r="O221" s="107"/>
      <c r="P221" s="674"/>
      <c r="Q221" s="674"/>
      <c r="R221" s="557"/>
      <c r="S221" s="557"/>
      <c r="T221" s="573"/>
      <c r="U221" s="428"/>
    </row>
    <row r="222" spans="1:22" ht="15.75" thickBot="1" x14ac:dyDescent="0.3">
      <c r="A222" s="964"/>
      <c r="B222" s="114">
        <v>10</v>
      </c>
      <c r="C222" s="100"/>
      <c r="D222" s="99"/>
      <c r="E222" s="99"/>
      <c r="F222" s="100"/>
      <c r="G222" s="574"/>
      <c r="H222" s="100"/>
      <c r="I222" s="575"/>
      <c r="J222" s="576"/>
      <c r="K222" s="577"/>
      <c r="L222" s="575"/>
      <c r="M222" s="577"/>
      <c r="N222" s="108"/>
      <c r="O222" s="108"/>
      <c r="P222" s="675"/>
      <c r="Q222" s="675"/>
      <c r="R222" s="575"/>
      <c r="S222" s="575"/>
      <c r="T222" s="578"/>
      <c r="U222" s="428"/>
    </row>
    <row r="223" spans="1:22" ht="25.5" thickBot="1" x14ac:dyDescent="0.3">
      <c r="A223" s="493"/>
      <c r="C223" s="494"/>
      <c r="D223" s="495"/>
      <c r="E223" s="368" t="s">
        <v>248</v>
      </c>
      <c r="F223" s="369">
        <f>COUNTA(F213:F222)</f>
        <v>0</v>
      </c>
      <c r="G223" s="370">
        <f>COUNTA(G213:G222)</f>
        <v>0</v>
      </c>
      <c r="H223" s="494"/>
      <c r="I223" s="490"/>
      <c r="J223" s="496"/>
      <c r="K223" s="497"/>
      <c r="L223" s="952" t="s">
        <v>499</v>
      </c>
      <c r="M223" s="953"/>
      <c r="N223" s="498">
        <f>SUM(N213:N222)</f>
        <v>0</v>
      </c>
      <c r="O223" s="499">
        <f>SUM(O213:O222)</f>
        <v>0</v>
      </c>
      <c r="P223" s="500"/>
      <c r="Q223" s="500"/>
      <c r="R223" s="490"/>
      <c r="S223" s="500"/>
      <c r="T223" s="500"/>
      <c r="U223" s="428"/>
    </row>
    <row r="224" spans="1:22" ht="21.75" customHeight="1" x14ac:dyDescent="0.25">
      <c r="A224" s="101"/>
      <c r="B224" s="85"/>
      <c r="C224" s="85"/>
      <c r="D224" s="85"/>
      <c r="H224" s="501"/>
      <c r="I224" s="501"/>
      <c r="J224" s="502"/>
      <c r="K224" s="501"/>
      <c r="L224" s="954" t="s">
        <v>500</v>
      </c>
      <c r="M224" s="955"/>
      <c r="N224" s="503">
        <f>SUMIF(M213:M222,"&lt;=31/12/2025",N213:N222)</f>
        <v>0</v>
      </c>
      <c r="O224" s="504">
        <f>SUMIF(M213:M222,"&lt;=31/12/2025",O213:O222)</f>
        <v>0</v>
      </c>
      <c r="P224" s="89"/>
      <c r="R224" s="85"/>
      <c r="S224" s="89"/>
      <c r="T224" s="505"/>
      <c r="U224" s="506"/>
      <c r="V224" s="507"/>
    </row>
    <row r="225" spans="1:21" ht="32.25" customHeight="1" thickBot="1" x14ac:dyDescent="0.3">
      <c r="A225" s="101"/>
      <c r="L225" s="956" t="s">
        <v>501</v>
      </c>
      <c r="M225" s="957"/>
      <c r="N225" s="508">
        <f>SUMIF(M213:M222,"&gt;31/12/2025",N213:N222)</f>
        <v>0</v>
      </c>
      <c r="O225" s="509">
        <f>SUMIF(M213:M222,"&gt;31/12/2025",O213:O222)</f>
        <v>0</v>
      </c>
      <c r="S225" s="510"/>
      <c r="T225" s="511"/>
      <c r="U225" s="428"/>
    </row>
    <row r="226" spans="1:21" ht="15.75" thickBot="1" x14ac:dyDescent="0.3">
      <c r="A226" s="579"/>
      <c r="B226" s="478"/>
      <c r="C226" s="480"/>
      <c r="D226" s="480"/>
      <c r="E226" s="480"/>
      <c r="F226" s="478"/>
      <c r="G226" s="480"/>
      <c r="H226" s="480"/>
      <c r="I226" s="478"/>
      <c r="J226" s="478"/>
      <c r="K226" s="480"/>
      <c r="L226" s="480"/>
      <c r="M226" s="480"/>
      <c r="N226" s="480"/>
      <c r="O226" s="480"/>
      <c r="P226" s="676"/>
      <c r="Q226" s="676"/>
      <c r="R226" s="480"/>
      <c r="S226" s="580"/>
      <c r="T226" s="480"/>
      <c r="U226" s="482"/>
    </row>
    <row r="227" spans="1:21" ht="15.75" thickBot="1" x14ac:dyDescent="0.3">
      <c r="A227" s="563"/>
      <c r="B227" s="422"/>
      <c r="C227" s="289"/>
      <c r="D227" s="289"/>
      <c r="E227" s="289"/>
      <c r="F227" s="422"/>
      <c r="G227" s="289"/>
      <c r="H227" s="289"/>
      <c r="I227" s="422"/>
      <c r="J227" s="422"/>
      <c r="K227" s="289"/>
      <c r="L227" s="289"/>
      <c r="M227" s="289"/>
      <c r="N227" s="289"/>
      <c r="O227" s="289"/>
      <c r="P227" s="669"/>
      <c r="Q227" s="669"/>
      <c r="R227" s="289"/>
      <c r="S227" s="289"/>
      <c r="T227" s="289"/>
      <c r="U227" s="425"/>
    </row>
    <row r="228" spans="1:21" ht="28.5" thickBot="1" x14ac:dyDescent="0.3">
      <c r="A228" s="123" t="s">
        <v>8</v>
      </c>
      <c r="B228" s="961" t="s">
        <v>35</v>
      </c>
      <c r="C228" s="962"/>
      <c r="E228" s="937" t="s">
        <v>213</v>
      </c>
      <c r="F228" s="938"/>
      <c r="G228" s="935">
        <f>VLOOKUP(B228,'1.Piano inv. forn'!$D$19:$H$48,3,FALSE)</f>
        <v>0</v>
      </c>
      <c r="H228" s="936"/>
      <c r="I228" s="69"/>
      <c r="J228" s="937" t="s">
        <v>214</v>
      </c>
      <c r="K228" s="938"/>
      <c r="L228" s="935">
        <f>VLOOKUP(B228,'1.Piano inv. forn'!$D$19:$H$48,4,FALSE)</f>
        <v>0</v>
      </c>
      <c r="M228" s="936"/>
      <c r="O228" s="130" t="s">
        <v>215</v>
      </c>
      <c r="P228" s="670"/>
      <c r="R228" s="131" t="s">
        <v>216</v>
      </c>
      <c r="S228" s="941"/>
      <c r="T228" s="942"/>
      <c r="U228" s="428"/>
    </row>
    <row r="229" spans="1:21" ht="15.75" thickBot="1" x14ac:dyDescent="0.3">
      <c r="A229" s="101"/>
      <c r="B229" s="86"/>
      <c r="C229" s="86"/>
      <c r="E229" s="87"/>
      <c r="F229" s="87"/>
      <c r="G229" s="88"/>
      <c r="H229" s="88"/>
      <c r="I229" s="69"/>
      <c r="J229" s="87"/>
      <c r="K229" s="87"/>
      <c r="L229" s="88"/>
      <c r="M229" s="88"/>
      <c r="O229" s="89"/>
      <c r="R229" s="85"/>
      <c r="S229" s="490"/>
      <c r="U229" s="102"/>
    </row>
    <row r="230" spans="1:21" ht="28.5" customHeight="1" thickBot="1" x14ac:dyDescent="0.3">
      <c r="A230" s="958" t="s">
        <v>13</v>
      </c>
      <c r="B230" s="959"/>
      <c r="C230" s="959"/>
      <c r="D230" s="960"/>
      <c r="E230" s="943">
        <f>VLOOKUP(B228,'1.Piano inv. forn'!$D$19:$V$48,17,FALSE)</f>
        <v>0</v>
      </c>
      <c r="F230" s="944"/>
      <c r="G230" s="944"/>
      <c r="H230" s="945"/>
      <c r="I230" s="69"/>
      <c r="J230" s="946" t="s">
        <v>59</v>
      </c>
      <c r="K230" s="947"/>
      <c r="L230" s="943">
        <f>VLOOKUP(B228,'1.Piano inv. forn'!$D$19:$V$48,19,FALSE)</f>
        <v>0</v>
      </c>
      <c r="M230" s="945"/>
      <c r="N230" s="98"/>
      <c r="O230" s="129" t="s">
        <v>15</v>
      </c>
      <c r="P230" s="671">
        <f>L230+E230</f>
        <v>0</v>
      </c>
      <c r="R230" s="131" t="s">
        <v>217</v>
      </c>
      <c r="S230" s="941"/>
      <c r="T230" s="942"/>
      <c r="U230" s="102"/>
    </row>
    <row r="231" spans="1:21" ht="15.75" thickBot="1" x14ac:dyDescent="0.3">
      <c r="A231" s="101"/>
      <c r="U231" s="428"/>
    </row>
    <row r="232" spans="1:21" ht="60" x14ac:dyDescent="0.25">
      <c r="A232" s="950" t="s">
        <v>218</v>
      </c>
      <c r="B232" s="948" t="s">
        <v>219</v>
      </c>
      <c r="C232" s="948" t="s">
        <v>220</v>
      </c>
      <c r="D232" s="124" t="s">
        <v>221</v>
      </c>
      <c r="E232" s="125" t="s">
        <v>222</v>
      </c>
      <c r="F232" s="124" t="s">
        <v>223</v>
      </c>
      <c r="G232" s="124" t="s">
        <v>224</v>
      </c>
      <c r="H232" s="126" t="s">
        <v>188</v>
      </c>
      <c r="I232" s="126" t="s">
        <v>225</v>
      </c>
      <c r="J232" s="126" t="s">
        <v>226</v>
      </c>
      <c r="K232" s="126" t="s">
        <v>227</v>
      </c>
      <c r="L232" s="126" t="s">
        <v>228</v>
      </c>
      <c r="M232" s="126" t="s">
        <v>229</v>
      </c>
      <c r="N232" s="126" t="s">
        <v>230</v>
      </c>
      <c r="O232" s="126" t="s">
        <v>231</v>
      </c>
      <c r="P232" s="126" t="s">
        <v>232</v>
      </c>
      <c r="Q232" s="126" t="s">
        <v>233</v>
      </c>
      <c r="R232" s="126" t="s">
        <v>234</v>
      </c>
      <c r="S232" s="126" t="s">
        <v>235</v>
      </c>
      <c r="T232" s="939" t="s">
        <v>236</v>
      </c>
      <c r="U232" s="564"/>
    </row>
    <row r="233" spans="1:21" ht="24.75" thickBot="1" x14ac:dyDescent="0.3">
      <c r="A233" s="951"/>
      <c r="B233" s="949"/>
      <c r="C233" s="949"/>
      <c r="D233" s="128" t="s">
        <v>237</v>
      </c>
      <c r="E233" s="128" t="s">
        <v>238</v>
      </c>
      <c r="F233" s="128" t="s">
        <v>239</v>
      </c>
      <c r="G233" s="128" t="s">
        <v>239</v>
      </c>
      <c r="H233" s="128" t="s">
        <v>31</v>
      </c>
      <c r="I233" s="128" t="s">
        <v>240</v>
      </c>
      <c r="J233" s="128" t="s">
        <v>241</v>
      </c>
      <c r="K233" s="128" t="s">
        <v>242</v>
      </c>
      <c r="L233" s="128" t="s">
        <v>243</v>
      </c>
      <c r="M233" s="128" t="s">
        <v>242</v>
      </c>
      <c r="N233" s="128" t="s">
        <v>244</v>
      </c>
      <c r="O233" s="128" t="s">
        <v>212</v>
      </c>
      <c r="P233" s="128" t="s">
        <v>245</v>
      </c>
      <c r="Q233" s="128" t="s">
        <v>246</v>
      </c>
      <c r="R233" s="128" t="s">
        <v>247</v>
      </c>
      <c r="S233" s="128" t="s">
        <v>247</v>
      </c>
      <c r="T233" s="940"/>
      <c r="U233" s="564"/>
    </row>
    <row r="234" spans="1:21" x14ac:dyDescent="0.25">
      <c r="A234" s="963" t="str">
        <f>B228</f>
        <v>m.1</v>
      </c>
      <c r="B234" s="112">
        <v>1</v>
      </c>
      <c r="C234" s="164"/>
      <c r="D234" s="91"/>
      <c r="E234" s="91"/>
      <c r="F234" s="164"/>
      <c r="G234" s="566"/>
      <c r="H234" s="92"/>
      <c r="I234" s="340"/>
      <c r="J234" s="567"/>
      <c r="K234" s="568"/>
      <c r="L234" s="340"/>
      <c r="M234" s="568"/>
      <c r="N234" s="116"/>
      <c r="O234" s="116"/>
      <c r="P234" s="673"/>
      <c r="Q234" s="673"/>
      <c r="R234" s="340"/>
      <c r="S234" s="340"/>
      <c r="T234" s="569"/>
      <c r="U234" s="428"/>
    </row>
    <row r="235" spans="1:21" x14ac:dyDescent="0.25">
      <c r="A235" s="963"/>
      <c r="B235" s="113">
        <v>2</v>
      </c>
      <c r="C235" s="90"/>
      <c r="D235" s="84"/>
      <c r="E235" s="84"/>
      <c r="F235" s="90"/>
      <c r="G235" s="570"/>
      <c r="H235" s="90"/>
      <c r="I235" s="557"/>
      <c r="J235" s="571"/>
      <c r="K235" s="572"/>
      <c r="L235" s="557"/>
      <c r="M235" s="572"/>
      <c r="N235" s="107"/>
      <c r="O235" s="107"/>
      <c r="P235" s="674"/>
      <c r="Q235" s="674" t="s">
        <v>249</v>
      </c>
      <c r="R235" s="557"/>
      <c r="S235" s="557"/>
      <c r="T235" s="573"/>
      <c r="U235" s="428"/>
    </row>
    <row r="236" spans="1:21" x14ac:dyDescent="0.25">
      <c r="A236" s="963"/>
      <c r="B236" s="113">
        <v>3</v>
      </c>
      <c r="C236" s="90"/>
      <c r="D236" s="84"/>
      <c r="E236" s="84"/>
      <c r="F236" s="90"/>
      <c r="G236" s="570"/>
      <c r="H236" s="90"/>
      <c r="I236" s="557"/>
      <c r="J236" s="571"/>
      <c r="K236" s="572"/>
      <c r="L236" s="557"/>
      <c r="M236" s="572"/>
      <c r="N236" s="107"/>
      <c r="O236" s="107"/>
      <c r="P236" s="674"/>
      <c r="Q236" s="674"/>
      <c r="R236" s="557"/>
      <c r="S236" s="557"/>
      <c r="T236" s="573"/>
      <c r="U236" s="428"/>
    </row>
    <row r="237" spans="1:21" x14ac:dyDescent="0.25">
      <c r="A237" s="963"/>
      <c r="B237" s="113">
        <v>4</v>
      </c>
      <c r="C237" s="90"/>
      <c r="D237" s="84"/>
      <c r="E237" s="84"/>
      <c r="F237" s="90"/>
      <c r="G237" s="570"/>
      <c r="H237" s="90"/>
      <c r="I237" s="557"/>
      <c r="J237" s="571"/>
      <c r="K237" s="572"/>
      <c r="L237" s="557"/>
      <c r="M237" s="572"/>
      <c r="N237" s="107"/>
      <c r="O237" s="107"/>
      <c r="P237" s="674"/>
      <c r="Q237" s="674"/>
      <c r="R237" s="557"/>
      <c r="S237" s="557"/>
      <c r="T237" s="573"/>
      <c r="U237" s="428"/>
    </row>
    <row r="238" spans="1:21" x14ac:dyDescent="0.25">
      <c r="A238" s="963"/>
      <c r="B238" s="113">
        <v>5</v>
      </c>
      <c r="C238" s="90"/>
      <c r="D238" s="84"/>
      <c r="E238" s="84"/>
      <c r="F238" s="90"/>
      <c r="G238" s="570"/>
      <c r="H238" s="90"/>
      <c r="I238" s="557"/>
      <c r="J238" s="571"/>
      <c r="K238" s="572"/>
      <c r="L238" s="557"/>
      <c r="M238" s="572"/>
      <c r="N238" s="107"/>
      <c r="O238" s="107"/>
      <c r="P238" s="674"/>
      <c r="Q238" s="674"/>
      <c r="R238" s="557"/>
      <c r="S238" s="557"/>
      <c r="T238" s="573"/>
      <c r="U238" s="428"/>
    </row>
    <row r="239" spans="1:21" x14ac:dyDescent="0.25">
      <c r="A239" s="963"/>
      <c r="B239" s="113">
        <v>6</v>
      </c>
      <c r="C239" s="90"/>
      <c r="D239" s="84"/>
      <c r="E239" s="84"/>
      <c r="F239" s="90"/>
      <c r="G239" s="570"/>
      <c r="H239" s="90"/>
      <c r="I239" s="557"/>
      <c r="J239" s="571"/>
      <c r="K239" s="572"/>
      <c r="L239" s="557"/>
      <c r="M239" s="572"/>
      <c r="N239" s="107"/>
      <c r="O239" s="107"/>
      <c r="P239" s="674"/>
      <c r="Q239" s="674"/>
      <c r="R239" s="557"/>
      <c r="S239" s="557"/>
      <c r="T239" s="573"/>
      <c r="U239" s="428"/>
    </row>
    <row r="240" spans="1:21" x14ac:dyDescent="0.25">
      <c r="A240" s="963"/>
      <c r="B240" s="113">
        <v>7</v>
      </c>
      <c r="C240" s="90"/>
      <c r="D240" s="84"/>
      <c r="E240" s="84"/>
      <c r="F240" s="90"/>
      <c r="G240" s="570"/>
      <c r="H240" s="90"/>
      <c r="I240" s="557"/>
      <c r="J240" s="571"/>
      <c r="K240" s="572"/>
      <c r="L240" s="557"/>
      <c r="M240" s="572"/>
      <c r="N240" s="107"/>
      <c r="O240" s="107"/>
      <c r="P240" s="674"/>
      <c r="Q240" s="674"/>
      <c r="R240" s="557"/>
      <c r="S240" s="557"/>
      <c r="T240" s="573"/>
      <c r="U240" s="428"/>
    </row>
    <row r="241" spans="1:22" x14ac:dyDescent="0.25">
      <c r="A241" s="963"/>
      <c r="B241" s="113">
        <v>8</v>
      </c>
      <c r="C241" s="90"/>
      <c r="D241" s="84"/>
      <c r="E241" s="84"/>
      <c r="F241" s="90"/>
      <c r="G241" s="570"/>
      <c r="H241" s="90"/>
      <c r="I241" s="557"/>
      <c r="J241" s="571"/>
      <c r="K241" s="572"/>
      <c r="L241" s="557"/>
      <c r="M241" s="572"/>
      <c r="N241" s="107"/>
      <c r="O241" s="107"/>
      <c r="P241" s="674"/>
      <c r="Q241" s="674"/>
      <c r="R241" s="557"/>
      <c r="S241" s="557"/>
      <c r="T241" s="573"/>
      <c r="U241" s="428"/>
    </row>
    <row r="242" spans="1:22" x14ac:dyDescent="0.25">
      <c r="A242" s="963"/>
      <c r="B242" s="113">
        <v>9</v>
      </c>
      <c r="C242" s="90"/>
      <c r="D242" s="84"/>
      <c r="E242" s="84"/>
      <c r="F242" s="90"/>
      <c r="G242" s="570"/>
      <c r="H242" s="90"/>
      <c r="I242" s="557"/>
      <c r="J242" s="571"/>
      <c r="K242" s="572"/>
      <c r="L242" s="557"/>
      <c r="M242" s="572"/>
      <c r="N242" s="107"/>
      <c r="O242" s="107"/>
      <c r="P242" s="674"/>
      <c r="Q242" s="674"/>
      <c r="R242" s="557"/>
      <c r="S242" s="557"/>
      <c r="T242" s="573"/>
      <c r="U242" s="428"/>
    </row>
    <row r="243" spans="1:22" ht="15.75" thickBot="1" x14ac:dyDescent="0.3">
      <c r="A243" s="964"/>
      <c r="B243" s="114">
        <v>10</v>
      </c>
      <c r="C243" s="100"/>
      <c r="D243" s="99"/>
      <c r="E243" s="99"/>
      <c r="F243" s="100"/>
      <c r="G243" s="574"/>
      <c r="H243" s="100"/>
      <c r="I243" s="575"/>
      <c r="J243" s="576"/>
      <c r="K243" s="577"/>
      <c r="L243" s="575"/>
      <c r="M243" s="577"/>
      <c r="N243" s="108"/>
      <c r="O243" s="108"/>
      <c r="P243" s="675"/>
      <c r="Q243" s="675"/>
      <c r="R243" s="575"/>
      <c r="S243" s="575"/>
      <c r="T243" s="578"/>
      <c r="U243" s="428"/>
    </row>
    <row r="244" spans="1:22" ht="25.5" thickBot="1" x14ac:dyDescent="0.3">
      <c r="A244" s="493"/>
      <c r="C244" s="494"/>
      <c r="D244" s="495"/>
      <c r="E244" s="368" t="s">
        <v>248</v>
      </c>
      <c r="F244" s="369">
        <f>COUNTA(F234:F243)</f>
        <v>0</v>
      </c>
      <c r="G244" s="370">
        <f>COUNTA(G234:G243)</f>
        <v>0</v>
      </c>
      <c r="H244" s="494"/>
      <c r="I244" s="490"/>
      <c r="J244" s="496"/>
      <c r="K244" s="497"/>
      <c r="L244" s="952" t="s">
        <v>499</v>
      </c>
      <c r="M244" s="953"/>
      <c r="N244" s="498">
        <f>SUM(N234:N243)</f>
        <v>0</v>
      </c>
      <c r="O244" s="499">
        <f>SUM(O234:O243)</f>
        <v>0</v>
      </c>
      <c r="P244" s="500"/>
      <c r="Q244" s="500"/>
      <c r="R244" s="490"/>
      <c r="S244" s="500"/>
      <c r="T244" s="500"/>
      <c r="U244" s="428"/>
    </row>
    <row r="245" spans="1:22" ht="21.75" customHeight="1" x14ac:dyDescent="0.25">
      <c r="A245" s="101"/>
      <c r="B245" s="85"/>
      <c r="C245" s="85"/>
      <c r="D245" s="85"/>
      <c r="H245" s="501"/>
      <c r="I245" s="501"/>
      <c r="J245" s="502"/>
      <c r="K245" s="501"/>
      <c r="L245" s="954" t="s">
        <v>500</v>
      </c>
      <c r="M245" s="955"/>
      <c r="N245" s="503">
        <f>SUMIF(M234:M243,"&lt;=31/12/2025",N234:N243)</f>
        <v>0</v>
      </c>
      <c r="O245" s="504">
        <f>SUMIF(M234:M243,"&lt;=31/12/2025",O234:O243)</f>
        <v>0</v>
      </c>
      <c r="P245" s="89"/>
      <c r="R245" s="85"/>
      <c r="S245" s="89"/>
      <c r="T245" s="505"/>
      <c r="U245" s="506"/>
      <c r="V245" s="507"/>
    </row>
    <row r="246" spans="1:22" ht="32.25" customHeight="1" thickBot="1" x14ac:dyDescent="0.3">
      <c r="A246" s="101"/>
      <c r="L246" s="956" t="s">
        <v>501</v>
      </c>
      <c r="M246" s="957"/>
      <c r="N246" s="508">
        <f>SUMIF(M234:M243,"&gt;31/12/2025",N234:N243)</f>
        <v>0</v>
      </c>
      <c r="O246" s="509">
        <f>SUMIF(M234:M243,"&gt;31/12/2025",O234:O243)</f>
        <v>0</v>
      </c>
      <c r="S246" s="510"/>
      <c r="T246" s="511"/>
      <c r="U246" s="428"/>
    </row>
    <row r="247" spans="1:22" ht="15.75" thickBot="1" x14ac:dyDescent="0.3">
      <c r="A247" s="579"/>
      <c r="B247" s="478"/>
      <c r="C247" s="480"/>
      <c r="D247" s="480"/>
      <c r="E247" s="480"/>
      <c r="F247" s="478"/>
      <c r="G247" s="480"/>
      <c r="H247" s="480"/>
      <c r="I247" s="478"/>
      <c r="J247" s="478"/>
      <c r="K247" s="480"/>
      <c r="L247" s="480"/>
      <c r="M247" s="480"/>
      <c r="N247" s="480"/>
      <c r="O247" s="480"/>
      <c r="P247" s="676"/>
      <c r="Q247" s="676"/>
      <c r="R247" s="480"/>
      <c r="S247" s="580"/>
      <c r="T247" s="480"/>
      <c r="U247" s="482"/>
    </row>
    <row r="248" spans="1:22" ht="15.75" thickBot="1" x14ac:dyDescent="0.3">
      <c r="A248" s="563"/>
      <c r="B248" s="422"/>
      <c r="C248" s="289"/>
      <c r="D248" s="289"/>
      <c r="E248" s="289"/>
      <c r="F248" s="422"/>
      <c r="G248" s="289"/>
      <c r="H248" s="289"/>
      <c r="I248" s="422"/>
      <c r="J248" s="422"/>
      <c r="K248" s="289"/>
      <c r="L248" s="289"/>
      <c r="M248" s="289"/>
      <c r="N248" s="289"/>
      <c r="O248" s="289"/>
      <c r="P248" s="669"/>
      <c r="Q248" s="669"/>
      <c r="R248" s="289"/>
      <c r="S248" s="289"/>
      <c r="T248" s="289"/>
      <c r="U248" s="425"/>
    </row>
    <row r="249" spans="1:22" ht="28.5" thickBot="1" x14ac:dyDescent="0.3">
      <c r="A249" s="123" t="s">
        <v>8</v>
      </c>
      <c r="B249" s="961" t="s">
        <v>35</v>
      </c>
      <c r="C249" s="962"/>
      <c r="E249" s="937" t="s">
        <v>213</v>
      </c>
      <c r="F249" s="938"/>
      <c r="G249" s="935">
        <f>VLOOKUP(B249,'1.Piano inv. forn'!$D$19:$H$48,3,FALSE)</f>
        <v>0</v>
      </c>
      <c r="H249" s="936"/>
      <c r="I249" s="69"/>
      <c r="J249" s="937" t="s">
        <v>214</v>
      </c>
      <c r="K249" s="938"/>
      <c r="L249" s="935">
        <f>VLOOKUP(B249,'1.Piano inv. forn'!$D$19:$H$48,4,FALSE)</f>
        <v>0</v>
      </c>
      <c r="M249" s="936"/>
      <c r="O249" s="130" t="s">
        <v>215</v>
      </c>
      <c r="P249" s="670"/>
      <c r="R249" s="131" t="s">
        <v>216</v>
      </c>
      <c r="S249" s="941"/>
      <c r="T249" s="942"/>
      <c r="U249" s="428"/>
    </row>
    <row r="250" spans="1:22" ht="15.75" thickBot="1" x14ac:dyDescent="0.3">
      <c r="A250" s="101"/>
      <c r="B250" s="86"/>
      <c r="C250" s="86"/>
      <c r="E250" s="87"/>
      <c r="F250" s="87"/>
      <c r="G250" s="88"/>
      <c r="H250" s="88"/>
      <c r="I250" s="69"/>
      <c r="J250" s="87"/>
      <c r="K250" s="87"/>
      <c r="L250" s="88"/>
      <c r="M250" s="88"/>
      <c r="O250" s="89"/>
      <c r="R250" s="85"/>
      <c r="S250" s="490"/>
      <c r="U250" s="102"/>
    </row>
    <row r="251" spans="1:22" ht="35.1" customHeight="1" thickBot="1" x14ac:dyDescent="0.3">
      <c r="A251" s="958" t="s">
        <v>13</v>
      </c>
      <c r="B251" s="959"/>
      <c r="C251" s="959"/>
      <c r="D251" s="960"/>
      <c r="E251" s="943">
        <f>VLOOKUP(B249,'1.Piano inv. forn'!$D$19:$V$48,17,FALSE)</f>
        <v>0</v>
      </c>
      <c r="F251" s="944"/>
      <c r="G251" s="944"/>
      <c r="H251" s="945"/>
      <c r="I251" s="69"/>
      <c r="J251" s="946" t="s">
        <v>59</v>
      </c>
      <c r="K251" s="947"/>
      <c r="L251" s="943">
        <f>VLOOKUP(B249,'1.Piano inv. forn'!$D$19:$V$48,19,FALSE)</f>
        <v>0</v>
      </c>
      <c r="M251" s="945"/>
      <c r="N251" s="98"/>
      <c r="O251" s="129" t="s">
        <v>15</v>
      </c>
      <c r="P251" s="671">
        <f>L251+E251</f>
        <v>0</v>
      </c>
      <c r="R251" s="131" t="s">
        <v>217</v>
      </c>
      <c r="S251" s="941"/>
      <c r="T251" s="942"/>
      <c r="U251" s="102"/>
    </row>
    <row r="252" spans="1:22" ht="15.75" thickBot="1" x14ac:dyDescent="0.3">
      <c r="A252" s="101"/>
      <c r="U252" s="428"/>
    </row>
    <row r="253" spans="1:22" ht="60" x14ac:dyDescent="0.25">
      <c r="A253" s="950" t="s">
        <v>218</v>
      </c>
      <c r="B253" s="948" t="s">
        <v>219</v>
      </c>
      <c r="C253" s="948" t="s">
        <v>220</v>
      </c>
      <c r="D253" s="124" t="s">
        <v>221</v>
      </c>
      <c r="E253" s="125" t="s">
        <v>222</v>
      </c>
      <c r="F253" s="124" t="s">
        <v>223</v>
      </c>
      <c r="G253" s="124" t="s">
        <v>224</v>
      </c>
      <c r="H253" s="126" t="s">
        <v>188</v>
      </c>
      <c r="I253" s="126" t="s">
        <v>225</v>
      </c>
      <c r="J253" s="126" t="s">
        <v>226</v>
      </c>
      <c r="K253" s="126" t="s">
        <v>227</v>
      </c>
      <c r="L253" s="126" t="s">
        <v>228</v>
      </c>
      <c r="M253" s="126" t="s">
        <v>229</v>
      </c>
      <c r="N253" s="126" t="s">
        <v>230</v>
      </c>
      <c r="O253" s="126" t="s">
        <v>231</v>
      </c>
      <c r="P253" s="126" t="s">
        <v>232</v>
      </c>
      <c r="Q253" s="126" t="s">
        <v>233</v>
      </c>
      <c r="R253" s="126" t="s">
        <v>234</v>
      </c>
      <c r="S253" s="126" t="s">
        <v>235</v>
      </c>
      <c r="T253" s="939" t="s">
        <v>236</v>
      </c>
      <c r="U253" s="564"/>
    </row>
    <row r="254" spans="1:22" ht="24.75" thickBot="1" x14ac:dyDescent="0.3">
      <c r="A254" s="951"/>
      <c r="B254" s="949"/>
      <c r="C254" s="949"/>
      <c r="D254" s="128" t="s">
        <v>237</v>
      </c>
      <c r="E254" s="128" t="s">
        <v>238</v>
      </c>
      <c r="F254" s="128" t="s">
        <v>239</v>
      </c>
      <c r="G254" s="128" t="s">
        <v>239</v>
      </c>
      <c r="H254" s="128" t="s">
        <v>31</v>
      </c>
      <c r="I254" s="128" t="s">
        <v>240</v>
      </c>
      <c r="J254" s="128" t="s">
        <v>241</v>
      </c>
      <c r="K254" s="128" t="s">
        <v>242</v>
      </c>
      <c r="L254" s="128" t="s">
        <v>243</v>
      </c>
      <c r="M254" s="128" t="s">
        <v>242</v>
      </c>
      <c r="N254" s="128" t="s">
        <v>244</v>
      </c>
      <c r="O254" s="128" t="s">
        <v>212</v>
      </c>
      <c r="P254" s="128" t="s">
        <v>245</v>
      </c>
      <c r="Q254" s="128" t="s">
        <v>246</v>
      </c>
      <c r="R254" s="128" t="s">
        <v>247</v>
      </c>
      <c r="S254" s="128" t="s">
        <v>247</v>
      </c>
      <c r="T254" s="940"/>
      <c r="U254" s="564"/>
    </row>
    <row r="255" spans="1:22" x14ac:dyDescent="0.25">
      <c r="A255" s="963" t="str">
        <f>B249</f>
        <v>m.1</v>
      </c>
      <c r="B255" s="112">
        <v>1</v>
      </c>
      <c r="C255" s="164"/>
      <c r="D255" s="91"/>
      <c r="E255" s="91"/>
      <c r="F255" s="164"/>
      <c r="G255" s="566"/>
      <c r="H255" s="92"/>
      <c r="I255" s="340"/>
      <c r="J255" s="567"/>
      <c r="K255" s="568"/>
      <c r="L255" s="340"/>
      <c r="M255" s="568"/>
      <c r="N255" s="116"/>
      <c r="O255" s="116"/>
      <c r="P255" s="673"/>
      <c r="Q255" s="673"/>
      <c r="R255" s="340"/>
      <c r="S255" s="340"/>
      <c r="T255" s="569"/>
      <c r="U255" s="428"/>
    </row>
    <row r="256" spans="1:22" x14ac:dyDescent="0.25">
      <c r="A256" s="963"/>
      <c r="B256" s="113">
        <v>2</v>
      </c>
      <c r="C256" s="90"/>
      <c r="D256" s="84"/>
      <c r="E256" s="84"/>
      <c r="F256" s="90"/>
      <c r="G256" s="570"/>
      <c r="H256" s="90"/>
      <c r="I256" s="557"/>
      <c r="J256" s="571"/>
      <c r="K256" s="572"/>
      <c r="L256" s="557"/>
      <c r="M256" s="572"/>
      <c r="N256" s="107"/>
      <c r="O256" s="107"/>
      <c r="P256" s="674"/>
      <c r="Q256" s="674" t="s">
        <v>249</v>
      </c>
      <c r="R256" s="557"/>
      <c r="S256" s="557"/>
      <c r="T256" s="573"/>
      <c r="U256" s="428"/>
    </row>
    <row r="257" spans="1:21" x14ac:dyDescent="0.25">
      <c r="A257" s="963"/>
      <c r="B257" s="113">
        <v>3</v>
      </c>
      <c r="C257" s="90"/>
      <c r="D257" s="84"/>
      <c r="E257" s="84"/>
      <c r="F257" s="90"/>
      <c r="G257" s="570"/>
      <c r="H257" s="90"/>
      <c r="I257" s="557"/>
      <c r="J257" s="571"/>
      <c r="K257" s="572"/>
      <c r="L257" s="557"/>
      <c r="M257" s="572"/>
      <c r="N257" s="107"/>
      <c r="O257" s="107"/>
      <c r="P257" s="674"/>
      <c r="Q257" s="674"/>
      <c r="R257" s="557"/>
      <c r="S257" s="557"/>
      <c r="T257" s="573"/>
      <c r="U257" s="428"/>
    </row>
    <row r="258" spans="1:21" x14ac:dyDescent="0.25">
      <c r="A258" s="963"/>
      <c r="B258" s="113">
        <v>4</v>
      </c>
      <c r="C258" s="90"/>
      <c r="D258" s="84"/>
      <c r="E258" s="84"/>
      <c r="F258" s="90"/>
      <c r="G258" s="570"/>
      <c r="H258" s="90"/>
      <c r="I258" s="557"/>
      <c r="J258" s="571"/>
      <c r="K258" s="572"/>
      <c r="L258" s="557"/>
      <c r="M258" s="572"/>
      <c r="N258" s="107"/>
      <c r="O258" s="107"/>
      <c r="P258" s="674"/>
      <c r="Q258" s="674"/>
      <c r="R258" s="557"/>
      <c r="S258" s="557"/>
      <c r="T258" s="573"/>
      <c r="U258" s="428"/>
    </row>
    <row r="259" spans="1:21" x14ac:dyDescent="0.25">
      <c r="A259" s="963"/>
      <c r="B259" s="113">
        <v>5</v>
      </c>
      <c r="C259" s="90"/>
      <c r="D259" s="84"/>
      <c r="E259" s="84"/>
      <c r="F259" s="90"/>
      <c r="G259" s="570"/>
      <c r="H259" s="90"/>
      <c r="I259" s="557"/>
      <c r="J259" s="571"/>
      <c r="K259" s="572"/>
      <c r="L259" s="557"/>
      <c r="M259" s="572"/>
      <c r="N259" s="107"/>
      <c r="O259" s="107"/>
      <c r="P259" s="674"/>
      <c r="Q259" s="674"/>
      <c r="R259" s="557"/>
      <c r="S259" s="557"/>
      <c r="T259" s="573"/>
      <c r="U259" s="428"/>
    </row>
    <row r="260" spans="1:21" x14ac:dyDescent="0.25">
      <c r="A260" s="963"/>
      <c r="B260" s="113">
        <v>6</v>
      </c>
      <c r="C260" s="90"/>
      <c r="D260" s="84"/>
      <c r="E260" s="84"/>
      <c r="F260" s="90"/>
      <c r="G260" s="570"/>
      <c r="H260" s="90"/>
      <c r="I260" s="557"/>
      <c r="J260" s="571"/>
      <c r="K260" s="572"/>
      <c r="L260" s="557"/>
      <c r="M260" s="572"/>
      <c r="N260" s="107"/>
      <c r="O260" s="107"/>
      <c r="P260" s="674"/>
      <c r="Q260" s="674"/>
      <c r="R260" s="557"/>
      <c r="S260" s="557"/>
      <c r="T260" s="573"/>
      <c r="U260" s="428"/>
    </row>
    <row r="261" spans="1:21" x14ac:dyDescent="0.25">
      <c r="A261" s="963"/>
      <c r="B261" s="113">
        <v>7</v>
      </c>
      <c r="C261" s="90"/>
      <c r="D261" s="84"/>
      <c r="E261" s="84"/>
      <c r="F261" s="90"/>
      <c r="G261" s="570"/>
      <c r="H261" s="90"/>
      <c r="I261" s="557"/>
      <c r="J261" s="571"/>
      <c r="K261" s="572"/>
      <c r="L261" s="557"/>
      <c r="M261" s="572"/>
      <c r="N261" s="107"/>
      <c r="O261" s="107"/>
      <c r="P261" s="674"/>
      <c r="Q261" s="674"/>
      <c r="R261" s="557"/>
      <c r="S261" s="557"/>
      <c r="T261" s="573"/>
      <c r="U261" s="428"/>
    </row>
    <row r="262" spans="1:21" x14ac:dyDescent="0.25">
      <c r="A262" s="963"/>
      <c r="B262" s="113">
        <v>8</v>
      </c>
      <c r="C262" s="90"/>
      <c r="D262" s="84"/>
      <c r="E262" s="84"/>
      <c r="F262" s="90"/>
      <c r="G262" s="570"/>
      <c r="H262" s="90"/>
      <c r="I262" s="557"/>
      <c r="J262" s="571"/>
      <c r="K262" s="572"/>
      <c r="L262" s="557"/>
      <c r="M262" s="572"/>
      <c r="N262" s="107"/>
      <c r="O262" s="107"/>
      <c r="P262" s="674"/>
      <c r="Q262" s="674"/>
      <c r="R262" s="557"/>
      <c r="S262" s="557"/>
      <c r="T262" s="573"/>
      <c r="U262" s="428"/>
    </row>
    <row r="263" spans="1:21" x14ac:dyDescent="0.25">
      <c r="A263" s="963"/>
      <c r="B263" s="113">
        <v>9</v>
      </c>
      <c r="C263" s="90"/>
      <c r="D263" s="84"/>
      <c r="E263" s="84"/>
      <c r="F263" s="90"/>
      <c r="G263" s="570"/>
      <c r="H263" s="90"/>
      <c r="I263" s="557"/>
      <c r="J263" s="571"/>
      <c r="K263" s="572"/>
      <c r="L263" s="557"/>
      <c r="M263" s="572"/>
      <c r="N263" s="107"/>
      <c r="O263" s="107"/>
      <c r="P263" s="674"/>
      <c r="Q263" s="674"/>
      <c r="R263" s="557"/>
      <c r="S263" s="557"/>
      <c r="T263" s="573"/>
      <c r="U263" s="428"/>
    </row>
    <row r="264" spans="1:21" ht="15.75" thickBot="1" x14ac:dyDescent="0.3">
      <c r="A264" s="964"/>
      <c r="B264" s="114">
        <v>10</v>
      </c>
      <c r="C264" s="100"/>
      <c r="D264" s="99"/>
      <c r="E264" s="99"/>
      <c r="F264" s="100"/>
      <c r="G264" s="574"/>
      <c r="H264" s="100"/>
      <c r="I264" s="575"/>
      <c r="J264" s="576"/>
      <c r="K264" s="577"/>
      <c r="L264" s="575"/>
      <c r="M264" s="577"/>
      <c r="N264" s="108"/>
      <c r="O264" s="108"/>
      <c r="P264" s="675"/>
      <c r="Q264" s="675"/>
      <c r="R264" s="575"/>
      <c r="S264" s="575"/>
      <c r="T264" s="578"/>
      <c r="U264" s="428"/>
    </row>
    <row r="265" spans="1:21" ht="25.5" thickBot="1" x14ac:dyDescent="0.3">
      <c r="A265" s="493"/>
      <c r="C265" s="494"/>
      <c r="D265" s="495"/>
      <c r="E265" s="368" t="s">
        <v>248</v>
      </c>
      <c r="F265" s="369">
        <f>COUNTA(F255:F264)</f>
        <v>0</v>
      </c>
      <c r="G265" s="370">
        <f>COUNTA(G255:G264)</f>
        <v>0</v>
      </c>
      <c r="H265" s="494"/>
      <c r="I265" s="490"/>
      <c r="J265" s="496"/>
      <c r="K265" s="497"/>
      <c r="L265" s="952" t="s">
        <v>499</v>
      </c>
      <c r="M265" s="953"/>
      <c r="N265" s="498">
        <f>SUM(N255:N264)</f>
        <v>0</v>
      </c>
      <c r="O265" s="499">
        <f>SUM(O255:O264)</f>
        <v>0</v>
      </c>
      <c r="P265" s="500"/>
      <c r="Q265" s="500"/>
      <c r="R265" s="490"/>
      <c r="S265" s="500"/>
      <c r="T265" s="500"/>
      <c r="U265" s="428"/>
    </row>
    <row r="266" spans="1:21" x14ac:dyDescent="0.25">
      <c r="A266" s="101"/>
      <c r="B266" s="85"/>
      <c r="C266" s="85"/>
      <c r="D266" s="85"/>
      <c r="H266" s="501"/>
      <c r="I266" s="501"/>
      <c r="J266" s="502"/>
      <c r="K266" s="501"/>
      <c r="L266" s="954" t="s">
        <v>500</v>
      </c>
      <c r="M266" s="955"/>
      <c r="N266" s="503">
        <f>SUMIF(M255:M264,"&lt;=31/12/2025",N255:N264)</f>
        <v>0</v>
      </c>
      <c r="O266" s="504">
        <f>SUMIF(M255:M264,"&lt;=31/12/2025",O255:O264)</f>
        <v>0</v>
      </c>
      <c r="P266" s="89"/>
      <c r="R266" s="85"/>
      <c r="S266" s="89"/>
      <c r="T266" s="505"/>
      <c r="U266" s="506"/>
    </row>
    <row r="267" spans="1:21" ht="15.75" thickBot="1" x14ac:dyDescent="0.3">
      <c r="A267" s="101"/>
      <c r="L267" s="956" t="s">
        <v>501</v>
      </c>
      <c r="M267" s="957"/>
      <c r="N267" s="508">
        <f>SUMIF(M255:M264,"&gt;31/12/2025",N255:N264)</f>
        <v>0</v>
      </c>
      <c r="O267" s="509">
        <f>SUMIF(M255:M264,"&gt;31/12/2025",O255:O264)</f>
        <v>0</v>
      </c>
      <c r="S267" s="510"/>
      <c r="T267" s="511"/>
      <c r="U267" s="428"/>
    </row>
    <row r="268" spans="1:21" ht="15.75" thickBot="1" x14ac:dyDescent="0.3">
      <c r="A268" s="579"/>
      <c r="B268" s="478"/>
      <c r="C268" s="480"/>
      <c r="D268" s="480"/>
      <c r="E268" s="480"/>
      <c r="F268" s="478"/>
      <c r="G268" s="480"/>
      <c r="H268" s="480"/>
      <c r="I268" s="478"/>
      <c r="J268" s="478"/>
      <c r="K268" s="480"/>
      <c r="L268" s="480"/>
      <c r="M268" s="480"/>
      <c r="N268" s="480"/>
      <c r="O268" s="480"/>
      <c r="P268" s="676"/>
      <c r="Q268" s="676"/>
      <c r="R268" s="480"/>
      <c r="S268" s="580"/>
      <c r="T268" s="480"/>
      <c r="U268" s="482"/>
    </row>
    <row r="269" spans="1:21" ht="15.75" thickBot="1" x14ac:dyDescent="0.3">
      <c r="A269" s="563"/>
      <c r="B269" s="422"/>
      <c r="C269" s="289"/>
      <c r="D269" s="289"/>
      <c r="E269" s="289"/>
      <c r="F269" s="422"/>
      <c r="G269" s="289"/>
      <c r="H269" s="289"/>
      <c r="I269" s="422"/>
      <c r="J269" s="422"/>
      <c r="K269" s="289"/>
      <c r="L269" s="289"/>
      <c r="M269" s="289"/>
      <c r="N269" s="289"/>
      <c r="O269" s="289"/>
      <c r="P269" s="669"/>
      <c r="Q269" s="669"/>
      <c r="R269" s="289"/>
      <c r="S269" s="289"/>
      <c r="T269" s="289"/>
      <c r="U269" s="425"/>
    </row>
    <row r="270" spans="1:21" ht="28.5" thickBot="1" x14ac:dyDescent="0.3">
      <c r="A270" s="123" t="s">
        <v>8</v>
      </c>
      <c r="B270" s="961" t="s">
        <v>35</v>
      </c>
      <c r="C270" s="962"/>
      <c r="E270" s="937" t="s">
        <v>213</v>
      </c>
      <c r="F270" s="938"/>
      <c r="G270" s="935">
        <f>VLOOKUP(B270,'1.Piano inv. forn'!$D$19:$H$48,3,FALSE)</f>
        <v>0</v>
      </c>
      <c r="H270" s="936"/>
      <c r="I270" s="69"/>
      <c r="J270" s="937" t="s">
        <v>214</v>
      </c>
      <c r="K270" s="938"/>
      <c r="L270" s="935">
        <f>VLOOKUP(B270,'1.Piano inv. forn'!$D$19:$H$48,4,FALSE)</f>
        <v>0</v>
      </c>
      <c r="M270" s="936"/>
      <c r="O270" s="130" t="s">
        <v>215</v>
      </c>
      <c r="P270" s="670"/>
      <c r="R270" s="131" t="s">
        <v>216</v>
      </c>
      <c r="S270" s="941"/>
      <c r="T270" s="942"/>
      <c r="U270" s="428"/>
    </row>
    <row r="271" spans="1:21" ht="15.75" thickBot="1" x14ac:dyDescent="0.3">
      <c r="A271" s="101"/>
      <c r="B271" s="86"/>
      <c r="C271" s="86"/>
      <c r="E271" s="87"/>
      <c r="F271" s="87"/>
      <c r="G271" s="88"/>
      <c r="H271" s="88"/>
      <c r="I271" s="69"/>
      <c r="J271" s="87"/>
      <c r="K271" s="87"/>
      <c r="L271" s="88"/>
      <c r="M271" s="88"/>
      <c r="O271" s="89"/>
      <c r="R271" s="85"/>
      <c r="S271" s="490"/>
      <c r="U271" s="102"/>
    </row>
    <row r="272" spans="1:21" ht="29.45" customHeight="1" thickBot="1" x14ac:dyDescent="0.3">
      <c r="A272" s="958" t="s">
        <v>13</v>
      </c>
      <c r="B272" s="959"/>
      <c r="C272" s="959"/>
      <c r="D272" s="960"/>
      <c r="E272" s="943">
        <f>VLOOKUP(B270,'1.Piano inv. forn'!$D$19:$V$48,17,FALSE)</f>
        <v>0</v>
      </c>
      <c r="F272" s="944"/>
      <c r="G272" s="944"/>
      <c r="H272" s="945"/>
      <c r="I272" s="69"/>
      <c r="J272" s="946" t="s">
        <v>59</v>
      </c>
      <c r="K272" s="947"/>
      <c r="L272" s="943">
        <f>VLOOKUP(B270,'1.Piano inv. forn'!$D$19:$V$48,19,FALSE)</f>
        <v>0</v>
      </c>
      <c r="M272" s="945"/>
      <c r="N272" s="98"/>
      <c r="O272" s="129" t="s">
        <v>15</v>
      </c>
      <c r="P272" s="671">
        <f>L272+E272</f>
        <v>0</v>
      </c>
      <c r="R272" s="131" t="s">
        <v>217</v>
      </c>
      <c r="S272" s="941"/>
      <c r="T272" s="942"/>
      <c r="U272" s="102"/>
    </row>
    <row r="273" spans="1:21" ht="15.75" thickBot="1" x14ac:dyDescent="0.3">
      <c r="A273" s="101"/>
      <c r="U273" s="428"/>
    </row>
    <row r="274" spans="1:21" ht="60" x14ac:dyDescent="0.25">
      <c r="A274" s="950" t="s">
        <v>218</v>
      </c>
      <c r="B274" s="948" t="s">
        <v>219</v>
      </c>
      <c r="C274" s="948" t="s">
        <v>220</v>
      </c>
      <c r="D274" s="124" t="s">
        <v>221</v>
      </c>
      <c r="E274" s="125" t="s">
        <v>222</v>
      </c>
      <c r="F274" s="124" t="s">
        <v>223</v>
      </c>
      <c r="G274" s="124" t="s">
        <v>224</v>
      </c>
      <c r="H274" s="126" t="s">
        <v>188</v>
      </c>
      <c r="I274" s="126" t="s">
        <v>225</v>
      </c>
      <c r="J274" s="126" t="s">
        <v>226</v>
      </c>
      <c r="K274" s="126" t="s">
        <v>227</v>
      </c>
      <c r="L274" s="126" t="s">
        <v>228</v>
      </c>
      <c r="M274" s="126" t="s">
        <v>229</v>
      </c>
      <c r="N274" s="126" t="s">
        <v>230</v>
      </c>
      <c r="O274" s="126" t="s">
        <v>231</v>
      </c>
      <c r="P274" s="126" t="s">
        <v>232</v>
      </c>
      <c r="Q274" s="126" t="s">
        <v>233</v>
      </c>
      <c r="R274" s="126" t="s">
        <v>234</v>
      </c>
      <c r="S274" s="126" t="s">
        <v>235</v>
      </c>
      <c r="T274" s="939" t="s">
        <v>236</v>
      </c>
      <c r="U274" s="564"/>
    </row>
    <row r="275" spans="1:21" ht="24.75" thickBot="1" x14ac:dyDescent="0.3">
      <c r="A275" s="951"/>
      <c r="B275" s="949"/>
      <c r="C275" s="949"/>
      <c r="D275" s="128" t="s">
        <v>237</v>
      </c>
      <c r="E275" s="128" t="s">
        <v>238</v>
      </c>
      <c r="F275" s="128" t="s">
        <v>239</v>
      </c>
      <c r="G275" s="128" t="s">
        <v>239</v>
      </c>
      <c r="H275" s="128" t="s">
        <v>31</v>
      </c>
      <c r="I275" s="128" t="s">
        <v>240</v>
      </c>
      <c r="J275" s="128" t="s">
        <v>241</v>
      </c>
      <c r="K275" s="128" t="s">
        <v>242</v>
      </c>
      <c r="L275" s="128" t="s">
        <v>243</v>
      </c>
      <c r="M275" s="128" t="s">
        <v>242</v>
      </c>
      <c r="N275" s="128" t="s">
        <v>244</v>
      </c>
      <c r="O275" s="128" t="s">
        <v>212</v>
      </c>
      <c r="P275" s="128" t="s">
        <v>245</v>
      </c>
      <c r="Q275" s="128" t="s">
        <v>246</v>
      </c>
      <c r="R275" s="128" t="s">
        <v>247</v>
      </c>
      <c r="S275" s="128" t="s">
        <v>247</v>
      </c>
      <c r="T275" s="940"/>
      <c r="U275" s="564"/>
    </row>
    <row r="276" spans="1:21" x14ac:dyDescent="0.25">
      <c r="A276" s="963" t="str">
        <f>B270</f>
        <v>m.1</v>
      </c>
      <c r="B276" s="112">
        <v>1</v>
      </c>
      <c r="C276" s="164"/>
      <c r="D276" s="91"/>
      <c r="E276" s="91"/>
      <c r="F276" s="164"/>
      <c r="G276" s="566"/>
      <c r="H276" s="92"/>
      <c r="I276" s="340"/>
      <c r="J276" s="567"/>
      <c r="K276" s="568"/>
      <c r="L276" s="340"/>
      <c r="M276" s="568"/>
      <c r="N276" s="116"/>
      <c r="O276" s="116"/>
      <c r="P276" s="673"/>
      <c r="Q276" s="673"/>
      <c r="R276" s="340"/>
      <c r="S276" s="340"/>
      <c r="T276" s="569"/>
      <c r="U276" s="428"/>
    </row>
    <row r="277" spans="1:21" x14ac:dyDescent="0.25">
      <c r="A277" s="963"/>
      <c r="B277" s="113">
        <v>2</v>
      </c>
      <c r="C277" s="90"/>
      <c r="D277" s="84"/>
      <c r="E277" s="84"/>
      <c r="F277" s="90"/>
      <c r="G277" s="570"/>
      <c r="H277" s="90"/>
      <c r="I277" s="557"/>
      <c r="J277" s="571"/>
      <c r="K277" s="572"/>
      <c r="L277" s="557"/>
      <c r="M277" s="572"/>
      <c r="N277" s="107"/>
      <c r="O277" s="107"/>
      <c r="P277" s="674"/>
      <c r="Q277" s="674" t="s">
        <v>249</v>
      </c>
      <c r="R277" s="557"/>
      <c r="S277" s="557"/>
      <c r="T277" s="573"/>
      <c r="U277" s="428"/>
    </row>
    <row r="278" spans="1:21" x14ac:dyDescent="0.25">
      <c r="A278" s="963"/>
      <c r="B278" s="113">
        <v>3</v>
      </c>
      <c r="C278" s="90"/>
      <c r="D278" s="84"/>
      <c r="E278" s="84"/>
      <c r="F278" s="90"/>
      <c r="G278" s="570"/>
      <c r="H278" s="90"/>
      <c r="I278" s="557"/>
      <c r="J278" s="571"/>
      <c r="K278" s="572"/>
      <c r="L278" s="557"/>
      <c r="M278" s="572"/>
      <c r="N278" s="107"/>
      <c r="O278" s="107"/>
      <c r="P278" s="674"/>
      <c r="Q278" s="674"/>
      <c r="R278" s="557"/>
      <c r="S278" s="557"/>
      <c r="T278" s="573"/>
      <c r="U278" s="428"/>
    </row>
    <row r="279" spans="1:21" x14ac:dyDescent="0.25">
      <c r="A279" s="963"/>
      <c r="B279" s="113">
        <v>4</v>
      </c>
      <c r="C279" s="90"/>
      <c r="D279" s="84"/>
      <c r="E279" s="84"/>
      <c r="F279" s="90"/>
      <c r="G279" s="570"/>
      <c r="H279" s="90"/>
      <c r="I279" s="557"/>
      <c r="J279" s="571"/>
      <c r="K279" s="572"/>
      <c r="L279" s="557"/>
      <c r="M279" s="572"/>
      <c r="N279" s="107"/>
      <c r="O279" s="107"/>
      <c r="P279" s="674"/>
      <c r="Q279" s="674"/>
      <c r="R279" s="557"/>
      <c r="S279" s="557"/>
      <c r="T279" s="573"/>
      <c r="U279" s="428"/>
    </row>
    <row r="280" spans="1:21" x14ac:dyDescent="0.25">
      <c r="A280" s="963"/>
      <c r="B280" s="113">
        <v>5</v>
      </c>
      <c r="C280" s="90"/>
      <c r="D280" s="84"/>
      <c r="E280" s="84"/>
      <c r="F280" s="90"/>
      <c r="G280" s="570"/>
      <c r="H280" s="90"/>
      <c r="I280" s="557"/>
      <c r="J280" s="571"/>
      <c r="K280" s="572"/>
      <c r="L280" s="557"/>
      <c r="M280" s="572"/>
      <c r="N280" s="107"/>
      <c r="O280" s="107"/>
      <c r="P280" s="674"/>
      <c r="Q280" s="674"/>
      <c r="R280" s="557"/>
      <c r="S280" s="557"/>
      <c r="T280" s="573"/>
      <c r="U280" s="428"/>
    </row>
    <row r="281" spans="1:21" x14ac:dyDescent="0.25">
      <c r="A281" s="963"/>
      <c r="B281" s="113">
        <v>6</v>
      </c>
      <c r="C281" s="90"/>
      <c r="D281" s="84"/>
      <c r="E281" s="84"/>
      <c r="F281" s="90"/>
      <c r="G281" s="570"/>
      <c r="H281" s="90"/>
      <c r="I281" s="557"/>
      <c r="J281" s="571"/>
      <c r="K281" s="572"/>
      <c r="L281" s="557"/>
      <c r="M281" s="572"/>
      <c r="N281" s="107"/>
      <c r="O281" s="107"/>
      <c r="P281" s="674"/>
      <c r="Q281" s="674"/>
      <c r="R281" s="557"/>
      <c r="S281" s="557"/>
      <c r="T281" s="573"/>
      <c r="U281" s="428"/>
    </row>
    <row r="282" spans="1:21" x14ac:dyDescent="0.25">
      <c r="A282" s="963"/>
      <c r="B282" s="113">
        <v>7</v>
      </c>
      <c r="C282" s="90"/>
      <c r="D282" s="84"/>
      <c r="E282" s="84"/>
      <c r="F282" s="90"/>
      <c r="G282" s="570"/>
      <c r="H282" s="90"/>
      <c r="I282" s="557"/>
      <c r="J282" s="571"/>
      <c r="K282" s="572"/>
      <c r="L282" s="557"/>
      <c r="M282" s="572"/>
      <c r="N282" s="107"/>
      <c r="O282" s="107"/>
      <c r="P282" s="674"/>
      <c r="Q282" s="674"/>
      <c r="R282" s="557"/>
      <c r="S282" s="557"/>
      <c r="T282" s="573"/>
      <c r="U282" s="428"/>
    </row>
    <row r="283" spans="1:21" x14ac:dyDescent="0.25">
      <c r="A283" s="963"/>
      <c r="B283" s="113">
        <v>8</v>
      </c>
      <c r="C283" s="90"/>
      <c r="D283" s="84"/>
      <c r="E283" s="84"/>
      <c r="F283" s="90"/>
      <c r="G283" s="570"/>
      <c r="H283" s="90"/>
      <c r="I283" s="557"/>
      <c r="J283" s="571"/>
      <c r="K283" s="572"/>
      <c r="L283" s="557"/>
      <c r="M283" s="572"/>
      <c r="N283" s="107"/>
      <c r="O283" s="107"/>
      <c r="P283" s="674"/>
      <c r="Q283" s="674"/>
      <c r="R283" s="557"/>
      <c r="S283" s="557"/>
      <c r="T283" s="573"/>
      <c r="U283" s="428"/>
    </row>
    <row r="284" spans="1:21" x14ac:dyDescent="0.25">
      <c r="A284" s="963"/>
      <c r="B284" s="113">
        <v>9</v>
      </c>
      <c r="C284" s="90"/>
      <c r="D284" s="84"/>
      <c r="E284" s="84"/>
      <c r="F284" s="90"/>
      <c r="G284" s="570"/>
      <c r="H284" s="90"/>
      <c r="I284" s="557"/>
      <c r="J284" s="571"/>
      <c r="K284" s="572"/>
      <c r="L284" s="557"/>
      <c r="M284" s="572"/>
      <c r="N284" s="107"/>
      <c r="O284" s="107"/>
      <c r="P284" s="674"/>
      <c r="Q284" s="674"/>
      <c r="R284" s="557"/>
      <c r="S284" s="557"/>
      <c r="T284" s="573"/>
      <c r="U284" s="428"/>
    </row>
    <row r="285" spans="1:21" ht="15.75" thickBot="1" x14ac:dyDescent="0.3">
      <c r="A285" s="964"/>
      <c r="B285" s="114">
        <v>10</v>
      </c>
      <c r="C285" s="100"/>
      <c r="D285" s="99"/>
      <c r="E285" s="99"/>
      <c r="F285" s="100"/>
      <c r="G285" s="574"/>
      <c r="H285" s="100"/>
      <c r="I285" s="575"/>
      <c r="J285" s="576"/>
      <c r="K285" s="577"/>
      <c r="L285" s="575"/>
      <c r="M285" s="577"/>
      <c r="N285" s="108"/>
      <c r="O285" s="108"/>
      <c r="P285" s="675"/>
      <c r="Q285" s="675"/>
      <c r="R285" s="575"/>
      <c r="S285" s="575"/>
      <c r="T285" s="578"/>
      <c r="U285" s="428"/>
    </row>
    <row r="286" spans="1:21" ht="25.5" thickBot="1" x14ac:dyDescent="0.3">
      <c r="A286" s="493"/>
      <c r="C286" s="494"/>
      <c r="D286" s="495"/>
      <c r="E286" s="368" t="s">
        <v>248</v>
      </c>
      <c r="F286" s="369">
        <f>COUNTA(F276:F285)</f>
        <v>0</v>
      </c>
      <c r="G286" s="370">
        <f>COUNTA(G276:G285)</f>
        <v>0</v>
      </c>
      <c r="H286" s="494"/>
      <c r="I286" s="490"/>
      <c r="J286" s="496"/>
      <c r="K286" s="497"/>
      <c r="L286" s="952" t="s">
        <v>499</v>
      </c>
      <c r="M286" s="953"/>
      <c r="N286" s="498">
        <f>SUM(N276:N285)</f>
        <v>0</v>
      </c>
      <c r="O286" s="499">
        <f>SUM(O276:O285)</f>
        <v>0</v>
      </c>
      <c r="P286" s="500"/>
      <c r="Q286" s="500"/>
      <c r="R286" s="490"/>
      <c r="S286" s="500"/>
      <c r="T286" s="500"/>
      <c r="U286" s="428"/>
    </row>
    <row r="287" spans="1:21" x14ac:dyDescent="0.25">
      <c r="A287" s="101"/>
      <c r="B287" s="85"/>
      <c r="C287" s="85"/>
      <c r="D287" s="85"/>
      <c r="H287" s="501"/>
      <c r="I287" s="501"/>
      <c r="J287" s="502"/>
      <c r="K287" s="501"/>
      <c r="L287" s="954" t="s">
        <v>500</v>
      </c>
      <c r="M287" s="955"/>
      <c r="N287" s="503">
        <f>SUMIF(M276:M285,"&lt;=31/12/2025",N276:N285)</f>
        <v>0</v>
      </c>
      <c r="O287" s="504">
        <f>SUMIF(M276:M285,"&lt;=31/12/2025",O276:O285)</f>
        <v>0</v>
      </c>
      <c r="P287" s="89"/>
      <c r="R287" s="85"/>
      <c r="S287" s="89"/>
      <c r="T287" s="505"/>
      <c r="U287" s="506"/>
    </row>
    <row r="288" spans="1:21" ht="15.75" thickBot="1" x14ac:dyDescent="0.3">
      <c r="A288" s="101"/>
      <c r="L288" s="956" t="s">
        <v>501</v>
      </c>
      <c r="M288" s="957"/>
      <c r="N288" s="508">
        <f>SUMIF(M276:M285,"&gt;31/12/2025",N276:N285)</f>
        <v>0</v>
      </c>
      <c r="O288" s="509">
        <f>SUMIF(M276:M285,"&gt;31/12/2025",O276:O285)</f>
        <v>0</v>
      </c>
      <c r="S288" s="510"/>
      <c r="T288" s="511"/>
      <c r="U288" s="428"/>
    </row>
    <row r="289" spans="1:21" ht="15.75" thickBot="1" x14ac:dyDescent="0.3">
      <c r="A289" s="579"/>
      <c r="B289" s="478"/>
      <c r="C289" s="480"/>
      <c r="D289" s="480"/>
      <c r="E289" s="480"/>
      <c r="F289" s="478"/>
      <c r="G289" s="480"/>
      <c r="H289" s="480"/>
      <c r="I289" s="478"/>
      <c r="J289" s="478"/>
      <c r="K289" s="480"/>
      <c r="L289" s="480"/>
      <c r="M289" s="480"/>
      <c r="N289" s="480"/>
      <c r="O289" s="480"/>
      <c r="P289" s="676"/>
      <c r="Q289" s="676"/>
      <c r="R289" s="480"/>
      <c r="S289" s="580"/>
      <c r="T289" s="480"/>
      <c r="U289" s="482"/>
    </row>
    <row r="290" spans="1:21" ht="15.75" thickBot="1" x14ac:dyDescent="0.3">
      <c r="A290" s="563"/>
      <c r="B290" s="422"/>
      <c r="C290" s="289"/>
      <c r="D290" s="289"/>
      <c r="E290" s="289"/>
      <c r="F290" s="422"/>
      <c r="G290" s="289"/>
      <c r="H290" s="289"/>
      <c r="I290" s="422"/>
      <c r="J290" s="422"/>
      <c r="K290" s="289"/>
      <c r="L290" s="289"/>
      <c r="M290" s="289"/>
      <c r="N290" s="289"/>
      <c r="O290" s="289"/>
      <c r="P290" s="669"/>
      <c r="Q290" s="669"/>
      <c r="R290" s="289"/>
      <c r="S290" s="289"/>
      <c r="T290" s="289"/>
      <c r="U290" s="425"/>
    </row>
    <row r="291" spans="1:21" ht="28.5" thickBot="1" x14ac:dyDescent="0.3">
      <c r="A291" s="123" t="s">
        <v>8</v>
      </c>
      <c r="B291" s="961" t="s">
        <v>35</v>
      </c>
      <c r="C291" s="962"/>
      <c r="E291" s="937" t="s">
        <v>213</v>
      </c>
      <c r="F291" s="938"/>
      <c r="G291" s="935">
        <f>VLOOKUP(B291,'1.Piano inv. forn'!$D$19:$H$48,3,FALSE)</f>
        <v>0</v>
      </c>
      <c r="H291" s="936"/>
      <c r="I291" s="69"/>
      <c r="J291" s="937" t="s">
        <v>214</v>
      </c>
      <c r="K291" s="938"/>
      <c r="L291" s="935">
        <f>VLOOKUP(B291,'1.Piano inv. forn'!$D$19:$H$48,4,FALSE)</f>
        <v>0</v>
      </c>
      <c r="M291" s="936"/>
      <c r="O291" s="130" t="s">
        <v>215</v>
      </c>
      <c r="P291" s="670"/>
      <c r="R291" s="131" t="s">
        <v>216</v>
      </c>
      <c r="S291" s="941"/>
      <c r="T291" s="942"/>
      <c r="U291" s="428"/>
    </row>
    <row r="292" spans="1:21" ht="15.75" thickBot="1" x14ac:dyDescent="0.3">
      <c r="A292" s="101"/>
      <c r="B292" s="86"/>
      <c r="C292" s="86"/>
      <c r="E292" s="87"/>
      <c r="F292" s="87"/>
      <c r="G292" s="88"/>
      <c r="H292" s="88"/>
      <c r="I292" s="69"/>
      <c r="J292" s="87"/>
      <c r="K292" s="87"/>
      <c r="L292" s="88"/>
      <c r="M292" s="88"/>
      <c r="O292" s="89"/>
      <c r="R292" s="85"/>
      <c r="S292" s="490"/>
      <c r="U292" s="102"/>
    </row>
    <row r="293" spans="1:21" ht="33.950000000000003" customHeight="1" thickBot="1" x14ac:dyDescent="0.3">
      <c r="A293" s="958" t="s">
        <v>13</v>
      </c>
      <c r="B293" s="959"/>
      <c r="C293" s="959"/>
      <c r="D293" s="960"/>
      <c r="E293" s="943">
        <f>VLOOKUP(B291,'1.Piano inv. forn'!$D$19:$V$48,17,FALSE)</f>
        <v>0</v>
      </c>
      <c r="F293" s="944"/>
      <c r="G293" s="944"/>
      <c r="H293" s="945"/>
      <c r="I293" s="69"/>
      <c r="J293" s="946" t="s">
        <v>59</v>
      </c>
      <c r="K293" s="947"/>
      <c r="L293" s="943">
        <f>VLOOKUP(B291,'1.Piano inv. forn'!$D$19:$V$48,19,FALSE)</f>
        <v>0</v>
      </c>
      <c r="M293" s="945"/>
      <c r="N293" s="98"/>
      <c r="O293" s="129" t="s">
        <v>15</v>
      </c>
      <c r="P293" s="671">
        <f>L293+E293</f>
        <v>0</v>
      </c>
      <c r="R293" s="131" t="s">
        <v>217</v>
      </c>
      <c r="S293" s="941"/>
      <c r="T293" s="942"/>
      <c r="U293" s="102"/>
    </row>
    <row r="294" spans="1:21" ht="15.75" thickBot="1" x14ac:dyDescent="0.3">
      <c r="A294" s="101"/>
      <c r="U294" s="428"/>
    </row>
    <row r="295" spans="1:21" ht="60" x14ac:dyDescent="0.25">
      <c r="A295" s="950" t="s">
        <v>218</v>
      </c>
      <c r="B295" s="948" t="s">
        <v>219</v>
      </c>
      <c r="C295" s="948" t="s">
        <v>220</v>
      </c>
      <c r="D295" s="124" t="s">
        <v>221</v>
      </c>
      <c r="E295" s="125" t="s">
        <v>222</v>
      </c>
      <c r="F295" s="124" t="s">
        <v>223</v>
      </c>
      <c r="G295" s="124" t="s">
        <v>224</v>
      </c>
      <c r="H295" s="126" t="s">
        <v>188</v>
      </c>
      <c r="I295" s="126" t="s">
        <v>225</v>
      </c>
      <c r="J295" s="126" t="s">
        <v>226</v>
      </c>
      <c r="K295" s="126" t="s">
        <v>227</v>
      </c>
      <c r="L295" s="126" t="s">
        <v>228</v>
      </c>
      <c r="M295" s="126" t="s">
        <v>229</v>
      </c>
      <c r="N295" s="126" t="s">
        <v>230</v>
      </c>
      <c r="O295" s="126" t="s">
        <v>231</v>
      </c>
      <c r="P295" s="126" t="s">
        <v>232</v>
      </c>
      <c r="Q295" s="126" t="s">
        <v>233</v>
      </c>
      <c r="R295" s="126" t="s">
        <v>234</v>
      </c>
      <c r="S295" s="126" t="s">
        <v>235</v>
      </c>
      <c r="T295" s="939" t="s">
        <v>236</v>
      </c>
      <c r="U295" s="564"/>
    </row>
    <row r="296" spans="1:21" ht="24.75" thickBot="1" x14ac:dyDescent="0.3">
      <c r="A296" s="951"/>
      <c r="B296" s="949"/>
      <c r="C296" s="949"/>
      <c r="D296" s="128" t="s">
        <v>237</v>
      </c>
      <c r="E296" s="128" t="s">
        <v>238</v>
      </c>
      <c r="F296" s="128" t="s">
        <v>239</v>
      </c>
      <c r="G296" s="128" t="s">
        <v>239</v>
      </c>
      <c r="H296" s="128" t="s">
        <v>31</v>
      </c>
      <c r="I296" s="128" t="s">
        <v>240</v>
      </c>
      <c r="J296" s="128" t="s">
        <v>241</v>
      </c>
      <c r="K296" s="128" t="s">
        <v>242</v>
      </c>
      <c r="L296" s="128" t="s">
        <v>243</v>
      </c>
      <c r="M296" s="128" t="s">
        <v>242</v>
      </c>
      <c r="N296" s="128" t="s">
        <v>244</v>
      </c>
      <c r="O296" s="128" t="s">
        <v>212</v>
      </c>
      <c r="P296" s="128" t="s">
        <v>245</v>
      </c>
      <c r="Q296" s="128" t="s">
        <v>246</v>
      </c>
      <c r="R296" s="128" t="s">
        <v>247</v>
      </c>
      <c r="S296" s="128" t="s">
        <v>247</v>
      </c>
      <c r="T296" s="940"/>
      <c r="U296" s="564"/>
    </row>
    <row r="297" spans="1:21" x14ac:dyDescent="0.25">
      <c r="A297" s="963" t="str">
        <f>B291</f>
        <v>m.1</v>
      </c>
      <c r="B297" s="112">
        <v>1</v>
      </c>
      <c r="C297" s="164"/>
      <c r="D297" s="91"/>
      <c r="E297" s="91"/>
      <c r="F297" s="164"/>
      <c r="G297" s="566"/>
      <c r="H297" s="92"/>
      <c r="I297" s="340"/>
      <c r="J297" s="567"/>
      <c r="K297" s="568"/>
      <c r="L297" s="340"/>
      <c r="M297" s="568"/>
      <c r="N297" s="116"/>
      <c r="O297" s="116"/>
      <c r="P297" s="673"/>
      <c r="Q297" s="673"/>
      <c r="R297" s="340"/>
      <c r="S297" s="340"/>
      <c r="T297" s="569"/>
      <c r="U297" s="428"/>
    </row>
    <row r="298" spans="1:21" x14ac:dyDescent="0.25">
      <c r="A298" s="963"/>
      <c r="B298" s="113">
        <v>2</v>
      </c>
      <c r="C298" s="90"/>
      <c r="D298" s="84"/>
      <c r="E298" s="84"/>
      <c r="F298" s="90"/>
      <c r="G298" s="570"/>
      <c r="H298" s="90"/>
      <c r="I298" s="557"/>
      <c r="J298" s="571"/>
      <c r="K298" s="572"/>
      <c r="L298" s="557"/>
      <c r="M298" s="572"/>
      <c r="N298" s="107"/>
      <c r="O298" s="107"/>
      <c r="P298" s="674"/>
      <c r="Q298" s="674" t="s">
        <v>249</v>
      </c>
      <c r="R298" s="557"/>
      <c r="S298" s="557"/>
      <c r="T298" s="573"/>
      <c r="U298" s="428"/>
    </row>
    <row r="299" spans="1:21" x14ac:dyDescent="0.25">
      <c r="A299" s="963"/>
      <c r="B299" s="113">
        <v>3</v>
      </c>
      <c r="C299" s="90"/>
      <c r="D299" s="84"/>
      <c r="E299" s="84"/>
      <c r="F299" s="90"/>
      <c r="G299" s="570"/>
      <c r="H299" s="90"/>
      <c r="I299" s="557"/>
      <c r="J299" s="571"/>
      <c r="K299" s="572"/>
      <c r="L299" s="557"/>
      <c r="M299" s="572"/>
      <c r="N299" s="107"/>
      <c r="O299" s="107"/>
      <c r="P299" s="674"/>
      <c r="Q299" s="674"/>
      <c r="R299" s="557"/>
      <c r="S299" s="557"/>
      <c r="T299" s="573"/>
      <c r="U299" s="428"/>
    </row>
    <row r="300" spans="1:21" x14ac:dyDescent="0.25">
      <c r="A300" s="963"/>
      <c r="B300" s="113">
        <v>4</v>
      </c>
      <c r="C300" s="90"/>
      <c r="D300" s="84"/>
      <c r="E300" s="84"/>
      <c r="F300" s="90"/>
      <c r="G300" s="570"/>
      <c r="H300" s="90"/>
      <c r="I300" s="557"/>
      <c r="J300" s="571"/>
      <c r="K300" s="572"/>
      <c r="L300" s="557"/>
      <c r="M300" s="572"/>
      <c r="N300" s="107"/>
      <c r="O300" s="107"/>
      <c r="P300" s="674"/>
      <c r="Q300" s="674"/>
      <c r="R300" s="557"/>
      <c r="S300" s="557"/>
      <c r="T300" s="573"/>
      <c r="U300" s="428"/>
    </row>
    <row r="301" spans="1:21" x14ac:dyDescent="0.25">
      <c r="A301" s="963"/>
      <c r="B301" s="113">
        <v>5</v>
      </c>
      <c r="C301" s="90"/>
      <c r="D301" s="84"/>
      <c r="E301" s="84"/>
      <c r="F301" s="90"/>
      <c r="G301" s="570"/>
      <c r="H301" s="90"/>
      <c r="I301" s="557"/>
      <c r="J301" s="571"/>
      <c r="K301" s="572"/>
      <c r="L301" s="557"/>
      <c r="M301" s="572"/>
      <c r="N301" s="107"/>
      <c r="O301" s="107"/>
      <c r="P301" s="674"/>
      <c r="Q301" s="674"/>
      <c r="R301" s="557"/>
      <c r="S301" s="557"/>
      <c r="T301" s="573"/>
      <c r="U301" s="428"/>
    </row>
    <row r="302" spans="1:21" x14ac:dyDescent="0.25">
      <c r="A302" s="963"/>
      <c r="B302" s="113">
        <v>6</v>
      </c>
      <c r="C302" s="90"/>
      <c r="D302" s="84"/>
      <c r="E302" s="84"/>
      <c r="F302" s="90"/>
      <c r="G302" s="570"/>
      <c r="H302" s="90"/>
      <c r="I302" s="557"/>
      <c r="J302" s="571"/>
      <c r="K302" s="572"/>
      <c r="L302" s="557"/>
      <c r="M302" s="572"/>
      <c r="N302" s="107"/>
      <c r="O302" s="107"/>
      <c r="P302" s="674"/>
      <c r="Q302" s="674"/>
      <c r="R302" s="557"/>
      <c r="S302" s="557"/>
      <c r="T302" s="573"/>
      <c r="U302" s="428"/>
    </row>
    <row r="303" spans="1:21" x14ac:dyDescent="0.25">
      <c r="A303" s="963"/>
      <c r="B303" s="113">
        <v>7</v>
      </c>
      <c r="C303" s="90"/>
      <c r="D303" s="84"/>
      <c r="E303" s="84"/>
      <c r="F303" s="90"/>
      <c r="G303" s="570"/>
      <c r="H303" s="90"/>
      <c r="I303" s="557"/>
      <c r="J303" s="571"/>
      <c r="K303" s="572"/>
      <c r="L303" s="557"/>
      <c r="M303" s="572"/>
      <c r="N303" s="107"/>
      <c r="O303" s="107"/>
      <c r="P303" s="674"/>
      <c r="Q303" s="674"/>
      <c r="R303" s="557"/>
      <c r="S303" s="557"/>
      <c r="T303" s="573"/>
      <c r="U303" s="428"/>
    </row>
    <row r="304" spans="1:21" x14ac:dyDescent="0.25">
      <c r="A304" s="963"/>
      <c r="B304" s="113">
        <v>8</v>
      </c>
      <c r="C304" s="90"/>
      <c r="D304" s="84"/>
      <c r="E304" s="84"/>
      <c r="F304" s="90"/>
      <c r="G304" s="570"/>
      <c r="H304" s="90"/>
      <c r="I304" s="557"/>
      <c r="J304" s="571"/>
      <c r="K304" s="572"/>
      <c r="L304" s="557"/>
      <c r="M304" s="572"/>
      <c r="N304" s="107"/>
      <c r="O304" s="107"/>
      <c r="P304" s="674"/>
      <c r="Q304" s="674"/>
      <c r="R304" s="557"/>
      <c r="S304" s="557"/>
      <c r="T304" s="573"/>
      <c r="U304" s="428"/>
    </row>
    <row r="305" spans="1:21" x14ac:dyDescent="0.25">
      <c r="A305" s="963"/>
      <c r="B305" s="113">
        <v>9</v>
      </c>
      <c r="C305" s="90"/>
      <c r="D305" s="84"/>
      <c r="E305" s="84"/>
      <c r="F305" s="90"/>
      <c r="G305" s="570"/>
      <c r="H305" s="90"/>
      <c r="I305" s="557"/>
      <c r="J305" s="571"/>
      <c r="K305" s="572"/>
      <c r="L305" s="557"/>
      <c r="M305" s="572"/>
      <c r="N305" s="107"/>
      <c r="O305" s="107"/>
      <c r="P305" s="674"/>
      <c r="Q305" s="674"/>
      <c r="R305" s="557"/>
      <c r="S305" s="557"/>
      <c r="T305" s="573"/>
      <c r="U305" s="428"/>
    </row>
    <row r="306" spans="1:21" ht="15.75" thickBot="1" x14ac:dyDescent="0.3">
      <c r="A306" s="964"/>
      <c r="B306" s="114">
        <v>10</v>
      </c>
      <c r="C306" s="100"/>
      <c r="D306" s="99"/>
      <c r="E306" s="99"/>
      <c r="F306" s="100"/>
      <c r="G306" s="574"/>
      <c r="H306" s="100"/>
      <c r="I306" s="575"/>
      <c r="J306" s="576"/>
      <c r="K306" s="577"/>
      <c r="L306" s="575"/>
      <c r="M306" s="577"/>
      <c r="N306" s="108"/>
      <c r="O306" s="108"/>
      <c r="P306" s="675"/>
      <c r="Q306" s="675"/>
      <c r="R306" s="575"/>
      <c r="S306" s="575"/>
      <c r="T306" s="578"/>
      <c r="U306" s="428"/>
    </row>
    <row r="307" spans="1:21" ht="25.5" thickBot="1" x14ac:dyDescent="0.3">
      <c r="A307" s="493"/>
      <c r="C307" s="494"/>
      <c r="D307" s="495"/>
      <c r="E307" s="368" t="s">
        <v>248</v>
      </c>
      <c r="F307" s="369">
        <f>COUNTA(F297:F306)</f>
        <v>0</v>
      </c>
      <c r="G307" s="370">
        <f>COUNTA(G297:G306)</f>
        <v>0</v>
      </c>
      <c r="H307" s="494"/>
      <c r="I307" s="490"/>
      <c r="J307" s="496"/>
      <c r="K307" s="497"/>
      <c r="L307" s="952" t="s">
        <v>499</v>
      </c>
      <c r="M307" s="953"/>
      <c r="N307" s="498">
        <f>SUM(N297:N306)</f>
        <v>0</v>
      </c>
      <c r="O307" s="499">
        <f>SUM(O297:O306)</f>
        <v>0</v>
      </c>
      <c r="P307" s="500"/>
      <c r="Q307" s="500"/>
      <c r="R307" s="490"/>
      <c r="S307" s="500"/>
      <c r="T307" s="500"/>
      <c r="U307" s="428"/>
    </row>
    <row r="308" spans="1:21" x14ac:dyDescent="0.25">
      <c r="A308" s="101"/>
      <c r="B308" s="85"/>
      <c r="C308" s="85"/>
      <c r="D308" s="85"/>
      <c r="H308" s="501"/>
      <c r="I308" s="501"/>
      <c r="J308" s="502"/>
      <c r="K308" s="501"/>
      <c r="L308" s="954" t="s">
        <v>500</v>
      </c>
      <c r="M308" s="955"/>
      <c r="N308" s="503">
        <f>SUMIF(M297:M306,"&lt;=31/12/2025",N297:N306)</f>
        <v>0</v>
      </c>
      <c r="O308" s="504">
        <f>SUMIF(M297:M306,"&lt;=31/12/2025",O297:O306)</f>
        <v>0</v>
      </c>
      <c r="P308" s="89"/>
      <c r="R308" s="85"/>
      <c r="S308" s="89"/>
      <c r="T308" s="505"/>
      <c r="U308" s="506"/>
    </row>
    <row r="309" spans="1:21" ht="15.75" thickBot="1" x14ac:dyDescent="0.3">
      <c r="A309" s="101"/>
      <c r="L309" s="956" t="s">
        <v>501</v>
      </c>
      <c r="M309" s="957"/>
      <c r="N309" s="508">
        <f>SUMIF(M297:M306,"&gt;31/12/2025",N297:N306)</f>
        <v>0</v>
      </c>
      <c r="O309" s="509">
        <f>SUMIF(M297:M306,"&gt;31/12/2025",O297:O306)</f>
        <v>0</v>
      </c>
      <c r="S309" s="510"/>
      <c r="T309" s="511"/>
      <c r="U309" s="428"/>
    </row>
    <row r="310" spans="1:21" ht="15.75" thickBot="1" x14ac:dyDescent="0.3">
      <c r="A310" s="579"/>
      <c r="B310" s="478"/>
      <c r="C310" s="480"/>
      <c r="D310" s="480"/>
      <c r="E310" s="480"/>
      <c r="F310" s="478"/>
      <c r="G310" s="480"/>
      <c r="H310" s="480"/>
      <c r="I310" s="478"/>
      <c r="J310" s="478"/>
      <c r="K310" s="480"/>
      <c r="L310" s="480"/>
      <c r="M310" s="480"/>
      <c r="N310" s="480"/>
      <c r="O310" s="480"/>
      <c r="P310" s="676"/>
      <c r="Q310" s="676"/>
      <c r="R310" s="480"/>
      <c r="S310" s="580"/>
      <c r="T310" s="480"/>
      <c r="U310" s="482"/>
    </row>
    <row r="311" spans="1:21" ht="15.75" thickBot="1" x14ac:dyDescent="0.3">
      <c r="A311" s="563"/>
      <c r="B311" s="422"/>
      <c r="C311" s="289"/>
      <c r="D311" s="289"/>
      <c r="E311" s="289"/>
      <c r="F311" s="422"/>
      <c r="G311" s="289"/>
      <c r="H311" s="289"/>
      <c r="I311" s="422"/>
      <c r="J311" s="422"/>
      <c r="K311" s="289"/>
      <c r="L311" s="289"/>
      <c r="M311" s="289"/>
      <c r="N311" s="289"/>
      <c r="O311" s="289"/>
      <c r="P311" s="669"/>
      <c r="Q311" s="669"/>
      <c r="R311" s="289"/>
      <c r="S311" s="289"/>
      <c r="T311" s="289"/>
      <c r="U311" s="425"/>
    </row>
    <row r="312" spans="1:21" ht="28.5" thickBot="1" x14ac:dyDescent="0.3">
      <c r="A312" s="123" t="s">
        <v>8</v>
      </c>
      <c r="B312" s="961" t="s">
        <v>35</v>
      </c>
      <c r="C312" s="962"/>
      <c r="E312" s="937" t="s">
        <v>213</v>
      </c>
      <c r="F312" s="938"/>
      <c r="G312" s="935">
        <f>VLOOKUP(B312,'1.Piano inv. forn'!$D$19:$H$48,3,FALSE)</f>
        <v>0</v>
      </c>
      <c r="H312" s="936"/>
      <c r="I312" s="69"/>
      <c r="J312" s="937" t="s">
        <v>214</v>
      </c>
      <c r="K312" s="938"/>
      <c r="L312" s="935">
        <f>VLOOKUP(B312,'1.Piano inv. forn'!$D$19:$H$48,4,FALSE)</f>
        <v>0</v>
      </c>
      <c r="M312" s="936"/>
      <c r="O312" s="130" t="s">
        <v>215</v>
      </c>
      <c r="P312" s="670"/>
      <c r="R312" s="131" t="s">
        <v>216</v>
      </c>
      <c r="S312" s="941"/>
      <c r="T312" s="942"/>
      <c r="U312" s="428"/>
    </row>
    <row r="313" spans="1:21" ht="15.75" thickBot="1" x14ac:dyDescent="0.3">
      <c r="A313" s="101"/>
      <c r="B313" s="86"/>
      <c r="C313" s="86"/>
      <c r="E313" s="87"/>
      <c r="F313" s="87"/>
      <c r="G313" s="88"/>
      <c r="H313" s="88"/>
      <c r="I313" s="69"/>
      <c r="J313" s="87"/>
      <c r="K313" s="87"/>
      <c r="L313" s="88"/>
      <c r="M313" s="88"/>
      <c r="O313" s="89"/>
      <c r="R313" s="85"/>
      <c r="S313" s="490"/>
      <c r="U313" s="102"/>
    </row>
    <row r="314" spans="1:21" ht="26.45" customHeight="1" thickBot="1" x14ac:dyDescent="0.3">
      <c r="A314" s="958" t="s">
        <v>13</v>
      </c>
      <c r="B314" s="959"/>
      <c r="C314" s="959"/>
      <c r="D314" s="960"/>
      <c r="E314" s="943">
        <f>VLOOKUP(B312,'1.Piano inv. forn'!$D$19:$V$48,17,FALSE)</f>
        <v>0</v>
      </c>
      <c r="F314" s="944"/>
      <c r="G314" s="944"/>
      <c r="H314" s="945"/>
      <c r="I314" s="69"/>
      <c r="J314" s="946" t="s">
        <v>59</v>
      </c>
      <c r="K314" s="947"/>
      <c r="L314" s="943">
        <f>VLOOKUP(B312,'1.Piano inv. forn'!$D$19:$V$48,19,FALSE)</f>
        <v>0</v>
      </c>
      <c r="M314" s="945"/>
      <c r="N314" s="98"/>
      <c r="O314" s="129" t="s">
        <v>15</v>
      </c>
      <c r="P314" s="671">
        <f>L314+E314</f>
        <v>0</v>
      </c>
      <c r="R314" s="131" t="s">
        <v>217</v>
      </c>
      <c r="S314" s="941"/>
      <c r="T314" s="942"/>
      <c r="U314" s="102"/>
    </row>
    <row r="315" spans="1:21" ht="15.75" thickBot="1" x14ac:dyDescent="0.3">
      <c r="A315" s="101"/>
      <c r="U315" s="428"/>
    </row>
    <row r="316" spans="1:21" ht="60" x14ac:dyDescent="0.25">
      <c r="A316" s="950" t="s">
        <v>218</v>
      </c>
      <c r="B316" s="948" t="s">
        <v>219</v>
      </c>
      <c r="C316" s="948" t="s">
        <v>220</v>
      </c>
      <c r="D316" s="124" t="s">
        <v>221</v>
      </c>
      <c r="E316" s="125" t="s">
        <v>222</v>
      </c>
      <c r="F316" s="124" t="s">
        <v>223</v>
      </c>
      <c r="G316" s="124" t="s">
        <v>224</v>
      </c>
      <c r="H316" s="126" t="s">
        <v>188</v>
      </c>
      <c r="I316" s="126" t="s">
        <v>225</v>
      </c>
      <c r="J316" s="126" t="s">
        <v>226</v>
      </c>
      <c r="K316" s="126" t="s">
        <v>227</v>
      </c>
      <c r="L316" s="126" t="s">
        <v>228</v>
      </c>
      <c r="M316" s="126" t="s">
        <v>229</v>
      </c>
      <c r="N316" s="126" t="s">
        <v>230</v>
      </c>
      <c r="O316" s="126" t="s">
        <v>231</v>
      </c>
      <c r="P316" s="126" t="s">
        <v>232</v>
      </c>
      <c r="Q316" s="126" t="s">
        <v>233</v>
      </c>
      <c r="R316" s="126" t="s">
        <v>234</v>
      </c>
      <c r="S316" s="126" t="s">
        <v>235</v>
      </c>
      <c r="T316" s="939" t="s">
        <v>236</v>
      </c>
      <c r="U316" s="564"/>
    </row>
    <row r="317" spans="1:21" ht="24.75" thickBot="1" x14ac:dyDescent="0.3">
      <c r="A317" s="951"/>
      <c r="B317" s="949"/>
      <c r="C317" s="949"/>
      <c r="D317" s="128" t="s">
        <v>237</v>
      </c>
      <c r="E317" s="128" t="s">
        <v>238</v>
      </c>
      <c r="F317" s="128" t="s">
        <v>239</v>
      </c>
      <c r="G317" s="128" t="s">
        <v>239</v>
      </c>
      <c r="H317" s="128" t="s">
        <v>31</v>
      </c>
      <c r="I317" s="128" t="s">
        <v>240</v>
      </c>
      <c r="J317" s="128" t="s">
        <v>241</v>
      </c>
      <c r="K317" s="128" t="s">
        <v>242</v>
      </c>
      <c r="L317" s="128" t="s">
        <v>243</v>
      </c>
      <c r="M317" s="128" t="s">
        <v>242</v>
      </c>
      <c r="N317" s="128" t="s">
        <v>244</v>
      </c>
      <c r="O317" s="128" t="s">
        <v>212</v>
      </c>
      <c r="P317" s="128" t="s">
        <v>245</v>
      </c>
      <c r="Q317" s="128" t="s">
        <v>246</v>
      </c>
      <c r="R317" s="128" t="s">
        <v>247</v>
      </c>
      <c r="S317" s="128" t="s">
        <v>247</v>
      </c>
      <c r="T317" s="940"/>
      <c r="U317" s="564"/>
    </row>
    <row r="318" spans="1:21" x14ac:dyDescent="0.25">
      <c r="A318" s="963" t="str">
        <f>B312</f>
        <v>m.1</v>
      </c>
      <c r="B318" s="112">
        <v>1</v>
      </c>
      <c r="C318" s="164"/>
      <c r="D318" s="91"/>
      <c r="E318" s="91"/>
      <c r="F318" s="164"/>
      <c r="G318" s="566"/>
      <c r="H318" s="92"/>
      <c r="I318" s="340"/>
      <c r="J318" s="567"/>
      <c r="K318" s="568"/>
      <c r="L318" s="340"/>
      <c r="M318" s="568"/>
      <c r="N318" s="116"/>
      <c r="O318" s="116"/>
      <c r="P318" s="673"/>
      <c r="Q318" s="673"/>
      <c r="R318" s="340"/>
      <c r="S318" s="340"/>
      <c r="T318" s="569"/>
      <c r="U318" s="428"/>
    </row>
    <row r="319" spans="1:21" x14ac:dyDescent="0.25">
      <c r="A319" s="963"/>
      <c r="B319" s="113">
        <v>2</v>
      </c>
      <c r="C319" s="90"/>
      <c r="D319" s="84"/>
      <c r="E319" s="84"/>
      <c r="F319" s="90"/>
      <c r="G319" s="570"/>
      <c r="H319" s="90"/>
      <c r="I319" s="557"/>
      <c r="J319" s="571"/>
      <c r="K319" s="572"/>
      <c r="L319" s="557"/>
      <c r="M319" s="572"/>
      <c r="N319" s="107"/>
      <c r="O319" s="107"/>
      <c r="P319" s="674"/>
      <c r="Q319" s="674" t="s">
        <v>249</v>
      </c>
      <c r="R319" s="557"/>
      <c r="S319" s="557"/>
      <c r="T319" s="573"/>
      <c r="U319" s="428"/>
    </row>
    <row r="320" spans="1:21" x14ac:dyDescent="0.25">
      <c r="A320" s="963"/>
      <c r="B320" s="113">
        <v>3</v>
      </c>
      <c r="C320" s="90"/>
      <c r="D320" s="84"/>
      <c r="E320" s="84"/>
      <c r="F320" s="90"/>
      <c r="G320" s="570"/>
      <c r="H320" s="90"/>
      <c r="I320" s="557"/>
      <c r="J320" s="571"/>
      <c r="K320" s="572"/>
      <c r="L320" s="557"/>
      <c r="M320" s="572"/>
      <c r="N320" s="107"/>
      <c r="O320" s="107"/>
      <c r="P320" s="674"/>
      <c r="Q320" s="674"/>
      <c r="R320" s="557"/>
      <c r="S320" s="557"/>
      <c r="T320" s="573"/>
      <c r="U320" s="428"/>
    </row>
    <row r="321" spans="1:21" x14ac:dyDescent="0.25">
      <c r="A321" s="963"/>
      <c r="B321" s="113">
        <v>4</v>
      </c>
      <c r="C321" s="90"/>
      <c r="D321" s="84"/>
      <c r="E321" s="84"/>
      <c r="F321" s="90"/>
      <c r="G321" s="570"/>
      <c r="H321" s="90"/>
      <c r="I321" s="557"/>
      <c r="J321" s="571"/>
      <c r="K321" s="572"/>
      <c r="L321" s="557"/>
      <c r="M321" s="572"/>
      <c r="N321" s="107"/>
      <c r="O321" s="107"/>
      <c r="P321" s="674"/>
      <c r="Q321" s="674"/>
      <c r="R321" s="557"/>
      <c r="S321" s="557"/>
      <c r="T321" s="573"/>
      <c r="U321" s="428"/>
    </row>
    <row r="322" spans="1:21" x14ac:dyDescent="0.25">
      <c r="A322" s="963"/>
      <c r="B322" s="113">
        <v>5</v>
      </c>
      <c r="C322" s="90"/>
      <c r="D322" s="84"/>
      <c r="E322" s="84"/>
      <c r="F322" s="90"/>
      <c r="G322" s="570"/>
      <c r="H322" s="90"/>
      <c r="I322" s="557"/>
      <c r="J322" s="571"/>
      <c r="K322" s="572"/>
      <c r="L322" s="557"/>
      <c r="M322" s="572"/>
      <c r="N322" s="107"/>
      <c r="O322" s="107"/>
      <c r="P322" s="674"/>
      <c r="Q322" s="674"/>
      <c r="R322" s="557"/>
      <c r="S322" s="557"/>
      <c r="T322" s="573"/>
      <c r="U322" s="428"/>
    </row>
    <row r="323" spans="1:21" x14ac:dyDescent="0.25">
      <c r="A323" s="963"/>
      <c r="B323" s="113">
        <v>6</v>
      </c>
      <c r="C323" s="90"/>
      <c r="D323" s="84"/>
      <c r="E323" s="84"/>
      <c r="F323" s="90"/>
      <c r="G323" s="570"/>
      <c r="H323" s="90"/>
      <c r="I323" s="557"/>
      <c r="J323" s="571"/>
      <c r="K323" s="572"/>
      <c r="L323" s="557"/>
      <c r="M323" s="572"/>
      <c r="N323" s="107"/>
      <c r="O323" s="107"/>
      <c r="P323" s="674"/>
      <c r="Q323" s="674"/>
      <c r="R323" s="557"/>
      <c r="S323" s="557"/>
      <c r="T323" s="573"/>
      <c r="U323" s="428"/>
    </row>
    <row r="324" spans="1:21" x14ac:dyDescent="0.25">
      <c r="A324" s="963"/>
      <c r="B324" s="113">
        <v>7</v>
      </c>
      <c r="C324" s="90"/>
      <c r="D324" s="84"/>
      <c r="E324" s="84"/>
      <c r="F324" s="90"/>
      <c r="G324" s="570"/>
      <c r="H324" s="90"/>
      <c r="I324" s="557"/>
      <c r="J324" s="571"/>
      <c r="K324" s="572"/>
      <c r="L324" s="557"/>
      <c r="M324" s="572"/>
      <c r="N324" s="107"/>
      <c r="O324" s="107"/>
      <c r="P324" s="674"/>
      <c r="Q324" s="674"/>
      <c r="R324" s="557"/>
      <c r="S324" s="557"/>
      <c r="T324" s="573"/>
      <c r="U324" s="428"/>
    </row>
    <row r="325" spans="1:21" x14ac:dyDescent="0.25">
      <c r="A325" s="963"/>
      <c r="B325" s="113">
        <v>8</v>
      </c>
      <c r="C325" s="90"/>
      <c r="D325" s="84"/>
      <c r="E325" s="84"/>
      <c r="F325" s="90"/>
      <c r="G325" s="570"/>
      <c r="H325" s="90"/>
      <c r="I325" s="557"/>
      <c r="J325" s="571"/>
      <c r="K325" s="572"/>
      <c r="L325" s="557"/>
      <c r="M325" s="572"/>
      <c r="N325" s="107"/>
      <c r="O325" s="107"/>
      <c r="P325" s="674"/>
      <c r="Q325" s="674"/>
      <c r="R325" s="557"/>
      <c r="S325" s="557"/>
      <c r="T325" s="573"/>
      <c r="U325" s="428"/>
    </row>
    <row r="326" spans="1:21" x14ac:dyDescent="0.25">
      <c r="A326" s="963"/>
      <c r="B326" s="113">
        <v>9</v>
      </c>
      <c r="C326" s="90"/>
      <c r="D326" s="84"/>
      <c r="E326" s="84"/>
      <c r="F326" s="90"/>
      <c r="G326" s="570"/>
      <c r="H326" s="90"/>
      <c r="I326" s="557"/>
      <c r="J326" s="571"/>
      <c r="K326" s="572"/>
      <c r="L326" s="557"/>
      <c r="M326" s="572"/>
      <c r="N326" s="107"/>
      <c r="O326" s="107"/>
      <c r="P326" s="674"/>
      <c r="Q326" s="674"/>
      <c r="R326" s="557"/>
      <c r="S326" s="557"/>
      <c r="T326" s="573"/>
      <c r="U326" s="428"/>
    </row>
    <row r="327" spans="1:21" ht="15.75" thickBot="1" x14ac:dyDescent="0.3">
      <c r="A327" s="964"/>
      <c r="B327" s="114">
        <v>10</v>
      </c>
      <c r="C327" s="100"/>
      <c r="D327" s="99"/>
      <c r="E327" s="99"/>
      <c r="F327" s="100"/>
      <c r="G327" s="574"/>
      <c r="H327" s="100"/>
      <c r="I327" s="575"/>
      <c r="J327" s="576"/>
      <c r="K327" s="577"/>
      <c r="L327" s="575"/>
      <c r="M327" s="577"/>
      <c r="N327" s="108"/>
      <c r="O327" s="108"/>
      <c r="P327" s="675"/>
      <c r="Q327" s="675"/>
      <c r="R327" s="575"/>
      <c r="S327" s="575"/>
      <c r="T327" s="578"/>
      <c r="U327" s="428"/>
    </row>
    <row r="328" spans="1:21" ht="25.5" thickBot="1" x14ac:dyDescent="0.3">
      <c r="A328" s="493"/>
      <c r="C328" s="494"/>
      <c r="D328" s="495"/>
      <c r="E328" s="368" t="s">
        <v>248</v>
      </c>
      <c r="F328" s="369">
        <f>COUNTA(F318:F327)</f>
        <v>0</v>
      </c>
      <c r="G328" s="370">
        <f>COUNTA(G318:G327)</f>
        <v>0</v>
      </c>
      <c r="H328" s="494"/>
      <c r="I328" s="490"/>
      <c r="J328" s="496"/>
      <c r="K328" s="497"/>
      <c r="L328" s="952" t="s">
        <v>499</v>
      </c>
      <c r="M328" s="953"/>
      <c r="N328" s="498">
        <f>SUM(N318:N327)</f>
        <v>0</v>
      </c>
      <c r="O328" s="499">
        <f>SUM(O318:O327)</f>
        <v>0</v>
      </c>
      <c r="P328" s="500"/>
      <c r="Q328" s="500"/>
      <c r="R328" s="490"/>
      <c r="S328" s="500"/>
      <c r="T328" s="500"/>
      <c r="U328" s="428"/>
    </row>
    <row r="329" spans="1:21" x14ac:dyDescent="0.25">
      <c r="A329" s="101"/>
      <c r="B329" s="85"/>
      <c r="C329" s="85"/>
      <c r="D329" s="85"/>
      <c r="H329" s="501"/>
      <c r="I329" s="501"/>
      <c r="J329" s="502"/>
      <c r="K329" s="501"/>
      <c r="L329" s="954" t="s">
        <v>500</v>
      </c>
      <c r="M329" s="955"/>
      <c r="N329" s="503">
        <f>SUMIF(M318:M327,"&lt;=31/12/2025",N318:N327)</f>
        <v>0</v>
      </c>
      <c r="O329" s="504">
        <f>SUMIF(M318:M327,"&lt;=31/12/2025",O318:O327)</f>
        <v>0</v>
      </c>
      <c r="P329" s="89"/>
      <c r="R329" s="85"/>
      <c r="S329" s="89"/>
      <c r="T329" s="505"/>
      <c r="U329" s="506"/>
    </row>
    <row r="330" spans="1:21" ht="15.75" thickBot="1" x14ac:dyDescent="0.3">
      <c r="A330" s="101"/>
      <c r="L330" s="956" t="s">
        <v>501</v>
      </c>
      <c r="M330" s="957"/>
      <c r="N330" s="508">
        <f>SUMIF(M318:M327,"&gt;31/12/2025",N318:N327)</f>
        <v>0</v>
      </c>
      <c r="O330" s="509">
        <f>SUMIF(M318:M327,"&gt;31/12/2025",O318:O327)</f>
        <v>0</v>
      </c>
      <c r="S330" s="510"/>
      <c r="T330" s="511"/>
      <c r="U330" s="428"/>
    </row>
    <row r="331" spans="1:21" ht="15.75" thickBot="1" x14ac:dyDescent="0.3">
      <c r="A331" s="579"/>
      <c r="B331" s="478"/>
      <c r="C331" s="480"/>
      <c r="D331" s="480"/>
      <c r="E331" s="480"/>
      <c r="F331" s="478"/>
      <c r="G331" s="480"/>
      <c r="H331" s="480"/>
      <c r="I331" s="478"/>
      <c r="J331" s="478"/>
      <c r="K331" s="480"/>
      <c r="L331" s="480"/>
      <c r="M331" s="480"/>
      <c r="N331" s="480"/>
      <c r="O331" s="480"/>
      <c r="P331" s="676"/>
      <c r="Q331" s="676"/>
      <c r="R331" s="480"/>
      <c r="S331" s="580"/>
      <c r="T331" s="480"/>
      <c r="U331" s="482"/>
    </row>
    <row r="332" spans="1:21" ht="15.75" thickBot="1" x14ac:dyDescent="0.3">
      <c r="A332" s="563"/>
      <c r="B332" s="422"/>
      <c r="C332" s="289"/>
      <c r="D332" s="289"/>
      <c r="E332" s="289"/>
      <c r="F332" s="422"/>
      <c r="G332" s="289"/>
      <c r="H332" s="289"/>
      <c r="I332" s="422"/>
      <c r="J332" s="422"/>
      <c r="K332" s="289"/>
      <c r="L332" s="289"/>
      <c r="M332" s="289"/>
      <c r="N332" s="289"/>
      <c r="O332" s="289"/>
      <c r="P332" s="669"/>
      <c r="Q332" s="669"/>
      <c r="R332" s="289"/>
      <c r="S332" s="289"/>
      <c r="T332" s="289"/>
      <c r="U332" s="425"/>
    </row>
    <row r="333" spans="1:21" ht="28.5" thickBot="1" x14ac:dyDescent="0.3">
      <c r="A333" s="123" t="s">
        <v>8</v>
      </c>
      <c r="B333" s="961" t="s">
        <v>35</v>
      </c>
      <c r="C333" s="962"/>
      <c r="E333" s="937" t="s">
        <v>213</v>
      </c>
      <c r="F333" s="938"/>
      <c r="G333" s="935">
        <f>VLOOKUP(B333,'1.Piano inv. forn'!$D$19:$H$48,3,FALSE)</f>
        <v>0</v>
      </c>
      <c r="H333" s="936"/>
      <c r="I333" s="69"/>
      <c r="J333" s="937" t="s">
        <v>214</v>
      </c>
      <c r="K333" s="938"/>
      <c r="L333" s="935">
        <f>VLOOKUP(B333,'1.Piano inv. forn'!$D$19:$H$48,4,FALSE)</f>
        <v>0</v>
      </c>
      <c r="M333" s="936"/>
      <c r="O333" s="130" t="s">
        <v>215</v>
      </c>
      <c r="P333" s="670"/>
      <c r="R333" s="131" t="s">
        <v>216</v>
      </c>
      <c r="S333" s="941"/>
      <c r="T333" s="942"/>
      <c r="U333" s="428"/>
    </row>
    <row r="334" spans="1:21" ht="15.75" thickBot="1" x14ac:dyDescent="0.3">
      <c r="A334" s="101"/>
      <c r="B334" s="86"/>
      <c r="C334" s="86"/>
      <c r="E334" s="87"/>
      <c r="F334" s="87"/>
      <c r="G334" s="88"/>
      <c r="H334" s="88"/>
      <c r="I334" s="69"/>
      <c r="J334" s="87"/>
      <c r="K334" s="87"/>
      <c r="L334" s="88"/>
      <c r="M334" s="88"/>
      <c r="O334" s="89"/>
      <c r="R334" s="85"/>
      <c r="S334" s="490"/>
      <c r="U334" s="102"/>
    </row>
    <row r="335" spans="1:21" ht="32.450000000000003" customHeight="1" thickBot="1" x14ac:dyDescent="0.3">
      <c r="A335" s="958" t="s">
        <v>13</v>
      </c>
      <c r="B335" s="959"/>
      <c r="C335" s="959"/>
      <c r="D335" s="960"/>
      <c r="E335" s="943">
        <f>VLOOKUP(B333,'1.Piano inv. forn'!$D$19:$V$48,17,FALSE)</f>
        <v>0</v>
      </c>
      <c r="F335" s="944"/>
      <c r="G335" s="944"/>
      <c r="H335" s="945"/>
      <c r="I335" s="69"/>
      <c r="J335" s="946" t="s">
        <v>59</v>
      </c>
      <c r="K335" s="947"/>
      <c r="L335" s="943">
        <f>VLOOKUP(B333,'1.Piano inv. forn'!$D$19:$V$48,19,FALSE)</f>
        <v>0</v>
      </c>
      <c r="M335" s="945"/>
      <c r="N335" s="98"/>
      <c r="O335" s="129" t="s">
        <v>15</v>
      </c>
      <c r="P335" s="671">
        <f>L335+E335</f>
        <v>0</v>
      </c>
      <c r="R335" s="131" t="s">
        <v>217</v>
      </c>
      <c r="S335" s="941"/>
      <c r="T335" s="942"/>
      <c r="U335" s="102"/>
    </row>
    <row r="336" spans="1:21" ht="15.75" thickBot="1" x14ac:dyDescent="0.3">
      <c r="A336" s="101"/>
      <c r="U336" s="428"/>
    </row>
    <row r="337" spans="1:21" ht="60" x14ac:dyDescent="0.25">
      <c r="A337" s="950" t="s">
        <v>218</v>
      </c>
      <c r="B337" s="948" t="s">
        <v>219</v>
      </c>
      <c r="C337" s="948" t="s">
        <v>220</v>
      </c>
      <c r="D337" s="124" t="s">
        <v>221</v>
      </c>
      <c r="E337" s="125" t="s">
        <v>222</v>
      </c>
      <c r="F337" s="124" t="s">
        <v>223</v>
      </c>
      <c r="G337" s="124" t="s">
        <v>224</v>
      </c>
      <c r="H337" s="126" t="s">
        <v>188</v>
      </c>
      <c r="I337" s="126" t="s">
        <v>225</v>
      </c>
      <c r="J337" s="126" t="s">
        <v>226</v>
      </c>
      <c r="K337" s="126" t="s">
        <v>227</v>
      </c>
      <c r="L337" s="126" t="s">
        <v>228</v>
      </c>
      <c r="M337" s="126" t="s">
        <v>229</v>
      </c>
      <c r="N337" s="126" t="s">
        <v>230</v>
      </c>
      <c r="O337" s="126" t="s">
        <v>231</v>
      </c>
      <c r="P337" s="126" t="s">
        <v>232</v>
      </c>
      <c r="Q337" s="126" t="s">
        <v>233</v>
      </c>
      <c r="R337" s="126" t="s">
        <v>234</v>
      </c>
      <c r="S337" s="126" t="s">
        <v>235</v>
      </c>
      <c r="T337" s="939" t="s">
        <v>236</v>
      </c>
      <c r="U337" s="564"/>
    </row>
    <row r="338" spans="1:21" ht="24.75" thickBot="1" x14ac:dyDescent="0.3">
      <c r="A338" s="951"/>
      <c r="B338" s="949"/>
      <c r="C338" s="949"/>
      <c r="D338" s="128" t="s">
        <v>237</v>
      </c>
      <c r="E338" s="128" t="s">
        <v>238</v>
      </c>
      <c r="F338" s="128" t="s">
        <v>239</v>
      </c>
      <c r="G338" s="128" t="s">
        <v>239</v>
      </c>
      <c r="H338" s="128" t="s">
        <v>31</v>
      </c>
      <c r="I338" s="128" t="s">
        <v>240</v>
      </c>
      <c r="J338" s="128" t="s">
        <v>241</v>
      </c>
      <c r="K338" s="128" t="s">
        <v>242</v>
      </c>
      <c r="L338" s="128" t="s">
        <v>243</v>
      </c>
      <c r="M338" s="128" t="s">
        <v>242</v>
      </c>
      <c r="N338" s="128" t="s">
        <v>244</v>
      </c>
      <c r="O338" s="128" t="s">
        <v>212</v>
      </c>
      <c r="P338" s="128" t="s">
        <v>245</v>
      </c>
      <c r="Q338" s="128" t="s">
        <v>246</v>
      </c>
      <c r="R338" s="128" t="s">
        <v>247</v>
      </c>
      <c r="S338" s="128" t="s">
        <v>247</v>
      </c>
      <c r="T338" s="940"/>
      <c r="U338" s="564"/>
    </row>
    <row r="339" spans="1:21" x14ac:dyDescent="0.25">
      <c r="A339" s="963" t="str">
        <f>B333</f>
        <v>m.1</v>
      </c>
      <c r="B339" s="112">
        <v>1</v>
      </c>
      <c r="C339" s="164"/>
      <c r="D339" s="91"/>
      <c r="E339" s="91"/>
      <c r="F339" s="164"/>
      <c r="G339" s="566"/>
      <c r="H339" s="92"/>
      <c r="I339" s="340"/>
      <c r="J339" s="567"/>
      <c r="K339" s="568"/>
      <c r="L339" s="340"/>
      <c r="M339" s="568"/>
      <c r="N339" s="116"/>
      <c r="O339" s="116"/>
      <c r="P339" s="673"/>
      <c r="Q339" s="673"/>
      <c r="R339" s="340"/>
      <c r="S339" s="340"/>
      <c r="T339" s="569"/>
      <c r="U339" s="428"/>
    </row>
    <row r="340" spans="1:21" x14ac:dyDescent="0.25">
      <c r="A340" s="963"/>
      <c r="B340" s="113">
        <v>2</v>
      </c>
      <c r="C340" s="90"/>
      <c r="D340" s="84"/>
      <c r="E340" s="84"/>
      <c r="F340" s="90"/>
      <c r="G340" s="570"/>
      <c r="H340" s="90"/>
      <c r="I340" s="557"/>
      <c r="J340" s="571"/>
      <c r="K340" s="572"/>
      <c r="L340" s="557"/>
      <c r="M340" s="572"/>
      <c r="N340" s="107"/>
      <c r="O340" s="107"/>
      <c r="P340" s="674"/>
      <c r="Q340" s="674" t="s">
        <v>249</v>
      </c>
      <c r="R340" s="557"/>
      <c r="S340" s="557"/>
      <c r="T340" s="573"/>
      <c r="U340" s="428"/>
    </row>
    <row r="341" spans="1:21" x14ac:dyDescent="0.25">
      <c r="A341" s="963"/>
      <c r="B341" s="113">
        <v>3</v>
      </c>
      <c r="C341" s="90"/>
      <c r="D341" s="84"/>
      <c r="E341" s="84"/>
      <c r="F341" s="90"/>
      <c r="G341" s="570"/>
      <c r="H341" s="90"/>
      <c r="I341" s="557"/>
      <c r="J341" s="571"/>
      <c r="K341" s="572"/>
      <c r="L341" s="557"/>
      <c r="M341" s="572"/>
      <c r="N341" s="107"/>
      <c r="O341" s="107"/>
      <c r="P341" s="674"/>
      <c r="Q341" s="674"/>
      <c r="R341" s="557"/>
      <c r="S341" s="557"/>
      <c r="T341" s="573"/>
      <c r="U341" s="428"/>
    </row>
    <row r="342" spans="1:21" x14ac:dyDescent="0.25">
      <c r="A342" s="963"/>
      <c r="B342" s="113">
        <v>4</v>
      </c>
      <c r="C342" s="90"/>
      <c r="D342" s="84"/>
      <c r="E342" s="84"/>
      <c r="F342" s="90"/>
      <c r="G342" s="570"/>
      <c r="H342" s="90"/>
      <c r="I342" s="557"/>
      <c r="J342" s="571"/>
      <c r="K342" s="572"/>
      <c r="L342" s="557"/>
      <c r="M342" s="572"/>
      <c r="N342" s="107"/>
      <c r="O342" s="107"/>
      <c r="P342" s="674"/>
      <c r="Q342" s="674"/>
      <c r="R342" s="557"/>
      <c r="S342" s="557"/>
      <c r="T342" s="573"/>
      <c r="U342" s="428"/>
    </row>
    <row r="343" spans="1:21" x14ac:dyDescent="0.25">
      <c r="A343" s="963"/>
      <c r="B343" s="113">
        <v>5</v>
      </c>
      <c r="C343" s="90"/>
      <c r="D343" s="84"/>
      <c r="E343" s="84"/>
      <c r="F343" s="90"/>
      <c r="G343" s="570"/>
      <c r="H343" s="90"/>
      <c r="I343" s="557"/>
      <c r="J343" s="571"/>
      <c r="K343" s="572"/>
      <c r="L343" s="557"/>
      <c r="M343" s="572"/>
      <c r="N343" s="107"/>
      <c r="O343" s="107"/>
      <c r="P343" s="674"/>
      <c r="Q343" s="674"/>
      <c r="R343" s="557"/>
      <c r="S343" s="557"/>
      <c r="T343" s="573"/>
      <c r="U343" s="428"/>
    </row>
    <row r="344" spans="1:21" x14ac:dyDescent="0.25">
      <c r="A344" s="963"/>
      <c r="B344" s="113">
        <v>6</v>
      </c>
      <c r="C344" s="90"/>
      <c r="D344" s="84"/>
      <c r="E344" s="84"/>
      <c r="F344" s="90"/>
      <c r="G344" s="570"/>
      <c r="H344" s="90"/>
      <c r="I344" s="557"/>
      <c r="J344" s="571"/>
      <c r="K344" s="572"/>
      <c r="L344" s="557"/>
      <c r="M344" s="572"/>
      <c r="N344" s="107"/>
      <c r="O344" s="107"/>
      <c r="P344" s="674"/>
      <c r="Q344" s="674"/>
      <c r="R344" s="557"/>
      <c r="S344" s="557"/>
      <c r="T344" s="573"/>
      <c r="U344" s="428"/>
    </row>
    <row r="345" spans="1:21" x14ac:dyDescent="0.25">
      <c r="A345" s="963"/>
      <c r="B345" s="113">
        <v>7</v>
      </c>
      <c r="C345" s="90"/>
      <c r="D345" s="84"/>
      <c r="E345" s="84"/>
      <c r="F345" s="90"/>
      <c r="G345" s="570"/>
      <c r="H345" s="90"/>
      <c r="I345" s="557"/>
      <c r="J345" s="571"/>
      <c r="K345" s="572"/>
      <c r="L345" s="557"/>
      <c r="M345" s="572"/>
      <c r="N345" s="107"/>
      <c r="O345" s="107"/>
      <c r="P345" s="674"/>
      <c r="Q345" s="674"/>
      <c r="R345" s="557"/>
      <c r="S345" s="557"/>
      <c r="T345" s="573"/>
      <c r="U345" s="428"/>
    </row>
    <row r="346" spans="1:21" x14ac:dyDescent="0.25">
      <c r="A346" s="963"/>
      <c r="B346" s="113">
        <v>8</v>
      </c>
      <c r="C346" s="90"/>
      <c r="D346" s="84"/>
      <c r="E346" s="84"/>
      <c r="F346" s="90"/>
      <c r="G346" s="570"/>
      <c r="H346" s="90"/>
      <c r="I346" s="557"/>
      <c r="J346" s="571"/>
      <c r="K346" s="572"/>
      <c r="L346" s="557"/>
      <c r="M346" s="572"/>
      <c r="N346" s="107"/>
      <c r="O346" s="107"/>
      <c r="P346" s="674"/>
      <c r="Q346" s="674"/>
      <c r="R346" s="557"/>
      <c r="S346" s="557"/>
      <c r="T346" s="573"/>
      <c r="U346" s="428"/>
    </row>
    <row r="347" spans="1:21" x14ac:dyDescent="0.25">
      <c r="A347" s="963"/>
      <c r="B347" s="113">
        <v>9</v>
      </c>
      <c r="C347" s="90"/>
      <c r="D347" s="84"/>
      <c r="E347" s="84"/>
      <c r="F347" s="90"/>
      <c r="G347" s="570"/>
      <c r="H347" s="90"/>
      <c r="I347" s="557"/>
      <c r="J347" s="571"/>
      <c r="K347" s="572"/>
      <c r="L347" s="557"/>
      <c r="M347" s="572"/>
      <c r="N347" s="107"/>
      <c r="O347" s="107"/>
      <c r="P347" s="674"/>
      <c r="Q347" s="674"/>
      <c r="R347" s="557"/>
      <c r="S347" s="557"/>
      <c r="T347" s="573"/>
      <c r="U347" s="428"/>
    </row>
    <row r="348" spans="1:21" ht="15.75" thickBot="1" x14ac:dyDescent="0.3">
      <c r="A348" s="964"/>
      <c r="B348" s="114">
        <v>10</v>
      </c>
      <c r="C348" s="100"/>
      <c r="D348" s="99"/>
      <c r="E348" s="99"/>
      <c r="F348" s="100"/>
      <c r="G348" s="574"/>
      <c r="H348" s="100"/>
      <c r="I348" s="575"/>
      <c r="J348" s="576"/>
      <c r="K348" s="577"/>
      <c r="L348" s="575"/>
      <c r="M348" s="577"/>
      <c r="N348" s="108"/>
      <c r="O348" s="108"/>
      <c r="P348" s="675"/>
      <c r="Q348" s="675"/>
      <c r="R348" s="575"/>
      <c r="S348" s="575"/>
      <c r="T348" s="578"/>
      <c r="U348" s="428"/>
    </row>
    <row r="349" spans="1:21" ht="25.5" thickBot="1" x14ac:dyDescent="0.3">
      <c r="A349" s="493"/>
      <c r="C349" s="494"/>
      <c r="D349" s="495"/>
      <c r="E349" s="368" t="s">
        <v>248</v>
      </c>
      <c r="F349" s="369">
        <f>COUNTA(F339:F348)</f>
        <v>0</v>
      </c>
      <c r="G349" s="370">
        <f>COUNTA(G339:G348)</f>
        <v>0</v>
      </c>
      <c r="H349" s="494"/>
      <c r="I349" s="490"/>
      <c r="J349" s="496"/>
      <c r="K349" s="497"/>
      <c r="L349" s="952" t="s">
        <v>499</v>
      </c>
      <c r="M349" s="953"/>
      <c r="N349" s="498">
        <f>SUM(N339:N348)</f>
        <v>0</v>
      </c>
      <c r="O349" s="499">
        <f>SUM(O339:O348)</f>
        <v>0</v>
      </c>
      <c r="P349" s="500"/>
      <c r="Q349" s="500"/>
      <c r="R349" s="490"/>
      <c r="S349" s="500"/>
      <c r="T349" s="500"/>
      <c r="U349" s="428"/>
    </row>
    <row r="350" spans="1:21" x14ac:dyDescent="0.25">
      <c r="A350" s="101"/>
      <c r="B350" s="85"/>
      <c r="C350" s="85"/>
      <c r="D350" s="85"/>
      <c r="H350" s="501"/>
      <c r="I350" s="501"/>
      <c r="J350" s="502"/>
      <c r="K350" s="501"/>
      <c r="L350" s="954" t="s">
        <v>500</v>
      </c>
      <c r="M350" s="955"/>
      <c r="N350" s="503">
        <f>SUMIF(M339:M348,"&lt;=31/12/2025",N339:N348)</f>
        <v>0</v>
      </c>
      <c r="O350" s="504">
        <f>SUMIF(M339:M348,"&lt;=31/12/2025",O339:O348)</f>
        <v>0</v>
      </c>
      <c r="P350" s="89"/>
      <c r="R350" s="85"/>
      <c r="S350" s="89"/>
      <c r="T350" s="505"/>
      <c r="U350" s="506"/>
    </row>
    <row r="351" spans="1:21" ht="15.75" thickBot="1" x14ac:dyDescent="0.3">
      <c r="A351" s="101"/>
      <c r="L351" s="956" t="s">
        <v>501</v>
      </c>
      <c r="M351" s="957"/>
      <c r="N351" s="508">
        <f>SUMIF(M339:M348,"&gt;31/12/2025",N339:N348)</f>
        <v>0</v>
      </c>
      <c r="O351" s="509">
        <f>SUMIF(M339:M348,"&gt;31/12/2025",O339:O348)</f>
        <v>0</v>
      </c>
      <c r="S351" s="510"/>
      <c r="T351" s="511"/>
      <c r="U351" s="428"/>
    </row>
    <row r="352" spans="1:21" ht="15.75" thickBot="1" x14ac:dyDescent="0.3">
      <c r="A352" s="579"/>
      <c r="B352" s="478"/>
      <c r="C352" s="480"/>
      <c r="D352" s="480"/>
      <c r="E352" s="480"/>
      <c r="F352" s="478"/>
      <c r="G352" s="480"/>
      <c r="H352" s="480"/>
      <c r="I352" s="478"/>
      <c r="J352" s="478"/>
      <c r="K352" s="480"/>
      <c r="L352" s="480"/>
      <c r="M352" s="480"/>
      <c r="N352" s="480"/>
      <c r="O352" s="480"/>
      <c r="P352" s="676"/>
      <c r="Q352" s="676"/>
      <c r="R352" s="480"/>
      <c r="S352" s="580"/>
      <c r="T352" s="480"/>
      <c r="U352" s="482"/>
    </row>
    <row r="353" spans="1:21" ht="15.75" thickBot="1" x14ac:dyDescent="0.3">
      <c r="A353" s="563"/>
      <c r="B353" s="422"/>
      <c r="C353" s="289"/>
      <c r="D353" s="289"/>
      <c r="E353" s="289"/>
      <c r="F353" s="422"/>
      <c r="G353" s="289"/>
      <c r="H353" s="289"/>
      <c r="I353" s="422"/>
      <c r="J353" s="422"/>
      <c r="K353" s="289"/>
      <c r="L353" s="289"/>
      <c r="M353" s="289"/>
      <c r="N353" s="289"/>
      <c r="O353" s="289"/>
      <c r="P353" s="669"/>
      <c r="Q353" s="669"/>
      <c r="R353" s="289"/>
      <c r="S353" s="289"/>
      <c r="T353" s="289"/>
      <c r="U353" s="425"/>
    </row>
    <row r="354" spans="1:21" ht="28.5" thickBot="1" x14ac:dyDescent="0.3">
      <c r="A354" s="123" t="s">
        <v>8</v>
      </c>
      <c r="B354" s="961" t="s">
        <v>35</v>
      </c>
      <c r="C354" s="962"/>
      <c r="E354" s="937" t="s">
        <v>213</v>
      </c>
      <c r="F354" s="938"/>
      <c r="G354" s="935">
        <f>VLOOKUP(B354,'1.Piano inv. forn'!$D$19:$H$48,3,FALSE)</f>
        <v>0</v>
      </c>
      <c r="H354" s="936"/>
      <c r="I354" s="69"/>
      <c r="J354" s="937" t="s">
        <v>214</v>
      </c>
      <c r="K354" s="938"/>
      <c r="L354" s="935">
        <f>VLOOKUP(B354,'1.Piano inv. forn'!$D$19:$H$48,4,FALSE)</f>
        <v>0</v>
      </c>
      <c r="M354" s="936"/>
      <c r="O354" s="130" t="s">
        <v>215</v>
      </c>
      <c r="P354" s="670"/>
      <c r="R354" s="131" t="s">
        <v>216</v>
      </c>
      <c r="S354" s="941"/>
      <c r="T354" s="942"/>
      <c r="U354" s="428"/>
    </row>
    <row r="355" spans="1:21" ht="15.75" thickBot="1" x14ac:dyDescent="0.3">
      <c r="A355" s="101"/>
      <c r="B355" s="86"/>
      <c r="C355" s="86"/>
      <c r="E355" s="87"/>
      <c r="F355" s="87"/>
      <c r="G355" s="88"/>
      <c r="H355" s="88"/>
      <c r="I355" s="69"/>
      <c r="J355" s="87"/>
      <c r="K355" s="87"/>
      <c r="L355" s="88"/>
      <c r="M355" s="88"/>
      <c r="O355" s="89"/>
      <c r="R355" s="85"/>
      <c r="S355" s="490"/>
      <c r="U355" s="102"/>
    </row>
    <row r="356" spans="1:21" ht="36.6" customHeight="1" thickBot="1" x14ac:dyDescent="0.3">
      <c r="A356" s="958" t="s">
        <v>13</v>
      </c>
      <c r="B356" s="959"/>
      <c r="C356" s="959"/>
      <c r="D356" s="960"/>
      <c r="E356" s="943">
        <f>VLOOKUP(B354,'1.Piano inv. forn'!$D$19:$V$48,17,FALSE)</f>
        <v>0</v>
      </c>
      <c r="F356" s="944"/>
      <c r="G356" s="944"/>
      <c r="H356" s="945"/>
      <c r="I356" s="69"/>
      <c r="J356" s="946" t="s">
        <v>59</v>
      </c>
      <c r="K356" s="947"/>
      <c r="L356" s="943">
        <f>VLOOKUP(B354,'1.Piano inv. forn'!$D$19:$V$48,19,FALSE)</f>
        <v>0</v>
      </c>
      <c r="M356" s="945"/>
      <c r="N356" s="98"/>
      <c r="O356" s="129" t="s">
        <v>15</v>
      </c>
      <c r="P356" s="671">
        <f>L356+E356</f>
        <v>0</v>
      </c>
      <c r="R356" s="131" t="s">
        <v>217</v>
      </c>
      <c r="S356" s="941"/>
      <c r="T356" s="942"/>
      <c r="U356" s="102"/>
    </row>
    <row r="357" spans="1:21" ht="15.75" thickBot="1" x14ac:dyDescent="0.3">
      <c r="A357" s="101"/>
      <c r="U357" s="428"/>
    </row>
    <row r="358" spans="1:21" ht="60" x14ac:dyDescent="0.25">
      <c r="A358" s="950" t="s">
        <v>218</v>
      </c>
      <c r="B358" s="948" t="s">
        <v>219</v>
      </c>
      <c r="C358" s="948" t="s">
        <v>220</v>
      </c>
      <c r="D358" s="124" t="s">
        <v>221</v>
      </c>
      <c r="E358" s="125" t="s">
        <v>222</v>
      </c>
      <c r="F358" s="124" t="s">
        <v>223</v>
      </c>
      <c r="G358" s="124" t="s">
        <v>224</v>
      </c>
      <c r="H358" s="126" t="s">
        <v>188</v>
      </c>
      <c r="I358" s="126" t="s">
        <v>225</v>
      </c>
      <c r="J358" s="126" t="s">
        <v>226</v>
      </c>
      <c r="K358" s="126" t="s">
        <v>227</v>
      </c>
      <c r="L358" s="126" t="s">
        <v>228</v>
      </c>
      <c r="M358" s="126" t="s">
        <v>229</v>
      </c>
      <c r="N358" s="126" t="s">
        <v>230</v>
      </c>
      <c r="O358" s="126" t="s">
        <v>231</v>
      </c>
      <c r="P358" s="126" t="s">
        <v>232</v>
      </c>
      <c r="Q358" s="126" t="s">
        <v>233</v>
      </c>
      <c r="R358" s="126" t="s">
        <v>234</v>
      </c>
      <c r="S358" s="126" t="s">
        <v>235</v>
      </c>
      <c r="T358" s="939" t="s">
        <v>236</v>
      </c>
      <c r="U358" s="564"/>
    </row>
    <row r="359" spans="1:21" ht="24.75" thickBot="1" x14ac:dyDescent="0.3">
      <c r="A359" s="951"/>
      <c r="B359" s="949"/>
      <c r="C359" s="949"/>
      <c r="D359" s="128" t="s">
        <v>237</v>
      </c>
      <c r="E359" s="128" t="s">
        <v>238</v>
      </c>
      <c r="F359" s="128" t="s">
        <v>239</v>
      </c>
      <c r="G359" s="128" t="s">
        <v>239</v>
      </c>
      <c r="H359" s="128" t="s">
        <v>31</v>
      </c>
      <c r="I359" s="128" t="s">
        <v>240</v>
      </c>
      <c r="J359" s="128" t="s">
        <v>241</v>
      </c>
      <c r="K359" s="128" t="s">
        <v>242</v>
      </c>
      <c r="L359" s="128" t="s">
        <v>243</v>
      </c>
      <c r="M359" s="128" t="s">
        <v>242</v>
      </c>
      <c r="N359" s="128" t="s">
        <v>244</v>
      </c>
      <c r="O359" s="128" t="s">
        <v>212</v>
      </c>
      <c r="P359" s="128" t="s">
        <v>245</v>
      </c>
      <c r="Q359" s="128" t="s">
        <v>246</v>
      </c>
      <c r="R359" s="128" t="s">
        <v>247</v>
      </c>
      <c r="S359" s="128" t="s">
        <v>247</v>
      </c>
      <c r="T359" s="940"/>
      <c r="U359" s="564"/>
    </row>
    <row r="360" spans="1:21" x14ac:dyDescent="0.25">
      <c r="A360" s="963" t="str">
        <f>B354</f>
        <v>m.1</v>
      </c>
      <c r="B360" s="112">
        <v>1</v>
      </c>
      <c r="C360" s="164"/>
      <c r="D360" s="91"/>
      <c r="E360" s="91"/>
      <c r="F360" s="164"/>
      <c r="G360" s="566"/>
      <c r="H360" s="92"/>
      <c r="I360" s="340"/>
      <c r="J360" s="567"/>
      <c r="K360" s="568"/>
      <c r="L360" s="340"/>
      <c r="M360" s="568"/>
      <c r="N360" s="116"/>
      <c r="O360" s="116"/>
      <c r="P360" s="673"/>
      <c r="Q360" s="673"/>
      <c r="R360" s="340"/>
      <c r="S360" s="340"/>
      <c r="T360" s="569"/>
      <c r="U360" s="428"/>
    </row>
    <row r="361" spans="1:21" x14ac:dyDescent="0.25">
      <c r="A361" s="963"/>
      <c r="B361" s="113">
        <v>2</v>
      </c>
      <c r="C361" s="90"/>
      <c r="D361" s="84"/>
      <c r="E361" s="84"/>
      <c r="F361" s="90"/>
      <c r="G361" s="570"/>
      <c r="H361" s="90"/>
      <c r="I361" s="557"/>
      <c r="J361" s="571"/>
      <c r="K361" s="572"/>
      <c r="L361" s="557"/>
      <c r="M361" s="572"/>
      <c r="N361" s="107"/>
      <c r="O361" s="107"/>
      <c r="P361" s="674"/>
      <c r="Q361" s="674" t="s">
        <v>249</v>
      </c>
      <c r="R361" s="557"/>
      <c r="S361" s="557"/>
      <c r="T361" s="573"/>
      <c r="U361" s="428"/>
    </row>
    <row r="362" spans="1:21" x14ac:dyDescent="0.25">
      <c r="A362" s="963"/>
      <c r="B362" s="113">
        <v>3</v>
      </c>
      <c r="C362" s="90"/>
      <c r="D362" s="84"/>
      <c r="E362" s="84"/>
      <c r="F362" s="90"/>
      <c r="G362" s="570"/>
      <c r="H362" s="90"/>
      <c r="I362" s="557"/>
      <c r="J362" s="571"/>
      <c r="K362" s="572"/>
      <c r="L362" s="557"/>
      <c r="M362" s="572"/>
      <c r="N362" s="107"/>
      <c r="O362" s="107"/>
      <c r="P362" s="674"/>
      <c r="Q362" s="674"/>
      <c r="R362" s="557"/>
      <c r="S362" s="557"/>
      <c r="T362" s="573"/>
      <c r="U362" s="428"/>
    </row>
    <row r="363" spans="1:21" x14ac:dyDescent="0.25">
      <c r="A363" s="963"/>
      <c r="B363" s="113">
        <v>4</v>
      </c>
      <c r="C363" s="90"/>
      <c r="D363" s="84"/>
      <c r="E363" s="84"/>
      <c r="F363" s="90"/>
      <c r="G363" s="570"/>
      <c r="H363" s="90"/>
      <c r="I363" s="557"/>
      <c r="J363" s="571"/>
      <c r="K363" s="572"/>
      <c r="L363" s="557"/>
      <c r="M363" s="572"/>
      <c r="N363" s="107"/>
      <c r="O363" s="107"/>
      <c r="P363" s="674"/>
      <c r="Q363" s="674"/>
      <c r="R363" s="557"/>
      <c r="S363" s="557"/>
      <c r="T363" s="573"/>
      <c r="U363" s="428"/>
    </row>
    <row r="364" spans="1:21" x14ac:dyDescent="0.25">
      <c r="A364" s="963"/>
      <c r="B364" s="113">
        <v>5</v>
      </c>
      <c r="C364" s="90"/>
      <c r="D364" s="84"/>
      <c r="E364" s="84"/>
      <c r="F364" s="90"/>
      <c r="G364" s="570"/>
      <c r="H364" s="90"/>
      <c r="I364" s="557"/>
      <c r="J364" s="571"/>
      <c r="K364" s="572"/>
      <c r="L364" s="557"/>
      <c r="M364" s="572"/>
      <c r="N364" s="107"/>
      <c r="O364" s="107"/>
      <c r="P364" s="674"/>
      <c r="Q364" s="674"/>
      <c r="R364" s="557"/>
      <c r="S364" s="557"/>
      <c r="T364" s="573"/>
      <c r="U364" s="428"/>
    </row>
    <row r="365" spans="1:21" x14ac:dyDescent="0.25">
      <c r="A365" s="963"/>
      <c r="B365" s="113">
        <v>6</v>
      </c>
      <c r="C365" s="90"/>
      <c r="D365" s="84"/>
      <c r="E365" s="84"/>
      <c r="F365" s="90"/>
      <c r="G365" s="570"/>
      <c r="H365" s="90"/>
      <c r="I365" s="557"/>
      <c r="J365" s="571"/>
      <c r="K365" s="572"/>
      <c r="L365" s="557"/>
      <c r="M365" s="572"/>
      <c r="N365" s="107"/>
      <c r="O365" s="107"/>
      <c r="P365" s="674"/>
      <c r="Q365" s="674"/>
      <c r="R365" s="557"/>
      <c r="S365" s="557"/>
      <c r="T365" s="573"/>
      <c r="U365" s="428"/>
    </row>
    <row r="366" spans="1:21" x14ac:dyDescent="0.25">
      <c r="A366" s="963"/>
      <c r="B366" s="113">
        <v>7</v>
      </c>
      <c r="C366" s="90"/>
      <c r="D366" s="84"/>
      <c r="E366" s="84"/>
      <c r="F366" s="90"/>
      <c r="G366" s="570"/>
      <c r="H366" s="90"/>
      <c r="I366" s="557"/>
      <c r="J366" s="571"/>
      <c r="K366" s="572"/>
      <c r="L366" s="557"/>
      <c r="M366" s="572"/>
      <c r="N366" s="107"/>
      <c r="O366" s="107"/>
      <c r="P366" s="674"/>
      <c r="Q366" s="674"/>
      <c r="R366" s="557"/>
      <c r="S366" s="557"/>
      <c r="T366" s="573"/>
      <c r="U366" s="428"/>
    </row>
    <row r="367" spans="1:21" x14ac:dyDescent="0.25">
      <c r="A367" s="963"/>
      <c r="B367" s="113">
        <v>8</v>
      </c>
      <c r="C367" s="90"/>
      <c r="D367" s="84"/>
      <c r="E367" s="84"/>
      <c r="F367" s="90"/>
      <c r="G367" s="570"/>
      <c r="H367" s="90"/>
      <c r="I367" s="557"/>
      <c r="J367" s="571"/>
      <c r="K367" s="572"/>
      <c r="L367" s="557"/>
      <c r="M367" s="572"/>
      <c r="N367" s="107"/>
      <c r="O367" s="107"/>
      <c r="P367" s="674"/>
      <c r="Q367" s="674"/>
      <c r="R367" s="557"/>
      <c r="S367" s="557"/>
      <c r="T367" s="573"/>
      <c r="U367" s="428"/>
    </row>
    <row r="368" spans="1:21" x14ac:dyDescent="0.25">
      <c r="A368" s="963"/>
      <c r="B368" s="113">
        <v>9</v>
      </c>
      <c r="C368" s="90"/>
      <c r="D368" s="84"/>
      <c r="E368" s="84"/>
      <c r="F368" s="90"/>
      <c r="G368" s="570"/>
      <c r="H368" s="90"/>
      <c r="I368" s="557"/>
      <c r="J368" s="571"/>
      <c r="K368" s="572"/>
      <c r="L368" s="557"/>
      <c r="M368" s="572"/>
      <c r="N368" s="107"/>
      <c r="O368" s="107"/>
      <c r="P368" s="674"/>
      <c r="Q368" s="674"/>
      <c r="R368" s="557"/>
      <c r="S368" s="557"/>
      <c r="T368" s="573"/>
      <c r="U368" s="428"/>
    </row>
    <row r="369" spans="1:21" ht="15.75" thickBot="1" x14ac:dyDescent="0.3">
      <c r="A369" s="964"/>
      <c r="B369" s="114">
        <v>10</v>
      </c>
      <c r="C369" s="100"/>
      <c r="D369" s="99"/>
      <c r="E369" s="99"/>
      <c r="F369" s="100"/>
      <c r="G369" s="574"/>
      <c r="H369" s="100"/>
      <c r="I369" s="575"/>
      <c r="J369" s="576"/>
      <c r="K369" s="577"/>
      <c r="L369" s="575"/>
      <c r="M369" s="577"/>
      <c r="N369" s="108"/>
      <c r="O369" s="108"/>
      <c r="P369" s="675"/>
      <c r="Q369" s="675"/>
      <c r="R369" s="575"/>
      <c r="S369" s="575"/>
      <c r="T369" s="578"/>
      <c r="U369" s="428"/>
    </row>
    <row r="370" spans="1:21" ht="25.5" thickBot="1" x14ac:dyDescent="0.3">
      <c r="A370" s="493"/>
      <c r="C370" s="494"/>
      <c r="D370" s="495"/>
      <c r="E370" s="368" t="s">
        <v>248</v>
      </c>
      <c r="F370" s="369">
        <f>COUNTA(F360:F369)</f>
        <v>0</v>
      </c>
      <c r="G370" s="370">
        <f>COUNTA(G360:G369)</f>
        <v>0</v>
      </c>
      <c r="H370" s="494"/>
      <c r="I370" s="490"/>
      <c r="J370" s="496"/>
      <c r="K370" s="497"/>
      <c r="L370" s="952" t="s">
        <v>499</v>
      </c>
      <c r="M370" s="953"/>
      <c r="N370" s="498">
        <f>SUM(N360:N369)</f>
        <v>0</v>
      </c>
      <c r="O370" s="499">
        <f>SUM(O360:O369)</f>
        <v>0</v>
      </c>
      <c r="P370" s="500"/>
      <c r="Q370" s="500"/>
      <c r="R370" s="490"/>
      <c r="S370" s="500"/>
      <c r="T370" s="500"/>
      <c r="U370" s="428"/>
    </row>
    <row r="371" spans="1:21" x14ac:dyDescent="0.25">
      <c r="A371" s="101"/>
      <c r="B371" s="85"/>
      <c r="C371" s="85"/>
      <c r="D371" s="85"/>
      <c r="H371" s="501"/>
      <c r="I371" s="501"/>
      <c r="J371" s="502"/>
      <c r="K371" s="501"/>
      <c r="L371" s="954" t="s">
        <v>500</v>
      </c>
      <c r="M371" s="955"/>
      <c r="N371" s="503">
        <f>SUMIF(M360:M369,"&lt;=31/12/2025",N360:N369)</f>
        <v>0</v>
      </c>
      <c r="O371" s="504">
        <f>SUMIF(M360:M369,"&lt;=31/12/2025",O360:O369)</f>
        <v>0</v>
      </c>
      <c r="P371" s="89"/>
      <c r="R371" s="85"/>
      <c r="S371" s="89"/>
      <c r="T371" s="505"/>
      <c r="U371" s="506"/>
    </row>
    <row r="372" spans="1:21" ht="15.75" thickBot="1" x14ac:dyDescent="0.3">
      <c r="A372" s="101"/>
      <c r="L372" s="956" t="s">
        <v>501</v>
      </c>
      <c r="M372" s="957"/>
      <c r="N372" s="508">
        <f>SUMIF(M360:M369,"&gt;31/12/2025",N360:N369)</f>
        <v>0</v>
      </c>
      <c r="O372" s="509">
        <f>SUMIF(M360:M369,"&gt;31/12/2025",O360:O369)</f>
        <v>0</v>
      </c>
      <c r="S372" s="510"/>
      <c r="T372" s="511"/>
      <c r="U372" s="428"/>
    </row>
    <row r="373" spans="1:21" ht="15.75" thickBot="1" x14ac:dyDescent="0.3">
      <c r="A373" s="579"/>
      <c r="B373" s="478"/>
      <c r="C373" s="480"/>
      <c r="D373" s="480"/>
      <c r="E373" s="480"/>
      <c r="F373" s="478"/>
      <c r="G373" s="480"/>
      <c r="H373" s="480"/>
      <c r="I373" s="478"/>
      <c r="J373" s="478"/>
      <c r="K373" s="480"/>
      <c r="L373" s="480"/>
      <c r="M373" s="480"/>
      <c r="N373" s="480"/>
      <c r="O373" s="480"/>
      <c r="P373" s="676"/>
      <c r="Q373" s="676"/>
      <c r="R373" s="480"/>
      <c r="S373" s="580"/>
      <c r="T373" s="480"/>
      <c r="U373" s="482"/>
    </row>
    <row r="374" spans="1:21" ht="15.75" thickBot="1" x14ac:dyDescent="0.3">
      <c r="A374" s="563"/>
      <c r="B374" s="422"/>
      <c r="C374" s="289"/>
      <c r="D374" s="289"/>
      <c r="E374" s="289"/>
      <c r="F374" s="422"/>
      <c r="G374" s="289"/>
      <c r="H374" s="289"/>
      <c r="I374" s="422"/>
      <c r="J374" s="422"/>
      <c r="K374" s="289"/>
      <c r="L374" s="289"/>
      <c r="M374" s="289"/>
      <c r="N374" s="289"/>
      <c r="O374" s="289"/>
      <c r="P374" s="669"/>
      <c r="Q374" s="669"/>
      <c r="R374" s="289"/>
      <c r="S374" s="289"/>
      <c r="T374" s="289"/>
      <c r="U374" s="425"/>
    </row>
    <row r="375" spans="1:21" ht="28.5" thickBot="1" x14ac:dyDescent="0.3">
      <c r="A375" s="123" t="s">
        <v>8</v>
      </c>
      <c r="B375" s="961" t="s">
        <v>35</v>
      </c>
      <c r="C375" s="962"/>
      <c r="E375" s="937" t="s">
        <v>213</v>
      </c>
      <c r="F375" s="938"/>
      <c r="G375" s="935">
        <f>VLOOKUP(B375,'1.Piano inv. forn'!$D$19:$H$48,3,FALSE)</f>
        <v>0</v>
      </c>
      <c r="H375" s="936"/>
      <c r="I375" s="69"/>
      <c r="J375" s="937" t="s">
        <v>214</v>
      </c>
      <c r="K375" s="938"/>
      <c r="L375" s="935">
        <f>VLOOKUP(B375,'1.Piano inv. forn'!$D$19:$H$48,4,FALSE)</f>
        <v>0</v>
      </c>
      <c r="M375" s="936"/>
      <c r="O375" s="130" t="s">
        <v>215</v>
      </c>
      <c r="P375" s="670"/>
      <c r="R375" s="131" t="s">
        <v>216</v>
      </c>
      <c r="S375" s="941"/>
      <c r="T375" s="942"/>
      <c r="U375" s="428"/>
    </row>
    <row r="376" spans="1:21" ht="15.75" thickBot="1" x14ac:dyDescent="0.3">
      <c r="A376" s="101"/>
      <c r="B376" s="86"/>
      <c r="C376" s="86"/>
      <c r="E376" s="87"/>
      <c r="F376" s="87"/>
      <c r="G376" s="88"/>
      <c r="H376" s="88"/>
      <c r="I376" s="69"/>
      <c r="J376" s="87"/>
      <c r="K376" s="87"/>
      <c r="L376" s="88"/>
      <c r="M376" s="88"/>
      <c r="O376" s="89"/>
      <c r="R376" s="85"/>
      <c r="S376" s="490"/>
      <c r="U376" s="102"/>
    </row>
    <row r="377" spans="1:21" ht="31.5" customHeight="1" thickBot="1" x14ac:dyDescent="0.3">
      <c r="A377" s="958" t="s">
        <v>13</v>
      </c>
      <c r="B377" s="959"/>
      <c r="C377" s="959"/>
      <c r="D377" s="960"/>
      <c r="E377" s="943">
        <f>VLOOKUP(B375,'1.Piano inv. forn'!$D$19:$V$48,17,FALSE)</f>
        <v>0</v>
      </c>
      <c r="F377" s="944"/>
      <c r="G377" s="944"/>
      <c r="H377" s="945"/>
      <c r="I377" s="69"/>
      <c r="J377" s="946" t="s">
        <v>59</v>
      </c>
      <c r="K377" s="947"/>
      <c r="L377" s="943">
        <f>VLOOKUP(B375,'1.Piano inv. forn'!$D$19:$V$48,19,FALSE)</f>
        <v>0</v>
      </c>
      <c r="M377" s="945"/>
      <c r="N377" s="98"/>
      <c r="O377" s="129" t="s">
        <v>15</v>
      </c>
      <c r="P377" s="671">
        <f>L377+E377</f>
        <v>0</v>
      </c>
      <c r="R377" s="131" t="s">
        <v>217</v>
      </c>
      <c r="S377" s="941"/>
      <c r="T377" s="942"/>
      <c r="U377" s="102"/>
    </row>
    <row r="378" spans="1:21" ht="15.75" thickBot="1" x14ac:dyDescent="0.3">
      <c r="A378" s="101"/>
      <c r="U378" s="428"/>
    </row>
    <row r="379" spans="1:21" ht="60" x14ac:dyDescent="0.25">
      <c r="A379" s="950" t="s">
        <v>218</v>
      </c>
      <c r="B379" s="948" t="s">
        <v>219</v>
      </c>
      <c r="C379" s="948" t="s">
        <v>220</v>
      </c>
      <c r="D379" s="124" t="s">
        <v>221</v>
      </c>
      <c r="E379" s="125" t="s">
        <v>222</v>
      </c>
      <c r="F379" s="124" t="s">
        <v>223</v>
      </c>
      <c r="G379" s="124" t="s">
        <v>224</v>
      </c>
      <c r="H379" s="126" t="s">
        <v>188</v>
      </c>
      <c r="I379" s="126" t="s">
        <v>225</v>
      </c>
      <c r="J379" s="126" t="s">
        <v>226</v>
      </c>
      <c r="K379" s="126" t="s">
        <v>227</v>
      </c>
      <c r="L379" s="126" t="s">
        <v>228</v>
      </c>
      <c r="M379" s="126" t="s">
        <v>229</v>
      </c>
      <c r="N379" s="126" t="s">
        <v>230</v>
      </c>
      <c r="O379" s="126" t="s">
        <v>231</v>
      </c>
      <c r="P379" s="126" t="s">
        <v>232</v>
      </c>
      <c r="Q379" s="126" t="s">
        <v>233</v>
      </c>
      <c r="R379" s="126" t="s">
        <v>234</v>
      </c>
      <c r="S379" s="126" t="s">
        <v>235</v>
      </c>
      <c r="T379" s="939" t="s">
        <v>236</v>
      </c>
      <c r="U379" s="564"/>
    </row>
    <row r="380" spans="1:21" ht="24.75" thickBot="1" x14ac:dyDescent="0.3">
      <c r="A380" s="951"/>
      <c r="B380" s="949"/>
      <c r="C380" s="949"/>
      <c r="D380" s="128" t="s">
        <v>237</v>
      </c>
      <c r="E380" s="128" t="s">
        <v>238</v>
      </c>
      <c r="F380" s="128" t="s">
        <v>239</v>
      </c>
      <c r="G380" s="128" t="s">
        <v>239</v>
      </c>
      <c r="H380" s="128" t="s">
        <v>31</v>
      </c>
      <c r="I380" s="128" t="s">
        <v>240</v>
      </c>
      <c r="J380" s="128" t="s">
        <v>241</v>
      </c>
      <c r="K380" s="128" t="s">
        <v>242</v>
      </c>
      <c r="L380" s="128" t="s">
        <v>243</v>
      </c>
      <c r="M380" s="128" t="s">
        <v>242</v>
      </c>
      <c r="N380" s="128" t="s">
        <v>244</v>
      </c>
      <c r="O380" s="128" t="s">
        <v>212</v>
      </c>
      <c r="P380" s="128" t="s">
        <v>245</v>
      </c>
      <c r="Q380" s="128" t="s">
        <v>246</v>
      </c>
      <c r="R380" s="128" t="s">
        <v>247</v>
      </c>
      <c r="S380" s="128" t="s">
        <v>247</v>
      </c>
      <c r="T380" s="940"/>
      <c r="U380" s="564"/>
    </row>
    <row r="381" spans="1:21" x14ac:dyDescent="0.25">
      <c r="A381" s="963" t="str">
        <f>B375</f>
        <v>m.1</v>
      </c>
      <c r="B381" s="112">
        <v>1</v>
      </c>
      <c r="C381" s="164"/>
      <c r="D381" s="91"/>
      <c r="E381" s="91"/>
      <c r="F381" s="164"/>
      <c r="G381" s="566"/>
      <c r="H381" s="92"/>
      <c r="I381" s="340"/>
      <c r="J381" s="567"/>
      <c r="K381" s="568"/>
      <c r="L381" s="340"/>
      <c r="M381" s="568"/>
      <c r="N381" s="116"/>
      <c r="O381" s="116"/>
      <c r="P381" s="673"/>
      <c r="Q381" s="673"/>
      <c r="R381" s="340"/>
      <c r="S381" s="340"/>
      <c r="T381" s="569"/>
      <c r="U381" s="428"/>
    </row>
    <row r="382" spans="1:21" x14ac:dyDescent="0.25">
      <c r="A382" s="963"/>
      <c r="B382" s="113">
        <v>2</v>
      </c>
      <c r="C382" s="90"/>
      <c r="D382" s="84"/>
      <c r="E382" s="84"/>
      <c r="F382" s="90"/>
      <c r="G382" s="570"/>
      <c r="H382" s="90"/>
      <c r="I382" s="557"/>
      <c r="J382" s="571"/>
      <c r="K382" s="572"/>
      <c r="L382" s="557"/>
      <c r="M382" s="572"/>
      <c r="N382" s="107"/>
      <c r="O382" s="107"/>
      <c r="P382" s="674"/>
      <c r="Q382" s="674" t="s">
        <v>249</v>
      </c>
      <c r="R382" s="557"/>
      <c r="S382" s="557"/>
      <c r="T382" s="573"/>
      <c r="U382" s="428"/>
    </row>
    <row r="383" spans="1:21" x14ac:dyDescent="0.25">
      <c r="A383" s="963"/>
      <c r="B383" s="113">
        <v>3</v>
      </c>
      <c r="C383" s="90"/>
      <c r="D383" s="84"/>
      <c r="E383" s="84"/>
      <c r="F383" s="90"/>
      <c r="G383" s="570"/>
      <c r="H383" s="90"/>
      <c r="I383" s="557"/>
      <c r="J383" s="571"/>
      <c r="K383" s="572"/>
      <c r="L383" s="557"/>
      <c r="M383" s="572"/>
      <c r="N383" s="107"/>
      <c r="O383" s="107"/>
      <c r="P383" s="674"/>
      <c r="Q383" s="674"/>
      <c r="R383" s="557"/>
      <c r="S383" s="557"/>
      <c r="T383" s="573"/>
      <c r="U383" s="428"/>
    </row>
    <row r="384" spans="1:21" x14ac:dyDescent="0.25">
      <c r="A384" s="963"/>
      <c r="B384" s="113">
        <v>4</v>
      </c>
      <c r="C384" s="90"/>
      <c r="D384" s="84"/>
      <c r="E384" s="84"/>
      <c r="F384" s="90"/>
      <c r="G384" s="570"/>
      <c r="H384" s="90"/>
      <c r="I384" s="557"/>
      <c r="J384" s="571"/>
      <c r="K384" s="572"/>
      <c r="L384" s="557"/>
      <c r="M384" s="572"/>
      <c r="N384" s="107"/>
      <c r="O384" s="107"/>
      <c r="P384" s="674"/>
      <c r="Q384" s="674"/>
      <c r="R384" s="557"/>
      <c r="S384" s="557"/>
      <c r="T384" s="573"/>
      <c r="U384" s="428"/>
    </row>
    <row r="385" spans="1:21" x14ac:dyDescent="0.25">
      <c r="A385" s="963"/>
      <c r="B385" s="113">
        <v>5</v>
      </c>
      <c r="C385" s="90"/>
      <c r="D385" s="84"/>
      <c r="E385" s="84"/>
      <c r="F385" s="90"/>
      <c r="G385" s="570"/>
      <c r="H385" s="90"/>
      <c r="I385" s="557"/>
      <c r="J385" s="571"/>
      <c r="K385" s="572"/>
      <c r="L385" s="557"/>
      <c r="M385" s="572"/>
      <c r="N385" s="107"/>
      <c r="O385" s="107"/>
      <c r="P385" s="674"/>
      <c r="Q385" s="674"/>
      <c r="R385" s="557"/>
      <c r="S385" s="557"/>
      <c r="T385" s="573"/>
      <c r="U385" s="428"/>
    </row>
    <row r="386" spans="1:21" x14ac:dyDescent="0.25">
      <c r="A386" s="963"/>
      <c r="B386" s="113">
        <v>6</v>
      </c>
      <c r="C386" s="90"/>
      <c r="D386" s="84"/>
      <c r="E386" s="84"/>
      <c r="F386" s="90"/>
      <c r="G386" s="570"/>
      <c r="H386" s="90"/>
      <c r="I386" s="557"/>
      <c r="J386" s="571"/>
      <c r="K386" s="572"/>
      <c r="L386" s="557"/>
      <c r="M386" s="572"/>
      <c r="N386" s="107"/>
      <c r="O386" s="107"/>
      <c r="P386" s="674"/>
      <c r="Q386" s="674"/>
      <c r="R386" s="557"/>
      <c r="S386" s="557"/>
      <c r="T386" s="573"/>
      <c r="U386" s="428"/>
    </row>
    <row r="387" spans="1:21" x14ac:dyDescent="0.25">
      <c r="A387" s="963"/>
      <c r="B387" s="113">
        <v>7</v>
      </c>
      <c r="C387" s="90"/>
      <c r="D387" s="84"/>
      <c r="E387" s="84"/>
      <c r="F387" s="90"/>
      <c r="G387" s="570"/>
      <c r="H387" s="90"/>
      <c r="I387" s="557"/>
      <c r="J387" s="571"/>
      <c r="K387" s="572"/>
      <c r="L387" s="557"/>
      <c r="M387" s="572"/>
      <c r="N387" s="107"/>
      <c r="O387" s="107"/>
      <c r="P387" s="674"/>
      <c r="Q387" s="674"/>
      <c r="R387" s="557"/>
      <c r="S387" s="557"/>
      <c r="T387" s="573"/>
      <c r="U387" s="428"/>
    </row>
    <row r="388" spans="1:21" x14ac:dyDescent="0.25">
      <c r="A388" s="963"/>
      <c r="B388" s="113">
        <v>8</v>
      </c>
      <c r="C388" s="90"/>
      <c r="D388" s="84"/>
      <c r="E388" s="84"/>
      <c r="F388" s="90"/>
      <c r="G388" s="570"/>
      <c r="H388" s="90"/>
      <c r="I388" s="557"/>
      <c r="J388" s="571"/>
      <c r="K388" s="572"/>
      <c r="L388" s="557"/>
      <c r="M388" s="572"/>
      <c r="N388" s="107"/>
      <c r="O388" s="107"/>
      <c r="P388" s="674"/>
      <c r="Q388" s="674"/>
      <c r="R388" s="557"/>
      <c r="S388" s="557"/>
      <c r="T388" s="573"/>
      <c r="U388" s="428"/>
    </row>
    <row r="389" spans="1:21" x14ac:dyDescent="0.25">
      <c r="A389" s="963"/>
      <c r="B389" s="113">
        <v>9</v>
      </c>
      <c r="C389" s="90"/>
      <c r="D389" s="84"/>
      <c r="E389" s="84"/>
      <c r="F389" s="90"/>
      <c r="G389" s="570"/>
      <c r="H389" s="90"/>
      <c r="I389" s="557"/>
      <c r="J389" s="571"/>
      <c r="K389" s="572"/>
      <c r="L389" s="557"/>
      <c r="M389" s="572"/>
      <c r="N389" s="107"/>
      <c r="O389" s="107"/>
      <c r="P389" s="674"/>
      <c r="Q389" s="674"/>
      <c r="R389" s="557"/>
      <c r="S389" s="557"/>
      <c r="T389" s="573"/>
      <c r="U389" s="428"/>
    </row>
    <row r="390" spans="1:21" ht="15.75" thickBot="1" x14ac:dyDescent="0.3">
      <c r="A390" s="964"/>
      <c r="B390" s="114">
        <v>10</v>
      </c>
      <c r="C390" s="100"/>
      <c r="D390" s="99"/>
      <c r="E390" s="99"/>
      <c r="F390" s="100"/>
      <c r="G390" s="574"/>
      <c r="H390" s="100"/>
      <c r="I390" s="575"/>
      <c r="J390" s="576"/>
      <c r="K390" s="577"/>
      <c r="L390" s="575"/>
      <c r="M390" s="577"/>
      <c r="N390" s="108"/>
      <c r="O390" s="108"/>
      <c r="P390" s="675"/>
      <c r="Q390" s="675"/>
      <c r="R390" s="575"/>
      <c r="S390" s="575"/>
      <c r="T390" s="578"/>
      <c r="U390" s="428"/>
    </row>
    <row r="391" spans="1:21" ht="25.5" thickBot="1" x14ac:dyDescent="0.3">
      <c r="A391" s="493"/>
      <c r="C391" s="494"/>
      <c r="D391" s="495"/>
      <c r="E391" s="368" t="s">
        <v>248</v>
      </c>
      <c r="F391" s="369">
        <f>COUNTA(F381:F390)</f>
        <v>0</v>
      </c>
      <c r="G391" s="370">
        <f>COUNTA(G381:G390)</f>
        <v>0</v>
      </c>
      <c r="H391" s="494"/>
      <c r="I391" s="490"/>
      <c r="J391" s="496"/>
      <c r="K391" s="497"/>
      <c r="L391" s="952" t="s">
        <v>499</v>
      </c>
      <c r="M391" s="953"/>
      <c r="N391" s="498">
        <f>SUM(N381:N390)</f>
        <v>0</v>
      </c>
      <c r="O391" s="499">
        <f>SUM(O381:O390)</f>
        <v>0</v>
      </c>
      <c r="P391" s="500"/>
      <c r="Q391" s="500"/>
      <c r="R391" s="490"/>
      <c r="S391" s="500"/>
      <c r="T391" s="500"/>
      <c r="U391" s="428"/>
    </row>
    <row r="392" spans="1:21" x14ac:dyDescent="0.25">
      <c r="A392" s="101"/>
      <c r="B392" s="85"/>
      <c r="C392" s="85"/>
      <c r="D392" s="85"/>
      <c r="H392" s="501"/>
      <c r="I392" s="501"/>
      <c r="J392" s="502"/>
      <c r="K392" s="501"/>
      <c r="L392" s="954" t="s">
        <v>500</v>
      </c>
      <c r="M392" s="955"/>
      <c r="N392" s="503">
        <f>SUMIF(M381:M390,"&lt;=31/12/2025",N381:N390)</f>
        <v>0</v>
      </c>
      <c r="O392" s="504">
        <f>SUMIF(M381:M390,"&lt;=31/12/2025",O381:O390)</f>
        <v>0</v>
      </c>
      <c r="P392" s="89"/>
      <c r="R392" s="85"/>
      <c r="S392" s="89"/>
      <c r="T392" s="505"/>
      <c r="U392" s="506"/>
    </row>
    <row r="393" spans="1:21" ht="15.75" thickBot="1" x14ac:dyDescent="0.3">
      <c r="A393" s="101"/>
      <c r="L393" s="956" t="s">
        <v>501</v>
      </c>
      <c r="M393" s="957"/>
      <c r="N393" s="508">
        <f>SUMIF(M381:M390,"&gt;31/12/2025",N381:N390)</f>
        <v>0</v>
      </c>
      <c r="O393" s="509">
        <f>SUMIF(M381:M390,"&gt;31/12/2025",O381:O390)</f>
        <v>0</v>
      </c>
      <c r="S393" s="510"/>
      <c r="T393" s="511"/>
      <c r="U393" s="428"/>
    </row>
    <row r="394" spans="1:21" ht="15.75" thickBot="1" x14ac:dyDescent="0.3">
      <c r="A394" s="579"/>
      <c r="B394" s="478"/>
      <c r="C394" s="480"/>
      <c r="D394" s="480"/>
      <c r="E394" s="480"/>
      <c r="F394" s="478"/>
      <c r="G394" s="480"/>
      <c r="H394" s="480"/>
      <c r="I394" s="478"/>
      <c r="J394" s="478"/>
      <c r="K394" s="480"/>
      <c r="L394" s="480"/>
      <c r="M394" s="480"/>
      <c r="N394" s="480"/>
      <c r="O394" s="480"/>
      <c r="P394" s="676"/>
      <c r="Q394" s="676"/>
      <c r="R394" s="480"/>
      <c r="S394" s="580"/>
      <c r="T394" s="480"/>
      <c r="U394" s="482"/>
    </row>
    <row r="395" spans="1:21" ht="15.75" thickBot="1" x14ac:dyDescent="0.3">
      <c r="A395" s="563"/>
      <c r="B395" s="422"/>
      <c r="C395" s="289"/>
      <c r="D395" s="289"/>
      <c r="E395" s="289"/>
      <c r="F395" s="422"/>
      <c r="G395" s="289"/>
      <c r="H395" s="289"/>
      <c r="I395" s="422"/>
      <c r="J395" s="422"/>
      <c r="K395" s="289"/>
      <c r="L395" s="289"/>
      <c r="M395" s="289"/>
      <c r="N395" s="289"/>
      <c r="O395" s="289"/>
      <c r="P395" s="669"/>
      <c r="Q395" s="669"/>
      <c r="R395" s="289"/>
      <c r="S395" s="289"/>
      <c r="T395" s="289"/>
      <c r="U395" s="425"/>
    </row>
    <row r="396" spans="1:21" ht="28.5" thickBot="1" x14ac:dyDescent="0.3">
      <c r="A396" s="123" t="s">
        <v>8</v>
      </c>
      <c r="B396" s="961" t="s">
        <v>35</v>
      </c>
      <c r="C396" s="962"/>
      <c r="E396" s="937" t="s">
        <v>213</v>
      </c>
      <c r="F396" s="938"/>
      <c r="G396" s="935">
        <f>VLOOKUP(B396,'1.Piano inv. forn'!$D$19:$H$48,3,FALSE)</f>
        <v>0</v>
      </c>
      <c r="H396" s="936"/>
      <c r="I396" s="69"/>
      <c r="J396" s="937" t="s">
        <v>214</v>
      </c>
      <c r="K396" s="938"/>
      <c r="L396" s="935">
        <f>VLOOKUP(B396,'1.Piano inv. forn'!$D$19:$H$48,4,FALSE)</f>
        <v>0</v>
      </c>
      <c r="M396" s="936"/>
      <c r="O396" s="130" t="s">
        <v>215</v>
      </c>
      <c r="P396" s="670"/>
      <c r="R396" s="131" t="s">
        <v>216</v>
      </c>
      <c r="S396" s="941"/>
      <c r="T396" s="942"/>
      <c r="U396" s="428"/>
    </row>
    <row r="397" spans="1:21" ht="15.75" thickBot="1" x14ac:dyDescent="0.3">
      <c r="A397" s="101"/>
      <c r="B397" s="86"/>
      <c r="C397" s="86"/>
      <c r="E397" s="87"/>
      <c r="F397" s="87"/>
      <c r="G397" s="88"/>
      <c r="H397" s="88"/>
      <c r="I397" s="69"/>
      <c r="J397" s="87"/>
      <c r="K397" s="87"/>
      <c r="L397" s="88"/>
      <c r="M397" s="88"/>
      <c r="O397" s="89"/>
      <c r="R397" s="85"/>
      <c r="S397" s="490"/>
      <c r="U397" s="102"/>
    </row>
    <row r="398" spans="1:21" ht="30" customHeight="1" thickBot="1" x14ac:dyDescent="0.3">
      <c r="A398" s="958" t="s">
        <v>13</v>
      </c>
      <c r="B398" s="959"/>
      <c r="C398" s="959"/>
      <c r="D398" s="960"/>
      <c r="E398" s="943">
        <f>VLOOKUP(B396,'1.Piano inv. forn'!$D$19:$V$48,17,FALSE)</f>
        <v>0</v>
      </c>
      <c r="F398" s="944"/>
      <c r="G398" s="944"/>
      <c r="H398" s="945"/>
      <c r="I398" s="69"/>
      <c r="J398" s="946" t="s">
        <v>59</v>
      </c>
      <c r="K398" s="947"/>
      <c r="L398" s="943">
        <f>VLOOKUP(B396,'1.Piano inv. forn'!$D$19:$V$48,19,FALSE)</f>
        <v>0</v>
      </c>
      <c r="M398" s="945"/>
      <c r="N398" s="98"/>
      <c r="O398" s="129" t="s">
        <v>15</v>
      </c>
      <c r="P398" s="671">
        <f>L398+E398</f>
        <v>0</v>
      </c>
      <c r="R398" s="131" t="s">
        <v>217</v>
      </c>
      <c r="S398" s="941"/>
      <c r="T398" s="942"/>
      <c r="U398" s="102"/>
    </row>
    <row r="399" spans="1:21" ht="15.75" thickBot="1" x14ac:dyDescent="0.3">
      <c r="A399" s="101"/>
      <c r="U399" s="428"/>
    </row>
    <row r="400" spans="1:21" ht="60" x14ac:dyDescent="0.25">
      <c r="A400" s="950" t="s">
        <v>218</v>
      </c>
      <c r="B400" s="948" t="s">
        <v>219</v>
      </c>
      <c r="C400" s="948" t="s">
        <v>220</v>
      </c>
      <c r="D400" s="124" t="s">
        <v>221</v>
      </c>
      <c r="E400" s="125" t="s">
        <v>222</v>
      </c>
      <c r="F400" s="124" t="s">
        <v>223</v>
      </c>
      <c r="G400" s="124" t="s">
        <v>224</v>
      </c>
      <c r="H400" s="126" t="s">
        <v>188</v>
      </c>
      <c r="I400" s="126" t="s">
        <v>225</v>
      </c>
      <c r="J400" s="126" t="s">
        <v>226</v>
      </c>
      <c r="K400" s="126" t="s">
        <v>227</v>
      </c>
      <c r="L400" s="126" t="s">
        <v>228</v>
      </c>
      <c r="M400" s="126" t="s">
        <v>229</v>
      </c>
      <c r="N400" s="126" t="s">
        <v>230</v>
      </c>
      <c r="O400" s="126" t="s">
        <v>231</v>
      </c>
      <c r="P400" s="126" t="s">
        <v>232</v>
      </c>
      <c r="Q400" s="126" t="s">
        <v>233</v>
      </c>
      <c r="R400" s="126" t="s">
        <v>234</v>
      </c>
      <c r="S400" s="126" t="s">
        <v>235</v>
      </c>
      <c r="T400" s="939" t="s">
        <v>236</v>
      </c>
      <c r="U400" s="564"/>
    </row>
    <row r="401" spans="1:21" ht="24.75" thickBot="1" x14ac:dyDescent="0.3">
      <c r="A401" s="951"/>
      <c r="B401" s="949"/>
      <c r="C401" s="949"/>
      <c r="D401" s="128" t="s">
        <v>237</v>
      </c>
      <c r="E401" s="128" t="s">
        <v>238</v>
      </c>
      <c r="F401" s="128" t="s">
        <v>239</v>
      </c>
      <c r="G401" s="128" t="s">
        <v>239</v>
      </c>
      <c r="H401" s="128" t="s">
        <v>31</v>
      </c>
      <c r="I401" s="128" t="s">
        <v>240</v>
      </c>
      <c r="J401" s="128" t="s">
        <v>241</v>
      </c>
      <c r="K401" s="128" t="s">
        <v>242</v>
      </c>
      <c r="L401" s="128" t="s">
        <v>243</v>
      </c>
      <c r="M401" s="128" t="s">
        <v>242</v>
      </c>
      <c r="N401" s="128" t="s">
        <v>244</v>
      </c>
      <c r="O401" s="128" t="s">
        <v>212</v>
      </c>
      <c r="P401" s="128" t="s">
        <v>245</v>
      </c>
      <c r="Q401" s="128" t="s">
        <v>246</v>
      </c>
      <c r="R401" s="128" t="s">
        <v>247</v>
      </c>
      <c r="S401" s="128" t="s">
        <v>247</v>
      </c>
      <c r="T401" s="940"/>
      <c r="U401" s="564"/>
    </row>
    <row r="402" spans="1:21" x14ac:dyDescent="0.25">
      <c r="A402" s="963" t="str">
        <f>B396</f>
        <v>m.1</v>
      </c>
      <c r="B402" s="112">
        <v>1</v>
      </c>
      <c r="C402" s="164"/>
      <c r="D402" s="91"/>
      <c r="E402" s="91"/>
      <c r="F402" s="164"/>
      <c r="G402" s="566"/>
      <c r="H402" s="92"/>
      <c r="I402" s="340"/>
      <c r="J402" s="567"/>
      <c r="K402" s="568"/>
      <c r="L402" s="340"/>
      <c r="M402" s="568"/>
      <c r="N402" s="116"/>
      <c r="O402" s="116"/>
      <c r="P402" s="673"/>
      <c r="Q402" s="673"/>
      <c r="R402" s="340"/>
      <c r="S402" s="340"/>
      <c r="T402" s="569"/>
      <c r="U402" s="428"/>
    </row>
    <row r="403" spans="1:21" x14ac:dyDescent="0.25">
      <c r="A403" s="963"/>
      <c r="B403" s="113">
        <v>2</v>
      </c>
      <c r="C403" s="90"/>
      <c r="D403" s="84"/>
      <c r="E403" s="84"/>
      <c r="F403" s="90"/>
      <c r="G403" s="570"/>
      <c r="H403" s="90"/>
      <c r="I403" s="557"/>
      <c r="J403" s="571"/>
      <c r="K403" s="572"/>
      <c r="L403" s="557"/>
      <c r="M403" s="572"/>
      <c r="N403" s="107"/>
      <c r="O403" s="107"/>
      <c r="P403" s="674"/>
      <c r="Q403" s="674" t="s">
        <v>249</v>
      </c>
      <c r="R403" s="557"/>
      <c r="S403" s="557"/>
      <c r="T403" s="573"/>
      <c r="U403" s="428"/>
    </row>
    <row r="404" spans="1:21" x14ac:dyDescent="0.25">
      <c r="A404" s="963"/>
      <c r="B404" s="113">
        <v>3</v>
      </c>
      <c r="C404" s="90"/>
      <c r="D404" s="84"/>
      <c r="E404" s="84"/>
      <c r="F404" s="90"/>
      <c r="G404" s="570"/>
      <c r="H404" s="90"/>
      <c r="I404" s="557"/>
      <c r="J404" s="571"/>
      <c r="K404" s="572"/>
      <c r="L404" s="557"/>
      <c r="M404" s="572"/>
      <c r="N404" s="107"/>
      <c r="O404" s="107"/>
      <c r="P404" s="674"/>
      <c r="Q404" s="674"/>
      <c r="R404" s="557"/>
      <c r="S404" s="557"/>
      <c r="T404" s="573"/>
      <c r="U404" s="428"/>
    </row>
    <row r="405" spans="1:21" x14ac:dyDescent="0.25">
      <c r="A405" s="963"/>
      <c r="B405" s="113">
        <v>4</v>
      </c>
      <c r="C405" s="90"/>
      <c r="D405" s="84"/>
      <c r="E405" s="84"/>
      <c r="F405" s="90"/>
      <c r="G405" s="570"/>
      <c r="H405" s="90"/>
      <c r="I405" s="557"/>
      <c r="J405" s="571"/>
      <c r="K405" s="572"/>
      <c r="L405" s="557"/>
      <c r="M405" s="572"/>
      <c r="N405" s="107"/>
      <c r="O405" s="107"/>
      <c r="P405" s="674"/>
      <c r="Q405" s="674"/>
      <c r="R405" s="557"/>
      <c r="S405" s="557"/>
      <c r="T405" s="573"/>
      <c r="U405" s="428"/>
    </row>
    <row r="406" spans="1:21" x14ac:dyDescent="0.25">
      <c r="A406" s="963"/>
      <c r="B406" s="113">
        <v>5</v>
      </c>
      <c r="C406" s="90"/>
      <c r="D406" s="84"/>
      <c r="E406" s="84"/>
      <c r="F406" s="90"/>
      <c r="G406" s="570"/>
      <c r="H406" s="90"/>
      <c r="I406" s="557"/>
      <c r="J406" s="571"/>
      <c r="K406" s="572"/>
      <c r="L406" s="557"/>
      <c r="M406" s="572"/>
      <c r="N406" s="107"/>
      <c r="O406" s="107"/>
      <c r="P406" s="674"/>
      <c r="Q406" s="674"/>
      <c r="R406" s="557"/>
      <c r="S406" s="557"/>
      <c r="T406" s="573"/>
      <c r="U406" s="428"/>
    </row>
    <row r="407" spans="1:21" x14ac:dyDescent="0.25">
      <c r="A407" s="963"/>
      <c r="B407" s="113">
        <v>6</v>
      </c>
      <c r="C407" s="90"/>
      <c r="D407" s="84"/>
      <c r="E407" s="84"/>
      <c r="F407" s="90"/>
      <c r="G407" s="570"/>
      <c r="H407" s="90"/>
      <c r="I407" s="557"/>
      <c r="J407" s="571"/>
      <c r="K407" s="572"/>
      <c r="L407" s="557"/>
      <c r="M407" s="572"/>
      <c r="N407" s="107"/>
      <c r="O407" s="107"/>
      <c r="P407" s="674"/>
      <c r="Q407" s="674"/>
      <c r="R407" s="557"/>
      <c r="S407" s="557"/>
      <c r="T407" s="573"/>
      <c r="U407" s="428"/>
    </row>
    <row r="408" spans="1:21" x14ac:dyDescent="0.25">
      <c r="A408" s="963"/>
      <c r="B408" s="113">
        <v>7</v>
      </c>
      <c r="C408" s="90"/>
      <c r="D408" s="84"/>
      <c r="E408" s="84"/>
      <c r="F408" s="90"/>
      <c r="G408" s="570"/>
      <c r="H408" s="90"/>
      <c r="I408" s="557"/>
      <c r="J408" s="571"/>
      <c r="K408" s="572"/>
      <c r="L408" s="557"/>
      <c r="M408" s="572"/>
      <c r="N408" s="107"/>
      <c r="O408" s="107"/>
      <c r="P408" s="674"/>
      <c r="Q408" s="674"/>
      <c r="R408" s="557"/>
      <c r="S408" s="557"/>
      <c r="T408" s="573"/>
      <c r="U408" s="428"/>
    </row>
    <row r="409" spans="1:21" x14ac:dyDescent="0.25">
      <c r="A409" s="963"/>
      <c r="B409" s="113">
        <v>8</v>
      </c>
      <c r="C409" s="90"/>
      <c r="D409" s="84"/>
      <c r="E409" s="84"/>
      <c r="F409" s="90"/>
      <c r="G409" s="570"/>
      <c r="H409" s="90"/>
      <c r="I409" s="557"/>
      <c r="J409" s="571"/>
      <c r="K409" s="572"/>
      <c r="L409" s="557"/>
      <c r="M409" s="572"/>
      <c r="N409" s="107"/>
      <c r="O409" s="107"/>
      <c r="P409" s="674"/>
      <c r="Q409" s="674"/>
      <c r="R409" s="557"/>
      <c r="S409" s="557"/>
      <c r="T409" s="573"/>
      <c r="U409" s="428"/>
    </row>
    <row r="410" spans="1:21" x14ac:dyDescent="0.25">
      <c r="A410" s="963"/>
      <c r="B410" s="113">
        <v>9</v>
      </c>
      <c r="C410" s="90"/>
      <c r="D410" s="84"/>
      <c r="E410" s="84"/>
      <c r="F410" s="90"/>
      <c r="G410" s="570"/>
      <c r="H410" s="90"/>
      <c r="I410" s="557"/>
      <c r="J410" s="571"/>
      <c r="K410" s="572"/>
      <c r="L410" s="557"/>
      <c r="M410" s="572"/>
      <c r="N410" s="107"/>
      <c r="O410" s="107"/>
      <c r="P410" s="674"/>
      <c r="Q410" s="674"/>
      <c r="R410" s="557"/>
      <c r="S410" s="557"/>
      <c r="T410" s="573"/>
      <c r="U410" s="428"/>
    </row>
    <row r="411" spans="1:21" ht="15.75" thickBot="1" x14ac:dyDescent="0.3">
      <c r="A411" s="964"/>
      <c r="B411" s="114">
        <v>10</v>
      </c>
      <c r="C411" s="100"/>
      <c r="D411" s="99"/>
      <c r="E411" s="99"/>
      <c r="F411" s="100"/>
      <c r="G411" s="574"/>
      <c r="H411" s="100"/>
      <c r="I411" s="575"/>
      <c r="J411" s="576"/>
      <c r="K411" s="577"/>
      <c r="L411" s="575"/>
      <c r="M411" s="577"/>
      <c r="N411" s="108"/>
      <c r="O411" s="108"/>
      <c r="P411" s="675"/>
      <c r="Q411" s="675"/>
      <c r="R411" s="575"/>
      <c r="S411" s="575"/>
      <c r="T411" s="578"/>
      <c r="U411" s="428"/>
    </row>
    <row r="412" spans="1:21" ht="25.5" thickBot="1" x14ac:dyDescent="0.3">
      <c r="A412" s="493"/>
      <c r="C412" s="494"/>
      <c r="D412" s="495"/>
      <c r="E412" s="368" t="s">
        <v>248</v>
      </c>
      <c r="F412" s="369">
        <f>COUNTA(F402:F411)</f>
        <v>0</v>
      </c>
      <c r="G412" s="370">
        <f>COUNTA(G402:G411)</f>
        <v>0</v>
      </c>
      <c r="H412" s="494"/>
      <c r="I412" s="490"/>
      <c r="J412" s="496"/>
      <c r="K412" s="497"/>
      <c r="L412" s="952" t="s">
        <v>499</v>
      </c>
      <c r="M412" s="953"/>
      <c r="N412" s="498">
        <f>SUM(N402:N411)</f>
        <v>0</v>
      </c>
      <c r="O412" s="499">
        <f>SUM(O402:O411)</f>
        <v>0</v>
      </c>
      <c r="P412" s="500"/>
      <c r="Q412" s="500"/>
      <c r="R412" s="490"/>
      <c r="S412" s="500"/>
      <c r="T412" s="500"/>
      <c r="U412" s="428"/>
    </row>
    <row r="413" spans="1:21" x14ac:dyDescent="0.25">
      <c r="A413" s="101"/>
      <c r="B413" s="85"/>
      <c r="C413" s="85"/>
      <c r="D413" s="85"/>
      <c r="H413" s="501"/>
      <c r="I413" s="501"/>
      <c r="J413" s="502"/>
      <c r="K413" s="501"/>
      <c r="L413" s="954" t="s">
        <v>500</v>
      </c>
      <c r="M413" s="955"/>
      <c r="N413" s="503">
        <f>SUMIF(M402:M411,"&lt;=31/12/2025",N402:N411)</f>
        <v>0</v>
      </c>
      <c r="O413" s="504">
        <f>SUMIF(M402:M411,"&lt;=31/12/2025",O402:O411)</f>
        <v>0</v>
      </c>
      <c r="P413" s="89"/>
      <c r="R413" s="85"/>
      <c r="S413" s="89"/>
      <c r="T413" s="505"/>
      <c r="U413" s="506"/>
    </row>
    <row r="414" spans="1:21" ht="15.75" thickBot="1" x14ac:dyDescent="0.3">
      <c r="A414" s="101"/>
      <c r="L414" s="956" t="s">
        <v>501</v>
      </c>
      <c r="M414" s="957"/>
      <c r="N414" s="508">
        <f>SUMIF(M402:M411,"&gt;31/12/2025",N402:N411)</f>
        <v>0</v>
      </c>
      <c r="O414" s="509">
        <f>SUMIF(M402:M411,"&gt;31/12/2025",O402:O411)</f>
        <v>0</v>
      </c>
      <c r="S414" s="510"/>
      <c r="T414" s="511"/>
      <c r="U414" s="428"/>
    </row>
    <row r="415" spans="1:21" ht="15.75" thickBot="1" x14ac:dyDescent="0.3">
      <c r="A415" s="579"/>
      <c r="B415" s="478"/>
      <c r="C415" s="480"/>
      <c r="D415" s="480"/>
      <c r="E415" s="480"/>
      <c r="F415" s="478"/>
      <c r="G415" s="480"/>
      <c r="H415" s="480"/>
      <c r="I415" s="478"/>
      <c r="J415" s="478"/>
      <c r="K415" s="480"/>
      <c r="L415" s="480"/>
      <c r="M415" s="480"/>
      <c r="N415" s="480"/>
      <c r="O415" s="480"/>
      <c r="P415" s="676"/>
      <c r="Q415" s="676"/>
      <c r="R415" s="480"/>
      <c r="S415" s="580"/>
      <c r="T415" s="480"/>
      <c r="U415" s="482"/>
    </row>
    <row r="416" spans="1:21" ht="15.75" thickBot="1" x14ac:dyDescent="0.3">
      <c r="A416" s="563"/>
      <c r="B416" s="422"/>
      <c r="C416" s="289"/>
      <c r="D416" s="289"/>
      <c r="E416" s="289"/>
      <c r="F416" s="422"/>
      <c r="G416" s="289"/>
      <c r="H416" s="289"/>
      <c r="I416" s="422"/>
      <c r="J416" s="422"/>
      <c r="K416" s="289"/>
      <c r="L416" s="289"/>
      <c r="M416" s="289"/>
      <c r="N416" s="289"/>
      <c r="O416" s="289"/>
      <c r="P416" s="669"/>
      <c r="Q416" s="669"/>
      <c r="R416" s="289"/>
      <c r="S416" s="289"/>
      <c r="T416" s="289"/>
      <c r="U416" s="425"/>
    </row>
    <row r="417" spans="1:21" ht="28.5" thickBot="1" x14ac:dyDescent="0.3">
      <c r="A417" s="123" t="s">
        <v>8</v>
      </c>
      <c r="B417" s="961" t="s">
        <v>35</v>
      </c>
      <c r="C417" s="962"/>
      <c r="E417" s="937" t="s">
        <v>213</v>
      </c>
      <c r="F417" s="938"/>
      <c r="G417" s="935">
        <f>VLOOKUP(B417,'1.Piano inv. forn'!$D$19:$H$48,3,FALSE)</f>
        <v>0</v>
      </c>
      <c r="H417" s="936"/>
      <c r="I417" s="69"/>
      <c r="J417" s="937" t="s">
        <v>214</v>
      </c>
      <c r="K417" s="938"/>
      <c r="L417" s="935">
        <f>VLOOKUP(B417,'1.Piano inv. forn'!$D$19:$H$48,4,FALSE)</f>
        <v>0</v>
      </c>
      <c r="M417" s="936"/>
      <c r="O417" s="130" t="s">
        <v>215</v>
      </c>
      <c r="P417" s="670"/>
      <c r="R417" s="131" t="s">
        <v>216</v>
      </c>
      <c r="S417" s="941"/>
      <c r="T417" s="942"/>
      <c r="U417" s="428"/>
    </row>
    <row r="418" spans="1:21" ht="15.75" thickBot="1" x14ac:dyDescent="0.3">
      <c r="A418" s="101"/>
      <c r="B418" s="86"/>
      <c r="C418" s="86"/>
      <c r="E418" s="87"/>
      <c r="F418" s="87"/>
      <c r="G418" s="88"/>
      <c r="H418" s="88"/>
      <c r="I418" s="69"/>
      <c r="J418" s="87"/>
      <c r="K418" s="87"/>
      <c r="L418" s="88"/>
      <c r="M418" s="88"/>
      <c r="O418" s="89"/>
      <c r="R418" s="85"/>
      <c r="S418" s="490"/>
      <c r="U418" s="102"/>
    </row>
    <row r="419" spans="1:21" ht="29.1" customHeight="1" thickBot="1" x14ac:dyDescent="0.3">
      <c r="A419" s="958" t="s">
        <v>13</v>
      </c>
      <c r="B419" s="959"/>
      <c r="C419" s="959"/>
      <c r="D419" s="960"/>
      <c r="E419" s="943">
        <f>VLOOKUP(B417,'1.Piano inv. forn'!$D$19:$V$48,17,FALSE)</f>
        <v>0</v>
      </c>
      <c r="F419" s="944"/>
      <c r="G419" s="944"/>
      <c r="H419" s="945"/>
      <c r="I419" s="69"/>
      <c r="J419" s="946" t="s">
        <v>59</v>
      </c>
      <c r="K419" s="947"/>
      <c r="L419" s="943">
        <f>VLOOKUP(B417,'1.Piano inv. forn'!$D$19:$V$48,19,FALSE)</f>
        <v>0</v>
      </c>
      <c r="M419" s="945"/>
      <c r="N419" s="98"/>
      <c r="O419" s="129" t="s">
        <v>15</v>
      </c>
      <c r="P419" s="671">
        <f>L419+E419</f>
        <v>0</v>
      </c>
      <c r="R419" s="131" t="s">
        <v>217</v>
      </c>
      <c r="S419" s="941"/>
      <c r="T419" s="942"/>
      <c r="U419" s="102"/>
    </row>
    <row r="420" spans="1:21" ht="15.75" thickBot="1" x14ac:dyDescent="0.3">
      <c r="A420" s="101"/>
      <c r="U420" s="428"/>
    </row>
    <row r="421" spans="1:21" ht="60" x14ac:dyDescent="0.25">
      <c r="A421" s="950" t="s">
        <v>218</v>
      </c>
      <c r="B421" s="948" t="s">
        <v>219</v>
      </c>
      <c r="C421" s="948" t="s">
        <v>220</v>
      </c>
      <c r="D421" s="124" t="s">
        <v>221</v>
      </c>
      <c r="E421" s="125" t="s">
        <v>222</v>
      </c>
      <c r="F421" s="124" t="s">
        <v>223</v>
      </c>
      <c r="G421" s="124" t="s">
        <v>224</v>
      </c>
      <c r="H421" s="126" t="s">
        <v>188</v>
      </c>
      <c r="I421" s="126" t="s">
        <v>225</v>
      </c>
      <c r="J421" s="126" t="s">
        <v>226</v>
      </c>
      <c r="K421" s="126" t="s">
        <v>227</v>
      </c>
      <c r="L421" s="126" t="s">
        <v>228</v>
      </c>
      <c r="M421" s="126" t="s">
        <v>229</v>
      </c>
      <c r="N421" s="126" t="s">
        <v>230</v>
      </c>
      <c r="O421" s="126" t="s">
        <v>231</v>
      </c>
      <c r="P421" s="126" t="s">
        <v>232</v>
      </c>
      <c r="Q421" s="126" t="s">
        <v>233</v>
      </c>
      <c r="R421" s="126" t="s">
        <v>234</v>
      </c>
      <c r="S421" s="126" t="s">
        <v>235</v>
      </c>
      <c r="T421" s="939" t="s">
        <v>236</v>
      </c>
      <c r="U421" s="564"/>
    </row>
    <row r="422" spans="1:21" ht="24.75" thickBot="1" x14ac:dyDescent="0.3">
      <c r="A422" s="951"/>
      <c r="B422" s="949"/>
      <c r="C422" s="949"/>
      <c r="D422" s="128" t="s">
        <v>237</v>
      </c>
      <c r="E422" s="128" t="s">
        <v>238</v>
      </c>
      <c r="F422" s="128" t="s">
        <v>239</v>
      </c>
      <c r="G422" s="128" t="s">
        <v>239</v>
      </c>
      <c r="H422" s="128" t="s">
        <v>31</v>
      </c>
      <c r="I422" s="128" t="s">
        <v>240</v>
      </c>
      <c r="J422" s="128" t="s">
        <v>241</v>
      </c>
      <c r="K422" s="128" t="s">
        <v>242</v>
      </c>
      <c r="L422" s="128" t="s">
        <v>243</v>
      </c>
      <c r="M422" s="128" t="s">
        <v>242</v>
      </c>
      <c r="N422" s="128" t="s">
        <v>244</v>
      </c>
      <c r="O422" s="128" t="s">
        <v>212</v>
      </c>
      <c r="P422" s="128" t="s">
        <v>245</v>
      </c>
      <c r="Q422" s="128" t="s">
        <v>246</v>
      </c>
      <c r="R422" s="128" t="s">
        <v>247</v>
      </c>
      <c r="S422" s="128" t="s">
        <v>247</v>
      </c>
      <c r="T422" s="940"/>
      <c r="U422" s="564"/>
    </row>
    <row r="423" spans="1:21" x14ac:dyDescent="0.25">
      <c r="A423" s="963" t="str">
        <f>B417</f>
        <v>m.1</v>
      </c>
      <c r="B423" s="112">
        <v>1</v>
      </c>
      <c r="C423" s="164"/>
      <c r="D423" s="91"/>
      <c r="E423" s="91"/>
      <c r="F423" s="164"/>
      <c r="G423" s="566"/>
      <c r="H423" s="92"/>
      <c r="I423" s="340"/>
      <c r="J423" s="567"/>
      <c r="K423" s="568"/>
      <c r="L423" s="340"/>
      <c r="M423" s="568"/>
      <c r="N423" s="116"/>
      <c r="O423" s="116"/>
      <c r="P423" s="673"/>
      <c r="Q423" s="673"/>
      <c r="R423" s="340"/>
      <c r="S423" s="340"/>
      <c r="T423" s="569"/>
      <c r="U423" s="428"/>
    </row>
    <row r="424" spans="1:21" x14ac:dyDescent="0.25">
      <c r="A424" s="963"/>
      <c r="B424" s="113">
        <v>2</v>
      </c>
      <c r="C424" s="90"/>
      <c r="D424" s="84"/>
      <c r="E424" s="84"/>
      <c r="F424" s="90"/>
      <c r="G424" s="570"/>
      <c r="H424" s="90"/>
      <c r="I424" s="557"/>
      <c r="J424" s="571"/>
      <c r="K424" s="572"/>
      <c r="L424" s="557"/>
      <c r="M424" s="572"/>
      <c r="N424" s="107"/>
      <c r="O424" s="107"/>
      <c r="P424" s="674"/>
      <c r="Q424" s="674" t="s">
        <v>249</v>
      </c>
      <c r="R424" s="557"/>
      <c r="S424" s="557"/>
      <c r="T424" s="573"/>
      <c r="U424" s="428"/>
    </row>
    <row r="425" spans="1:21" x14ac:dyDescent="0.25">
      <c r="A425" s="963"/>
      <c r="B425" s="113">
        <v>3</v>
      </c>
      <c r="C425" s="90"/>
      <c r="D425" s="84"/>
      <c r="E425" s="84"/>
      <c r="F425" s="90"/>
      <c r="G425" s="570"/>
      <c r="H425" s="90"/>
      <c r="I425" s="557"/>
      <c r="J425" s="571"/>
      <c r="K425" s="572"/>
      <c r="L425" s="557"/>
      <c r="M425" s="572"/>
      <c r="N425" s="107"/>
      <c r="O425" s="107"/>
      <c r="P425" s="674"/>
      <c r="Q425" s="674"/>
      <c r="R425" s="557"/>
      <c r="S425" s="557"/>
      <c r="T425" s="573"/>
      <c r="U425" s="428"/>
    </row>
    <row r="426" spans="1:21" x14ac:dyDescent="0.25">
      <c r="A426" s="963"/>
      <c r="B426" s="113">
        <v>4</v>
      </c>
      <c r="C426" s="90"/>
      <c r="D426" s="84"/>
      <c r="E426" s="84"/>
      <c r="F426" s="90"/>
      <c r="G426" s="570"/>
      <c r="H426" s="90"/>
      <c r="I426" s="557"/>
      <c r="J426" s="571"/>
      <c r="K426" s="572"/>
      <c r="L426" s="557"/>
      <c r="M426" s="572"/>
      <c r="N426" s="107"/>
      <c r="O426" s="107"/>
      <c r="P426" s="674"/>
      <c r="Q426" s="674"/>
      <c r="R426" s="557"/>
      <c r="S426" s="557"/>
      <c r="T426" s="573"/>
      <c r="U426" s="428"/>
    </row>
    <row r="427" spans="1:21" x14ac:dyDescent="0.25">
      <c r="A427" s="963"/>
      <c r="B427" s="113">
        <v>5</v>
      </c>
      <c r="C427" s="90"/>
      <c r="D427" s="84"/>
      <c r="E427" s="84"/>
      <c r="F427" s="90"/>
      <c r="G427" s="570"/>
      <c r="H427" s="90"/>
      <c r="I427" s="557"/>
      <c r="J427" s="571"/>
      <c r="K427" s="572"/>
      <c r="L427" s="557"/>
      <c r="M427" s="572"/>
      <c r="N427" s="107"/>
      <c r="O427" s="107"/>
      <c r="P427" s="674"/>
      <c r="Q427" s="674"/>
      <c r="R427" s="557"/>
      <c r="S427" s="557"/>
      <c r="T427" s="573"/>
      <c r="U427" s="428"/>
    </row>
    <row r="428" spans="1:21" x14ac:dyDescent="0.25">
      <c r="A428" s="963"/>
      <c r="B428" s="113">
        <v>6</v>
      </c>
      <c r="C428" s="90"/>
      <c r="D428" s="84"/>
      <c r="E428" s="84"/>
      <c r="F428" s="90"/>
      <c r="G428" s="570"/>
      <c r="H428" s="90"/>
      <c r="I428" s="557"/>
      <c r="J428" s="571"/>
      <c r="K428" s="572"/>
      <c r="L428" s="557"/>
      <c r="M428" s="572"/>
      <c r="N428" s="107"/>
      <c r="O428" s="107"/>
      <c r="P428" s="674"/>
      <c r="Q428" s="674"/>
      <c r="R428" s="557"/>
      <c r="S428" s="557"/>
      <c r="T428" s="573"/>
      <c r="U428" s="428"/>
    </row>
    <row r="429" spans="1:21" x14ac:dyDescent="0.25">
      <c r="A429" s="963"/>
      <c r="B429" s="113">
        <v>7</v>
      </c>
      <c r="C429" s="90"/>
      <c r="D429" s="84"/>
      <c r="E429" s="84"/>
      <c r="F429" s="90"/>
      <c r="G429" s="570"/>
      <c r="H429" s="90"/>
      <c r="I429" s="557"/>
      <c r="J429" s="571"/>
      <c r="K429" s="572"/>
      <c r="L429" s="557"/>
      <c r="M429" s="572"/>
      <c r="N429" s="107"/>
      <c r="O429" s="107"/>
      <c r="P429" s="674"/>
      <c r="Q429" s="674"/>
      <c r="R429" s="557"/>
      <c r="S429" s="557"/>
      <c r="T429" s="573"/>
      <c r="U429" s="428"/>
    </row>
    <row r="430" spans="1:21" x14ac:dyDescent="0.25">
      <c r="A430" s="963"/>
      <c r="B430" s="113">
        <v>8</v>
      </c>
      <c r="C430" s="90"/>
      <c r="D430" s="84"/>
      <c r="E430" s="84"/>
      <c r="F430" s="90"/>
      <c r="G430" s="570"/>
      <c r="H430" s="90"/>
      <c r="I430" s="557"/>
      <c r="J430" s="571"/>
      <c r="K430" s="572"/>
      <c r="L430" s="557"/>
      <c r="M430" s="572"/>
      <c r="N430" s="107"/>
      <c r="O430" s="107"/>
      <c r="P430" s="674"/>
      <c r="Q430" s="674"/>
      <c r="R430" s="557"/>
      <c r="S430" s="557"/>
      <c r="T430" s="573"/>
      <c r="U430" s="428"/>
    </row>
    <row r="431" spans="1:21" x14ac:dyDescent="0.25">
      <c r="A431" s="963"/>
      <c r="B431" s="113">
        <v>9</v>
      </c>
      <c r="C431" s="90"/>
      <c r="D431" s="84"/>
      <c r="E431" s="84"/>
      <c r="F431" s="90"/>
      <c r="G431" s="570"/>
      <c r="H431" s="90"/>
      <c r="I431" s="557"/>
      <c r="J431" s="571"/>
      <c r="K431" s="572"/>
      <c r="L431" s="557"/>
      <c r="M431" s="572"/>
      <c r="N431" s="107"/>
      <c r="O431" s="107"/>
      <c r="P431" s="674"/>
      <c r="Q431" s="674"/>
      <c r="R431" s="557"/>
      <c r="S431" s="557"/>
      <c r="T431" s="573"/>
      <c r="U431" s="428"/>
    </row>
    <row r="432" spans="1:21" ht="15.75" thickBot="1" x14ac:dyDescent="0.3">
      <c r="A432" s="964"/>
      <c r="B432" s="114">
        <v>10</v>
      </c>
      <c r="C432" s="100"/>
      <c r="D432" s="99"/>
      <c r="E432" s="99"/>
      <c r="F432" s="100"/>
      <c r="G432" s="574"/>
      <c r="H432" s="100"/>
      <c r="I432" s="575"/>
      <c r="J432" s="576"/>
      <c r="K432" s="577"/>
      <c r="L432" s="575"/>
      <c r="M432" s="577"/>
      <c r="N432" s="108"/>
      <c r="O432" s="108"/>
      <c r="P432" s="675"/>
      <c r="Q432" s="675"/>
      <c r="R432" s="575"/>
      <c r="S432" s="575"/>
      <c r="T432" s="578"/>
      <c r="U432" s="428"/>
    </row>
    <row r="433" spans="1:21" ht="25.5" thickBot="1" x14ac:dyDescent="0.3">
      <c r="A433" s="493"/>
      <c r="C433" s="494"/>
      <c r="D433" s="495"/>
      <c r="E433" s="368" t="s">
        <v>248</v>
      </c>
      <c r="F433" s="369">
        <f>COUNTA(F423:F432)</f>
        <v>0</v>
      </c>
      <c r="G433" s="370">
        <f>COUNTA(G423:G432)</f>
        <v>0</v>
      </c>
      <c r="H433" s="494"/>
      <c r="I433" s="490"/>
      <c r="J433" s="496"/>
      <c r="K433" s="497"/>
      <c r="L433" s="952" t="s">
        <v>499</v>
      </c>
      <c r="M433" s="953"/>
      <c r="N433" s="498">
        <f>SUM(N423:N432)</f>
        <v>0</v>
      </c>
      <c r="O433" s="499">
        <f>SUM(O423:O432)</f>
        <v>0</v>
      </c>
      <c r="P433" s="500"/>
      <c r="Q433" s="500"/>
      <c r="R433" s="490"/>
      <c r="S433" s="500"/>
      <c r="T433" s="500"/>
      <c r="U433" s="428"/>
    </row>
    <row r="434" spans="1:21" x14ac:dyDescent="0.25">
      <c r="A434" s="101"/>
      <c r="B434" s="85"/>
      <c r="C434" s="85"/>
      <c r="D434" s="85"/>
      <c r="H434" s="501"/>
      <c r="I434" s="501"/>
      <c r="J434" s="502"/>
      <c r="K434" s="501"/>
      <c r="L434" s="954" t="s">
        <v>500</v>
      </c>
      <c r="M434" s="955"/>
      <c r="N434" s="503">
        <f>SUMIF(M423:M432,"&lt;=31/12/2025",N423:N432)</f>
        <v>0</v>
      </c>
      <c r="O434" s="504">
        <f>SUMIF(M423:M432,"&lt;=31/12/2025",O423:O432)</f>
        <v>0</v>
      </c>
      <c r="P434" s="89"/>
      <c r="R434" s="85"/>
      <c r="S434" s="89"/>
      <c r="T434" s="505"/>
      <c r="U434" s="506"/>
    </row>
    <row r="435" spans="1:21" ht="15.75" thickBot="1" x14ac:dyDescent="0.3">
      <c r="A435" s="101"/>
      <c r="L435" s="956" t="s">
        <v>501</v>
      </c>
      <c r="M435" s="957"/>
      <c r="N435" s="508">
        <f>SUMIF(M423:M432,"&gt;31/12/2025",N423:N432)</f>
        <v>0</v>
      </c>
      <c r="O435" s="509">
        <f>SUMIF(M423:M432,"&gt;31/12/2025",O423:O432)</f>
        <v>0</v>
      </c>
      <c r="S435" s="510"/>
      <c r="T435" s="511"/>
      <c r="U435" s="428"/>
    </row>
    <row r="436" spans="1:21" ht="15.75" thickBot="1" x14ac:dyDescent="0.3">
      <c r="A436" s="579"/>
      <c r="B436" s="478"/>
      <c r="C436" s="480"/>
      <c r="D436" s="480"/>
      <c r="E436" s="480"/>
      <c r="F436" s="478"/>
      <c r="G436" s="480"/>
      <c r="H436" s="480"/>
      <c r="I436" s="478"/>
      <c r="J436" s="478"/>
      <c r="K436" s="480"/>
      <c r="L436" s="480"/>
      <c r="M436" s="480"/>
      <c r="N436" s="480"/>
      <c r="O436" s="480"/>
      <c r="P436" s="676"/>
      <c r="Q436" s="676"/>
      <c r="R436" s="480"/>
      <c r="S436" s="580"/>
      <c r="T436" s="480"/>
      <c r="U436" s="482"/>
    </row>
    <row r="437" spans="1:21" ht="15.75" thickBot="1" x14ac:dyDescent="0.3">
      <c r="A437" s="563"/>
      <c r="B437" s="422"/>
      <c r="C437" s="289"/>
      <c r="D437" s="289"/>
      <c r="E437" s="289"/>
      <c r="F437" s="422"/>
      <c r="G437" s="289"/>
      <c r="H437" s="289"/>
      <c r="I437" s="422"/>
      <c r="J437" s="422"/>
      <c r="K437" s="289"/>
      <c r="L437" s="289"/>
      <c r="M437" s="289"/>
      <c r="N437" s="289"/>
      <c r="O437" s="289"/>
      <c r="P437" s="669"/>
      <c r="Q437" s="669"/>
      <c r="R437" s="289"/>
      <c r="S437" s="289"/>
      <c r="T437" s="289"/>
      <c r="U437" s="425"/>
    </row>
    <row r="438" spans="1:21" ht="28.5" thickBot="1" x14ac:dyDescent="0.3">
      <c r="A438" s="123" t="s">
        <v>8</v>
      </c>
      <c r="B438" s="961" t="s">
        <v>35</v>
      </c>
      <c r="C438" s="962"/>
      <c r="E438" s="937" t="s">
        <v>213</v>
      </c>
      <c r="F438" s="938"/>
      <c r="G438" s="935">
        <f>VLOOKUP(B438,'1.Piano inv. forn'!$D$19:$H$48,3,FALSE)</f>
        <v>0</v>
      </c>
      <c r="H438" s="936"/>
      <c r="I438" s="69"/>
      <c r="J438" s="937" t="s">
        <v>214</v>
      </c>
      <c r="K438" s="938"/>
      <c r="L438" s="935">
        <f>VLOOKUP(B438,'1.Piano inv. forn'!$D$19:$H$48,4,FALSE)</f>
        <v>0</v>
      </c>
      <c r="M438" s="936"/>
      <c r="O438" s="130" t="s">
        <v>215</v>
      </c>
      <c r="P438" s="670"/>
      <c r="R438" s="131" t="s">
        <v>216</v>
      </c>
      <c r="S438" s="941"/>
      <c r="T438" s="942"/>
      <c r="U438" s="428"/>
    </row>
    <row r="439" spans="1:21" ht="15.75" thickBot="1" x14ac:dyDescent="0.3">
      <c r="A439" s="101"/>
      <c r="B439" s="86"/>
      <c r="C439" s="86"/>
      <c r="E439" s="87"/>
      <c r="F439" s="87"/>
      <c r="G439" s="88"/>
      <c r="H439" s="88"/>
      <c r="I439" s="69"/>
      <c r="J439" s="87"/>
      <c r="K439" s="87"/>
      <c r="L439" s="88"/>
      <c r="M439" s="88"/>
      <c r="O439" s="89"/>
      <c r="R439" s="85"/>
      <c r="S439" s="490"/>
      <c r="U439" s="102"/>
    </row>
    <row r="440" spans="1:21" ht="30" customHeight="1" thickBot="1" x14ac:dyDescent="0.3">
      <c r="A440" s="958" t="s">
        <v>13</v>
      </c>
      <c r="B440" s="959"/>
      <c r="C440" s="959"/>
      <c r="D440" s="960"/>
      <c r="E440" s="943">
        <f>VLOOKUP(B438,'1.Piano inv. forn'!$D$19:$V$48,17,FALSE)</f>
        <v>0</v>
      </c>
      <c r="F440" s="944"/>
      <c r="G440" s="944"/>
      <c r="H440" s="945"/>
      <c r="I440" s="69"/>
      <c r="J440" s="946" t="s">
        <v>59</v>
      </c>
      <c r="K440" s="947"/>
      <c r="L440" s="943">
        <f>VLOOKUP(B438,'1.Piano inv. forn'!$D$19:$V$48,19,FALSE)</f>
        <v>0</v>
      </c>
      <c r="M440" s="945"/>
      <c r="N440" s="98"/>
      <c r="O440" s="129" t="s">
        <v>15</v>
      </c>
      <c r="P440" s="671">
        <f>L440+E440</f>
        <v>0</v>
      </c>
      <c r="R440" s="131" t="s">
        <v>217</v>
      </c>
      <c r="S440" s="941"/>
      <c r="T440" s="942"/>
      <c r="U440" s="102"/>
    </row>
    <row r="441" spans="1:21" ht="15.75" thickBot="1" x14ac:dyDescent="0.3">
      <c r="A441" s="101"/>
      <c r="U441" s="428"/>
    </row>
    <row r="442" spans="1:21" ht="60" x14ac:dyDescent="0.25">
      <c r="A442" s="950" t="s">
        <v>218</v>
      </c>
      <c r="B442" s="948" t="s">
        <v>219</v>
      </c>
      <c r="C442" s="948" t="s">
        <v>220</v>
      </c>
      <c r="D442" s="124" t="s">
        <v>221</v>
      </c>
      <c r="E442" s="125" t="s">
        <v>222</v>
      </c>
      <c r="F442" s="124" t="s">
        <v>223</v>
      </c>
      <c r="G442" s="124" t="s">
        <v>224</v>
      </c>
      <c r="H442" s="126" t="s">
        <v>188</v>
      </c>
      <c r="I442" s="126" t="s">
        <v>225</v>
      </c>
      <c r="J442" s="126" t="s">
        <v>226</v>
      </c>
      <c r="K442" s="126" t="s">
        <v>227</v>
      </c>
      <c r="L442" s="126" t="s">
        <v>228</v>
      </c>
      <c r="M442" s="126" t="s">
        <v>229</v>
      </c>
      <c r="N442" s="126" t="s">
        <v>230</v>
      </c>
      <c r="O442" s="126" t="s">
        <v>231</v>
      </c>
      <c r="P442" s="126" t="s">
        <v>232</v>
      </c>
      <c r="Q442" s="126" t="s">
        <v>233</v>
      </c>
      <c r="R442" s="126" t="s">
        <v>234</v>
      </c>
      <c r="S442" s="126" t="s">
        <v>235</v>
      </c>
      <c r="T442" s="939" t="s">
        <v>236</v>
      </c>
      <c r="U442" s="564"/>
    </row>
    <row r="443" spans="1:21" ht="24.75" thickBot="1" x14ac:dyDescent="0.3">
      <c r="A443" s="951"/>
      <c r="B443" s="949"/>
      <c r="C443" s="949"/>
      <c r="D443" s="128" t="s">
        <v>237</v>
      </c>
      <c r="E443" s="128" t="s">
        <v>238</v>
      </c>
      <c r="F443" s="128" t="s">
        <v>239</v>
      </c>
      <c r="G443" s="128" t="s">
        <v>239</v>
      </c>
      <c r="H443" s="128" t="s">
        <v>31</v>
      </c>
      <c r="I443" s="128" t="s">
        <v>240</v>
      </c>
      <c r="J443" s="128" t="s">
        <v>241</v>
      </c>
      <c r="K443" s="128" t="s">
        <v>242</v>
      </c>
      <c r="L443" s="128" t="s">
        <v>243</v>
      </c>
      <c r="M443" s="128" t="s">
        <v>242</v>
      </c>
      <c r="N443" s="128" t="s">
        <v>244</v>
      </c>
      <c r="O443" s="128" t="s">
        <v>212</v>
      </c>
      <c r="P443" s="128" t="s">
        <v>245</v>
      </c>
      <c r="Q443" s="128" t="s">
        <v>246</v>
      </c>
      <c r="R443" s="128" t="s">
        <v>247</v>
      </c>
      <c r="S443" s="128" t="s">
        <v>247</v>
      </c>
      <c r="T443" s="940"/>
      <c r="U443" s="564"/>
    </row>
    <row r="444" spans="1:21" x14ac:dyDescent="0.25">
      <c r="A444" s="963" t="str">
        <f>B438</f>
        <v>m.1</v>
      </c>
      <c r="B444" s="112">
        <v>1</v>
      </c>
      <c r="C444" s="164"/>
      <c r="D444" s="91"/>
      <c r="E444" s="91"/>
      <c r="F444" s="164"/>
      <c r="G444" s="566"/>
      <c r="H444" s="92"/>
      <c r="I444" s="340"/>
      <c r="J444" s="567"/>
      <c r="K444" s="568"/>
      <c r="L444" s="340"/>
      <c r="M444" s="568"/>
      <c r="N444" s="116"/>
      <c r="O444" s="116"/>
      <c r="P444" s="673"/>
      <c r="Q444" s="673"/>
      <c r="R444" s="340"/>
      <c r="S444" s="340"/>
      <c r="T444" s="569"/>
      <c r="U444" s="428"/>
    </row>
    <row r="445" spans="1:21" x14ac:dyDescent="0.25">
      <c r="A445" s="963"/>
      <c r="B445" s="113">
        <v>2</v>
      </c>
      <c r="C445" s="90"/>
      <c r="D445" s="84"/>
      <c r="E445" s="84"/>
      <c r="F445" s="90"/>
      <c r="G445" s="570"/>
      <c r="H445" s="90"/>
      <c r="I445" s="557"/>
      <c r="J445" s="571"/>
      <c r="K445" s="572"/>
      <c r="L445" s="557"/>
      <c r="M445" s="572"/>
      <c r="N445" s="107"/>
      <c r="O445" s="107"/>
      <c r="P445" s="674"/>
      <c r="Q445" s="674" t="s">
        <v>249</v>
      </c>
      <c r="R445" s="557"/>
      <c r="S445" s="557"/>
      <c r="T445" s="573"/>
      <c r="U445" s="428"/>
    </row>
    <row r="446" spans="1:21" x14ac:dyDescent="0.25">
      <c r="A446" s="963"/>
      <c r="B446" s="113">
        <v>3</v>
      </c>
      <c r="C446" s="90"/>
      <c r="D446" s="84"/>
      <c r="E446" s="84"/>
      <c r="F446" s="90"/>
      <c r="G446" s="570"/>
      <c r="H446" s="90"/>
      <c r="I446" s="557"/>
      <c r="J446" s="571"/>
      <c r="K446" s="572"/>
      <c r="L446" s="557"/>
      <c r="M446" s="572"/>
      <c r="N446" s="107"/>
      <c r="O446" s="107"/>
      <c r="P446" s="674"/>
      <c r="Q446" s="674"/>
      <c r="R446" s="557"/>
      <c r="S446" s="557"/>
      <c r="T446" s="573"/>
      <c r="U446" s="428"/>
    </row>
    <row r="447" spans="1:21" x14ac:dyDescent="0.25">
      <c r="A447" s="963"/>
      <c r="B447" s="113">
        <v>4</v>
      </c>
      <c r="C447" s="90"/>
      <c r="D447" s="84"/>
      <c r="E447" s="84"/>
      <c r="F447" s="90"/>
      <c r="G447" s="570"/>
      <c r="H447" s="90"/>
      <c r="I447" s="557"/>
      <c r="J447" s="571"/>
      <c r="K447" s="572"/>
      <c r="L447" s="557"/>
      <c r="M447" s="572"/>
      <c r="N447" s="107"/>
      <c r="O447" s="107"/>
      <c r="P447" s="674"/>
      <c r="Q447" s="674"/>
      <c r="R447" s="557"/>
      <c r="S447" s="557"/>
      <c r="T447" s="573"/>
      <c r="U447" s="428"/>
    </row>
    <row r="448" spans="1:21" x14ac:dyDescent="0.25">
      <c r="A448" s="963"/>
      <c r="B448" s="113">
        <v>5</v>
      </c>
      <c r="C448" s="90"/>
      <c r="D448" s="84"/>
      <c r="E448" s="84"/>
      <c r="F448" s="90"/>
      <c r="G448" s="570"/>
      <c r="H448" s="90"/>
      <c r="I448" s="557"/>
      <c r="J448" s="571"/>
      <c r="K448" s="572"/>
      <c r="L448" s="557"/>
      <c r="M448" s="572"/>
      <c r="N448" s="107"/>
      <c r="O448" s="107"/>
      <c r="P448" s="674"/>
      <c r="Q448" s="674"/>
      <c r="R448" s="557"/>
      <c r="S448" s="557"/>
      <c r="T448" s="573"/>
      <c r="U448" s="428"/>
    </row>
    <row r="449" spans="1:21" x14ac:dyDescent="0.25">
      <c r="A449" s="963"/>
      <c r="B449" s="113">
        <v>6</v>
      </c>
      <c r="C449" s="90"/>
      <c r="D449" s="84"/>
      <c r="E449" s="84"/>
      <c r="F449" s="90"/>
      <c r="G449" s="570"/>
      <c r="H449" s="90"/>
      <c r="I449" s="557"/>
      <c r="J449" s="571"/>
      <c r="K449" s="572"/>
      <c r="L449" s="557"/>
      <c r="M449" s="572"/>
      <c r="N449" s="107"/>
      <c r="O449" s="107"/>
      <c r="P449" s="674"/>
      <c r="Q449" s="674"/>
      <c r="R449" s="557"/>
      <c r="S449" s="557"/>
      <c r="T449" s="573"/>
      <c r="U449" s="428"/>
    </row>
    <row r="450" spans="1:21" x14ac:dyDescent="0.25">
      <c r="A450" s="963"/>
      <c r="B450" s="113">
        <v>7</v>
      </c>
      <c r="C450" s="90"/>
      <c r="D450" s="84"/>
      <c r="E450" s="84"/>
      <c r="F450" s="90"/>
      <c r="G450" s="570"/>
      <c r="H450" s="90"/>
      <c r="I450" s="557"/>
      <c r="J450" s="571"/>
      <c r="K450" s="572"/>
      <c r="L450" s="557"/>
      <c r="M450" s="572"/>
      <c r="N450" s="107"/>
      <c r="O450" s="107"/>
      <c r="P450" s="674"/>
      <c r="Q450" s="674"/>
      <c r="R450" s="557"/>
      <c r="S450" s="557"/>
      <c r="T450" s="573"/>
      <c r="U450" s="428"/>
    </row>
    <row r="451" spans="1:21" x14ac:dyDescent="0.25">
      <c r="A451" s="963"/>
      <c r="B451" s="113">
        <v>8</v>
      </c>
      <c r="C451" s="90"/>
      <c r="D451" s="84"/>
      <c r="E451" s="84"/>
      <c r="F451" s="90"/>
      <c r="G451" s="570"/>
      <c r="H451" s="90"/>
      <c r="I451" s="557"/>
      <c r="J451" s="571"/>
      <c r="K451" s="572"/>
      <c r="L451" s="557"/>
      <c r="M451" s="572"/>
      <c r="N451" s="107"/>
      <c r="O451" s="107"/>
      <c r="P451" s="674"/>
      <c r="Q451" s="674"/>
      <c r="R451" s="557"/>
      <c r="S451" s="557"/>
      <c r="T451" s="573"/>
      <c r="U451" s="428"/>
    </row>
    <row r="452" spans="1:21" x14ac:dyDescent="0.25">
      <c r="A452" s="963"/>
      <c r="B452" s="113">
        <v>9</v>
      </c>
      <c r="C452" s="90"/>
      <c r="D452" s="84"/>
      <c r="E452" s="84"/>
      <c r="F452" s="90"/>
      <c r="G452" s="570"/>
      <c r="H452" s="90"/>
      <c r="I452" s="557"/>
      <c r="J452" s="571"/>
      <c r="K452" s="572"/>
      <c r="L452" s="557"/>
      <c r="M452" s="572"/>
      <c r="N452" s="107"/>
      <c r="O452" s="107"/>
      <c r="P452" s="674"/>
      <c r="Q452" s="674"/>
      <c r="R452" s="557"/>
      <c r="S452" s="557"/>
      <c r="T452" s="573"/>
      <c r="U452" s="428"/>
    </row>
    <row r="453" spans="1:21" ht="15.75" thickBot="1" x14ac:dyDescent="0.3">
      <c r="A453" s="964"/>
      <c r="B453" s="114">
        <v>10</v>
      </c>
      <c r="C453" s="100"/>
      <c r="D453" s="99"/>
      <c r="E453" s="99"/>
      <c r="F453" s="100"/>
      <c r="G453" s="574"/>
      <c r="H453" s="100"/>
      <c r="I453" s="575"/>
      <c r="J453" s="576"/>
      <c r="K453" s="577"/>
      <c r="L453" s="575"/>
      <c r="M453" s="577"/>
      <c r="N453" s="108"/>
      <c r="O453" s="108"/>
      <c r="P453" s="675"/>
      <c r="Q453" s="675"/>
      <c r="R453" s="575"/>
      <c r="S453" s="575"/>
      <c r="T453" s="578"/>
      <c r="U453" s="428"/>
    </row>
    <row r="454" spans="1:21" ht="25.5" thickBot="1" x14ac:dyDescent="0.3">
      <c r="A454" s="493"/>
      <c r="C454" s="494"/>
      <c r="D454" s="495"/>
      <c r="E454" s="368" t="s">
        <v>248</v>
      </c>
      <c r="F454" s="369">
        <f>COUNTA(F444:F453)</f>
        <v>0</v>
      </c>
      <c r="G454" s="370">
        <f>COUNTA(G444:G453)</f>
        <v>0</v>
      </c>
      <c r="H454" s="494"/>
      <c r="I454" s="490"/>
      <c r="J454" s="496"/>
      <c r="K454" s="497"/>
      <c r="L454" s="952" t="s">
        <v>499</v>
      </c>
      <c r="M454" s="953"/>
      <c r="N454" s="498">
        <f>SUM(N444:N453)</f>
        <v>0</v>
      </c>
      <c r="O454" s="499">
        <f>SUM(O444:O453)</f>
        <v>0</v>
      </c>
      <c r="P454" s="500"/>
      <c r="Q454" s="500"/>
      <c r="R454" s="490"/>
      <c r="S454" s="500"/>
      <c r="T454" s="500"/>
      <c r="U454" s="428"/>
    </row>
    <row r="455" spans="1:21" x14ac:dyDescent="0.25">
      <c r="A455" s="101"/>
      <c r="B455" s="85"/>
      <c r="C455" s="85"/>
      <c r="D455" s="85"/>
      <c r="H455" s="501"/>
      <c r="I455" s="501"/>
      <c r="J455" s="502"/>
      <c r="K455" s="501"/>
      <c r="L455" s="954" t="s">
        <v>500</v>
      </c>
      <c r="M455" s="955"/>
      <c r="N455" s="503">
        <f>SUMIF(M444:M453,"&lt;=31/12/2025",N444:N453)</f>
        <v>0</v>
      </c>
      <c r="O455" s="504">
        <f>SUMIF(M444:M453,"&lt;=31/12/2025",O444:O453)</f>
        <v>0</v>
      </c>
      <c r="P455" s="89"/>
      <c r="R455" s="85"/>
      <c r="S455" s="89"/>
      <c r="T455" s="505"/>
      <c r="U455" s="506"/>
    </row>
    <row r="456" spans="1:21" ht="15.75" thickBot="1" x14ac:dyDescent="0.3">
      <c r="A456" s="101"/>
      <c r="L456" s="956" t="s">
        <v>501</v>
      </c>
      <c r="M456" s="957"/>
      <c r="N456" s="508">
        <f>SUMIF(M444:M453,"&gt;31/12/2025",N444:N453)</f>
        <v>0</v>
      </c>
      <c r="O456" s="509">
        <f>SUMIF(M444:M453,"&gt;31/12/2025",O444:O453)</f>
        <v>0</v>
      </c>
      <c r="S456" s="510"/>
      <c r="T456" s="511"/>
      <c r="U456" s="428"/>
    </row>
    <row r="457" spans="1:21" ht="15.75" thickBot="1" x14ac:dyDescent="0.3">
      <c r="A457" s="579"/>
      <c r="B457" s="478"/>
      <c r="C457" s="480"/>
      <c r="D457" s="480"/>
      <c r="E457" s="480"/>
      <c r="F457" s="478"/>
      <c r="G457" s="480"/>
      <c r="H457" s="480"/>
      <c r="I457" s="478"/>
      <c r="J457" s="478"/>
      <c r="K457" s="480"/>
      <c r="L457" s="480"/>
      <c r="M457" s="480"/>
      <c r="N457" s="480"/>
      <c r="O457" s="480"/>
      <c r="P457" s="676"/>
      <c r="Q457" s="676"/>
      <c r="R457" s="480"/>
      <c r="S457" s="580"/>
      <c r="T457" s="480"/>
      <c r="U457" s="482"/>
    </row>
    <row r="458" spans="1:21" ht="15.75" thickBot="1" x14ac:dyDescent="0.3">
      <c r="A458" s="563"/>
      <c r="B458" s="422"/>
      <c r="C458" s="289"/>
      <c r="D458" s="289"/>
      <c r="E458" s="289"/>
      <c r="F458" s="422"/>
      <c r="G458" s="289"/>
      <c r="H458" s="289"/>
      <c r="I458" s="422"/>
      <c r="J458" s="422"/>
      <c r="K458" s="289"/>
      <c r="L458" s="289"/>
      <c r="M458" s="289"/>
      <c r="N458" s="289"/>
      <c r="O458" s="289"/>
      <c r="P458" s="669"/>
      <c r="Q458" s="669"/>
      <c r="R458" s="289"/>
      <c r="S458" s="289"/>
      <c r="T458" s="289"/>
      <c r="U458" s="425"/>
    </row>
    <row r="459" spans="1:21" ht="28.5" thickBot="1" x14ac:dyDescent="0.3">
      <c r="A459" s="123" t="s">
        <v>8</v>
      </c>
      <c r="B459" s="961" t="s">
        <v>35</v>
      </c>
      <c r="C459" s="962"/>
      <c r="E459" s="937" t="s">
        <v>213</v>
      </c>
      <c r="F459" s="938"/>
      <c r="G459" s="935">
        <f>VLOOKUP(B459,'1.Piano inv. forn'!$D$19:$H$48,3,FALSE)</f>
        <v>0</v>
      </c>
      <c r="H459" s="936"/>
      <c r="I459" s="69"/>
      <c r="J459" s="937" t="s">
        <v>214</v>
      </c>
      <c r="K459" s="938"/>
      <c r="L459" s="935">
        <f>VLOOKUP(B459,'1.Piano inv. forn'!$D$19:$H$48,4,FALSE)</f>
        <v>0</v>
      </c>
      <c r="M459" s="936"/>
      <c r="O459" s="130" t="s">
        <v>215</v>
      </c>
      <c r="P459" s="670"/>
      <c r="R459" s="131" t="s">
        <v>216</v>
      </c>
      <c r="S459" s="941"/>
      <c r="T459" s="942"/>
      <c r="U459" s="428"/>
    </row>
    <row r="460" spans="1:21" ht="15.75" thickBot="1" x14ac:dyDescent="0.3">
      <c r="A460" s="101"/>
      <c r="B460" s="86"/>
      <c r="C460" s="86"/>
      <c r="E460" s="87"/>
      <c r="F460" s="87"/>
      <c r="G460" s="88"/>
      <c r="H460" s="88"/>
      <c r="I460" s="69"/>
      <c r="J460" s="87"/>
      <c r="K460" s="87"/>
      <c r="L460" s="88"/>
      <c r="M460" s="88"/>
      <c r="O460" s="89"/>
      <c r="R460" s="85"/>
      <c r="S460" s="490"/>
      <c r="U460" s="102"/>
    </row>
    <row r="461" spans="1:21" ht="26.45" customHeight="1" thickBot="1" x14ac:dyDescent="0.3">
      <c r="A461" s="958" t="s">
        <v>13</v>
      </c>
      <c r="B461" s="959"/>
      <c r="C461" s="959"/>
      <c r="D461" s="960"/>
      <c r="E461" s="943">
        <f>VLOOKUP(B459,'1.Piano inv. forn'!$D$19:$V$48,17,FALSE)</f>
        <v>0</v>
      </c>
      <c r="F461" s="944"/>
      <c r="G461" s="944"/>
      <c r="H461" s="945"/>
      <c r="I461" s="69"/>
      <c r="J461" s="946" t="s">
        <v>59</v>
      </c>
      <c r="K461" s="947"/>
      <c r="L461" s="943">
        <f>VLOOKUP(B459,'1.Piano inv. forn'!$D$19:$V$48,19,FALSE)</f>
        <v>0</v>
      </c>
      <c r="M461" s="945"/>
      <c r="N461" s="98"/>
      <c r="O461" s="129" t="s">
        <v>15</v>
      </c>
      <c r="P461" s="671">
        <f>L461+E461</f>
        <v>0</v>
      </c>
      <c r="R461" s="131" t="s">
        <v>217</v>
      </c>
      <c r="S461" s="941"/>
      <c r="T461" s="942"/>
      <c r="U461" s="102"/>
    </row>
    <row r="462" spans="1:21" ht="15.75" thickBot="1" x14ac:dyDescent="0.3">
      <c r="A462" s="101"/>
      <c r="U462" s="428"/>
    </row>
    <row r="463" spans="1:21" ht="60" x14ac:dyDescent="0.25">
      <c r="A463" s="950" t="s">
        <v>218</v>
      </c>
      <c r="B463" s="948" t="s">
        <v>219</v>
      </c>
      <c r="C463" s="948" t="s">
        <v>220</v>
      </c>
      <c r="D463" s="124" t="s">
        <v>221</v>
      </c>
      <c r="E463" s="125" t="s">
        <v>222</v>
      </c>
      <c r="F463" s="124" t="s">
        <v>223</v>
      </c>
      <c r="G463" s="124" t="s">
        <v>224</v>
      </c>
      <c r="H463" s="126" t="s">
        <v>188</v>
      </c>
      <c r="I463" s="126" t="s">
        <v>225</v>
      </c>
      <c r="J463" s="126" t="s">
        <v>226</v>
      </c>
      <c r="K463" s="126" t="s">
        <v>227</v>
      </c>
      <c r="L463" s="126" t="s">
        <v>228</v>
      </c>
      <c r="M463" s="126" t="s">
        <v>229</v>
      </c>
      <c r="N463" s="126" t="s">
        <v>230</v>
      </c>
      <c r="O463" s="126" t="s">
        <v>231</v>
      </c>
      <c r="P463" s="126" t="s">
        <v>232</v>
      </c>
      <c r="Q463" s="126" t="s">
        <v>233</v>
      </c>
      <c r="R463" s="126" t="s">
        <v>234</v>
      </c>
      <c r="S463" s="126" t="s">
        <v>235</v>
      </c>
      <c r="T463" s="939" t="s">
        <v>236</v>
      </c>
      <c r="U463" s="564"/>
    </row>
    <row r="464" spans="1:21" ht="24.75" thickBot="1" x14ac:dyDescent="0.3">
      <c r="A464" s="951"/>
      <c r="B464" s="949"/>
      <c r="C464" s="949"/>
      <c r="D464" s="128" t="s">
        <v>237</v>
      </c>
      <c r="E464" s="128" t="s">
        <v>238</v>
      </c>
      <c r="F464" s="128" t="s">
        <v>239</v>
      </c>
      <c r="G464" s="128" t="s">
        <v>239</v>
      </c>
      <c r="H464" s="128" t="s">
        <v>31</v>
      </c>
      <c r="I464" s="128" t="s">
        <v>240</v>
      </c>
      <c r="J464" s="128" t="s">
        <v>241</v>
      </c>
      <c r="K464" s="128" t="s">
        <v>242</v>
      </c>
      <c r="L464" s="128" t="s">
        <v>243</v>
      </c>
      <c r="M464" s="128" t="s">
        <v>242</v>
      </c>
      <c r="N464" s="128" t="s">
        <v>244</v>
      </c>
      <c r="O464" s="128" t="s">
        <v>212</v>
      </c>
      <c r="P464" s="128" t="s">
        <v>245</v>
      </c>
      <c r="Q464" s="128" t="s">
        <v>246</v>
      </c>
      <c r="R464" s="128" t="s">
        <v>247</v>
      </c>
      <c r="S464" s="128" t="s">
        <v>247</v>
      </c>
      <c r="T464" s="940"/>
      <c r="U464" s="564"/>
    </row>
    <row r="465" spans="1:21" x14ac:dyDescent="0.25">
      <c r="A465" s="963" t="str">
        <f>B459</f>
        <v>m.1</v>
      </c>
      <c r="B465" s="112">
        <v>1</v>
      </c>
      <c r="C465" s="164"/>
      <c r="D465" s="91"/>
      <c r="E465" s="91"/>
      <c r="F465" s="164"/>
      <c r="G465" s="566"/>
      <c r="H465" s="92"/>
      <c r="I465" s="340"/>
      <c r="J465" s="567"/>
      <c r="K465" s="568"/>
      <c r="L465" s="340"/>
      <c r="M465" s="568"/>
      <c r="N465" s="116"/>
      <c r="O465" s="116"/>
      <c r="P465" s="673"/>
      <c r="Q465" s="673"/>
      <c r="R465" s="340"/>
      <c r="S465" s="340"/>
      <c r="T465" s="569"/>
      <c r="U465" s="428"/>
    </row>
    <row r="466" spans="1:21" x14ac:dyDescent="0.25">
      <c r="A466" s="963"/>
      <c r="B466" s="113">
        <v>2</v>
      </c>
      <c r="C466" s="90"/>
      <c r="D466" s="84"/>
      <c r="E466" s="84"/>
      <c r="F466" s="90"/>
      <c r="G466" s="570"/>
      <c r="H466" s="90"/>
      <c r="I466" s="557"/>
      <c r="J466" s="571"/>
      <c r="K466" s="572"/>
      <c r="L466" s="557"/>
      <c r="M466" s="572"/>
      <c r="N466" s="107"/>
      <c r="O466" s="107"/>
      <c r="P466" s="674"/>
      <c r="Q466" s="674" t="s">
        <v>249</v>
      </c>
      <c r="R466" s="557"/>
      <c r="S466" s="557"/>
      <c r="T466" s="573"/>
      <c r="U466" s="428"/>
    </row>
    <row r="467" spans="1:21" x14ac:dyDescent="0.25">
      <c r="A467" s="963"/>
      <c r="B467" s="113">
        <v>3</v>
      </c>
      <c r="C467" s="90"/>
      <c r="D467" s="84"/>
      <c r="E467" s="84"/>
      <c r="F467" s="90"/>
      <c r="G467" s="570"/>
      <c r="H467" s="90"/>
      <c r="I467" s="557"/>
      <c r="J467" s="571"/>
      <c r="K467" s="572"/>
      <c r="L467" s="557"/>
      <c r="M467" s="572"/>
      <c r="N467" s="107"/>
      <c r="O467" s="107"/>
      <c r="P467" s="674"/>
      <c r="Q467" s="674"/>
      <c r="R467" s="557"/>
      <c r="S467" s="557"/>
      <c r="T467" s="573"/>
      <c r="U467" s="428"/>
    </row>
    <row r="468" spans="1:21" x14ac:dyDescent="0.25">
      <c r="A468" s="963"/>
      <c r="B468" s="113">
        <v>4</v>
      </c>
      <c r="C468" s="90"/>
      <c r="D468" s="84"/>
      <c r="E468" s="84"/>
      <c r="F468" s="90"/>
      <c r="G468" s="570"/>
      <c r="H468" s="90"/>
      <c r="I468" s="557"/>
      <c r="J468" s="571"/>
      <c r="K468" s="572"/>
      <c r="L468" s="557"/>
      <c r="M468" s="572"/>
      <c r="N468" s="107"/>
      <c r="O468" s="107"/>
      <c r="P468" s="674"/>
      <c r="Q468" s="674"/>
      <c r="R468" s="557"/>
      <c r="S468" s="557"/>
      <c r="T468" s="573"/>
      <c r="U468" s="428"/>
    </row>
    <row r="469" spans="1:21" x14ac:dyDescent="0.25">
      <c r="A469" s="963"/>
      <c r="B469" s="113">
        <v>5</v>
      </c>
      <c r="C469" s="90"/>
      <c r="D469" s="84"/>
      <c r="E469" s="84"/>
      <c r="F469" s="90"/>
      <c r="G469" s="570"/>
      <c r="H469" s="90"/>
      <c r="I469" s="557"/>
      <c r="J469" s="571"/>
      <c r="K469" s="572"/>
      <c r="L469" s="557"/>
      <c r="M469" s="572"/>
      <c r="N469" s="107"/>
      <c r="O469" s="107"/>
      <c r="P469" s="674"/>
      <c r="Q469" s="674"/>
      <c r="R469" s="557"/>
      <c r="S469" s="557"/>
      <c r="T469" s="573"/>
      <c r="U469" s="428"/>
    </row>
    <row r="470" spans="1:21" x14ac:dyDescent="0.25">
      <c r="A470" s="963"/>
      <c r="B470" s="113">
        <v>6</v>
      </c>
      <c r="C470" s="90"/>
      <c r="D470" s="84"/>
      <c r="E470" s="84"/>
      <c r="F470" s="90"/>
      <c r="G470" s="570"/>
      <c r="H470" s="90"/>
      <c r="I470" s="557"/>
      <c r="J470" s="571"/>
      <c r="K470" s="572"/>
      <c r="L470" s="557"/>
      <c r="M470" s="572"/>
      <c r="N470" s="107"/>
      <c r="O470" s="107"/>
      <c r="P470" s="674"/>
      <c r="Q470" s="674"/>
      <c r="R470" s="557"/>
      <c r="S470" s="557"/>
      <c r="T470" s="573"/>
      <c r="U470" s="428"/>
    </row>
    <row r="471" spans="1:21" x14ac:dyDescent="0.25">
      <c r="A471" s="963"/>
      <c r="B471" s="113">
        <v>7</v>
      </c>
      <c r="C471" s="90"/>
      <c r="D471" s="84"/>
      <c r="E471" s="84"/>
      <c r="F471" s="90"/>
      <c r="G471" s="570"/>
      <c r="H471" s="90"/>
      <c r="I471" s="557"/>
      <c r="J471" s="571"/>
      <c r="K471" s="572"/>
      <c r="L471" s="557"/>
      <c r="M471" s="572"/>
      <c r="N471" s="107"/>
      <c r="O471" s="107"/>
      <c r="P471" s="674"/>
      <c r="Q471" s="674"/>
      <c r="R471" s="557"/>
      <c r="S471" s="557"/>
      <c r="T471" s="573"/>
      <c r="U471" s="428"/>
    </row>
    <row r="472" spans="1:21" x14ac:dyDescent="0.25">
      <c r="A472" s="963"/>
      <c r="B472" s="113">
        <v>8</v>
      </c>
      <c r="C472" s="90"/>
      <c r="D472" s="84"/>
      <c r="E472" s="84"/>
      <c r="F472" s="90"/>
      <c r="G472" s="570"/>
      <c r="H472" s="90"/>
      <c r="I472" s="557"/>
      <c r="J472" s="571"/>
      <c r="K472" s="572"/>
      <c r="L472" s="557"/>
      <c r="M472" s="572"/>
      <c r="N472" s="107"/>
      <c r="O472" s="107"/>
      <c r="P472" s="674"/>
      <c r="Q472" s="674"/>
      <c r="R472" s="557"/>
      <c r="S472" s="557"/>
      <c r="T472" s="573"/>
      <c r="U472" s="428"/>
    </row>
    <row r="473" spans="1:21" x14ac:dyDescent="0.25">
      <c r="A473" s="963"/>
      <c r="B473" s="113">
        <v>9</v>
      </c>
      <c r="C473" s="90"/>
      <c r="D473" s="84"/>
      <c r="E473" s="84"/>
      <c r="F473" s="90"/>
      <c r="G473" s="570"/>
      <c r="H473" s="90"/>
      <c r="I473" s="557"/>
      <c r="J473" s="571"/>
      <c r="K473" s="572"/>
      <c r="L473" s="557"/>
      <c r="M473" s="572"/>
      <c r="N473" s="107"/>
      <c r="O473" s="107"/>
      <c r="P473" s="674"/>
      <c r="Q473" s="674"/>
      <c r="R473" s="557"/>
      <c r="S473" s="557"/>
      <c r="T473" s="573"/>
      <c r="U473" s="428"/>
    </row>
    <row r="474" spans="1:21" ht="15.75" thickBot="1" x14ac:dyDescent="0.3">
      <c r="A474" s="964"/>
      <c r="B474" s="114">
        <v>10</v>
      </c>
      <c r="C474" s="100"/>
      <c r="D474" s="99"/>
      <c r="E474" s="99"/>
      <c r="F474" s="100"/>
      <c r="G474" s="574"/>
      <c r="H474" s="100"/>
      <c r="I474" s="575"/>
      <c r="J474" s="576"/>
      <c r="K474" s="577"/>
      <c r="L474" s="575"/>
      <c r="M474" s="577"/>
      <c r="N474" s="108"/>
      <c r="O474" s="108"/>
      <c r="P474" s="675"/>
      <c r="Q474" s="675"/>
      <c r="R474" s="575"/>
      <c r="S474" s="575"/>
      <c r="T474" s="578"/>
      <c r="U474" s="428"/>
    </row>
    <row r="475" spans="1:21" ht="25.5" thickBot="1" x14ac:dyDescent="0.3">
      <c r="A475" s="493"/>
      <c r="C475" s="494"/>
      <c r="D475" s="495"/>
      <c r="E475" s="368" t="s">
        <v>248</v>
      </c>
      <c r="F475" s="369">
        <f>COUNTA(F465:F474)</f>
        <v>0</v>
      </c>
      <c r="G475" s="370">
        <f>COUNTA(G465:G474)</f>
        <v>0</v>
      </c>
      <c r="H475" s="494"/>
      <c r="I475" s="490"/>
      <c r="J475" s="496"/>
      <c r="K475" s="497"/>
      <c r="L475" s="952" t="s">
        <v>499</v>
      </c>
      <c r="M475" s="953"/>
      <c r="N475" s="498">
        <f>SUM(N465:N474)</f>
        <v>0</v>
      </c>
      <c r="O475" s="499">
        <f>SUM(O465:O474)</f>
        <v>0</v>
      </c>
      <c r="P475" s="500"/>
      <c r="Q475" s="500"/>
      <c r="R475" s="490"/>
      <c r="S475" s="500"/>
      <c r="T475" s="500"/>
      <c r="U475" s="428"/>
    </row>
    <row r="476" spans="1:21" x14ac:dyDescent="0.25">
      <c r="A476" s="101"/>
      <c r="B476" s="85"/>
      <c r="C476" s="85"/>
      <c r="D476" s="85"/>
      <c r="H476" s="501"/>
      <c r="I476" s="501"/>
      <c r="J476" s="502"/>
      <c r="K476" s="501"/>
      <c r="L476" s="954" t="s">
        <v>500</v>
      </c>
      <c r="M476" s="955"/>
      <c r="N476" s="503">
        <f>SUMIF(M465:M474,"&lt;=31/12/2025",N465:N474)</f>
        <v>0</v>
      </c>
      <c r="O476" s="504">
        <f>SUMIF(M465:M474,"&lt;=31/12/2025",O465:O474)</f>
        <v>0</v>
      </c>
      <c r="P476" s="89"/>
      <c r="R476" s="85"/>
      <c r="S476" s="89"/>
      <c r="T476" s="505"/>
      <c r="U476" s="506"/>
    </row>
    <row r="477" spans="1:21" ht="15.75" thickBot="1" x14ac:dyDescent="0.3">
      <c r="A477" s="101"/>
      <c r="L477" s="956" t="s">
        <v>501</v>
      </c>
      <c r="M477" s="957"/>
      <c r="N477" s="508">
        <f>SUMIF(M465:M474,"&gt;31/12/2025",N465:N474)</f>
        <v>0</v>
      </c>
      <c r="O477" s="509">
        <f>SUMIF(M465:M474,"&gt;31/12/2025",O465:O474)</f>
        <v>0</v>
      </c>
      <c r="S477" s="510"/>
      <c r="T477" s="511"/>
      <c r="U477" s="428"/>
    </row>
    <row r="478" spans="1:21" ht="15.75" thickBot="1" x14ac:dyDescent="0.3">
      <c r="A478" s="579"/>
      <c r="B478" s="478"/>
      <c r="C478" s="480"/>
      <c r="D478" s="480"/>
      <c r="E478" s="480"/>
      <c r="F478" s="478"/>
      <c r="G478" s="480"/>
      <c r="H478" s="480"/>
      <c r="I478" s="478"/>
      <c r="J478" s="478"/>
      <c r="K478" s="480"/>
      <c r="L478" s="480"/>
      <c r="M478" s="480"/>
      <c r="N478" s="480"/>
      <c r="O478" s="480"/>
      <c r="P478" s="676"/>
      <c r="Q478" s="676"/>
      <c r="R478" s="480"/>
      <c r="S478" s="580"/>
      <c r="T478" s="480"/>
      <c r="U478" s="482"/>
    </row>
    <row r="479" spans="1:21" ht="15.75" thickBot="1" x14ac:dyDescent="0.3">
      <c r="A479" s="563"/>
      <c r="B479" s="422"/>
      <c r="C479" s="289"/>
      <c r="D479" s="289"/>
      <c r="E479" s="289"/>
      <c r="F479" s="422"/>
      <c r="G479" s="289"/>
      <c r="H479" s="289"/>
      <c r="I479" s="422"/>
      <c r="J479" s="422"/>
      <c r="K479" s="289"/>
      <c r="L479" s="289"/>
      <c r="M479" s="289"/>
      <c r="N479" s="289"/>
      <c r="O479" s="289"/>
      <c r="P479" s="669"/>
      <c r="Q479" s="669"/>
      <c r="R479" s="289"/>
      <c r="S479" s="289"/>
      <c r="T479" s="289"/>
      <c r="U479" s="425"/>
    </row>
    <row r="480" spans="1:21" ht="28.5" thickBot="1" x14ac:dyDescent="0.3">
      <c r="A480" s="123" t="s">
        <v>8</v>
      </c>
      <c r="B480" s="961" t="s">
        <v>35</v>
      </c>
      <c r="C480" s="962"/>
      <c r="E480" s="937" t="s">
        <v>213</v>
      </c>
      <c r="F480" s="938"/>
      <c r="G480" s="935">
        <f>VLOOKUP(B480,'1.Piano inv. forn'!$D$19:$H$48,3,FALSE)</f>
        <v>0</v>
      </c>
      <c r="H480" s="936"/>
      <c r="I480" s="69"/>
      <c r="J480" s="937" t="s">
        <v>214</v>
      </c>
      <c r="K480" s="938"/>
      <c r="L480" s="935">
        <f>VLOOKUP(B480,'1.Piano inv. forn'!$D$19:$H$48,4,FALSE)</f>
        <v>0</v>
      </c>
      <c r="M480" s="936"/>
      <c r="O480" s="130" t="s">
        <v>215</v>
      </c>
      <c r="P480" s="670"/>
      <c r="R480" s="131" t="s">
        <v>216</v>
      </c>
      <c r="S480" s="941"/>
      <c r="T480" s="942"/>
      <c r="U480" s="428"/>
    </row>
    <row r="481" spans="1:21" ht="15.75" thickBot="1" x14ac:dyDescent="0.3">
      <c r="A481" s="101"/>
      <c r="B481" s="86"/>
      <c r="C481" s="86"/>
      <c r="E481" s="87"/>
      <c r="F481" s="87"/>
      <c r="G481" s="88"/>
      <c r="H481" s="88"/>
      <c r="I481" s="69"/>
      <c r="J481" s="87"/>
      <c r="K481" s="87"/>
      <c r="L481" s="88"/>
      <c r="M481" s="88"/>
      <c r="O481" s="89"/>
      <c r="R481" s="85"/>
      <c r="S481" s="490"/>
      <c r="U481" s="102"/>
    </row>
    <row r="482" spans="1:21" ht="24" customHeight="1" thickBot="1" x14ac:dyDescent="0.3">
      <c r="A482" s="958" t="s">
        <v>13</v>
      </c>
      <c r="B482" s="959"/>
      <c r="C482" s="959"/>
      <c r="D482" s="960"/>
      <c r="E482" s="943">
        <f>VLOOKUP(B480,'1.Piano inv. forn'!$D$19:$V$48,17,FALSE)</f>
        <v>0</v>
      </c>
      <c r="F482" s="944"/>
      <c r="G482" s="944"/>
      <c r="H482" s="945"/>
      <c r="I482" s="69"/>
      <c r="J482" s="946" t="s">
        <v>59</v>
      </c>
      <c r="K482" s="947"/>
      <c r="L482" s="943">
        <f>VLOOKUP(B480,'1.Piano inv. forn'!$D$19:$V$48,19,FALSE)</f>
        <v>0</v>
      </c>
      <c r="M482" s="945"/>
      <c r="N482" s="98"/>
      <c r="O482" s="129" t="s">
        <v>15</v>
      </c>
      <c r="P482" s="671">
        <f>L482+E482</f>
        <v>0</v>
      </c>
      <c r="R482" s="131" t="s">
        <v>217</v>
      </c>
      <c r="S482" s="941"/>
      <c r="T482" s="942"/>
      <c r="U482" s="102"/>
    </row>
    <row r="483" spans="1:21" ht="15.75" thickBot="1" x14ac:dyDescent="0.3">
      <c r="A483" s="101"/>
      <c r="U483" s="428"/>
    </row>
    <row r="484" spans="1:21" ht="60" x14ac:dyDescent="0.25">
      <c r="A484" s="950" t="s">
        <v>218</v>
      </c>
      <c r="B484" s="948" t="s">
        <v>219</v>
      </c>
      <c r="C484" s="948" t="s">
        <v>220</v>
      </c>
      <c r="D484" s="124" t="s">
        <v>221</v>
      </c>
      <c r="E484" s="125" t="s">
        <v>222</v>
      </c>
      <c r="F484" s="124" t="s">
        <v>223</v>
      </c>
      <c r="G484" s="124" t="s">
        <v>224</v>
      </c>
      <c r="H484" s="126" t="s">
        <v>188</v>
      </c>
      <c r="I484" s="126" t="s">
        <v>225</v>
      </c>
      <c r="J484" s="126" t="s">
        <v>226</v>
      </c>
      <c r="K484" s="126" t="s">
        <v>227</v>
      </c>
      <c r="L484" s="126" t="s">
        <v>228</v>
      </c>
      <c r="M484" s="126" t="s">
        <v>229</v>
      </c>
      <c r="N484" s="126" t="s">
        <v>230</v>
      </c>
      <c r="O484" s="126" t="s">
        <v>231</v>
      </c>
      <c r="P484" s="126" t="s">
        <v>232</v>
      </c>
      <c r="Q484" s="126" t="s">
        <v>233</v>
      </c>
      <c r="R484" s="126" t="s">
        <v>234</v>
      </c>
      <c r="S484" s="126" t="s">
        <v>235</v>
      </c>
      <c r="T484" s="939" t="s">
        <v>236</v>
      </c>
      <c r="U484" s="564"/>
    </row>
    <row r="485" spans="1:21" ht="24.75" thickBot="1" x14ac:dyDescent="0.3">
      <c r="A485" s="951"/>
      <c r="B485" s="949"/>
      <c r="C485" s="949"/>
      <c r="D485" s="128" t="s">
        <v>237</v>
      </c>
      <c r="E485" s="128" t="s">
        <v>238</v>
      </c>
      <c r="F485" s="128" t="s">
        <v>239</v>
      </c>
      <c r="G485" s="128" t="s">
        <v>239</v>
      </c>
      <c r="H485" s="128" t="s">
        <v>31</v>
      </c>
      <c r="I485" s="128" t="s">
        <v>240</v>
      </c>
      <c r="J485" s="128" t="s">
        <v>241</v>
      </c>
      <c r="K485" s="128" t="s">
        <v>242</v>
      </c>
      <c r="L485" s="128" t="s">
        <v>243</v>
      </c>
      <c r="M485" s="128" t="s">
        <v>242</v>
      </c>
      <c r="N485" s="128" t="s">
        <v>244</v>
      </c>
      <c r="O485" s="128" t="s">
        <v>212</v>
      </c>
      <c r="P485" s="128" t="s">
        <v>245</v>
      </c>
      <c r="Q485" s="128" t="s">
        <v>246</v>
      </c>
      <c r="R485" s="128" t="s">
        <v>247</v>
      </c>
      <c r="S485" s="128" t="s">
        <v>247</v>
      </c>
      <c r="T485" s="940"/>
      <c r="U485" s="564"/>
    </row>
    <row r="486" spans="1:21" x14ac:dyDescent="0.25">
      <c r="A486" s="963" t="str">
        <f>B480</f>
        <v>m.1</v>
      </c>
      <c r="B486" s="112">
        <v>1</v>
      </c>
      <c r="C486" s="164"/>
      <c r="D486" s="91"/>
      <c r="E486" s="91"/>
      <c r="F486" s="164"/>
      <c r="G486" s="566"/>
      <c r="H486" s="92"/>
      <c r="I486" s="340"/>
      <c r="J486" s="567"/>
      <c r="K486" s="568"/>
      <c r="L486" s="340"/>
      <c r="M486" s="568"/>
      <c r="N486" s="116"/>
      <c r="O486" s="116"/>
      <c r="P486" s="673"/>
      <c r="Q486" s="673"/>
      <c r="R486" s="340"/>
      <c r="S486" s="340"/>
      <c r="T486" s="569"/>
      <c r="U486" s="428"/>
    </row>
    <row r="487" spans="1:21" x14ac:dyDescent="0.25">
      <c r="A487" s="963"/>
      <c r="B487" s="113">
        <v>2</v>
      </c>
      <c r="C487" s="90"/>
      <c r="D487" s="84"/>
      <c r="E487" s="84"/>
      <c r="F487" s="90"/>
      <c r="G487" s="570"/>
      <c r="H487" s="90"/>
      <c r="I487" s="557"/>
      <c r="J487" s="571"/>
      <c r="K487" s="572"/>
      <c r="L487" s="557"/>
      <c r="M487" s="572"/>
      <c r="N487" s="107"/>
      <c r="O487" s="107"/>
      <c r="P487" s="674"/>
      <c r="Q487" s="674" t="s">
        <v>249</v>
      </c>
      <c r="R487" s="557"/>
      <c r="S487" s="557"/>
      <c r="T487" s="573"/>
      <c r="U487" s="428"/>
    </row>
    <row r="488" spans="1:21" x14ac:dyDescent="0.25">
      <c r="A488" s="963"/>
      <c r="B488" s="113">
        <v>3</v>
      </c>
      <c r="C488" s="90"/>
      <c r="D488" s="84"/>
      <c r="E488" s="84"/>
      <c r="F488" s="90"/>
      <c r="G488" s="570"/>
      <c r="H488" s="90"/>
      <c r="I488" s="557"/>
      <c r="J488" s="571"/>
      <c r="K488" s="572"/>
      <c r="L488" s="557"/>
      <c r="M488" s="572"/>
      <c r="N488" s="107"/>
      <c r="O488" s="107"/>
      <c r="P488" s="674"/>
      <c r="Q488" s="674"/>
      <c r="R488" s="557"/>
      <c r="S488" s="557"/>
      <c r="T488" s="573"/>
      <c r="U488" s="428"/>
    </row>
    <row r="489" spans="1:21" x14ac:dyDescent="0.25">
      <c r="A489" s="963"/>
      <c r="B489" s="113">
        <v>4</v>
      </c>
      <c r="C489" s="90"/>
      <c r="D489" s="84"/>
      <c r="E489" s="84"/>
      <c r="F489" s="90"/>
      <c r="G489" s="570"/>
      <c r="H489" s="90"/>
      <c r="I489" s="557"/>
      <c r="J489" s="571"/>
      <c r="K489" s="572"/>
      <c r="L489" s="557"/>
      <c r="M489" s="572"/>
      <c r="N489" s="107"/>
      <c r="O489" s="107"/>
      <c r="P489" s="674"/>
      <c r="Q489" s="674"/>
      <c r="R489" s="557"/>
      <c r="S489" s="557"/>
      <c r="T489" s="573"/>
      <c r="U489" s="428"/>
    </row>
    <row r="490" spans="1:21" x14ac:dyDescent="0.25">
      <c r="A490" s="963"/>
      <c r="B490" s="113">
        <v>5</v>
      </c>
      <c r="C490" s="90"/>
      <c r="D490" s="84"/>
      <c r="E490" s="84"/>
      <c r="F490" s="90"/>
      <c r="G490" s="570"/>
      <c r="H490" s="90"/>
      <c r="I490" s="557"/>
      <c r="J490" s="571"/>
      <c r="K490" s="572"/>
      <c r="L490" s="557"/>
      <c r="M490" s="572"/>
      <c r="N490" s="107"/>
      <c r="O490" s="107"/>
      <c r="P490" s="674"/>
      <c r="Q490" s="674"/>
      <c r="R490" s="557"/>
      <c r="S490" s="557"/>
      <c r="T490" s="573"/>
      <c r="U490" s="428"/>
    </row>
    <row r="491" spans="1:21" x14ac:dyDescent="0.25">
      <c r="A491" s="963"/>
      <c r="B491" s="113">
        <v>6</v>
      </c>
      <c r="C491" s="90"/>
      <c r="D491" s="84"/>
      <c r="E491" s="84"/>
      <c r="F491" s="90"/>
      <c r="G491" s="570"/>
      <c r="H491" s="90"/>
      <c r="I491" s="557"/>
      <c r="J491" s="571"/>
      <c r="K491" s="572"/>
      <c r="L491" s="557"/>
      <c r="M491" s="572"/>
      <c r="N491" s="107"/>
      <c r="O491" s="107"/>
      <c r="P491" s="674"/>
      <c r="Q491" s="674"/>
      <c r="R491" s="557"/>
      <c r="S491" s="557"/>
      <c r="T491" s="573"/>
      <c r="U491" s="428"/>
    </row>
    <row r="492" spans="1:21" x14ac:dyDescent="0.25">
      <c r="A492" s="963"/>
      <c r="B492" s="113">
        <v>7</v>
      </c>
      <c r="C492" s="90"/>
      <c r="D492" s="84"/>
      <c r="E492" s="84"/>
      <c r="F492" s="90"/>
      <c r="G492" s="570"/>
      <c r="H492" s="90"/>
      <c r="I492" s="557"/>
      <c r="J492" s="571"/>
      <c r="K492" s="572"/>
      <c r="L492" s="557"/>
      <c r="M492" s="572"/>
      <c r="N492" s="107"/>
      <c r="O492" s="107"/>
      <c r="P492" s="674"/>
      <c r="Q492" s="674"/>
      <c r="R492" s="557"/>
      <c r="S492" s="557"/>
      <c r="T492" s="573"/>
      <c r="U492" s="428"/>
    </row>
    <row r="493" spans="1:21" x14ac:dyDescent="0.25">
      <c r="A493" s="963"/>
      <c r="B493" s="113">
        <v>8</v>
      </c>
      <c r="C493" s="90"/>
      <c r="D493" s="84"/>
      <c r="E493" s="84"/>
      <c r="F493" s="90"/>
      <c r="G493" s="570"/>
      <c r="H493" s="90"/>
      <c r="I493" s="557"/>
      <c r="J493" s="571"/>
      <c r="K493" s="572"/>
      <c r="L493" s="557"/>
      <c r="M493" s="572"/>
      <c r="N493" s="107"/>
      <c r="O493" s="107"/>
      <c r="P493" s="674"/>
      <c r="Q493" s="674"/>
      <c r="R493" s="557"/>
      <c r="S493" s="557"/>
      <c r="T493" s="573"/>
      <c r="U493" s="428"/>
    </row>
    <row r="494" spans="1:21" x14ac:dyDescent="0.25">
      <c r="A494" s="963"/>
      <c r="B494" s="113">
        <v>9</v>
      </c>
      <c r="C494" s="90"/>
      <c r="D494" s="84"/>
      <c r="E494" s="84"/>
      <c r="F494" s="90"/>
      <c r="G494" s="570"/>
      <c r="H494" s="90"/>
      <c r="I494" s="557"/>
      <c r="J494" s="571"/>
      <c r="K494" s="572"/>
      <c r="L494" s="557"/>
      <c r="M494" s="572"/>
      <c r="N494" s="107"/>
      <c r="O494" s="107"/>
      <c r="P494" s="674"/>
      <c r="Q494" s="674"/>
      <c r="R494" s="557"/>
      <c r="S494" s="557"/>
      <c r="T494" s="573"/>
      <c r="U494" s="428"/>
    </row>
    <row r="495" spans="1:21" ht="15.75" thickBot="1" x14ac:dyDescent="0.3">
      <c r="A495" s="964"/>
      <c r="B495" s="114">
        <v>10</v>
      </c>
      <c r="C495" s="100"/>
      <c r="D495" s="99"/>
      <c r="E495" s="99"/>
      <c r="F495" s="100"/>
      <c r="G495" s="574"/>
      <c r="H495" s="100"/>
      <c r="I495" s="575"/>
      <c r="J495" s="576"/>
      <c r="K495" s="577"/>
      <c r="L495" s="575"/>
      <c r="M495" s="577"/>
      <c r="N495" s="108"/>
      <c r="O495" s="108"/>
      <c r="P495" s="675"/>
      <c r="Q495" s="675"/>
      <c r="R495" s="575"/>
      <c r="S495" s="575"/>
      <c r="T495" s="578"/>
      <c r="U495" s="428"/>
    </row>
    <row r="496" spans="1:21" ht="25.5" thickBot="1" x14ac:dyDescent="0.3">
      <c r="A496" s="493"/>
      <c r="C496" s="494"/>
      <c r="D496" s="495"/>
      <c r="E496" s="368" t="s">
        <v>248</v>
      </c>
      <c r="F496" s="369">
        <f>COUNTA(F486:F495)</f>
        <v>0</v>
      </c>
      <c r="G496" s="370">
        <f>COUNTA(G486:G495)</f>
        <v>0</v>
      </c>
      <c r="H496" s="494"/>
      <c r="I496" s="490"/>
      <c r="J496" s="496"/>
      <c r="K496" s="497"/>
      <c r="L496" s="952" t="s">
        <v>499</v>
      </c>
      <c r="M496" s="953"/>
      <c r="N496" s="498">
        <f>SUM(N486:N495)</f>
        <v>0</v>
      </c>
      <c r="O496" s="499">
        <f>SUM(O486:O495)</f>
        <v>0</v>
      </c>
      <c r="P496" s="500"/>
      <c r="Q496" s="500"/>
      <c r="R496" s="490"/>
      <c r="S496" s="500"/>
      <c r="T496" s="500"/>
      <c r="U496" s="428"/>
    </row>
    <row r="497" spans="1:21" x14ac:dyDescent="0.25">
      <c r="A497" s="101"/>
      <c r="B497" s="85"/>
      <c r="C497" s="85"/>
      <c r="D497" s="85"/>
      <c r="H497" s="501"/>
      <c r="I497" s="501"/>
      <c r="J497" s="502"/>
      <c r="K497" s="501"/>
      <c r="L497" s="954" t="s">
        <v>500</v>
      </c>
      <c r="M497" s="955"/>
      <c r="N497" s="503">
        <f>SUMIF(M486:M495,"&lt;=31/12/2025",N486:N495)</f>
        <v>0</v>
      </c>
      <c r="O497" s="504">
        <f>SUMIF(M486:M495,"&lt;=31/12/2025",O486:O495)</f>
        <v>0</v>
      </c>
      <c r="P497" s="89"/>
      <c r="R497" s="85"/>
      <c r="S497" s="89"/>
      <c r="T497" s="505"/>
      <c r="U497" s="506"/>
    </row>
    <row r="498" spans="1:21" ht="15.75" thickBot="1" x14ac:dyDescent="0.3">
      <c r="A498" s="101"/>
      <c r="L498" s="956" t="s">
        <v>501</v>
      </c>
      <c r="M498" s="957"/>
      <c r="N498" s="508">
        <f>SUMIF(M486:M495,"&gt;31/12/2025",N486:N495)</f>
        <v>0</v>
      </c>
      <c r="O498" s="509">
        <f>SUMIF(M486:M495,"&gt;31/12/2025",O486:O495)</f>
        <v>0</v>
      </c>
      <c r="S498" s="510"/>
      <c r="T498" s="511"/>
      <c r="U498" s="428"/>
    </row>
    <row r="499" spans="1:21" ht="15.75" thickBot="1" x14ac:dyDescent="0.3">
      <c r="A499" s="579"/>
      <c r="B499" s="478"/>
      <c r="C499" s="480"/>
      <c r="D499" s="480"/>
      <c r="E499" s="480"/>
      <c r="F499" s="478"/>
      <c r="G499" s="480"/>
      <c r="H499" s="480"/>
      <c r="I499" s="478"/>
      <c r="J499" s="478"/>
      <c r="K499" s="480"/>
      <c r="L499" s="480"/>
      <c r="M499" s="480"/>
      <c r="N499" s="480"/>
      <c r="O499" s="480"/>
      <c r="P499" s="676"/>
      <c r="Q499" s="676"/>
      <c r="R499" s="480"/>
      <c r="S499" s="580"/>
      <c r="T499" s="480"/>
      <c r="U499" s="482"/>
    </row>
    <row r="500" spans="1:21" ht="15.75" thickBot="1" x14ac:dyDescent="0.3">
      <c r="A500" s="563"/>
      <c r="B500" s="422"/>
      <c r="C500" s="289"/>
      <c r="D500" s="289"/>
      <c r="E500" s="289"/>
      <c r="F500" s="422"/>
      <c r="G500" s="289"/>
      <c r="H500" s="289"/>
      <c r="I500" s="422"/>
      <c r="J500" s="422"/>
      <c r="K500" s="289"/>
      <c r="L500" s="289"/>
      <c r="M500" s="289"/>
      <c r="N500" s="289"/>
      <c r="O500" s="289"/>
      <c r="P500" s="669"/>
      <c r="Q500" s="669"/>
      <c r="R500" s="289"/>
      <c r="S500" s="289"/>
      <c r="T500" s="289"/>
      <c r="U500" s="425"/>
    </row>
    <row r="501" spans="1:21" ht="28.5" thickBot="1" x14ac:dyDescent="0.3">
      <c r="A501" s="123" t="s">
        <v>8</v>
      </c>
      <c r="B501" s="961" t="s">
        <v>35</v>
      </c>
      <c r="C501" s="962"/>
      <c r="E501" s="937" t="s">
        <v>213</v>
      </c>
      <c r="F501" s="938"/>
      <c r="G501" s="935">
        <f>VLOOKUP(B501,'1.Piano inv. forn'!$D$19:$H$48,3,FALSE)</f>
        <v>0</v>
      </c>
      <c r="H501" s="936"/>
      <c r="I501" s="69"/>
      <c r="J501" s="937" t="s">
        <v>214</v>
      </c>
      <c r="K501" s="938"/>
      <c r="L501" s="935">
        <f>VLOOKUP(B501,'1.Piano inv. forn'!$D$19:$H$48,4,FALSE)</f>
        <v>0</v>
      </c>
      <c r="M501" s="936"/>
      <c r="O501" s="130" t="s">
        <v>215</v>
      </c>
      <c r="P501" s="670"/>
      <c r="R501" s="131" t="s">
        <v>216</v>
      </c>
      <c r="S501" s="941"/>
      <c r="T501" s="942"/>
      <c r="U501" s="428"/>
    </row>
    <row r="502" spans="1:21" ht="15.75" thickBot="1" x14ac:dyDescent="0.3">
      <c r="A502" s="101"/>
      <c r="B502" s="86"/>
      <c r="C502" s="86"/>
      <c r="E502" s="87"/>
      <c r="F502" s="87"/>
      <c r="G502" s="88"/>
      <c r="H502" s="88"/>
      <c r="I502" s="69"/>
      <c r="J502" s="87"/>
      <c r="K502" s="87"/>
      <c r="L502" s="88"/>
      <c r="M502" s="88"/>
      <c r="O502" s="89"/>
      <c r="R502" s="85"/>
      <c r="S502" s="490"/>
      <c r="U502" s="102"/>
    </row>
    <row r="503" spans="1:21" ht="31.5" customHeight="1" thickBot="1" x14ac:dyDescent="0.3">
      <c r="A503" s="958" t="s">
        <v>13</v>
      </c>
      <c r="B503" s="959"/>
      <c r="C503" s="959"/>
      <c r="D503" s="960"/>
      <c r="E503" s="943">
        <f>VLOOKUP(B501,'1.Piano inv. forn'!$D$19:$V$48,17,FALSE)</f>
        <v>0</v>
      </c>
      <c r="F503" s="944"/>
      <c r="G503" s="944"/>
      <c r="H503" s="945"/>
      <c r="I503" s="69"/>
      <c r="J503" s="946" t="s">
        <v>59</v>
      </c>
      <c r="K503" s="947"/>
      <c r="L503" s="943">
        <f>VLOOKUP(B501,'1.Piano inv. forn'!$D$19:$V$48,19,FALSE)</f>
        <v>0</v>
      </c>
      <c r="M503" s="945"/>
      <c r="N503" s="98"/>
      <c r="O503" s="129" t="s">
        <v>15</v>
      </c>
      <c r="P503" s="671">
        <f>L503+E503</f>
        <v>0</v>
      </c>
      <c r="R503" s="131" t="s">
        <v>217</v>
      </c>
      <c r="S503" s="941"/>
      <c r="T503" s="942"/>
      <c r="U503" s="102"/>
    </row>
    <row r="504" spans="1:21" ht="15.75" thickBot="1" x14ac:dyDescent="0.3">
      <c r="A504" s="101"/>
      <c r="U504" s="428"/>
    </row>
    <row r="505" spans="1:21" ht="60" x14ac:dyDescent="0.25">
      <c r="A505" s="950" t="s">
        <v>218</v>
      </c>
      <c r="B505" s="948" t="s">
        <v>219</v>
      </c>
      <c r="C505" s="948" t="s">
        <v>220</v>
      </c>
      <c r="D505" s="124" t="s">
        <v>221</v>
      </c>
      <c r="E505" s="125" t="s">
        <v>222</v>
      </c>
      <c r="F505" s="124" t="s">
        <v>223</v>
      </c>
      <c r="G505" s="124" t="s">
        <v>224</v>
      </c>
      <c r="H505" s="126" t="s">
        <v>188</v>
      </c>
      <c r="I505" s="126" t="s">
        <v>225</v>
      </c>
      <c r="J505" s="126" t="s">
        <v>226</v>
      </c>
      <c r="K505" s="126" t="s">
        <v>227</v>
      </c>
      <c r="L505" s="126" t="s">
        <v>228</v>
      </c>
      <c r="M505" s="126" t="s">
        <v>229</v>
      </c>
      <c r="N505" s="126" t="s">
        <v>230</v>
      </c>
      <c r="O505" s="126" t="s">
        <v>231</v>
      </c>
      <c r="P505" s="126" t="s">
        <v>232</v>
      </c>
      <c r="Q505" s="126" t="s">
        <v>233</v>
      </c>
      <c r="R505" s="126" t="s">
        <v>234</v>
      </c>
      <c r="S505" s="126" t="s">
        <v>235</v>
      </c>
      <c r="T505" s="939" t="s">
        <v>236</v>
      </c>
      <c r="U505" s="564"/>
    </row>
    <row r="506" spans="1:21" ht="24.75" thickBot="1" x14ac:dyDescent="0.3">
      <c r="A506" s="951"/>
      <c r="B506" s="949"/>
      <c r="C506" s="949"/>
      <c r="D506" s="128" t="s">
        <v>237</v>
      </c>
      <c r="E506" s="128" t="s">
        <v>238</v>
      </c>
      <c r="F506" s="128" t="s">
        <v>239</v>
      </c>
      <c r="G506" s="128" t="s">
        <v>239</v>
      </c>
      <c r="H506" s="128" t="s">
        <v>31</v>
      </c>
      <c r="I506" s="128" t="s">
        <v>240</v>
      </c>
      <c r="J506" s="128" t="s">
        <v>241</v>
      </c>
      <c r="K506" s="128" t="s">
        <v>242</v>
      </c>
      <c r="L506" s="128" t="s">
        <v>243</v>
      </c>
      <c r="M506" s="128" t="s">
        <v>242</v>
      </c>
      <c r="N506" s="128" t="s">
        <v>244</v>
      </c>
      <c r="O506" s="128" t="s">
        <v>212</v>
      </c>
      <c r="P506" s="128" t="s">
        <v>245</v>
      </c>
      <c r="Q506" s="128" t="s">
        <v>246</v>
      </c>
      <c r="R506" s="128" t="s">
        <v>247</v>
      </c>
      <c r="S506" s="128" t="s">
        <v>247</v>
      </c>
      <c r="T506" s="940"/>
      <c r="U506" s="564"/>
    </row>
    <row r="507" spans="1:21" x14ac:dyDescent="0.25">
      <c r="A507" s="963" t="str">
        <f>B501</f>
        <v>m.1</v>
      </c>
      <c r="B507" s="112">
        <v>1</v>
      </c>
      <c r="C507" s="164"/>
      <c r="D507" s="91"/>
      <c r="E507" s="91"/>
      <c r="F507" s="164"/>
      <c r="G507" s="566"/>
      <c r="H507" s="92"/>
      <c r="I507" s="340"/>
      <c r="J507" s="567"/>
      <c r="K507" s="568"/>
      <c r="L507" s="340"/>
      <c r="M507" s="568"/>
      <c r="N507" s="116"/>
      <c r="O507" s="116"/>
      <c r="P507" s="673"/>
      <c r="Q507" s="673"/>
      <c r="R507" s="340"/>
      <c r="S507" s="340"/>
      <c r="T507" s="569"/>
      <c r="U507" s="428"/>
    </row>
    <row r="508" spans="1:21" x14ac:dyDescent="0.25">
      <c r="A508" s="963"/>
      <c r="B508" s="113">
        <v>2</v>
      </c>
      <c r="C508" s="90"/>
      <c r="D508" s="84"/>
      <c r="E508" s="84"/>
      <c r="F508" s="90"/>
      <c r="G508" s="570"/>
      <c r="H508" s="90"/>
      <c r="I508" s="557"/>
      <c r="J508" s="571"/>
      <c r="K508" s="572"/>
      <c r="L508" s="557"/>
      <c r="M508" s="572"/>
      <c r="N508" s="107"/>
      <c r="O508" s="107"/>
      <c r="P508" s="674"/>
      <c r="Q508" s="674" t="s">
        <v>249</v>
      </c>
      <c r="R508" s="557"/>
      <c r="S508" s="557"/>
      <c r="T508" s="573"/>
      <c r="U508" s="428"/>
    </row>
    <row r="509" spans="1:21" x14ac:dyDescent="0.25">
      <c r="A509" s="963"/>
      <c r="B509" s="113">
        <v>3</v>
      </c>
      <c r="C509" s="90"/>
      <c r="D509" s="84"/>
      <c r="E509" s="84"/>
      <c r="F509" s="90"/>
      <c r="G509" s="570"/>
      <c r="H509" s="90"/>
      <c r="I509" s="557"/>
      <c r="J509" s="571"/>
      <c r="K509" s="572"/>
      <c r="L509" s="557"/>
      <c r="M509" s="572"/>
      <c r="N509" s="107"/>
      <c r="O509" s="107"/>
      <c r="P509" s="674"/>
      <c r="Q509" s="674"/>
      <c r="R509" s="557"/>
      <c r="S509" s="557"/>
      <c r="T509" s="573"/>
      <c r="U509" s="428"/>
    </row>
    <row r="510" spans="1:21" x14ac:dyDescent="0.25">
      <c r="A510" s="963"/>
      <c r="B510" s="113">
        <v>4</v>
      </c>
      <c r="C510" s="90"/>
      <c r="D510" s="84"/>
      <c r="E510" s="84"/>
      <c r="F510" s="90"/>
      <c r="G510" s="570"/>
      <c r="H510" s="90"/>
      <c r="I510" s="557"/>
      <c r="J510" s="571"/>
      <c r="K510" s="572"/>
      <c r="L510" s="557"/>
      <c r="M510" s="572"/>
      <c r="N510" s="107"/>
      <c r="O510" s="107"/>
      <c r="P510" s="674"/>
      <c r="Q510" s="674"/>
      <c r="R510" s="557"/>
      <c r="S510" s="557"/>
      <c r="T510" s="573"/>
      <c r="U510" s="428"/>
    </row>
    <row r="511" spans="1:21" x14ac:dyDescent="0.25">
      <c r="A511" s="963"/>
      <c r="B511" s="113">
        <v>5</v>
      </c>
      <c r="C511" s="90"/>
      <c r="D511" s="84"/>
      <c r="E511" s="84"/>
      <c r="F511" s="90"/>
      <c r="G511" s="570"/>
      <c r="H511" s="90"/>
      <c r="I511" s="557"/>
      <c r="J511" s="571"/>
      <c r="K511" s="572"/>
      <c r="L511" s="557"/>
      <c r="M511" s="572"/>
      <c r="N511" s="107"/>
      <c r="O511" s="107"/>
      <c r="P511" s="674"/>
      <c r="Q511" s="674"/>
      <c r="R511" s="557"/>
      <c r="S511" s="557"/>
      <c r="T511" s="573"/>
      <c r="U511" s="428"/>
    </row>
    <row r="512" spans="1:21" x14ac:dyDescent="0.25">
      <c r="A512" s="963"/>
      <c r="B512" s="113">
        <v>6</v>
      </c>
      <c r="C512" s="90"/>
      <c r="D512" s="84"/>
      <c r="E512" s="84"/>
      <c r="F512" s="90"/>
      <c r="G512" s="570"/>
      <c r="H512" s="90"/>
      <c r="I512" s="557"/>
      <c r="J512" s="571"/>
      <c r="K512" s="572"/>
      <c r="L512" s="557"/>
      <c r="M512" s="572"/>
      <c r="N512" s="107"/>
      <c r="O512" s="107"/>
      <c r="P512" s="674"/>
      <c r="Q512" s="674"/>
      <c r="R512" s="557"/>
      <c r="S512" s="557"/>
      <c r="T512" s="573"/>
      <c r="U512" s="428"/>
    </row>
    <row r="513" spans="1:21" x14ac:dyDescent="0.25">
      <c r="A513" s="963"/>
      <c r="B513" s="113">
        <v>7</v>
      </c>
      <c r="C513" s="90"/>
      <c r="D513" s="84"/>
      <c r="E513" s="84"/>
      <c r="F513" s="90"/>
      <c r="G513" s="570"/>
      <c r="H513" s="90"/>
      <c r="I513" s="557"/>
      <c r="J513" s="571"/>
      <c r="K513" s="572"/>
      <c r="L513" s="557"/>
      <c r="M513" s="572"/>
      <c r="N513" s="107"/>
      <c r="O513" s="107"/>
      <c r="P513" s="674"/>
      <c r="Q513" s="674"/>
      <c r="R513" s="557"/>
      <c r="S513" s="557"/>
      <c r="T513" s="573"/>
      <c r="U513" s="428"/>
    </row>
    <row r="514" spans="1:21" x14ac:dyDescent="0.25">
      <c r="A514" s="963"/>
      <c r="B514" s="113">
        <v>8</v>
      </c>
      <c r="C514" s="90"/>
      <c r="D514" s="84"/>
      <c r="E514" s="84"/>
      <c r="F514" s="90"/>
      <c r="G514" s="570"/>
      <c r="H514" s="90"/>
      <c r="I514" s="557"/>
      <c r="J514" s="571"/>
      <c r="K514" s="572"/>
      <c r="L514" s="557"/>
      <c r="M514" s="572"/>
      <c r="N514" s="107"/>
      <c r="O514" s="107"/>
      <c r="P514" s="674"/>
      <c r="Q514" s="674"/>
      <c r="R514" s="557"/>
      <c r="S514" s="557"/>
      <c r="T514" s="573"/>
      <c r="U514" s="428"/>
    </row>
    <row r="515" spans="1:21" x14ac:dyDescent="0.25">
      <c r="A515" s="963"/>
      <c r="B515" s="113">
        <v>9</v>
      </c>
      <c r="C515" s="90"/>
      <c r="D515" s="84"/>
      <c r="E515" s="84"/>
      <c r="F515" s="90"/>
      <c r="G515" s="570"/>
      <c r="H515" s="90"/>
      <c r="I515" s="557"/>
      <c r="J515" s="571"/>
      <c r="K515" s="572"/>
      <c r="L515" s="557"/>
      <c r="M515" s="572"/>
      <c r="N515" s="107"/>
      <c r="O515" s="107"/>
      <c r="P515" s="674"/>
      <c r="Q515" s="674"/>
      <c r="R515" s="557"/>
      <c r="S515" s="557"/>
      <c r="T515" s="573"/>
      <c r="U515" s="428"/>
    </row>
    <row r="516" spans="1:21" ht="15.75" thickBot="1" x14ac:dyDescent="0.3">
      <c r="A516" s="964"/>
      <c r="B516" s="114">
        <v>10</v>
      </c>
      <c r="C516" s="100"/>
      <c r="D516" s="99"/>
      <c r="E516" s="99"/>
      <c r="F516" s="100"/>
      <c r="G516" s="574"/>
      <c r="H516" s="100"/>
      <c r="I516" s="575"/>
      <c r="J516" s="576"/>
      <c r="K516" s="577"/>
      <c r="L516" s="575"/>
      <c r="M516" s="577"/>
      <c r="N516" s="108"/>
      <c r="O516" s="108"/>
      <c r="P516" s="675"/>
      <c r="Q516" s="675"/>
      <c r="R516" s="575"/>
      <c r="S516" s="575"/>
      <c r="T516" s="578"/>
      <c r="U516" s="428"/>
    </row>
    <row r="517" spans="1:21" ht="25.5" thickBot="1" x14ac:dyDescent="0.3">
      <c r="A517" s="493"/>
      <c r="C517" s="494"/>
      <c r="D517" s="495"/>
      <c r="E517" s="368" t="s">
        <v>248</v>
      </c>
      <c r="F517" s="369">
        <f>COUNTA(F507:F516)</f>
        <v>0</v>
      </c>
      <c r="G517" s="370">
        <f>COUNTA(G507:G516)</f>
        <v>0</v>
      </c>
      <c r="H517" s="494"/>
      <c r="I517" s="490"/>
      <c r="J517" s="496"/>
      <c r="K517" s="497"/>
      <c r="L517" s="952" t="s">
        <v>499</v>
      </c>
      <c r="M517" s="953"/>
      <c r="N517" s="498">
        <f>SUM(N507:N516)</f>
        <v>0</v>
      </c>
      <c r="O517" s="499">
        <f>SUM(O507:O516)</f>
        <v>0</v>
      </c>
      <c r="P517" s="500"/>
      <c r="Q517" s="500"/>
      <c r="R517" s="490"/>
      <c r="S517" s="500"/>
      <c r="T517" s="500"/>
      <c r="U517" s="428"/>
    </row>
    <row r="518" spans="1:21" x14ac:dyDescent="0.25">
      <c r="A518" s="101"/>
      <c r="B518" s="85"/>
      <c r="C518" s="85"/>
      <c r="D518" s="85"/>
      <c r="H518" s="501"/>
      <c r="I518" s="501"/>
      <c r="J518" s="502"/>
      <c r="K518" s="501"/>
      <c r="L518" s="954" t="s">
        <v>500</v>
      </c>
      <c r="M518" s="955"/>
      <c r="N518" s="503">
        <f>SUMIF(M507:M516,"&lt;=31/12/2025",N507:N516)</f>
        <v>0</v>
      </c>
      <c r="O518" s="504">
        <f>SUMIF(M507:M516,"&lt;=31/12/2025",O507:O516)</f>
        <v>0</v>
      </c>
      <c r="P518" s="89"/>
      <c r="R518" s="85"/>
      <c r="S518" s="89"/>
      <c r="T518" s="505"/>
      <c r="U518" s="506"/>
    </row>
    <row r="519" spans="1:21" ht="15.75" thickBot="1" x14ac:dyDescent="0.3">
      <c r="A519" s="101"/>
      <c r="L519" s="956" t="s">
        <v>501</v>
      </c>
      <c r="M519" s="957"/>
      <c r="N519" s="508">
        <f>SUMIF(M507:M516,"&gt;31/12/2025",N507:N516)</f>
        <v>0</v>
      </c>
      <c r="O519" s="509">
        <f>SUMIF(M507:M516,"&gt;31/12/2025",O507:O516)</f>
        <v>0</v>
      </c>
      <c r="S519" s="510"/>
      <c r="T519" s="511"/>
      <c r="U519" s="428"/>
    </row>
    <row r="520" spans="1:21" ht="15.75" thickBot="1" x14ac:dyDescent="0.3">
      <c r="A520" s="579"/>
      <c r="B520" s="478"/>
      <c r="C520" s="480"/>
      <c r="D520" s="480"/>
      <c r="E520" s="480"/>
      <c r="F520" s="478"/>
      <c r="G520" s="480"/>
      <c r="H520" s="480"/>
      <c r="I520" s="478"/>
      <c r="J520" s="478"/>
      <c r="K520" s="480"/>
      <c r="L520" s="480"/>
      <c r="M520" s="480"/>
      <c r="N520" s="480"/>
      <c r="O520" s="480"/>
      <c r="P520" s="676"/>
      <c r="Q520" s="676"/>
      <c r="R520" s="480"/>
      <c r="S520" s="580"/>
      <c r="T520" s="480"/>
      <c r="U520" s="482"/>
    </row>
    <row r="521" spans="1:21" ht="15.75" thickBot="1" x14ac:dyDescent="0.3">
      <c r="A521" s="563"/>
      <c r="B521" s="422"/>
      <c r="C521" s="289"/>
      <c r="D521" s="289"/>
      <c r="E521" s="289"/>
      <c r="F521" s="422"/>
      <c r="G521" s="289"/>
      <c r="H521" s="289"/>
      <c r="I521" s="422"/>
      <c r="J521" s="422"/>
      <c r="K521" s="289"/>
      <c r="L521" s="289"/>
      <c r="M521" s="289"/>
      <c r="N521" s="289"/>
      <c r="O521" s="289"/>
      <c r="P521" s="669"/>
      <c r="Q521" s="669"/>
      <c r="R521" s="289"/>
      <c r="S521" s="289"/>
      <c r="T521" s="289"/>
      <c r="U521" s="425"/>
    </row>
    <row r="522" spans="1:21" ht="28.5" thickBot="1" x14ac:dyDescent="0.3">
      <c r="A522" s="123" t="s">
        <v>8</v>
      </c>
      <c r="B522" s="961" t="s">
        <v>35</v>
      </c>
      <c r="C522" s="962"/>
      <c r="E522" s="937" t="s">
        <v>213</v>
      </c>
      <c r="F522" s="938"/>
      <c r="G522" s="935">
        <f>VLOOKUP(B522,'1.Piano inv. forn'!$D$19:$H$48,3,FALSE)</f>
        <v>0</v>
      </c>
      <c r="H522" s="936"/>
      <c r="I522" s="69"/>
      <c r="J522" s="937" t="s">
        <v>214</v>
      </c>
      <c r="K522" s="938"/>
      <c r="L522" s="935">
        <f>VLOOKUP(B522,'1.Piano inv. forn'!$D$19:$H$48,4,FALSE)</f>
        <v>0</v>
      </c>
      <c r="M522" s="936"/>
      <c r="O522" s="130" t="s">
        <v>215</v>
      </c>
      <c r="P522" s="670"/>
      <c r="R522" s="131" t="s">
        <v>216</v>
      </c>
      <c r="S522" s="941"/>
      <c r="T522" s="942"/>
      <c r="U522" s="428"/>
    </row>
    <row r="523" spans="1:21" ht="15.75" thickBot="1" x14ac:dyDescent="0.3">
      <c r="A523" s="101"/>
      <c r="B523" s="86"/>
      <c r="C523" s="86"/>
      <c r="E523" s="87"/>
      <c r="F523" s="87"/>
      <c r="G523" s="88"/>
      <c r="H523" s="88"/>
      <c r="I523" s="69"/>
      <c r="J523" s="87"/>
      <c r="K523" s="87"/>
      <c r="L523" s="88"/>
      <c r="M523" s="88"/>
      <c r="O523" s="89"/>
      <c r="R523" s="85"/>
      <c r="S523" s="490"/>
      <c r="U523" s="102"/>
    </row>
    <row r="524" spans="1:21" ht="36.6" customHeight="1" thickBot="1" x14ac:dyDescent="0.3">
      <c r="A524" s="958" t="s">
        <v>13</v>
      </c>
      <c r="B524" s="959"/>
      <c r="C524" s="959"/>
      <c r="D524" s="960"/>
      <c r="E524" s="943">
        <f>VLOOKUP(B522,'1.Piano inv. forn'!$D$19:$V$48,17,FALSE)</f>
        <v>0</v>
      </c>
      <c r="F524" s="944"/>
      <c r="G524" s="944"/>
      <c r="H524" s="945"/>
      <c r="I524" s="69"/>
      <c r="J524" s="946" t="s">
        <v>59</v>
      </c>
      <c r="K524" s="947"/>
      <c r="L524" s="943">
        <f>VLOOKUP(B522,'1.Piano inv. forn'!$D$19:$V$48,19,FALSE)</f>
        <v>0</v>
      </c>
      <c r="M524" s="945"/>
      <c r="N524" s="98"/>
      <c r="O524" s="129" t="s">
        <v>15</v>
      </c>
      <c r="P524" s="671">
        <f>L524+E524</f>
        <v>0</v>
      </c>
      <c r="R524" s="131" t="s">
        <v>217</v>
      </c>
      <c r="S524" s="941"/>
      <c r="T524" s="942"/>
      <c r="U524" s="102"/>
    </row>
    <row r="525" spans="1:21" ht="15.75" thickBot="1" x14ac:dyDescent="0.3">
      <c r="A525" s="101"/>
      <c r="U525" s="428"/>
    </row>
    <row r="526" spans="1:21" ht="60" x14ac:dyDescent="0.25">
      <c r="A526" s="950" t="s">
        <v>218</v>
      </c>
      <c r="B526" s="948" t="s">
        <v>219</v>
      </c>
      <c r="C526" s="948" t="s">
        <v>220</v>
      </c>
      <c r="D526" s="124" t="s">
        <v>221</v>
      </c>
      <c r="E526" s="125" t="s">
        <v>222</v>
      </c>
      <c r="F526" s="124" t="s">
        <v>223</v>
      </c>
      <c r="G526" s="124" t="s">
        <v>224</v>
      </c>
      <c r="H526" s="126" t="s">
        <v>188</v>
      </c>
      <c r="I526" s="126" t="s">
        <v>225</v>
      </c>
      <c r="J526" s="126" t="s">
        <v>226</v>
      </c>
      <c r="K526" s="126" t="s">
        <v>227</v>
      </c>
      <c r="L526" s="126" t="s">
        <v>228</v>
      </c>
      <c r="M526" s="126" t="s">
        <v>229</v>
      </c>
      <c r="N526" s="126" t="s">
        <v>230</v>
      </c>
      <c r="O526" s="126" t="s">
        <v>231</v>
      </c>
      <c r="P526" s="126" t="s">
        <v>232</v>
      </c>
      <c r="Q526" s="126" t="s">
        <v>233</v>
      </c>
      <c r="R526" s="126" t="s">
        <v>234</v>
      </c>
      <c r="S526" s="126" t="s">
        <v>235</v>
      </c>
      <c r="T526" s="939" t="s">
        <v>236</v>
      </c>
      <c r="U526" s="564"/>
    </row>
    <row r="527" spans="1:21" ht="24.75" thickBot="1" x14ac:dyDescent="0.3">
      <c r="A527" s="951"/>
      <c r="B527" s="949"/>
      <c r="C527" s="949"/>
      <c r="D527" s="128" t="s">
        <v>237</v>
      </c>
      <c r="E527" s="128" t="s">
        <v>238</v>
      </c>
      <c r="F527" s="128" t="s">
        <v>239</v>
      </c>
      <c r="G527" s="128" t="s">
        <v>239</v>
      </c>
      <c r="H527" s="128" t="s">
        <v>31</v>
      </c>
      <c r="I527" s="128" t="s">
        <v>240</v>
      </c>
      <c r="J527" s="128" t="s">
        <v>241</v>
      </c>
      <c r="K527" s="128" t="s">
        <v>242</v>
      </c>
      <c r="L527" s="128" t="s">
        <v>243</v>
      </c>
      <c r="M527" s="128" t="s">
        <v>242</v>
      </c>
      <c r="N527" s="128" t="s">
        <v>244</v>
      </c>
      <c r="O527" s="128" t="s">
        <v>212</v>
      </c>
      <c r="P527" s="128" t="s">
        <v>245</v>
      </c>
      <c r="Q527" s="128" t="s">
        <v>246</v>
      </c>
      <c r="R527" s="128" t="s">
        <v>247</v>
      </c>
      <c r="S527" s="128" t="s">
        <v>247</v>
      </c>
      <c r="T527" s="940"/>
      <c r="U527" s="564"/>
    </row>
    <row r="528" spans="1:21" x14ac:dyDescent="0.25">
      <c r="A528" s="963" t="str">
        <f>B522</f>
        <v>m.1</v>
      </c>
      <c r="B528" s="112">
        <v>1</v>
      </c>
      <c r="C528" s="164"/>
      <c r="D528" s="91"/>
      <c r="E528" s="91"/>
      <c r="F528" s="164"/>
      <c r="G528" s="566"/>
      <c r="H528" s="92"/>
      <c r="I528" s="340"/>
      <c r="J528" s="567"/>
      <c r="K528" s="568"/>
      <c r="L528" s="340"/>
      <c r="M528" s="568"/>
      <c r="N528" s="116"/>
      <c r="O528" s="116"/>
      <c r="P528" s="673"/>
      <c r="Q528" s="673"/>
      <c r="R528" s="340"/>
      <c r="S528" s="340"/>
      <c r="T528" s="569"/>
      <c r="U528" s="428"/>
    </row>
    <row r="529" spans="1:21" x14ac:dyDescent="0.25">
      <c r="A529" s="963"/>
      <c r="B529" s="113">
        <v>2</v>
      </c>
      <c r="C529" s="90"/>
      <c r="D529" s="84"/>
      <c r="E529" s="84"/>
      <c r="F529" s="90"/>
      <c r="G529" s="570"/>
      <c r="H529" s="90"/>
      <c r="I529" s="557"/>
      <c r="J529" s="571"/>
      <c r="K529" s="572"/>
      <c r="L529" s="557"/>
      <c r="M529" s="572"/>
      <c r="N529" s="107"/>
      <c r="O529" s="107"/>
      <c r="P529" s="674"/>
      <c r="Q529" s="674" t="s">
        <v>249</v>
      </c>
      <c r="R529" s="557"/>
      <c r="S529" s="557"/>
      <c r="T529" s="573"/>
      <c r="U529" s="428"/>
    </row>
    <row r="530" spans="1:21" x14ac:dyDescent="0.25">
      <c r="A530" s="963"/>
      <c r="B530" s="113">
        <v>3</v>
      </c>
      <c r="C530" s="90"/>
      <c r="D530" s="84"/>
      <c r="E530" s="84"/>
      <c r="F530" s="90"/>
      <c r="G530" s="570"/>
      <c r="H530" s="90"/>
      <c r="I530" s="557"/>
      <c r="J530" s="571"/>
      <c r="K530" s="572"/>
      <c r="L530" s="557"/>
      <c r="M530" s="572"/>
      <c r="N530" s="107"/>
      <c r="O530" s="107"/>
      <c r="P530" s="674"/>
      <c r="Q530" s="674"/>
      <c r="R530" s="557"/>
      <c r="S530" s="557"/>
      <c r="T530" s="573"/>
      <c r="U530" s="428"/>
    </row>
    <row r="531" spans="1:21" x14ac:dyDescent="0.25">
      <c r="A531" s="963"/>
      <c r="B531" s="113">
        <v>4</v>
      </c>
      <c r="C531" s="90"/>
      <c r="D531" s="84"/>
      <c r="E531" s="84"/>
      <c r="F531" s="90"/>
      <c r="G531" s="570"/>
      <c r="H531" s="90"/>
      <c r="I531" s="557"/>
      <c r="J531" s="571"/>
      <c r="K531" s="572"/>
      <c r="L531" s="557"/>
      <c r="M531" s="572"/>
      <c r="N531" s="107"/>
      <c r="O531" s="107"/>
      <c r="P531" s="674"/>
      <c r="Q531" s="674"/>
      <c r="R531" s="557"/>
      <c r="S531" s="557"/>
      <c r="T531" s="573"/>
      <c r="U531" s="428"/>
    </row>
    <row r="532" spans="1:21" x14ac:dyDescent="0.25">
      <c r="A532" s="963"/>
      <c r="B532" s="113">
        <v>5</v>
      </c>
      <c r="C532" s="90"/>
      <c r="D532" s="84"/>
      <c r="E532" s="84"/>
      <c r="F532" s="90"/>
      <c r="G532" s="570"/>
      <c r="H532" s="90"/>
      <c r="I532" s="557"/>
      <c r="J532" s="571"/>
      <c r="K532" s="572"/>
      <c r="L532" s="557"/>
      <c r="M532" s="572"/>
      <c r="N532" s="107"/>
      <c r="O532" s="107"/>
      <c r="P532" s="674"/>
      <c r="Q532" s="674"/>
      <c r="R532" s="557"/>
      <c r="S532" s="557"/>
      <c r="T532" s="573"/>
      <c r="U532" s="428"/>
    </row>
    <row r="533" spans="1:21" x14ac:dyDescent="0.25">
      <c r="A533" s="963"/>
      <c r="B533" s="113">
        <v>6</v>
      </c>
      <c r="C533" s="90"/>
      <c r="D533" s="84"/>
      <c r="E533" s="84"/>
      <c r="F533" s="90"/>
      <c r="G533" s="570"/>
      <c r="H533" s="90"/>
      <c r="I533" s="557"/>
      <c r="J533" s="571"/>
      <c r="K533" s="572"/>
      <c r="L533" s="557"/>
      <c r="M533" s="572"/>
      <c r="N533" s="107"/>
      <c r="O533" s="107"/>
      <c r="P533" s="674"/>
      <c r="Q533" s="674"/>
      <c r="R533" s="557"/>
      <c r="S533" s="557"/>
      <c r="T533" s="573"/>
      <c r="U533" s="428"/>
    </row>
    <row r="534" spans="1:21" x14ac:dyDescent="0.25">
      <c r="A534" s="963"/>
      <c r="B534" s="113">
        <v>7</v>
      </c>
      <c r="C534" s="90"/>
      <c r="D534" s="84"/>
      <c r="E534" s="84"/>
      <c r="F534" s="90"/>
      <c r="G534" s="570"/>
      <c r="H534" s="90"/>
      <c r="I534" s="557"/>
      <c r="J534" s="571"/>
      <c r="K534" s="572"/>
      <c r="L534" s="557"/>
      <c r="M534" s="572"/>
      <c r="N534" s="107"/>
      <c r="O534" s="107"/>
      <c r="P534" s="674"/>
      <c r="Q534" s="674"/>
      <c r="R534" s="557"/>
      <c r="S534" s="557"/>
      <c r="T534" s="573"/>
      <c r="U534" s="428"/>
    </row>
    <row r="535" spans="1:21" x14ac:dyDescent="0.25">
      <c r="A535" s="963"/>
      <c r="B535" s="113">
        <v>8</v>
      </c>
      <c r="C535" s="90"/>
      <c r="D535" s="84"/>
      <c r="E535" s="84"/>
      <c r="F535" s="90"/>
      <c r="G535" s="570"/>
      <c r="H535" s="90"/>
      <c r="I535" s="557"/>
      <c r="J535" s="571"/>
      <c r="K535" s="572"/>
      <c r="L535" s="557"/>
      <c r="M535" s="572"/>
      <c r="N535" s="107"/>
      <c r="O535" s="107"/>
      <c r="P535" s="674"/>
      <c r="Q535" s="674"/>
      <c r="R535" s="557"/>
      <c r="S535" s="557"/>
      <c r="T535" s="573"/>
      <c r="U535" s="428"/>
    </row>
    <row r="536" spans="1:21" x14ac:dyDescent="0.25">
      <c r="A536" s="963"/>
      <c r="B536" s="113">
        <v>9</v>
      </c>
      <c r="C536" s="90"/>
      <c r="D536" s="84"/>
      <c r="E536" s="84"/>
      <c r="F536" s="90"/>
      <c r="G536" s="570"/>
      <c r="H536" s="90"/>
      <c r="I536" s="557"/>
      <c r="J536" s="571"/>
      <c r="K536" s="572"/>
      <c r="L536" s="557"/>
      <c r="M536" s="572"/>
      <c r="N536" s="107"/>
      <c r="O536" s="107"/>
      <c r="P536" s="674"/>
      <c r="Q536" s="674"/>
      <c r="R536" s="557"/>
      <c r="S536" s="557"/>
      <c r="T536" s="573"/>
      <c r="U536" s="428"/>
    </row>
    <row r="537" spans="1:21" ht="15.75" thickBot="1" x14ac:dyDescent="0.3">
      <c r="A537" s="964"/>
      <c r="B537" s="114">
        <v>10</v>
      </c>
      <c r="C537" s="100"/>
      <c r="D537" s="99"/>
      <c r="E537" s="99"/>
      <c r="F537" s="100"/>
      <c r="G537" s="574"/>
      <c r="H537" s="100"/>
      <c r="I537" s="575"/>
      <c r="J537" s="576"/>
      <c r="K537" s="577"/>
      <c r="L537" s="575"/>
      <c r="M537" s="577"/>
      <c r="N537" s="108"/>
      <c r="O537" s="108"/>
      <c r="P537" s="675"/>
      <c r="Q537" s="675"/>
      <c r="R537" s="575"/>
      <c r="S537" s="575"/>
      <c r="T537" s="578"/>
      <c r="U537" s="428"/>
    </row>
    <row r="538" spans="1:21" ht="25.5" thickBot="1" x14ac:dyDescent="0.3">
      <c r="A538" s="493"/>
      <c r="C538" s="494"/>
      <c r="D538" s="495"/>
      <c r="E538" s="368" t="s">
        <v>248</v>
      </c>
      <c r="F538" s="369">
        <f>COUNTA(F528:F537)</f>
        <v>0</v>
      </c>
      <c r="G538" s="370">
        <f>COUNTA(G528:G537)</f>
        <v>0</v>
      </c>
      <c r="H538" s="494"/>
      <c r="I538" s="490"/>
      <c r="J538" s="496"/>
      <c r="K538" s="497"/>
      <c r="L538" s="952" t="s">
        <v>499</v>
      </c>
      <c r="M538" s="953"/>
      <c r="N538" s="498">
        <f>SUM(N528:N537)</f>
        <v>0</v>
      </c>
      <c r="O538" s="499">
        <f>SUM(O528:O537)</f>
        <v>0</v>
      </c>
      <c r="P538" s="500"/>
      <c r="Q538" s="500"/>
      <c r="R538" s="490"/>
      <c r="S538" s="500"/>
      <c r="T538" s="500"/>
      <c r="U538" s="428"/>
    </row>
    <row r="539" spans="1:21" x14ac:dyDescent="0.25">
      <c r="A539" s="101"/>
      <c r="B539" s="85"/>
      <c r="C539" s="85"/>
      <c r="D539" s="85"/>
      <c r="H539" s="501"/>
      <c r="I539" s="501"/>
      <c r="J539" s="502"/>
      <c r="K539" s="501"/>
      <c r="L539" s="954" t="s">
        <v>500</v>
      </c>
      <c r="M539" s="955"/>
      <c r="N539" s="503">
        <f>SUMIF(M528:M537,"&lt;=31/12/2025",N528:N537)</f>
        <v>0</v>
      </c>
      <c r="O539" s="504">
        <f>SUMIF(M528:M537,"&lt;=31/12/2025",O528:O537)</f>
        <v>0</v>
      </c>
      <c r="P539" s="89"/>
      <c r="R539" s="85"/>
      <c r="S539" s="89"/>
      <c r="T539" s="505"/>
      <c r="U539" s="506"/>
    </row>
    <row r="540" spans="1:21" ht="15.75" thickBot="1" x14ac:dyDescent="0.3">
      <c r="A540" s="101"/>
      <c r="L540" s="956" t="s">
        <v>501</v>
      </c>
      <c r="M540" s="957"/>
      <c r="N540" s="508">
        <f>SUMIF(M528:M537,"&gt;31/12/2025",N528:N537)</f>
        <v>0</v>
      </c>
      <c r="O540" s="509">
        <f>SUMIF(M528:M537,"&gt;31/12/2025",O528:O537)</f>
        <v>0</v>
      </c>
      <c r="S540" s="510"/>
      <c r="T540" s="511"/>
      <c r="U540" s="428"/>
    </row>
    <row r="541" spans="1:21" ht="15.75" thickBot="1" x14ac:dyDescent="0.3">
      <c r="A541" s="579"/>
      <c r="B541" s="478"/>
      <c r="C541" s="480"/>
      <c r="D541" s="480"/>
      <c r="E541" s="480"/>
      <c r="F541" s="478"/>
      <c r="G541" s="480"/>
      <c r="H541" s="480"/>
      <c r="I541" s="478"/>
      <c r="J541" s="478"/>
      <c r="K541" s="480"/>
      <c r="L541" s="480"/>
      <c r="M541" s="480"/>
      <c r="N541" s="480"/>
      <c r="O541" s="480"/>
      <c r="P541" s="676"/>
      <c r="Q541" s="676"/>
      <c r="R541" s="480"/>
      <c r="S541" s="580"/>
      <c r="T541" s="480"/>
      <c r="U541" s="482"/>
    </row>
    <row r="542" spans="1:21" ht="15.75" thickBot="1" x14ac:dyDescent="0.3">
      <c r="A542" s="563"/>
      <c r="B542" s="422"/>
      <c r="C542" s="289"/>
      <c r="D542" s="289"/>
      <c r="E542" s="289"/>
      <c r="F542" s="422"/>
      <c r="G542" s="289"/>
      <c r="H542" s="289"/>
      <c r="I542" s="422"/>
      <c r="J542" s="422"/>
      <c r="K542" s="289"/>
      <c r="L542" s="289"/>
      <c r="M542" s="289"/>
      <c r="N542" s="289"/>
      <c r="O542" s="289"/>
      <c r="P542" s="669"/>
      <c r="Q542" s="669"/>
      <c r="R542" s="289"/>
      <c r="S542" s="289"/>
      <c r="T542" s="289"/>
      <c r="U542" s="425"/>
    </row>
    <row r="543" spans="1:21" ht="28.5" thickBot="1" x14ac:dyDescent="0.3">
      <c r="A543" s="123" t="s">
        <v>8</v>
      </c>
      <c r="B543" s="961" t="s">
        <v>35</v>
      </c>
      <c r="C543" s="962"/>
      <c r="E543" s="937" t="s">
        <v>213</v>
      </c>
      <c r="F543" s="938"/>
      <c r="G543" s="935">
        <f>VLOOKUP(B543,'1.Piano inv. forn'!$D$19:$H$48,3,FALSE)</f>
        <v>0</v>
      </c>
      <c r="H543" s="936"/>
      <c r="I543" s="69"/>
      <c r="J543" s="937" t="s">
        <v>214</v>
      </c>
      <c r="K543" s="938"/>
      <c r="L543" s="935">
        <f>VLOOKUP(B543,'1.Piano inv. forn'!$D$19:$H$48,4,FALSE)</f>
        <v>0</v>
      </c>
      <c r="M543" s="936"/>
      <c r="O543" s="130" t="s">
        <v>215</v>
      </c>
      <c r="P543" s="670"/>
      <c r="R543" s="131" t="s">
        <v>216</v>
      </c>
      <c r="S543" s="941"/>
      <c r="T543" s="942"/>
      <c r="U543" s="428"/>
    </row>
    <row r="544" spans="1:21" ht="15.75" thickBot="1" x14ac:dyDescent="0.3">
      <c r="A544" s="101"/>
      <c r="B544" s="86"/>
      <c r="C544" s="86"/>
      <c r="E544" s="87"/>
      <c r="F544" s="87"/>
      <c r="G544" s="88"/>
      <c r="H544" s="88"/>
      <c r="I544" s="69"/>
      <c r="J544" s="87"/>
      <c r="K544" s="87"/>
      <c r="L544" s="88"/>
      <c r="M544" s="88"/>
      <c r="O544" s="89"/>
      <c r="R544" s="85"/>
      <c r="S544" s="490"/>
      <c r="U544" s="102"/>
    </row>
    <row r="545" spans="1:21" ht="33" customHeight="1" thickBot="1" x14ac:dyDescent="0.3">
      <c r="A545" s="958" t="s">
        <v>13</v>
      </c>
      <c r="B545" s="959"/>
      <c r="C545" s="959"/>
      <c r="D545" s="960"/>
      <c r="E545" s="943">
        <f>VLOOKUP(B543,'1.Piano inv. forn'!$D$19:$V$48,17,FALSE)</f>
        <v>0</v>
      </c>
      <c r="F545" s="944"/>
      <c r="G545" s="944"/>
      <c r="H545" s="945"/>
      <c r="I545" s="69"/>
      <c r="J545" s="946" t="s">
        <v>59</v>
      </c>
      <c r="K545" s="947"/>
      <c r="L545" s="943">
        <f>VLOOKUP(B543,'1.Piano inv. forn'!$D$19:$V$48,19,FALSE)</f>
        <v>0</v>
      </c>
      <c r="M545" s="945"/>
      <c r="N545" s="98"/>
      <c r="O545" s="129" t="s">
        <v>15</v>
      </c>
      <c r="P545" s="671">
        <f>L545+E545</f>
        <v>0</v>
      </c>
      <c r="R545" s="131" t="s">
        <v>217</v>
      </c>
      <c r="S545" s="941"/>
      <c r="T545" s="942"/>
      <c r="U545" s="102"/>
    </row>
    <row r="546" spans="1:21" ht="15.75" thickBot="1" x14ac:dyDescent="0.3">
      <c r="A546" s="101"/>
      <c r="U546" s="428"/>
    </row>
    <row r="547" spans="1:21" ht="60" x14ac:dyDescent="0.25">
      <c r="A547" s="950" t="s">
        <v>218</v>
      </c>
      <c r="B547" s="948" t="s">
        <v>219</v>
      </c>
      <c r="C547" s="948" t="s">
        <v>220</v>
      </c>
      <c r="D547" s="124" t="s">
        <v>221</v>
      </c>
      <c r="E547" s="125" t="s">
        <v>222</v>
      </c>
      <c r="F547" s="124" t="s">
        <v>223</v>
      </c>
      <c r="G547" s="124" t="s">
        <v>224</v>
      </c>
      <c r="H547" s="126" t="s">
        <v>188</v>
      </c>
      <c r="I547" s="126" t="s">
        <v>225</v>
      </c>
      <c r="J547" s="126" t="s">
        <v>226</v>
      </c>
      <c r="K547" s="126" t="s">
        <v>227</v>
      </c>
      <c r="L547" s="126" t="s">
        <v>228</v>
      </c>
      <c r="M547" s="126" t="s">
        <v>229</v>
      </c>
      <c r="N547" s="126" t="s">
        <v>230</v>
      </c>
      <c r="O547" s="126" t="s">
        <v>231</v>
      </c>
      <c r="P547" s="126" t="s">
        <v>232</v>
      </c>
      <c r="Q547" s="126" t="s">
        <v>233</v>
      </c>
      <c r="R547" s="126" t="s">
        <v>234</v>
      </c>
      <c r="S547" s="126" t="s">
        <v>235</v>
      </c>
      <c r="T547" s="939" t="s">
        <v>236</v>
      </c>
      <c r="U547" s="564"/>
    </row>
    <row r="548" spans="1:21" ht="24.75" thickBot="1" x14ac:dyDescent="0.3">
      <c r="A548" s="951"/>
      <c r="B548" s="949"/>
      <c r="C548" s="949"/>
      <c r="D548" s="128" t="s">
        <v>237</v>
      </c>
      <c r="E548" s="128" t="s">
        <v>238</v>
      </c>
      <c r="F548" s="128" t="s">
        <v>239</v>
      </c>
      <c r="G548" s="128" t="s">
        <v>239</v>
      </c>
      <c r="H548" s="128" t="s">
        <v>31</v>
      </c>
      <c r="I548" s="128" t="s">
        <v>240</v>
      </c>
      <c r="J548" s="128" t="s">
        <v>241</v>
      </c>
      <c r="K548" s="128" t="s">
        <v>242</v>
      </c>
      <c r="L548" s="128" t="s">
        <v>243</v>
      </c>
      <c r="M548" s="128" t="s">
        <v>242</v>
      </c>
      <c r="N548" s="128" t="s">
        <v>244</v>
      </c>
      <c r="O548" s="128" t="s">
        <v>212</v>
      </c>
      <c r="P548" s="128" t="s">
        <v>245</v>
      </c>
      <c r="Q548" s="128" t="s">
        <v>246</v>
      </c>
      <c r="R548" s="128" t="s">
        <v>247</v>
      </c>
      <c r="S548" s="128" t="s">
        <v>247</v>
      </c>
      <c r="T548" s="940"/>
      <c r="U548" s="564"/>
    </row>
    <row r="549" spans="1:21" x14ac:dyDescent="0.25">
      <c r="A549" s="963" t="str">
        <f>B543</f>
        <v>m.1</v>
      </c>
      <c r="B549" s="112">
        <v>1</v>
      </c>
      <c r="C549" s="164"/>
      <c r="D549" s="91"/>
      <c r="E549" s="91"/>
      <c r="F549" s="164"/>
      <c r="G549" s="566"/>
      <c r="H549" s="92"/>
      <c r="I549" s="340"/>
      <c r="J549" s="567"/>
      <c r="K549" s="568"/>
      <c r="L549" s="340"/>
      <c r="M549" s="568"/>
      <c r="N549" s="116"/>
      <c r="O549" s="116"/>
      <c r="P549" s="673"/>
      <c r="Q549" s="673"/>
      <c r="R549" s="340"/>
      <c r="S549" s="340"/>
      <c r="T549" s="569"/>
      <c r="U549" s="428"/>
    </row>
    <row r="550" spans="1:21" x14ac:dyDescent="0.25">
      <c r="A550" s="963"/>
      <c r="B550" s="113">
        <v>2</v>
      </c>
      <c r="C550" s="90"/>
      <c r="D550" s="84"/>
      <c r="E550" s="84"/>
      <c r="F550" s="90"/>
      <c r="G550" s="570"/>
      <c r="H550" s="90"/>
      <c r="I550" s="557"/>
      <c r="J550" s="571"/>
      <c r="K550" s="572"/>
      <c r="L550" s="557"/>
      <c r="M550" s="572"/>
      <c r="N550" s="107"/>
      <c r="O550" s="107"/>
      <c r="P550" s="674"/>
      <c r="Q550" s="674" t="s">
        <v>249</v>
      </c>
      <c r="R550" s="557"/>
      <c r="S550" s="557"/>
      <c r="T550" s="573"/>
      <c r="U550" s="428"/>
    </row>
    <row r="551" spans="1:21" x14ac:dyDescent="0.25">
      <c r="A551" s="963"/>
      <c r="B551" s="113">
        <v>3</v>
      </c>
      <c r="C551" s="90"/>
      <c r="D551" s="84"/>
      <c r="E551" s="84"/>
      <c r="F551" s="90"/>
      <c r="G551" s="570"/>
      <c r="H551" s="90"/>
      <c r="I551" s="557"/>
      <c r="J551" s="571"/>
      <c r="K551" s="572"/>
      <c r="L551" s="557"/>
      <c r="M551" s="572"/>
      <c r="N551" s="107"/>
      <c r="O551" s="107"/>
      <c r="P551" s="674"/>
      <c r="Q551" s="674"/>
      <c r="R551" s="557"/>
      <c r="S551" s="557"/>
      <c r="T551" s="573"/>
      <c r="U551" s="428"/>
    </row>
    <row r="552" spans="1:21" x14ac:dyDescent="0.25">
      <c r="A552" s="963"/>
      <c r="B552" s="113">
        <v>4</v>
      </c>
      <c r="C552" s="90"/>
      <c r="D552" s="84"/>
      <c r="E552" s="84"/>
      <c r="F552" s="90"/>
      <c r="G552" s="570"/>
      <c r="H552" s="90"/>
      <c r="I552" s="557"/>
      <c r="J552" s="571"/>
      <c r="K552" s="572"/>
      <c r="L552" s="557"/>
      <c r="M552" s="572"/>
      <c r="N552" s="107"/>
      <c r="O552" s="107"/>
      <c r="P552" s="674"/>
      <c r="Q552" s="674"/>
      <c r="R552" s="557"/>
      <c r="S552" s="557"/>
      <c r="T552" s="573"/>
      <c r="U552" s="428"/>
    </row>
    <row r="553" spans="1:21" x14ac:dyDescent="0.25">
      <c r="A553" s="963"/>
      <c r="B553" s="113">
        <v>5</v>
      </c>
      <c r="C553" s="90"/>
      <c r="D553" s="84"/>
      <c r="E553" s="84"/>
      <c r="F553" s="90"/>
      <c r="G553" s="570"/>
      <c r="H553" s="90"/>
      <c r="I553" s="557"/>
      <c r="J553" s="571"/>
      <c r="K553" s="572"/>
      <c r="L553" s="557"/>
      <c r="M553" s="572"/>
      <c r="N553" s="107"/>
      <c r="O553" s="107"/>
      <c r="P553" s="674"/>
      <c r="Q553" s="674"/>
      <c r="R553" s="557"/>
      <c r="S553" s="557"/>
      <c r="T553" s="573"/>
      <c r="U553" s="428"/>
    </row>
    <row r="554" spans="1:21" x14ac:dyDescent="0.25">
      <c r="A554" s="963"/>
      <c r="B554" s="113">
        <v>6</v>
      </c>
      <c r="C554" s="90"/>
      <c r="D554" s="84"/>
      <c r="E554" s="84"/>
      <c r="F554" s="90"/>
      <c r="G554" s="570"/>
      <c r="H554" s="90"/>
      <c r="I554" s="557"/>
      <c r="J554" s="571"/>
      <c r="K554" s="572"/>
      <c r="L554" s="557"/>
      <c r="M554" s="572"/>
      <c r="N554" s="107"/>
      <c r="O554" s="107"/>
      <c r="P554" s="674"/>
      <c r="Q554" s="674"/>
      <c r="R554" s="557"/>
      <c r="S554" s="557"/>
      <c r="T554" s="573"/>
      <c r="U554" s="428"/>
    </row>
    <row r="555" spans="1:21" x14ac:dyDescent="0.25">
      <c r="A555" s="963"/>
      <c r="B555" s="113">
        <v>7</v>
      </c>
      <c r="C555" s="90"/>
      <c r="D555" s="84"/>
      <c r="E555" s="84"/>
      <c r="F555" s="90"/>
      <c r="G555" s="570"/>
      <c r="H555" s="90"/>
      <c r="I555" s="557"/>
      <c r="J555" s="571"/>
      <c r="K555" s="572"/>
      <c r="L555" s="557"/>
      <c r="M555" s="572"/>
      <c r="N555" s="107"/>
      <c r="O555" s="107"/>
      <c r="P555" s="674"/>
      <c r="Q555" s="674"/>
      <c r="R555" s="557"/>
      <c r="S555" s="557"/>
      <c r="T555" s="573"/>
      <c r="U555" s="428"/>
    </row>
    <row r="556" spans="1:21" x14ac:dyDescent="0.25">
      <c r="A556" s="963"/>
      <c r="B556" s="113">
        <v>8</v>
      </c>
      <c r="C556" s="90"/>
      <c r="D556" s="84"/>
      <c r="E556" s="84"/>
      <c r="F556" s="90"/>
      <c r="G556" s="570"/>
      <c r="H556" s="90"/>
      <c r="I556" s="557"/>
      <c r="J556" s="571"/>
      <c r="K556" s="572"/>
      <c r="L556" s="557"/>
      <c r="M556" s="572"/>
      <c r="N556" s="107"/>
      <c r="O556" s="107"/>
      <c r="P556" s="674"/>
      <c r="Q556" s="674"/>
      <c r="R556" s="557"/>
      <c r="S556" s="557"/>
      <c r="T556" s="573"/>
      <c r="U556" s="428"/>
    </row>
    <row r="557" spans="1:21" x14ac:dyDescent="0.25">
      <c r="A557" s="963"/>
      <c r="B557" s="113">
        <v>9</v>
      </c>
      <c r="C557" s="90"/>
      <c r="D557" s="84"/>
      <c r="E557" s="84"/>
      <c r="F557" s="90"/>
      <c r="G557" s="570"/>
      <c r="H557" s="90"/>
      <c r="I557" s="557"/>
      <c r="J557" s="571"/>
      <c r="K557" s="572"/>
      <c r="L557" s="557"/>
      <c r="M557" s="572"/>
      <c r="N557" s="107"/>
      <c r="O557" s="107"/>
      <c r="P557" s="674"/>
      <c r="Q557" s="674"/>
      <c r="R557" s="557"/>
      <c r="S557" s="557"/>
      <c r="T557" s="573"/>
      <c r="U557" s="428"/>
    </row>
    <row r="558" spans="1:21" ht="15.75" thickBot="1" x14ac:dyDescent="0.3">
      <c r="A558" s="964"/>
      <c r="B558" s="114">
        <v>10</v>
      </c>
      <c r="C558" s="100"/>
      <c r="D558" s="99"/>
      <c r="E558" s="99"/>
      <c r="F558" s="100"/>
      <c r="G558" s="574"/>
      <c r="H558" s="100"/>
      <c r="I558" s="575"/>
      <c r="J558" s="576"/>
      <c r="K558" s="577"/>
      <c r="L558" s="575"/>
      <c r="M558" s="577"/>
      <c r="N558" s="108"/>
      <c r="O558" s="108"/>
      <c r="P558" s="675"/>
      <c r="Q558" s="675"/>
      <c r="R558" s="575"/>
      <c r="S558" s="575"/>
      <c r="T558" s="578"/>
      <c r="U558" s="428"/>
    </row>
    <row r="559" spans="1:21" ht="25.5" thickBot="1" x14ac:dyDescent="0.3">
      <c r="A559" s="493"/>
      <c r="C559" s="494"/>
      <c r="D559" s="495"/>
      <c r="E559" s="368" t="s">
        <v>248</v>
      </c>
      <c r="F559" s="369">
        <f>COUNTA(F549:F558)</f>
        <v>0</v>
      </c>
      <c r="G559" s="370">
        <f>COUNTA(G549:G558)</f>
        <v>0</v>
      </c>
      <c r="H559" s="494"/>
      <c r="I559" s="490"/>
      <c r="J559" s="496"/>
      <c r="K559" s="497"/>
      <c r="L559" s="952" t="s">
        <v>499</v>
      </c>
      <c r="M559" s="953"/>
      <c r="N559" s="498">
        <f>SUM(N549:N558)</f>
        <v>0</v>
      </c>
      <c r="O559" s="499">
        <f>SUM(O549:O558)</f>
        <v>0</v>
      </c>
      <c r="P559" s="500"/>
      <c r="Q559" s="500"/>
      <c r="R559" s="490"/>
      <c r="S559" s="500"/>
      <c r="T559" s="500"/>
      <c r="U559" s="428"/>
    </row>
    <row r="560" spans="1:21" x14ac:dyDescent="0.25">
      <c r="A560" s="101"/>
      <c r="B560" s="85"/>
      <c r="C560" s="85"/>
      <c r="D560" s="85"/>
      <c r="H560" s="501"/>
      <c r="I560" s="501"/>
      <c r="J560" s="502"/>
      <c r="K560" s="501"/>
      <c r="L560" s="954" t="s">
        <v>500</v>
      </c>
      <c r="M560" s="955"/>
      <c r="N560" s="503">
        <f>SUMIF(M549:M558,"&lt;=31/12/2025",N549:N558)</f>
        <v>0</v>
      </c>
      <c r="O560" s="504">
        <f>SUMIF(M549:M558,"&lt;=31/12/2025",O549:O558)</f>
        <v>0</v>
      </c>
      <c r="P560" s="89"/>
      <c r="R560" s="85"/>
      <c r="S560" s="89"/>
      <c r="T560" s="505"/>
      <c r="U560" s="506"/>
    </row>
    <row r="561" spans="1:21" ht="15.75" thickBot="1" x14ac:dyDescent="0.3">
      <c r="A561" s="101"/>
      <c r="L561" s="956" t="s">
        <v>501</v>
      </c>
      <c r="M561" s="957"/>
      <c r="N561" s="508">
        <f>SUMIF(M549:M558,"&gt;31/12/2025",N549:N558)</f>
        <v>0</v>
      </c>
      <c r="O561" s="509">
        <f>SUMIF(M549:M558,"&gt;31/12/2025",O549:O558)</f>
        <v>0</v>
      </c>
      <c r="S561" s="510"/>
      <c r="T561" s="511"/>
      <c r="U561" s="428"/>
    </row>
    <row r="562" spans="1:21" ht="15.75" thickBot="1" x14ac:dyDescent="0.3">
      <c r="A562" s="579"/>
      <c r="B562" s="478"/>
      <c r="C562" s="480"/>
      <c r="D562" s="480"/>
      <c r="E562" s="480"/>
      <c r="F562" s="478"/>
      <c r="G562" s="480"/>
      <c r="H562" s="480"/>
      <c r="I562" s="478"/>
      <c r="J562" s="478"/>
      <c r="K562" s="480"/>
      <c r="L562" s="480"/>
      <c r="M562" s="480"/>
      <c r="N562" s="480"/>
      <c r="O562" s="480"/>
      <c r="P562" s="676"/>
      <c r="Q562" s="676"/>
      <c r="R562" s="480"/>
      <c r="S562" s="580"/>
      <c r="T562" s="480"/>
      <c r="U562" s="482"/>
    </row>
    <row r="563" spans="1:21" ht="15.75" thickBot="1" x14ac:dyDescent="0.3">
      <c r="A563" s="563"/>
      <c r="B563" s="422"/>
      <c r="C563" s="289"/>
      <c r="D563" s="289"/>
      <c r="E563" s="289"/>
      <c r="F563" s="422"/>
      <c r="G563" s="289"/>
      <c r="H563" s="289"/>
      <c r="I563" s="422"/>
      <c r="J563" s="422"/>
      <c r="K563" s="289"/>
      <c r="L563" s="289"/>
      <c r="M563" s="289"/>
      <c r="N563" s="289"/>
      <c r="O563" s="289"/>
      <c r="P563" s="669"/>
      <c r="Q563" s="669"/>
      <c r="R563" s="289"/>
      <c r="S563" s="289"/>
      <c r="T563" s="289"/>
      <c r="U563" s="425"/>
    </row>
    <row r="564" spans="1:21" ht="28.5" thickBot="1" x14ac:dyDescent="0.3">
      <c r="A564" s="123" t="s">
        <v>8</v>
      </c>
      <c r="B564" s="961" t="s">
        <v>35</v>
      </c>
      <c r="C564" s="962"/>
      <c r="E564" s="937" t="s">
        <v>213</v>
      </c>
      <c r="F564" s="938"/>
      <c r="G564" s="935">
        <f>VLOOKUP(B564,'1.Piano inv. forn'!$D$19:$H$48,3,FALSE)</f>
        <v>0</v>
      </c>
      <c r="H564" s="936"/>
      <c r="I564" s="69"/>
      <c r="J564" s="937" t="s">
        <v>214</v>
      </c>
      <c r="K564" s="938"/>
      <c r="L564" s="935">
        <f>VLOOKUP(B564,'1.Piano inv. forn'!$D$19:$H$48,4,FALSE)</f>
        <v>0</v>
      </c>
      <c r="M564" s="936"/>
      <c r="O564" s="130" t="s">
        <v>215</v>
      </c>
      <c r="P564" s="670"/>
      <c r="R564" s="131" t="s">
        <v>216</v>
      </c>
      <c r="S564" s="941"/>
      <c r="T564" s="942"/>
      <c r="U564" s="428"/>
    </row>
    <row r="565" spans="1:21" ht="15.75" thickBot="1" x14ac:dyDescent="0.3">
      <c r="A565" s="101"/>
      <c r="B565" s="86"/>
      <c r="C565" s="86"/>
      <c r="E565" s="87"/>
      <c r="F565" s="87"/>
      <c r="G565" s="88"/>
      <c r="H565" s="88"/>
      <c r="I565" s="69"/>
      <c r="J565" s="87"/>
      <c r="K565" s="87"/>
      <c r="L565" s="88"/>
      <c r="M565" s="88"/>
      <c r="O565" s="89"/>
      <c r="R565" s="85"/>
      <c r="S565" s="490"/>
      <c r="U565" s="102"/>
    </row>
    <row r="566" spans="1:21" ht="43.5" customHeight="1" thickBot="1" x14ac:dyDescent="0.3">
      <c r="A566" s="958" t="s">
        <v>13</v>
      </c>
      <c r="B566" s="959"/>
      <c r="C566" s="959"/>
      <c r="D566" s="960"/>
      <c r="E566" s="943">
        <f>VLOOKUP(B564,'1.Piano inv. forn'!$D$19:$V$48,17,FALSE)</f>
        <v>0</v>
      </c>
      <c r="F566" s="944"/>
      <c r="G566" s="944"/>
      <c r="H566" s="945"/>
      <c r="I566" s="69"/>
      <c r="J566" s="946" t="s">
        <v>59</v>
      </c>
      <c r="K566" s="947"/>
      <c r="L566" s="943">
        <f>VLOOKUP(B564,'1.Piano inv. forn'!$D$19:$V$48,19,FALSE)</f>
        <v>0</v>
      </c>
      <c r="M566" s="945"/>
      <c r="N566" s="98"/>
      <c r="O566" s="129" t="s">
        <v>15</v>
      </c>
      <c r="P566" s="671">
        <f>L566+E566</f>
        <v>0</v>
      </c>
      <c r="R566" s="131" t="s">
        <v>217</v>
      </c>
      <c r="S566" s="941"/>
      <c r="T566" s="942"/>
      <c r="U566" s="102"/>
    </row>
    <row r="567" spans="1:21" ht="15.75" thickBot="1" x14ac:dyDescent="0.3">
      <c r="A567" s="101"/>
      <c r="U567" s="428"/>
    </row>
    <row r="568" spans="1:21" ht="60" x14ac:dyDescent="0.25">
      <c r="A568" s="950" t="s">
        <v>218</v>
      </c>
      <c r="B568" s="948" t="s">
        <v>219</v>
      </c>
      <c r="C568" s="948" t="s">
        <v>220</v>
      </c>
      <c r="D568" s="124" t="s">
        <v>221</v>
      </c>
      <c r="E568" s="125" t="s">
        <v>222</v>
      </c>
      <c r="F568" s="124" t="s">
        <v>223</v>
      </c>
      <c r="G568" s="124" t="s">
        <v>224</v>
      </c>
      <c r="H568" s="126" t="s">
        <v>188</v>
      </c>
      <c r="I568" s="126" t="s">
        <v>225</v>
      </c>
      <c r="J568" s="126" t="s">
        <v>226</v>
      </c>
      <c r="K568" s="126" t="s">
        <v>227</v>
      </c>
      <c r="L568" s="126" t="s">
        <v>228</v>
      </c>
      <c r="M568" s="126" t="s">
        <v>229</v>
      </c>
      <c r="N568" s="126" t="s">
        <v>230</v>
      </c>
      <c r="O568" s="126" t="s">
        <v>231</v>
      </c>
      <c r="P568" s="126" t="s">
        <v>232</v>
      </c>
      <c r="Q568" s="126" t="s">
        <v>233</v>
      </c>
      <c r="R568" s="126" t="s">
        <v>234</v>
      </c>
      <c r="S568" s="126" t="s">
        <v>235</v>
      </c>
      <c r="T568" s="939" t="s">
        <v>236</v>
      </c>
      <c r="U568" s="564"/>
    </row>
    <row r="569" spans="1:21" ht="24.75" thickBot="1" x14ac:dyDescent="0.3">
      <c r="A569" s="951"/>
      <c r="B569" s="949"/>
      <c r="C569" s="949"/>
      <c r="D569" s="128" t="s">
        <v>237</v>
      </c>
      <c r="E569" s="128" t="s">
        <v>238</v>
      </c>
      <c r="F569" s="128" t="s">
        <v>239</v>
      </c>
      <c r="G569" s="128" t="s">
        <v>239</v>
      </c>
      <c r="H569" s="128" t="s">
        <v>31</v>
      </c>
      <c r="I569" s="128" t="s">
        <v>240</v>
      </c>
      <c r="J569" s="128" t="s">
        <v>241</v>
      </c>
      <c r="K569" s="128" t="s">
        <v>242</v>
      </c>
      <c r="L569" s="128" t="s">
        <v>243</v>
      </c>
      <c r="M569" s="128" t="s">
        <v>242</v>
      </c>
      <c r="N569" s="128" t="s">
        <v>244</v>
      </c>
      <c r="O569" s="128" t="s">
        <v>212</v>
      </c>
      <c r="P569" s="128" t="s">
        <v>245</v>
      </c>
      <c r="Q569" s="128" t="s">
        <v>246</v>
      </c>
      <c r="R569" s="128" t="s">
        <v>247</v>
      </c>
      <c r="S569" s="128" t="s">
        <v>247</v>
      </c>
      <c r="T569" s="940"/>
      <c r="U569" s="564"/>
    </row>
    <row r="570" spans="1:21" x14ac:dyDescent="0.25">
      <c r="A570" s="963" t="str">
        <f>B564</f>
        <v>m.1</v>
      </c>
      <c r="B570" s="112">
        <v>1</v>
      </c>
      <c r="C570" s="164"/>
      <c r="D570" s="91"/>
      <c r="E570" s="91"/>
      <c r="F570" s="164"/>
      <c r="G570" s="566"/>
      <c r="H570" s="92"/>
      <c r="I570" s="340"/>
      <c r="J570" s="567"/>
      <c r="K570" s="568"/>
      <c r="L570" s="340"/>
      <c r="M570" s="568"/>
      <c r="N570" s="116"/>
      <c r="O570" s="116"/>
      <c r="P570" s="673"/>
      <c r="Q570" s="673"/>
      <c r="R570" s="340"/>
      <c r="S570" s="340"/>
      <c r="T570" s="569"/>
      <c r="U570" s="428"/>
    </row>
    <row r="571" spans="1:21" x14ac:dyDescent="0.25">
      <c r="A571" s="963"/>
      <c r="B571" s="113">
        <v>2</v>
      </c>
      <c r="C571" s="90"/>
      <c r="D571" s="84"/>
      <c r="E571" s="84"/>
      <c r="F571" s="90"/>
      <c r="G571" s="570"/>
      <c r="H571" s="90"/>
      <c r="I571" s="557"/>
      <c r="J571" s="571"/>
      <c r="K571" s="572"/>
      <c r="L571" s="557"/>
      <c r="M571" s="572"/>
      <c r="N571" s="107"/>
      <c r="O571" s="107"/>
      <c r="P571" s="674"/>
      <c r="Q571" s="674" t="s">
        <v>249</v>
      </c>
      <c r="R571" s="557"/>
      <c r="S571" s="557"/>
      <c r="T571" s="573"/>
      <c r="U571" s="428"/>
    </row>
    <row r="572" spans="1:21" x14ac:dyDescent="0.25">
      <c r="A572" s="963"/>
      <c r="B572" s="113">
        <v>3</v>
      </c>
      <c r="C572" s="90"/>
      <c r="D572" s="84"/>
      <c r="E572" s="84"/>
      <c r="F572" s="90"/>
      <c r="G572" s="570"/>
      <c r="H572" s="90"/>
      <c r="I572" s="557"/>
      <c r="J572" s="571"/>
      <c r="K572" s="572"/>
      <c r="L572" s="557"/>
      <c r="M572" s="572"/>
      <c r="N572" s="107"/>
      <c r="O572" s="107"/>
      <c r="P572" s="674"/>
      <c r="Q572" s="674"/>
      <c r="R572" s="557"/>
      <c r="S572" s="557"/>
      <c r="T572" s="573"/>
      <c r="U572" s="428"/>
    </row>
    <row r="573" spans="1:21" x14ac:dyDescent="0.25">
      <c r="A573" s="963"/>
      <c r="B573" s="113">
        <v>4</v>
      </c>
      <c r="C573" s="90"/>
      <c r="D573" s="84"/>
      <c r="E573" s="84"/>
      <c r="F573" s="90"/>
      <c r="G573" s="570"/>
      <c r="H573" s="90"/>
      <c r="I573" s="557"/>
      <c r="J573" s="571"/>
      <c r="K573" s="572"/>
      <c r="L573" s="557"/>
      <c r="M573" s="572"/>
      <c r="N573" s="107"/>
      <c r="O573" s="107"/>
      <c r="P573" s="674"/>
      <c r="Q573" s="674"/>
      <c r="R573" s="557"/>
      <c r="S573" s="557"/>
      <c r="T573" s="573"/>
      <c r="U573" s="428"/>
    </row>
    <row r="574" spans="1:21" x14ac:dyDescent="0.25">
      <c r="A574" s="963"/>
      <c r="B574" s="113">
        <v>5</v>
      </c>
      <c r="C574" s="90"/>
      <c r="D574" s="84"/>
      <c r="E574" s="84"/>
      <c r="F574" s="90"/>
      <c r="G574" s="570"/>
      <c r="H574" s="90"/>
      <c r="I574" s="557"/>
      <c r="J574" s="571"/>
      <c r="K574" s="572"/>
      <c r="L574" s="557"/>
      <c r="M574" s="572"/>
      <c r="N574" s="107"/>
      <c r="O574" s="107"/>
      <c r="P574" s="674"/>
      <c r="Q574" s="674"/>
      <c r="R574" s="557"/>
      <c r="S574" s="557"/>
      <c r="T574" s="573"/>
      <c r="U574" s="428"/>
    </row>
    <row r="575" spans="1:21" x14ac:dyDescent="0.25">
      <c r="A575" s="963"/>
      <c r="B575" s="113">
        <v>6</v>
      </c>
      <c r="C575" s="90"/>
      <c r="D575" s="84"/>
      <c r="E575" s="84"/>
      <c r="F575" s="90"/>
      <c r="G575" s="570"/>
      <c r="H575" s="90"/>
      <c r="I575" s="557"/>
      <c r="J575" s="571"/>
      <c r="K575" s="572"/>
      <c r="L575" s="557"/>
      <c r="M575" s="572"/>
      <c r="N575" s="107"/>
      <c r="O575" s="107"/>
      <c r="P575" s="674"/>
      <c r="Q575" s="674"/>
      <c r="R575" s="557"/>
      <c r="S575" s="557"/>
      <c r="T575" s="573"/>
      <c r="U575" s="428"/>
    </row>
    <row r="576" spans="1:21" x14ac:dyDescent="0.25">
      <c r="A576" s="963"/>
      <c r="B576" s="113">
        <v>7</v>
      </c>
      <c r="C576" s="90"/>
      <c r="D576" s="84"/>
      <c r="E576" s="84"/>
      <c r="F576" s="90"/>
      <c r="G576" s="570"/>
      <c r="H576" s="90"/>
      <c r="I576" s="557"/>
      <c r="J576" s="571"/>
      <c r="K576" s="572"/>
      <c r="L576" s="557"/>
      <c r="M576" s="572"/>
      <c r="N576" s="107"/>
      <c r="O576" s="107"/>
      <c r="P576" s="674"/>
      <c r="Q576" s="674"/>
      <c r="R576" s="557"/>
      <c r="S576" s="557"/>
      <c r="T576" s="573"/>
      <c r="U576" s="428"/>
    </row>
    <row r="577" spans="1:21" x14ac:dyDescent="0.25">
      <c r="A577" s="963"/>
      <c r="B577" s="113">
        <v>8</v>
      </c>
      <c r="C577" s="90"/>
      <c r="D577" s="84"/>
      <c r="E577" s="84"/>
      <c r="F577" s="90"/>
      <c r="G577" s="570"/>
      <c r="H577" s="90"/>
      <c r="I577" s="557"/>
      <c r="J577" s="571"/>
      <c r="K577" s="572"/>
      <c r="L577" s="557"/>
      <c r="M577" s="572"/>
      <c r="N577" s="107"/>
      <c r="O577" s="107"/>
      <c r="P577" s="674"/>
      <c r="Q577" s="674"/>
      <c r="R577" s="557"/>
      <c r="S577" s="557"/>
      <c r="T577" s="573"/>
      <c r="U577" s="428"/>
    </row>
    <row r="578" spans="1:21" x14ac:dyDescent="0.25">
      <c r="A578" s="963"/>
      <c r="B578" s="113">
        <v>9</v>
      </c>
      <c r="C578" s="90"/>
      <c r="D578" s="84"/>
      <c r="E578" s="84"/>
      <c r="F578" s="90"/>
      <c r="G578" s="570"/>
      <c r="H578" s="90"/>
      <c r="I578" s="557"/>
      <c r="J578" s="571"/>
      <c r="K578" s="572"/>
      <c r="L578" s="557"/>
      <c r="M578" s="572"/>
      <c r="N578" s="107"/>
      <c r="O578" s="107"/>
      <c r="P578" s="674"/>
      <c r="Q578" s="674"/>
      <c r="R578" s="557"/>
      <c r="S578" s="557"/>
      <c r="T578" s="573"/>
      <c r="U578" s="428"/>
    </row>
    <row r="579" spans="1:21" ht="15.75" thickBot="1" x14ac:dyDescent="0.3">
      <c r="A579" s="964"/>
      <c r="B579" s="114">
        <v>10</v>
      </c>
      <c r="C579" s="100"/>
      <c r="D579" s="99"/>
      <c r="E579" s="99"/>
      <c r="F579" s="100"/>
      <c r="G579" s="574"/>
      <c r="H579" s="100"/>
      <c r="I579" s="575"/>
      <c r="J579" s="576"/>
      <c r="K579" s="577"/>
      <c r="L579" s="575"/>
      <c r="M579" s="577"/>
      <c r="N579" s="108"/>
      <c r="O579" s="108"/>
      <c r="P579" s="675"/>
      <c r="Q579" s="675"/>
      <c r="R579" s="575"/>
      <c r="S579" s="575"/>
      <c r="T579" s="578"/>
      <c r="U579" s="428"/>
    </row>
    <row r="580" spans="1:21" ht="25.5" thickBot="1" x14ac:dyDescent="0.3">
      <c r="A580" s="493"/>
      <c r="C580" s="494"/>
      <c r="D580" s="495"/>
      <c r="E580" s="368" t="s">
        <v>248</v>
      </c>
      <c r="F580" s="369">
        <f>COUNTA(F570:F579)</f>
        <v>0</v>
      </c>
      <c r="G580" s="370">
        <f>COUNTA(G570:G579)</f>
        <v>0</v>
      </c>
      <c r="H580" s="494"/>
      <c r="I580" s="490"/>
      <c r="J580" s="496"/>
      <c r="K580" s="497"/>
      <c r="L580" s="952" t="s">
        <v>499</v>
      </c>
      <c r="M580" s="953"/>
      <c r="N580" s="498">
        <f>SUM(N570:N579)</f>
        <v>0</v>
      </c>
      <c r="O580" s="499">
        <f>SUM(O570:O579)</f>
        <v>0</v>
      </c>
      <c r="P580" s="500"/>
      <c r="Q580" s="500"/>
      <c r="R580" s="490"/>
      <c r="S580" s="500"/>
      <c r="T580" s="500"/>
      <c r="U580" s="428"/>
    </row>
    <row r="581" spans="1:21" x14ac:dyDescent="0.25">
      <c r="A581" s="101"/>
      <c r="B581" s="85"/>
      <c r="C581" s="85"/>
      <c r="D581" s="85"/>
      <c r="H581" s="501"/>
      <c r="I581" s="501"/>
      <c r="J581" s="502"/>
      <c r="K581" s="501"/>
      <c r="L581" s="954" t="s">
        <v>500</v>
      </c>
      <c r="M581" s="955"/>
      <c r="N581" s="503">
        <f>SUMIF(M570:M579,"&lt;=31/12/2025",N570:N579)</f>
        <v>0</v>
      </c>
      <c r="O581" s="504">
        <f>SUMIF(M570:M579,"&lt;=31/12/2025",O570:O579)</f>
        <v>0</v>
      </c>
      <c r="P581" s="89"/>
      <c r="R581" s="85"/>
      <c r="S581" s="89"/>
      <c r="T581" s="505"/>
      <c r="U581" s="506"/>
    </row>
    <row r="582" spans="1:21" ht="15.75" thickBot="1" x14ac:dyDescent="0.3">
      <c r="A582" s="101"/>
      <c r="L582" s="956" t="s">
        <v>501</v>
      </c>
      <c r="M582" s="957"/>
      <c r="N582" s="508">
        <f>SUMIF(M570:M579,"&gt;31/12/2025",N570:N579)</f>
        <v>0</v>
      </c>
      <c r="O582" s="509">
        <f>SUMIF(M570:M579,"&gt;31/12/2025",O570:O579)</f>
        <v>0</v>
      </c>
      <c r="S582" s="510"/>
      <c r="T582" s="511"/>
      <c r="U582" s="428"/>
    </row>
    <row r="583" spans="1:21" ht="15.75" thickBot="1" x14ac:dyDescent="0.3">
      <c r="A583" s="579"/>
      <c r="B583" s="478"/>
      <c r="C583" s="480"/>
      <c r="D583" s="480"/>
      <c r="E583" s="480"/>
      <c r="F583" s="478"/>
      <c r="G583" s="480"/>
      <c r="H583" s="480"/>
      <c r="I583" s="478"/>
      <c r="J583" s="478"/>
      <c r="K583" s="480"/>
      <c r="L583" s="480"/>
      <c r="M583" s="480"/>
      <c r="N583" s="480"/>
      <c r="O583" s="480"/>
      <c r="P583" s="676"/>
      <c r="Q583" s="676"/>
      <c r="R583" s="480"/>
      <c r="S583" s="580"/>
      <c r="T583" s="480"/>
      <c r="U583" s="482"/>
    </row>
    <row r="584" spans="1:21" ht="15.75" thickBot="1" x14ac:dyDescent="0.3">
      <c r="A584" s="563"/>
      <c r="B584" s="422"/>
      <c r="C584" s="289"/>
      <c r="D584" s="289"/>
      <c r="E584" s="289"/>
      <c r="F584" s="422"/>
      <c r="G584" s="289"/>
      <c r="H584" s="289"/>
      <c r="I584" s="422"/>
      <c r="J584" s="422"/>
      <c r="K584" s="289"/>
      <c r="L584" s="289"/>
      <c r="M584" s="289"/>
      <c r="N584" s="289"/>
      <c r="O584" s="289"/>
      <c r="P584" s="669"/>
      <c r="Q584" s="669"/>
      <c r="R584" s="289"/>
      <c r="S584" s="289"/>
      <c r="T584" s="289"/>
      <c r="U584" s="425"/>
    </row>
    <row r="585" spans="1:21" ht="28.5" thickBot="1" x14ac:dyDescent="0.3">
      <c r="A585" s="123" t="s">
        <v>8</v>
      </c>
      <c r="B585" s="961" t="s">
        <v>35</v>
      </c>
      <c r="C585" s="962"/>
      <c r="E585" s="937" t="s">
        <v>213</v>
      </c>
      <c r="F585" s="938"/>
      <c r="G585" s="935">
        <f>VLOOKUP(B585,'1.Piano inv. forn'!$D$19:$H$48,3,FALSE)</f>
        <v>0</v>
      </c>
      <c r="H585" s="936"/>
      <c r="I585" s="69"/>
      <c r="J585" s="937" t="s">
        <v>214</v>
      </c>
      <c r="K585" s="938"/>
      <c r="L585" s="935">
        <f>VLOOKUP(B585,'1.Piano inv. forn'!$D$19:$H$48,4,FALSE)</f>
        <v>0</v>
      </c>
      <c r="M585" s="936"/>
      <c r="O585" s="130" t="s">
        <v>215</v>
      </c>
      <c r="P585" s="670"/>
      <c r="R585" s="131" t="s">
        <v>216</v>
      </c>
      <c r="S585" s="941"/>
      <c r="T585" s="942"/>
      <c r="U585" s="428"/>
    </row>
    <row r="586" spans="1:21" ht="15.75" thickBot="1" x14ac:dyDescent="0.3">
      <c r="A586" s="101"/>
      <c r="B586" s="86"/>
      <c r="C586" s="86"/>
      <c r="E586" s="87"/>
      <c r="F586" s="87"/>
      <c r="G586" s="88"/>
      <c r="H586" s="88"/>
      <c r="I586" s="69"/>
      <c r="J586" s="87"/>
      <c r="K586" s="87"/>
      <c r="L586" s="88"/>
      <c r="M586" s="88"/>
      <c r="O586" s="89"/>
      <c r="R586" s="85"/>
      <c r="S586" s="490"/>
      <c r="U586" s="102"/>
    </row>
    <row r="587" spans="1:21" ht="33.6" customHeight="1" thickBot="1" x14ac:dyDescent="0.3">
      <c r="A587" s="958" t="s">
        <v>13</v>
      </c>
      <c r="B587" s="959"/>
      <c r="C587" s="959"/>
      <c r="D587" s="960"/>
      <c r="E587" s="943">
        <f>VLOOKUP(B585,'1.Piano inv. forn'!$D$19:$V$48,17,FALSE)</f>
        <v>0</v>
      </c>
      <c r="F587" s="944"/>
      <c r="G587" s="944"/>
      <c r="H587" s="945"/>
      <c r="I587" s="69"/>
      <c r="J587" s="946" t="s">
        <v>59</v>
      </c>
      <c r="K587" s="947"/>
      <c r="L587" s="943">
        <f>VLOOKUP(B585,'1.Piano inv. forn'!$D$19:$V$48,19,FALSE)</f>
        <v>0</v>
      </c>
      <c r="M587" s="945"/>
      <c r="N587" s="98"/>
      <c r="O587" s="129" t="s">
        <v>15</v>
      </c>
      <c r="P587" s="671">
        <f>L587+E587</f>
        <v>0</v>
      </c>
      <c r="R587" s="131" t="s">
        <v>217</v>
      </c>
      <c r="S587" s="941"/>
      <c r="T587" s="942"/>
      <c r="U587" s="102"/>
    </row>
    <row r="588" spans="1:21" ht="15.75" thickBot="1" x14ac:dyDescent="0.3">
      <c r="A588" s="101"/>
      <c r="U588" s="428"/>
    </row>
    <row r="589" spans="1:21" ht="60" x14ac:dyDescent="0.25">
      <c r="A589" s="950" t="s">
        <v>218</v>
      </c>
      <c r="B589" s="948" t="s">
        <v>219</v>
      </c>
      <c r="C589" s="948" t="s">
        <v>220</v>
      </c>
      <c r="D589" s="124" t="s">
        <v>221</v>
      </c>
      <c r="E589" s="125" t="s">
        <v>222</v>
      </c>
      <c r="F589" s="124" t="s">
        <v>223</v>
      </c>
      <c r="G589" s="124" t="s">
        <v>224</v>
      </c>
      <c r="H589" s="126" t="s">
        <v>188</v>
      </c>
      <c r="I589" s="126" t="s">
        <v>225</v>
      </c>
      <c r="J589" s="126" t="s">
        <v>226</v>
      </c>
      <c r="K589" s="126" t="s">
        <v>227</v>
      </c>
      <c r="L589" s="126" t="s">
        <v>228</v>
      </c>
      <c r="M589" s="126" t="s">
        <v>229</v>
      </c>
      <c r="N589" s="126" t="s">
        <v>230</v>
      </c>
      <c r="O589" s="126" t="s">
        <v>231</v>
      </c>
      <c r="P589" s="126" t="s">
        <v>232</v>
      </c>
      <c r="Q589" s="126" t="s">
        <v>233</v>
      </c>
      <c r="R589" s="126" t="s">
        <v>234</v>
      </c>
      <c r="S589" s="126" t="s">
        <v>235</v>
      </c>
      <c r="T589" s="939" t="s">
        <v>236</v>
      </c>
      <c r="U589" s="564"/>
    </row>
    <row r="590" spans="1:21" ht="24.75" thickBot="1" x14ac:dyDescent="0.3">
      <c r="A590" s="951"/>
      <c r="B590" s="949"/>
      <c r="C590" s="949"/>
      <c r="D590" s="128" t="s">
        <v>237</v>
      </c>
      <c r="E590" s="128" t="s">
        <v>238</v>
      </c>
      <c r="F590" s="128" t="s">
        <v>239</v>
      </c>
      <c r="G590" s="128" t="s">
        <v>239</v>
      </c>
      <c r="H590" s="128" t="s">
        <v>31</v>
      </c>
      <c r="I590" s="128" t="s">
        <v>240</v>
      </c>
      <c r="J590" s="128" t="s">
        <v>241</v>
      </c>
      <c r="K590" s="128" t="s">
        <v>242</v>
      </c>
      <c r="L590" s="128" t="s">
        <v>243</v>
      </c>
      <c r="M590" s="128" t="s">
        <v>242</v>
      </c>
      <c r="N590" s="128" t="s">
        <v>244</v>
      </c>
      <c r="O590" s="128" t="s">
        <v>212</v>
      </c>
      <c r="P590" s="128" t="s">
        <v>245</v>
      </c>
      <c r="Q590" s="128" t="s">
        <v>246</v>
      </c>
      <c r="R590" s="128" t="s">
        <v>247</v>
      </c>
      <c r="S590" s="128" t="s">
        <v>247</v>
      </c>
      <c r="T590" s="940"/>
      <c r="U590" s="564"/>
    </row>
    <row r="591" spans="1:21" x14ac:dyDescent="0.25">
      <c r="A591" s="963" t="str">
        <f>B585</f>
        <v>m.1</v>
      </c>
      <c r="B591" s="112">
        <v>1</v>
      </c>
      <c r="C591" s="164"/>
      <c r="D591" s="91"/>
      <c r="E591" s="91"/>
      <c r="F591" s="164"/>
      <c r="G591" s="566"/>
      <c r="H591" s="92"/>
      <c r="I591" s="340"/>
      <c r="J591" s="567"/>
      <c r="K591" s="568"/>
      <c r="L591" s="340"/>
      <c r="M591" s="568"/>
      <c r="N591" s="116"/>
      <c r="O591" s="116"/>
      <c r="P591" s="673"/>
      <c r="Q591" s="673"/>
      <c r="R591" s="340"/>
      <c r="S591" s="340"/>
      <c r="T591" s="569"/>
      <c r="U591" s="428"/>
    </row>
    <row r="592" spans="1:21" x14ac:dyDescent="0.25">
      <c r="A592" s="963"/>
      <c r="B592" s="113">
        <v>2</v>
      </c>
      <c r="C592" s="90"/>
      <c r="D592" s="84"/>
      <c r="E592" s="84"/>
      <c r="F592" s="90"/>
      <c r="G592" s="570"/>
      <c r="H592" s="90"/>
      <c r="I592" s="557"/>
      <c r="J592" s="571"/>
      <c r="K592" s="572"/>
      <c r="L592" s="557"/>
      <c r="M592" s="572"/>
      <c r="N592" s="107"/>
      <c r="O592" s="107"/>
      <c r="P592" s="674"/>
      <c r="Q592" s="674" t="s">
        <v>249</v>
      </c>
      <c r="R592" s="557"/>
      <c r="S592" s="557"/>
      <c r="T592" s="573"/>
      <c r="U592" s="428"/>
    </row>
    <row r="593" spans="1:21" x14ac:dyDescent="0.25">
      <c r="A593" s="963"/>
      <c r="B593" s="113">
        <v>3</v>
      </c>
      <c r="C593" s="90"/>
      <c r="D593" s="84"/>
      <c r="E593" s="84"/>
      <c r="F593" s="90"/>
      <c r="G593" s="570"/>
      <c r="H593" s="90"/>
      <c r="I593" s="557"/>
      <c r="J593" s="571"/>
      <c r="K593" s="572"/>
      <c r="L593" s="557"/>
      <c r="M593" s="572"/>
      <c r="N593" s="107"/>
      <c r="O593" s="107"/>
      <c r="P593" s="674"/>
      <c r="Q593" s="674"/>
      <c r="R593" s="557"/>
      <c r="S593" s="557"/>
      <c r="T593" s="573"/>
      <c r="U593" s="428"/>
    </row>
    <row r="594" spans="1:21" x14ac:dyDescent="0.25">
      <c r="A594" s="963"/>
      <c r="B594" s="113">
        <v>4</v>
      </c>
      <c r="C594" s="90"/>
      <c r="D594" s="84"/>
      <c r="E594" s="84"/>
      <c r="F594" s="90"/>
      <c r="G594" s="570"/>
      <c r="H594" s="90"/>
      <c r="I594" s="557"/>
      <c r="J594" s="571"/>
      <c r="K594" s="572"/>
      <c r="L594" s="557"/>
      <c r="M594" s="572"/>
      <c r="N594" s="107"/>
      <c r="O594" s="107"/>
      <c r="P594" s="674"/>
      <c r="Q594" s="674"/>
      <c r="R594" s="557"/>
      <c r="S594" s="557"/>
      <c r="T594" s="573"/>
      <c r="U594" s="428"/>
    </row>
    <row r="595" spans="1:21" x14ac:dyDescent="0.25">
      <c r="A595" s="963"/>
      <c r="B595" s="113">
        <v>5</v>
      </c>
      <c r="C595" s="90"/>
      <c r="D595" s="84"/>
      <c r="E595" s="84"/>
      <c r="F595" s="90"/>
      <c r="G595" s="570"/>
      <c r="H595" s="90"/>
      <c r="I595" s="557"/>
      <c r="J595" s="571"/>
      <c r="K595" s="572"/>
      <c r="L595" s="557"/>
      <c r="M595" s="572"/>
      <c r="N595" s="107"/>
      <c r="O595" s="107"/>
      <c r="P595" s="674"/>
      <c r="Q595" s="674"/>
      <c r="R595" s="557"/>
      <c r="S595" s="557"/>
      <c r="T595" s="573"/>
      <c r="U595" s="428"/>
    </row>
    <row r="596" spans="1:21" x14ac:dyDescent="0.25">
      <c r="A596" s="963"/>
      <c r="B596" s="113">
        <v>6</v>
      </c>
      <c r="C596" s="90"/>
      <c r="D596" s="84"/>
      <c r="E596" s="84"/>
      <c r="F596" s="90"/>
      <c r="G596" s="570"/>
      <c r="H596" s="90"/>
      <c r="I596" s="557"/>
      <c r="J596" s="571"/>
      <c r="K596" s="572"/>
      <c r="L596" s="557"/>
      <c r="M596" s="572"/>
      <c r="N596" s="107"/>
      <c r="O596" s="107"/>
      <c r="P596" s="674"/>
      <c r="Q596" s="674"/>
      <c r="R596" s="557"/>
      <c r="S596" s="557"/>
      <c r="T596" s="573"/>
      <c r="U596" s="428"/>
    </row>
    <row r="597" spans="1:21" x14ac:dyDescent="0.25">
      <c r="A597" s="963"/>
      <c r="B597" s="113">
        <v>7</v>
      </c>
      <c r="C597" s="90"/>
      <c r="D597" s="84"/>
      <c r="E597" s="84"/>
      <c r="F597" s="90"/>
      <c r="G597" s="570"/>
      <c r="H597" s="90"/>
      <c r="I597" s="557"/>
      <c r="J597" s="571"/>
      <c r="K597" s="572"/>
      <c r="L597" s="557"/>
      <c r="M597" s="572"/>
      <c r="N597" s="107"/>
      <c r="O597" s="107"/>
      <c r="P597" s="674"/>
      <c r="Q597" s="674"/>
      <c r="R597" s="557"/>
      <c r="S597" s="557"/>
      <c r="T597" s="573"/>
      <c r="U597" s="428"/>
    </row>
    <row r="598" spans="1:21" x14ac:dyDescent="0.25">
      <c r="A598" s="963"/>
      <c r="B598" s="113">
        <v>8</v>
      </c>
      <c r="C598" s="90"/>
      <c r="D598" s="84"/>
      <c r="E598" s="84"/>
      <c r="F598" s="90"/>
      <c r="G598" s="570"/>
      <c r="H598" s="90"/>
      <c r="I598" s="557"/>
      <c r="J598" s="571"/>
      <c r="K598" s="572"/>
      <c r="L598" s="557"/>
      <c r="M598" s="572"/>
      <c r="N598" s="107"/>
      <c r="O598" s="107"/>
      <c r="P598" s="674"/>
      <c r="Q598" s="674"/>
      <c r="R598" s="557"/>
      <c r="S598" s="557"/>
      <c r="T598" s="573"/>
      <c r="U598" s="428"/>
    </row>
    <row r="599" spans="1:21" x14ac:dyDescent="0.25">
      <c r="A599" s="963"/>
      <c r="B599" s="113">
        <v>9</v>
      </c>
      <c r="C599" s="90"/>
      <c r="D599" s="84"/>
      <c r="E599" s="84"/>
      <c r="F599" s="90"/>
      <c r="G599" s="570"/>
      <c r="H599" s="90"/>
      <c r="I599" s="557"/>
      <c r="J599" s="571"/>
      <c r="K599" s="572"/>
      <c r="L599" s="557"/>
      <c r="M599" s="572"/>
      <c r="N599" s="107"/>
      <c r="O599" s="107"/>
      <c r="P599" s="674"/>
      <c r="Q599" s="674"/>
      <c r="R599" s="557"/>
      <c r="S599" s="557"/>
      <c r="T599" s="573"/>
      <c r="U599" s="428"/>
    </row>
    <row r="600" spans="1:21" ht="15.75" thickBot="1" x14ac:dyDescent="0.3">
      <c r="A600" s="964"/>
      <c r="B600" s="114">
        <v>10</v>
      </c>
      <c r="C600" s="100"/>
      <c r="D600" s="99"/>
      <c r="E600" s="99"/>
      <c r="F600" s="100"/>
      <c r="G600" s="574"/>
      <c r="H600" s="100"/>
      <c r="I600" s="575"/>
      <c r="J600" s="576"/>
      <c r="K600" s="577"/>
      <c r="L600" s="575"/>
      <c r="M600" s="577"/>
      <c r="N600" s="108"/>
      <c r="O600" s="108"/>
      <c r="P600" s="675"/>
      <c r="Q600" s="675"/>
      <c r="R600" s="575"/>
      <c r="S600" s="575"/>
      <c r="T600" s="578"/>
      <c r="U600" s="428"/>
    </row>
    <row r="601" spans="1:21" ht="25.5" thickBot="1" x14ac:dyDescent="0.3">
      <c r="A601" s="493"/>
      <c r="C601" s="494"/>
      <c r="D601" s="495"/>
      <c r="E601" s="368" t="s">
        <v>248</v>
      </c>
      <c r="F601" s="369">
        <f>COUNTA(F591:F600)</f>
        <v>0</v>
      </c>
      <c r="G601" s="370">
        <f>COUNTA(G591:G600)</f>
        <v>0</v>
      </c>
      <c r="H601" s="494"/>
      <c r="I601" s="490"/>
      <c r="J601" s="496"/>
      <c r="K601" s="497"/>
      <c r="L601" s="952" t="s">
        <v>499</v>
      </c>
      <c r="M601" s="953"/>
      <c r="N601" s="498">
        <f>SUM(N591:N600)</f>
        <v>0</v>
      </c>
      <c r="O601" s="499">
        <f>SUM(O591:O600)</f>
        <v>0</v>
      </c>
      <c r="P601" s="500"/>
      <c r="Q601" s="500"/>
      <c r="R601" s="490"/>
      <c r="S601" s="500"/>
      <c r="T601" s="500"/>
      <c r="U601" s="428"/>
    </row>
    <row r="602" spans="1:21" x14ac:dyDescent="0.25">
      <c r="A602" s="101"/>
      <c r="B602" s="85"/>
      <c r="C602" s="85"/>
      <c r="D602" s="85"/>
      <c r="H602" s="501"/>
      <c r="I602" s="501"/>
      <c r="J602" s="502"/>
      <c r="K602" s="501"/>
      <c r="L602" s="954" t="s">
        <v>500</v>
      </c>
      <c r="M602" s="955"/>
      <c r="N602" s="503">
        <f>SUMIF(M591:M600,"&lt;=31/12/2025",N591:N600)</f>
        <v>0</v>
      </c>
      <c r="O602" s="504">
        <f>SUMIF(M591:M600,"&lt;=31/12/2025",O591:O600)</f>
        <v>0</v>
      </c>
      <c r="P602" s="89"/>
      <c r="R602" s="85"/>
      <c r="S602" s="89"/>
      <c r="T602" s="505"/>
      <c r="U602" s="506"/>
    </row>
    <row r="603" spans="1:21" ht="15.75" thickBot="1" x14ac:dyDescent="0.3">
      <c r="A603" s="101"/>
      <c r="L603" s="956" t="s">
        <v>501</v>
      </c>
      <c r="M603" s="957"/>
      <c r="N603" s="508">
        <f>SUMIF(M591:M600,"&gt;31/12/2025",N591:N600)</f>
        <v>0</v>
      </c>
      <c r="O603" s="509">
        <f>SUMIF(M591:M600,"&gt;31/12/2025",O591:O600)</f>
        <v>0</v>
      </c>
      <c r="S603" s="510"/>
      <c r="T603" s="511"/>
      <c r="U603" s="428"/>
    </row>
    <row r="604" spans="1:21" ht="15.75" thickBot="1" x14ac:dyDescent="0.3">
      <c r="A604" s="579"/>
      <c r="B604" s="478"/>
      <c r="C604" s="480"/>
      <c r="D604" s="480"/>
      <c r="E604" s="480"/>
      <c r="F604" s="478"/>
      <c r="G604" s="480"/>
      <c r="H604" s="480"/>
      <c r="I604" s="478"/>
      <c r="J604" s="478"/>
      <c r="K604" s="480"/>
      <c r="L604" s="480"/>
      <c r="M604" s="480"/>
      <c r="N604" s="480"/>
      <c r="O604" s="480"/>
      <c r="P604" s="676"/>
      <c r="Q604" s="676"/>
      <c r="R604" s="480"/>
      <c r="S604" s="580"/>
      <c r="T604" s="480"/>
      <c r="U604" s="482"/>
    </row>
    <row r="605" spans="1:21" ht="15.75" thickBot="1" x14ac:dyDescent="0.3">
      <c r="A605" s="563"/>
      <c r="B605" s="422"/>
      <c r="C605" s="289"/>
      <c r="D605" s="289"/>
      <c r="E605" s="289"/>
      <c r="F605" s="422"/>
      <c r="G605" s="289"/>
      <c r="H605" s="289"/>
      <c r="I605" s="422"/>
      <c r="J605" s="422"/>
      <c r="K605" s="289"/>
      <c r="L605" s="289"/>
      <c r="M605" s="289"/>
      <c r="N605" s="289"/>
      <c r="O605" s="289"/>
      <c r="P605" s="669"/>
      <c r="Q605" s="669"/>
      <c r="R605" s="289"/>
      <c r="S605" s="289"/>
      <c r="T605" s="289"/>
      <c r="U605" s="425"/>
    </row>
    <row r="606" spans="1:21" ht="28.5" thickBot="1" x14ac:dyDescent="0.3">
      <c r="A606" s="123" t="s">
        <v>8</v>
      </c>
      <c r="B606" s="961" t="s">
        <v>35</v>
      </c>
      <c r="C606" s="962"/>
      <c r="E606" s="937" t="s">
        <v>213</v>
      </c>
      <c r="F606" s="938"/>
      <c r="G606" s="935">
        <f>VLOOKUP(B606,'1.Piano inv. forn'!$D$19:$H$48,3,FALSE)</f>
        <v>0</v>
      </c>
      <c r="H606" s="936"/>
      <c r="I606" s="69"/>
      <c r="J606" s="937" t="s">
        <v>214</v>
      </c>
      <c r="K606" s="938"/>
      <c r="L606" s="935">
        <f>VLOOKUP(B606,'1.Piano inv. forn'!$D$19:$H$48,4,FALSE)</f>
        <v>0</v>
      </c>
      <c r="M606" s="936"/>
      <c r="O606" s="130" t="s">
        <v>215</v>
      </c>
      <c r="P606" s="670"/>
      <c r="R606" s="131" t="s">
        <v>216</v>
      </c>
      <c r="S606" s="941"/>
      <c r="T606" s="942"/>
      <c r="U606" s="428"/>
    </row>
    <row r="607" spans="1:21" ht="15.75" thickBot="1" x14ac:dyDescent="0.3">
      <c r="A607" s="101"/>
      <c r="B607" s="86"/>
      <c r="C607" s="86"/>
      <c r="E607" s="87"/>
      <c r="F607" s="87"/>
      <c r="G607" s="88"/>
      <c r="H607" s="88"/>
      <c r="I607" s="69"/>
      <c r="J607" s="87"/>
      <c r="K607" s="87"/>
      <c r="L607" s="88"/>
      <c r="M607" s="88"/>
      <c r="O607" s="89"/>
      <c r="R607" s="85"/>
      <c r="S607" s="490"/>
      <c r="U607" s="102"/>
    </row>
    <row r="608" spans="1:21" ht="35.1" customHeight="1" thickBot="1" x14ac:dyDescent="0.3">
      <c r="A608" s="958" t="s">
        <v>13</v>
      </c>
      <c r="B608" s="959"/>
      <c r="C608" s="959"/>
      <c r="D608" s="960"/>
      <c r="E608" s="943">
        <f>VLOOKUP(B606,'1.Piano inv. forn'!$D$19:$V$48,17,FALSE)</f>
        <v>0</v>
      </c>
      <c r="F608" s="944"/>
      <c r="G608" s="944"/>
      <c r="H608" s="945"/>
      <c r="I608" s="69"/>
      <c r="J608" s="946" t="s">
        <v>59</v>
      </c>
      <c r="K608" s="947"/>
      <c r="L608" s="943">
        <f>VLOOKUP(B606,'1.Piano inv. forn'!$D$19:$V$48,19,FALSE)</f>
        <v>0</v>
      </c>
      <c r="M608" s="945"/>
      <c r="N608" s="98"/>
      <c r="O608" s="129" t="s">
        <v>15</v>
      </c>
      <c r="P608" s="671">
        <f>L608+E608</f>
        <v>0</v>
      </c>
      <c r="R608" s="131" t="s">
        <v>217</v>
      </c>
      <c r="S608" s="941"/>
      <c r="T608" s="942"/>
      <c r="U608" s="102"/>
    </row>
    <row r="609" spans="1:21" ht="15.75" thickBot="1" x14ac:dyDescent="0.3">
      <c r="A609" s="101"/>
      <c r="U609" s="428"/>
    </row>
    <row r="610" spans="1:21" ht="60" x14ac:dyDescent="0.25">
      <c r="A610" s="950" t="s">
        <v>218</v>
      </c>
      <c r="B610" s="948" t="s">
        <v>219</v>
      </c>
      <c r="C610" s="948" t="s">
        <v>220</v>
      </c>
      <c r="D610" s="124" t="s">
        <v>221</v>
      </c>
      <c r="E610" s="125" t="s">
        <v>222</v>
      </c>
      <c r="F610" s="124" t="s">
        <v>223</v>
      </c>
      <c r="G610" s="124" t="s">
        <v>224</v>
      </c>
      <c r="H610" s="126" t="s">
        <v>188</v>
      </c>
      <c r="I610" s="126" t="s">
        <v>225</v>
      </c>
      <c r="J610" s="126" t="s">
        <v>226</v>
      </c>
      <c r="K610" s="126" t="s">
        <v>227</v>
      </c>
      <c r="L610" s="126" t="s">
        <v>228</v>
      </c>
      <c r="M610" s="126" t="s">
        <v>229</v>
      </c>
      <c r="N610" s="126" t="s">
        <v>230</v>
      </c>
      <c r="O610" s="126" t="s">
        <v>231</v>
      </c>
      <c r="P610" s="126" t="s">
        <v>232</v>
      </c>
      <c r="Q610" s="126" t="s">
        <v>233</v>
      </c>
      <c r="R610" s="126" t="s">
        <v>234</v>
      </c>
      <c r="S610" s="126" t="s">
        <v>235</v>
      </c>
      <c r="T610" s="939" t="s">
        <v>236</v>
      </c>
      <c r="U610" s="564"/>
    </row>
    <row r="611" spans="1:21" ht="24.75" thickBot="1" x14ac:dyDescent="0.3">
      <c r="A611" s="951"/>
      <c r="B611" s="949"/>
      <c r="C611" s="949"/>
      <c r="D611" s="128" t="s">
        <v>237</v>
      </c>
      <c r="E611" s="128" t="s">
        <v>238</v>
      </c>
      <c r="F611" s="128" t="s">
        <v>239</v>
      </c>
      <c r="G611" s="128" t="s">
        <v>239</v>
      </c>
      <c r="H611" s="128" t="s">
        <v>31</v>
      </c>
      <c r="I611" s="128" t="s">
        <v>240</v>
      </c>
      <c r="J611" s="128" t="s">
        <v>241</v>
      </c>
      <c r="K611" s="128" t="s">
        <v>242</v>
      </c>
      <c r="L611" s="128" t="s">
        <v>243</v>
      </c>
      <c r="M611" s="128" t="s">
        <v>242</v>
      </c>
      <c r="N611" s="128" t="s">
        <v>244</v>
      </c>
      <c r="O611" s="128" t="s">
        <v>212</v>
      </c>
      <c r="P611" s="128" t="s">
        <v>245</v>
      </c>
      <c r="Q611" s="128" t="s">
        <v>246</v>
      </c>
      <c r="R611" s="128" t="s">
        <v>247</v>
      </c>
      <c r="S611" s="128" t="s">
        <v>247</v>
      </c>
      <c r="T611" s="940"/>
      <c r="U611" s="564"/>
    </row>
    <row r="612" spans="1:21" x14ac:dyDescent="0.25">
      <c r="A612" s="963" t="str">
        <f>B606</f>
        <v>m.1</v>
      </c>
      <c r="B612" s="112">
        <v>1</v>
      </c>
      <c r="C612" s="164"/>
      <c r="D612" s="91"/>
      <c r="E612" s="91"/>
      <c r="F612" s="164"/>
      <c r="G612" s="566"/>
      <c r="H612" s="92"/>
      <c r="I612" s="340"/>
      <c r="J612" s="567"/>
      <c r="K612" s="568"/>
      <c r="L612" s="340"/>
      <c r="M612" s="568"/>
      <c r="N612" s="116"/>
      <c r="O612" s="116"/>
      <c r="P612" s="673"/>
      <c r="Q612" s="673"/>
      <c r="R612" s="340"/>
      <c r="S612" s="340"/>
      <c r="T612" s="569"/>
      <c r="U612" s="428"/>
    </row>
    <row r="613" spans="1:21" x14ac:dyDescent="0.25">
      <c r="A613" s="963"/>
      <c r="B613" s="113">
        <v>2</v>
      </c>
      <c r="C613" s="90"/>
      <c r="D613" s="84"/>
      <c r="E613" s="84"/>
      <c r="F613" s="90"/>
      <c r="G613" s="570"/>
      <c r="H613" s="90"/>
      <c r="I613" s="557"/>
      <c r="J613" s="571"/>
      <c r="K613" s="572"/>
      <c r="L613" s="557"/>
      <c r="M613" s="572"/>
      <c r="N613" s="107"/>
      <c r="O613" s="107"/>
      <c r="P613" s="674"/>
      <c r="Q613" s="674" t="s">
        <v>249</v>
      </c>
      <c r="R613" s="557"/>
      <c r="S613" s="557"/>
      <c r="T613" s="573"/>
      <c r="U613" s="428"/>
    </row>
    <row r="614" spans="1:21" x14ac:dyDescent="0.25">
      <c r="A614" s="963"/>
      <c r="B614" s="113">
        <v>3</v>
      </c>
      <c r="C614" s="90"/>
      <c r="D614" s="84"/>
      <c r="E614" s="84"/>
      <c r="F614" s="90"/>
      <c r="G614" s="570"/>
      <c r="H614" s="90"/>
      <c r="I614" s="557"/>
      <c r="J614" s="571"/>
      <c r="K614" s="572"/>
      <c r="L614" s="557"/>
      <c r="M614" s="572"/>
      <c r="N614" s="107"/>
      <c r="O614" s="107"/>
      <c r="P614" s="674"/>
      <c r="Q614" s="674"/>
      <c r="R614" s="557"/>
      <c r="S614" s="557"/>
      <c r="T614" s="573"/>
      <c r="U614" s="428"/>
    </row>
    <row r="615" spans="1:21" x14ac:dyDescent="0.25">
      <c r="A615" s="963"/>
      <c r="B615" s="113">
        <v>4</v>
      </c>
      <c r="C615" s="90"/>
      <c r="D615" s="84"/>
      <c r="E615" s="84"/>
      <c r="F615" s="90"/>
      <c r="G615" s="570"/>
      <c r="H615" s="90"/>
      <c r="I615" s="557"/>
      <c r="J615" s="571"/>
      <c r="K615" s="572"/>
      <c r="L615" s="557"/>
      <c r="M615" s="572"/>
      <c r="N615" s="107"/>
      <c r="O615" s="107"/>
      <c r="P615" s="674"/>
      <c r="Q615" s="674"/>
      <c r="R615" s="557"/>
      <c r="S615" s="557"/>
      <c r="T615" s="573"/>
      <c r="U615" s="428"/>
    </row>
    <row r="616" spans="1:21" x14ac:dyDescent="0.25">
      <c r="A616" s="963"/>
      <c r="B616" s="113">
        <v>5</v>
      </c>
      <c r="C616" s="90"/>
      <c r="D616" s="84"/>
      <c r="E616" s="84"/>
      <c r="F616" s="90"/>
      <c r="G616" s="570"/>
      <c r="H616" s="90"/>
      <c r="I616" s="557"/>
      <c r="J616" s="571"/>
      <c r="K616" s="572"/>
      <c r="L616" s="557"/>
      <c r="M616" s="572"/>
      <c r="N616" s="107"/>
      <c r="O616" s="107"/>
      <c r="P616" s="674"/>
      <c r="Q616" s="674"/>
      <c r="R616" s="557"/>
      <c r="S616" s="557"/>
      <c r="T616" s="573"/>
      <c r="U616" s="428"/>
    </row>
    <row r="617" spans="1:21" x14ac:dyDescent="0.25">
      <c r="A617" s="963"/>
      <c r="B617" s="113">
        <v>6</v>
      </c>
      <c r="C617" s="90"/>
      <c r="D617" s="84"/>
      <c r="E617" s="84"/>
      <c r="F617" s="90"/>
      <c r="G617" s="570"/>
      <c r="H617" s="90"/>
      <c r="I617" s="557"/>
      <c r="J617" s="571"/>
      <c r="K617" s="572"/>
      <c r="L617" s="557"/>
      <c r="M617" s="572"/>
      <c r="N617" s="107"/>
      <c r="O617" s="107"/>
      <c r="P617" s="674"/>
      <c r="Q617" s="674"/>
      <c r="R617" s="557"/>
      <c r="S617" s="557"/>
      <c r="T617" s="573"/>
      <c r="U617" s="428"/>
    </row>
    <row r="618" spans="1:21" x14ac:dyDescent="0.25">
      <c r="A618" s="963"/>
      <c r="B618" s="113">
        <v>7</v>
      </c>
      <c r="C618" s="90"/>
      <c r="D618" s="84"/>
      <c r="E618" s="84"/>
      <c r="F618" s="90"/>
      <c r="G618" s="570"/>
      <c r="H618" s="90"/>
      <c r="I618" s="557"/>
      <c r="J618" s="571"/>
      <c r="K618" s="572"/>
      <c r="L618" s="557"/>
      <c r="M618" s="572"/>
      <c r="N618" s="107"/>
      <c r="O618" s="107"/>
      <c r="P618" s="674"/>
      <c r="Q618" s="674"/>
      <c r="R618" s="557"/>
      <c r="S618" s="557"/>
      <c r="T618" s="573"/>
      <c r="U618" s="428"/>
    </row>
    <row r="619" spans="1:21" x14ac:dyDescent="0.25">
      <c r="A619" s="963"/>
      <c r="B619" s="113">
        <v>8</v>
      </c>
      <c r="C619" s="90"/>
      <c r="D619" s="84"/>
      <c r="E619" s="84"/>
      <c r="F619" s="90"/>
      <c r="G619" s="570"/>
      <c r="H619" s="90"/>
      <c r="I619" s="557"/>
      <c r="J619" s="571"/>
      <c r="K619" s="572"/>
      <c r="L619" s="557"/>
      <c r="M619" s="572"/>
      <c r="N619" s="107"/>
      <c r="O619" s="107"/>
      <c r="P619" s="674"/>
      <c r="Q619" s="674"/>
      <c r="R619" s="557"/>
      <c r="S619" s="557"/>
      <c r="T619" s="573"/>
      <c r="U619" s="428"/>
    </row>
    <row r="620" spans="1:21" x14ac:dyDescent="0.25">
      <c r="A620" s="963"/>
      <c r="B620" s="113">
        <v>9</v>
      </c>
      <c r="C620" s="90"/>
      <c r="D620" s="84"/>
      <c r="E620" s="84"/>
      <c r="F620" s="90"/>
      <c r="G620" s="570"/>
      <c r="H620" s="90"/>
      <c r="I620" s="557"/>
      <c r="J620" s="571"/>
      <c r="K620" s="572"/>
      <c r="L620" s="557"/>
      <c r="M620" s="572"/>
      <c r="N620" s="107"/>
      <c r="O620" s="107"/>
      <c r="P620" s="674"/>
      <c r="Q620" s="674"/>
      <c r="R620" s="557"/>
      <c r="S620" s="557"/>
      <c r="T620" s="573"/>
      <c r="U620" s="428"/>
    </row>
    <row r="621" spans="1:21" ht="15.75" thickBot="1" x14ac:dyDescent="0.3">
      <c r="A621" s="964"/>
      <c r="B621" s="114">
        <v>10</v>
      </c>
      <c r="C621" s="100"/>
      <c r="D621" s="99"/>
      <c r="E621" s="99"/>
      <c r="F621" s="100"/>
      <c r="G621" s="574"/>
      <c r="H621" s="100"/>
      <c r="I621" s="575"/>
      <c r="J621" s="576"/>
      <c r="K621" s="577"/>
      <c r="L621" s="575"/>
      <c r="M621" s="577"/>
      <c r="N621" s="108"/>
      <c r="O621" s="108"/>
      <c r="P621" s="675"/>
      <c r="Q621" s="675"/>
      <c r="R621" s="575"/>
      <c r="S621" s="575"/>
      <c r="T621" s="578"/>
      <c r="U621" s="428"/>
    </row>
    <row r="622" spans="1:21" ht="25.5" thickBot="1" x14ac:dyDescent="0.3">
      <c r="A622" s="493"/>
      <c r="C622" s="494"/>
      <c r="D622" s="495"/>
      <c r="E622" s="368" t="s">
        <v>248</v>
      </c>
      <c r="F622" s="369">
        <f>COUNTA(F612:F621)</f>
        <v>0</v>
      </c>
      <c r="G622" s="370">
        <f>COUNTA(G612:G621)</f>
        <v>0</v>
      </c>
      <c r="H622" s="494"/>
      <c r="I622" s="490"/>
      <c r="J622" s="496"/>
      <c r="K622" s="497"/>
      <c r="L622" s="952" t="s">
        <v>499</v>
      </c>
      <c r="M622" s="953"/>
      <c r="N622" s="498">
        <f>SUM(N612:N621)</f>
        <v>0</v>
      </c>
      <c r="O622" s="499">
        <f>SUM(O612:O621)</f>
        <v>0</v>
      </c>
      <c r="P622" s="500"/>
      <c r="Q622" s="500"/>
      <c r="R622" s="490"/>
      <c r="S622" s="500"/>
      <c r="T622" s="500"/>
      <c r="U622" s="428"/>
    </row>
    <row r="623" spans="1:21" x14ac:dyDescent="0.25">
      <c r="A623" s="101"/>
      <c r="B623" s="85"/>
      <c r="C623" s="85"/>
      <c r="D623" s="85"/>
      <c r="H623" s="501"/>
      <c r="I623" s="501"/>
      <c r="J623" s="502"/>
      <c r="K623" s="501"/>
      <c r="L623" s="954" t="s">
        <v>500</v>
      </c>
      <c r="M623" s="955"/>
      <c r="N623" s="503">
        <f>SUMIF(M612:M621,"&lt;=31/12/2025",N612:N621)</f>
        <v>0</v>
      </c>
      <c r="O623" s="504">
        <f>SUMIF(M612:M621,"&lt;=31/12/2025",O612:O621)</f>
        <v>0</v>
      </c>
      <c r="P623" s="89"/>
      <c r="R623" s="85"/>
      <c r="S623" s="89"/>
      <c r="T623" s="505"/>
      <c r="U623" s="506"/>
    </row>
    <row r="624" spans="1:21" ht="15.75" thickBot="1" x14ac:dyDescent="0.3">
      <c r="A624" s="101"/>
      <c r="L624" s="956" t="s">
        <v>501</v>
      </c>
      <c r="M624" s="957"/>
      <c r="N624" s="508">
        <f>SUMIF(M612:M621,"&gt;31/12/2025",N612:N621)</f>
        <v>0</v>
      </c>
      <c r="O624" s="509">
        <f>SUMIF(M612:M621,"&gt;31/12/2025",O612:O621)</f>
        <v>0</v>
      </c>
      <c r="S624" s="510"/>
      <c r="T624" s="511"/>
      <c r="U624" s="428"/>
    </row>
    <row r="625" spans="1:21" ht="15.75" thickBot="1" x14ac:dyDescent="0.3">
      <c r="A625" s="579"/>
      <c r="B625" s="478"/>
      <c r="C625" s="480"/>
      <c r="D625" s="480"/>
      <c r="E625" s="480"/>
      <c r="F625" s="478"/>
      <c r="G625" s="480"/>
      <c r="H625" s="480"/>
      <c r="I625" s="478"/>
      <c r="J625" s="478"/>
      <c r="K625" s="480"/>
      <c r="L625" s="480"/>
      <c r="M625" s="480"/>
      <c r="N625" s="480"/>
      <c r="O625" s="480"/>
      <c r="P625" s="676"/>
      <c r="Q625" s="676"/>
      <c r="R625" s="480"/>
      <c r="S625" s="580"/>
      <c r="T625" s="480"/>
      <c r="U625" s="482"/>
    </row>
    <row r="626" spans="1:21" ht="15.75" thickBot="1" x14ac:dyDescent="0.3">
      <c r="A626" s="563"/>
      <c r="B626" s="422"/>
      <c r="C626" s="289"/>
      <c r="D626" s="289"/>
      <c r="E626" s="289"/>
      <c r="F626" s="422"/>
      <c r="G626" s="289"/>
      <c r="H626" s="289"/>
      <c r="I626" s="422"/>
      <c r="J626" s="422"/>
      <c r="K626" s="289"/>
      <c r="L626" s="289"/>
      <c r="M626" s="289"/>
      <c r="N626" s="289"/>
      <c r="O626" s="289"/>
      <c r="P626" s="669"/>
      <c r="Q626" s="669"/>
      <c r="R626" s="289"/>
      <c r="S626" s="289"/>
      <c r="T626" s="289"/>
      <c r="U626" s="425"/>
    </row>
    <row r="627" spans="1:21" ht="28.5" thickBot="1" x14ac:dyDescent="0.3">
      <c r="A627" s="123" t="s">
        <v>8</v>
      </c>
      <c r="B627" s="961" t="s">
        <v>35</v>
      </c>
      <c r="C627" s="962"/>
      <c r="E627" s="937" t="s">
        <v>213</v>
      </c>
      <c r="F627" s="938"/>
      <c r="G627" s="935">
        <f>VLOOKUP(B627,'1.Piano inv. forn'!$D$19:$H$48,3,FALSE)</f>
        <v>0</v>
      </c>
      <c r="H627" s="936"/>
      <c r="I627" s="69"/>
      <c r="J627" s="937" t="s">
        <v>214</v>
      </c>
      <c r="K627" s="938"/>
      <c r="L627" s="935">
        <f>VLOOKUP(B627,'1.Piano inv. forn'!$D$19:$H$48,4,FALSE)</f>
        <v>0</v>
      </c>
      <c r="M627" s="936"/>
      <c r="O627" s="130" t="s">
        <v>215</v>
      </c>
      <c r="P627" s="670"/>
      <c r="R627" s="131" t="s">
        <v>216</v>
      </c>
      <c r="S627" s="941"/>
      <c r="T627" s="942"/>
      <c r="U627" s="428"/>
    </row>
    <row r="628" spans="1:21" ht="15.75" thickBot="1" x14ac:dyDescent="0.3">
      <c r="A628" s="101"/>
      <c r="B628" s="86"/>
      <c r="C628" s="86"/>
      <c r="E628" s="87"/>
      <c r="F628" s="87"/>
      <c r="G628" s="88"/>
      <c r="H628" s="88"/>
      <c r="I628" s="69"/>
      <c r="J628" s="87"/>
      <c r="K628" s="87"/>
      <c r="L628" s="88"/>
      <c r="M628" s="88"/>
      <c r="O628" s="89"/>
      <c r="R628" s="85"/>
      <c r="S628" s="490"/>
      <c r="U628" s="102"/>
    </row>
    <row r="629" spans="1:21" ht="31.5" customHeight="1" thickBot="1" x14ac:dyDescent="0.3">
      <c r="A629" s="958" t="s">
        <v>13</v>
      </c>
      <c r="B629" s="959"/>
      <c r="C629" s="959"/>
      <c r="D629" s="960"/>
      <c r="E629" s="943">
        <f>VLOOKUP(B627,'1.Piano inv. forn'!$D$19:$V$48,17,FALSE)</f>
        <v>0</v>
      </c>
      <c r="F629" s="944"/>
      <c r="G629" s="944"/>
      <c r="H629" s="945"/>
      <c r="I629" s="69"/>
      <c r="J629" s="946" t="s">
        <v>59</v>
      </c>
      <c r="K629" s="947"/>
      <c r="L629" s="943">
        <f>VLOOKUP(B627,'1.Piano inv. forn'!$D$19:$V$48,19,FALSE)</f>
        <v>0</v>
      </c>
      <c r="M629" s="945"/>
      <c r="N629" s="98"/>
      <c r="O629" s="129" t="s">
        <v>15</v>
      </c>
      <c r="P629" s="671">
        <f>L629+E629</f>
        <v>0</v>
      </c>
      <c r="R629" s="131" t="s">
        <v>217</v>
      </c>
      <c r="S629" s="941"/>
      <c r="T629" s="942"/>
      <c r="U629" s="102"/>
    </row>
    <row r="630" spans="1:21" ht="15.75" thickBot="1" x14ac:dyDescent="0.3">
      <c r="A630" s="101"/>
      <c r="U630" s="428"/>
    </row>
    <row r="631" spans="1:21" ht="60" x14ac:dyDescent="0.25">
      <c r="A631" s="950" t="s">
        <v>218</v>
      </c>
      <c r="B631" s="948" t="s">
        <v>219</v>
      </c>
      <c r="C631" s="948" t="s">
        <v>220</v>
      </c>
      <c r="D631" s="124" t="s">
        <v>221</v>
      </c>
      <c r="E631" s="125" t="s">
        <v>222</v>
      </c>
      <c r="F631" s="124" t="s">
        <v>223</v>
      </c>
      <c r="G631" s="124" t="s">
        <v>224</v>
      </c>
      <c r="H631" s="126" t="s">
        <v>188</v>
      </c>
      <c r="I631" s="126" t="s">
        <v>225</v>
      </c>
      <c r="J631" s="126" t="s">
        <v>226</v>
      </c>
      <c r="K631" s="126" t="s">
        <v>227</v>
      </c>
      <c r="L631" s="126" t="s">
        <v>228</v>
      </c>
      <c r="M631" s="126" t="s">
        <v>229</v>
      </c>
      <c r="N631" s="126" t="s">
        <v>230</v>
      </c>
      <c r="O631" s="126" t="s">
        <v>231</v>
      </c>
      <c r="P631" s="126" t="s">
        <v>232</v>
      </c>
      <c r="Q631" s="126" t="s">
        <v>233</v>
      </c>
      <c r="R631" s="126" t="s">
        <v>234</v>
      </c>
      <c r="S631" s="126" t="s">
        <v>235</v>
      </c>
      <c r="T631" s="939" t="s">
        <v>236</v>
      </c>
      <c r="U631" s="564"/>
    </row>
    <row r="632" spans="1:21" ht="24.75" thickBot="1" x14ac:dyDescent="0.3">
      <c r="A632" s="951"/>
      <c r="B632" s="949"/>
      <c r="C632" s="949"/>
      <c r="D632" s="128" t="s">
        <v>237</v>
      </c>
      <c r="E632" s="128" t="s">
        <v>238</v>
      </c>
      <c r="F632" s="128" t="s">
        <v>239</v>
      </c>
      <c r="G632" s="128" t="s">
        <v>239</v>
      </c>
      <c r="H632" s="128" t="s">
        <v>31</v>
      </c>
      <c r="I632" s="128" t="s">
        <v>240</v>
      </c>
      <c r="J632" s="128" t="s">
        <v>241</v>
      </c>
      <c r="K632" s="128" t="s">
        <v>242</v>
      </c>
      <c r="L632" s="128" t="s">
        <v>243</v>
      </c>
      <c r="M632" s="128" t="s">
        <v>242</v>
      </c>
      <c r="N632" s="128" t="s">
        <v>244</v>
      </c>
      <c r="O632" s="128" t="s">
        <v>212</v>
      </c>
      <c r="P632" s="128" t="s">
        <v>245</v>
      </c>
      <c r="Q632" s="128" t="s">
        <v>246</v>
      </c>
      <c r="R632" s="128" t="s">
        <v>247</v>
      </c>
      <c r="S632" s="128" t="s">
        <v>247</v>
      </c>
      <c r="T632" s="940"/>
      <c r="U632" s="564"/>
    </row>
    <row r="633" spans="1:21" x14ac:dyDescent="0.25">
      <c r="A633" s="963" t="str">
        <f>B627</f>
        <v>m.1</v>
      </c>
      <c r="B633" s="112">
        <v>1</v>
      </c>
      <c r="C633" s="164"/>
      <c r="D633" s="91"/>
      <c r="E633" s="91"/>
      <c r="F633" s="164"/>
      <c r="G633" s="566"/>
      <c r="H633" s="92"/>
      <c r="I633" s="340"/>
      <c r="J633" s="567"/>
      <c r="K633" s="568"/>
      <c r="L633" s="340"/>
      <c r="M633" s="568"/>
      <c r="N633" s="116"/>
      <c r="O633" s="116"/>
      <c r="P633" s="673"/>
      <c r="Q633" s="673"/>
      <c r="R633" s="340"/>
      <c r="S633" s="340"/>
      <c r="T633" s="569"/>
      <c r="U633" s="428"/>
    </row>
    <row r="634" spans="1:21" x14ac:dyDescent="0.25">
      <c r="A634" s="963"/>
      <c r="B634" s="113">
        <v>2</v>
      </c>
      <c r="C634" s="90"/>
      <c r="D634" s="84"/>
      <c r="E634" s="84"/>
      <c r="F634" s="90"/>
      <c r="G634" s="570"/>
      <c r="H634" s="90"/>
      <c r="I634" s="557"/>
      <c r="J634" s="571"/>
      <c r="K634" s="572"/>
      <c r="L634" s="557"/>
      <c r="M634" s="572"/>
      <c r="N634" s="107"/>
      <c r="O634" s="107"/>
      <c r="P634" s="674"/>
      <c r="Q634" s="674" t="s">
        <v>249</v>
      </c>
      <c r="R634" s="557"/>
      <c r="S634" s="557"/>
      <c r="T634" s="573"/>
      <c r="U634" s="428"/>
    </row>
    <row r="635" spans="1:21" x14ac:dyDescent="0.25">
      <c r="A635" s="963"/>
      <c r="B635" s="113">
        <v>3</v>
      </c>
      <c r="C635" s="90"/>
      <c r="D635" s="84"/>
      <c r="E635" s="84"/>
      <c r="F635" s="90"/>
      <c r="G635" s="570"/>
      <c r="H635" s="90"/>
      <c r="I635" s="557"/>
      <c r="J635" s="571"/>
      <c r="K635" s="572"/>
      <c r="L635" s="557"/>
      <c r="M635" s="572"/>
      <c r="N635" s="107"/>
      <c r="O635" s="107"/>
      <c r="P635" s="674"/>
      <c r="Q635" s="674"/>
      <c r="R635" s="557"/>
      <c r="S635" s="557"/>
      <c r="T635" s="573"/>
      <c r="U635" s="428"/>
    </row>
    <row r="636" spans="1:21" x14ac:dyDescent="0.25">
      <c r="A636" s="963"/>
      <c r="B636" s="113">
        <v>4</v>
      </c>
      <c r="C636" s="90"/>
      <c r="D636" s="84"/>
      <c r="E636" s="84"/>
      <c r="F636" s="90"/>
      <c r="G636" s="570"/>
      <c r="H636" s="90"/>
      <c r="I636" s="557"/>
      <c r="J636" s="571"/>
      <c r="K636" s="572"/>
      <c r="L636" s="557"/>
      <c r="M636" s="572"/>
      <c r="N636" s="107"/>
      <c r="O636" s="107"/>
      <c r="P636" s="674"/>
      <c r="Q636" s="674"/>
      <c r="R636" s="557"/>
      <c r="S636" s="557"/>
      <c r="T636" s="573"/>
      <c r="U636" s="428"/>
    </row>
    <row r="637" spans="1:21" x14ac:dyDescent="0.25">
      <c r="A637" s="963"/>
      <c r="B637" s="113">
        <v>5</v>
      </c>
      <c r="C637" s="90"/>
      <c r="D637" s="84"/>
      <c r="E637" s="84"/>
      <c r="F637" s="90"/>
      <c r="G637" s="570"/>
      <c r="H637" s="90"/>
      <c r="I637" s="557"/>
      <c r="J637" s="571"/>
      <c r="K637" s="572"/>
      <c r="L637" s="557"/>
      <c r="M637" s="572"/>
      <c r="N637" s="107"/>
      <c r="O637" s="107"/>
      <c r="P637" s="674"/>
      <c r="Q637" s="674"/>
      <c r="R637" s="557"/>
      <c r="S637" s="557"/>
      <c r="T637" s="573"/>
      <c r="U637" s="428"/>
    </row>
    <row r="638" spans="1:21" x14ac:dyDescent="0.25">
      <c r="A638" s="963"/>
      <c r="B638" s="113">
        <v>6</v>
      </c>
      <c r="C638" s="90"/>
      <c r="D638" s="84"/>
      <c r="E638" s="84"/>
      <c r="F638" s="90"/>
      <c r="G638" s="570"/>
      <c r="H638" s="90"/>
      <c r="I638" s="557"/>
      <c r="J638" s="571"/>
      <c r="K638" s="572"/>
      <c r="L638" s="557"/>
      <c r="M638" s="572"/>
      <c r="N638" s="107"/>
      <c r="O638" s="107"/>
      <c r="P638" s="674"/>
      <c r="Q638" s="674"/>
      <c r="R638" s="557"/>
      <c r="S638" s="557"/>
      <c r="T638" s="573"/>
      <c r="U638" s="428"/>
    </row>
    <row r="639" spans="1:21" x14ac:dyDescent="0.25">
      <c r="A639" s="963"/>
      <c r="B639" s="113">
        <v>7</v>
      </c>
      <c r="C639" s="90"/>
      <c r="D639" s="84"/>
      <c r="E639" s="84"/>
      <c r="F639" s="90"/>
      <c r="G639" s="570"/>
      <c r="H639" s="90"/>
      <c r="I639" s="557"/>
      <c r="J639" s="571"/>
      <c r="K639" s="572"/>
      <c r="L639" s="557"/>
      <c r="M639" s="572"/>
      <c r="N639" s="107"/>
      <c r="O639" s="107"/>
      <c r="P639" s="674"/>
      <c r="Q639" s="674"/>
      <c r="R639" s="557"/>
      <c r="S639" s="557"/>
      <c r="T639" s="573"/>
      <c r="U639" s="428"/>
    </row>
    <row r="640" spans="1:21" x14ac:dyDescent="0.25">
      <c r="A640" s="963"/>
      <c r="B640" s="113">
        <v>8</v>
      </c>
      <c r="C640" s="90"/>
      <c r="D640" s="84"/>
      <c r="E640" s="84"/>
      <c r="F640" s="90"/>
      <c r="G640" s="570"/>
      <c r="H640" s="90"/>
      <c r="I640" s="557"/>
      <c r="J640" s="571"/>
      <c r="K640" s="572"/>
      <c r="L640" s="557"/>
      <c r="M640" s="572"/>
      <c r="N640" s="107"/>
      <c r="O640" s="107"/>
      <c r="P640" s="674"/>
      <c r="Q640" s="674"/>
      <c r="R640" s="557"/>
      <c r="S640" s="557"/>
      <c r="T640" s="573"/>
      <c r="U640" s="428"/>
    </row>
    <row r="641" spans="1:21" x14ac:dyDescent="0.25">
      <c r="A641" s="963"/>
      <c r="B641" s="113">
        <v>9</v>
      </c>
      <c r="C641" s="90"/>
      <c r="D641" s="84"/>
      <c r="E641" s="84"/>
      <c r="F641" s="90"/>
      <c r="G641" s="570"/>
      <c r="H641" s="90"/>
      <c r="I641" s="557"/>
      <c r="J641" s="571"/>
      <c r="K641" s="572"/>
      <c r="L641" s="557"/>
      <c r="M641" s="572"/>
      <c r="N641" s="107"/>
      <c r="O641" s="107"/>
      <c r="P641" s="674"/>
      <c r="Q641" s="674"/>
      <c r="R641" s="557"/>
      <c r="S641" s="557"/>
      <c r="T641" s="573"/>
      <c r="U641" s="428"/>
    </row>
    <row r="642" spans="1:21" ht="15.75" thickBot="1" x14ac:dyDescent="0.3">
      <c r="A642" s="964"/>
      <c r="B642" s="114">
        <v>10</v>
      </c>
      <c r="C642" s="100"/>
      <c r="D642" s="99"/>
      <c r="E642" s="99"/>
      <c r="F642" s="100"/>
      <c r="G642" s="574"/>
      <c r="H642" s="100"/>
      <c r="I642" s="575"/>
      <c r="J642" s="576"/>
      <c r="K642" s="577"/>
      <c r="L642" s="575"/>
      <c r="M642" s="577"/>
      <c r="N642" s="108"/>
      <c r="O642" s="108"/>
      <c r="P642" s="675"/>
      <c r="Q642" s="675"/>
      <c r="R642" s="575"/>
      <c r="S642" s="575"/>
      <c r="T642" s="578"/>
      <c r="U642" s="428"/>
    </row>
    <row r="643" spans="1:21" ht="25.5" thickBot="1" x14ac:dyDescent="0.3">
      <c r="A643" s="493"/>
      <c r="C643" s="494"/>
      <c r="D643" s="495"/>
      <c r="E643" s="368" t="s">
        <v>248</v>
      </c>
      <c r="F643" s="369">
        <f>COUNTA(F633:F642)</f>
        <v>0</v>
      </c>
      <c r="G643" s="370">
        <f>COUNTA(G633:G642)</f>
        <v>0</v>
      </c>
      <c r="H643" s="494"/>
      <c r="I643" s="490"/>
      <c r="J643" s="496"/>
      <c r="K643" s="497"/>
      <c r="L643" s="952" t="s">
        <v>499</v>
      </c>
      <c r="M643" s="953"/>
      <c r="N643" s="498">
        <f>SUM(N633:N642)</f>
        <v>0</v>
      </c>
      <c r="O643" s="499">
        <f>SUM(O633:O642)</f>
        <v>0</v>
      </c>
      <c r="P643" s="500"/>
      <c r="Q643" s="500"/>
      <c r="R643" s="490"/>
      <c r="S643" s="500"/>
      <c r="T643" s="500"/>
      <c r="U643" s="428"/>
    </row>
    <row r="644" spans="1:21" x14ac:dyDescent="0.25">
      <c r="A644" s="101"/>
      <c r="B644" s="85"/>
      <c r="C644" s="85"/>
      <c r="D644" s="85"/>
      <c r="H644" s="501"/>
      <c r="I644" s="501"/>
      <c r="J644" s="502"/>
      <c r="K644" s="501"/>
      <c r="L644" s="954" t="s">
        <v>500</v>
      </c>
      <c r="M644" s="955"/>
      <c r="N644" s="503">
        <f>SUMIF(M633:M642,"&lt;=31/12/2025",N633:N642)</f>
        <v>0</v>
      </c>
      <c r="O644" s="504">
        <f>SUMIF(M633:M642,"&lt;=31/12/2025",O633:O642)</f>
        <v>0</v>
      </c>
      <c r="P644" s="89"/>
      <c r="R644" s="85"/>
      <c r="S644" s="89"/>
      <c r="T644" s="505"/>
      <c r="U644" s="506"/>
    </row>
    <row r="645" spans="1:21" ht="15.75" thickBot="1" x14ac:dyDescent="0.3">
      <c r="A645" s="101"/>
      <c r="L645" s="956" t="s">
        <v>501</v>
      </c>
      <c r="M645" s="957"/>
      <c r="N645" s="508">
        <f>SUMIF(M633:M642,"&gt;31/12/2025",N633:N642)</f>
        <v>0</v>
      </c>
      <c r="O645" s="509">
        <f>SUMIF(M633:M642,"&gt;31/12/2025",O633:O642)</f>
        <v>0</v>
      </c>
      <c r="S645" s="510"/>
      <c r="T645" s="511"/>
      <c r="U645" s="428"/>
    </row>
    <row r="646" spans="1:21" ht="15.75" thickBot="1" x14ac:dyDescent="0.3">
      <c r="A646" s="579"/>
      <c r="B646" s="478"/>
      <c r="C646" s="480"/>
      <c r="D646" s="480"/>
      <c r="E646" s="480"/>
      <c r="F646" s="478"/>
      <c r="G646" s="480"/>
      <c r="H646" s="480"/>
      <c r="I646" s="478"/>
      <c r="J646" s="478"/>
      <c r="K646" s="480"/>
      <c r="L646" s="480"/>
      <c r="M646" s="480"/>
      <c r="N646" s="480"/>
      <c r="O646" s="480"/>
      <c r="P646" s="676"/>
      <c r="Q646" s="676"/>
      <c r="R646" s="480"/>
      <c r="S646" s="580"/>
      <c r="T646" s="480"/>
      <c r="U646" s="482"/>
    </row>
    <row r="647" spans="1:21" ht="15.75" thickBot="1" x14ac:dyDescent="0.3">
      <c r="A647" s="563"/>
      <c r="B647" s="422"/>
      <c r="C647" s="289"/>
      <c r="D647" s="289"/>
      <c r="E647" s="289"/>
      <c r="F647" s="422"/>
      <c r="G647" s="289"/>
      <c r="H647" s="289"/>
      <c r="I647" s="422"/>
      <c r="J647" s="422"/>
      <c r="K647" s="289"/>
      <c r="L647" s="289"/>
      <c r="M647" s="289"/>
      <c r="N647" s="289"/>
      <c r="O647" s="289"/>
      <c r="P647" s="669"/>
      <c r="Q647" s="669"/>
      <c r="R647" s="289"/>
      <c r="S647" s="289"/>
      <c r="T647" s="289"/>
      <c r="U647" s="425"/>
    </row>
    <row r="648" spans="1:21" ht="28.5" thickBot="1" x14ac:dyDescent="0.3">
      <c r="A648" s="123" t="s">
        <v>8</v>
      </c>
      <c r="B648" s="961" t="s">
        <v>35</v>
      </c>
      <c r="C648" s="962"/>
      <c r="E648" s="937" t="s">
        <v>213</v>
      </c>
      <c r="F648" s="938"/>
      <c r="G648" s="935">
        <f>VLOOKUP(B648,'1.Piano inv. forn'!$D$19:$H$48,3,FALSE)</f>
        <v>0</v>
      </c>
      <c r="H648" s="936"/>
      <c r="I648" s="69"/>
      <c r="J648" s="937" t="s">
        <v>214</v>
      </c>
      <c r="K648" s="938"/>
      <c r="L648" s="935">
        <f>VLOOKUP(B648,'1.Piano inv. forn'!$D$19:$H$48,4,FALSE)</f>
        <v>0</v>
      </c>
      <c r="M648" s="936"/>
      <c r="O648" s="130" t="s">
        <v>215</v>
      </c>
      <c r="P648" s="670"/>
      <c r="R648" s="131" t="s">
        <v>216</v>
      </c>
      <c r="S648" s="941"/>
      <c r="T648" s="942"/>
      <c r="U648" s="428"/>
    </row>
    <row r="649" spans="1:21" ht="15.75" thickBot="1" x14ac:dyDescent="0.3">
      <c r="A649" s="101"/>
      <c r="B649" s="86"/>
      <c r="C649" s="86"/>
      <c r="E649" s="87"/>
      <c r="F649" s="87"/>
      <c r="G649" s="88"/>
      <c r="H649" s="88"/>
      <c r="I649" s="69"/>
      <c r="J649" s="87"/>
      <c r="K649" s="87"/>
      <c r="L649" s="88"/>
      <c r="M649" s="88"/>
      <c r="O649" s="89"/>
      <c r="R649" s="85"/>
      <c r="S649" s="490"/>
      <c r="U649" s="102"/>
    </row>
    <row r="650" spans="1:21" ht="36" customHeight="1" thickBot="1" x14ac:dyDescent="0.3">
      <c r="A650" s="958" t="s">
        <v>13</v>
      </c>
      <c r="B650" s="959"/>
      <c r="C650" s="959"/>
      <c r="D650" s="960"/>
      <c r="E650" s="943">
        <f>VLOOKUP(B648,'1.Piano inv. forn'!$D$19:$V$48,17,FALSE)</f>
        <v>0</v>
      </c>
      <c r="F650" s="944"/>
      <c r="G650" s="944"/>
      <c r="H650" s="945"/>
      <c r="I650" s="69"/>
      <c r="J650" s="946" t="s">
        <v>59</v>
      </c>
      <c r="K650" s="947"/>
      <c r="L650" s="943">
        <f>VLOOKUP(B648,'1.Piano inv. forn'!$D$19:$V$48,19,FALSE)</f>
        <v>0</v>
      </c>
      <c r="M650" s="945"/>
      <c r="N650" s="98"/>
      <c r="O650" s="129" t="s">
        <v>15</v>
      </c>
      <c r="P650" s="671">
        <f>L650+E650</f>
        <v>0</v>
      </c>
      <c r="R650" s="131" t="s">
        <v>217</v>
      </c>
      <c r="S650" s="941"/>
      <c r="T650" s="942"/>
      <c r="U650" s="102"/>
    </row>
    <row r="651" spans="1:21" ht="15.75" thickBot="1" x14ac:dyDescent="0.3">
      <c r="A651" s="101"/>
      <c r="U651" s="428"/>
    </row>
    <row r="652" spans="1:21" ht="60" x14ac:dyDescent="0.25">
      <c r="A652" s="950" t="s">
        <v>218</v>
      </c>
      <c r="B652" s="948" t="s">
        <v>219</v>
      </c>
      <c r="C652" s="948" t="s">
        <v>220</v>
      </c>
      <c r="D652" s="124" t="s">
        <v>221</v>
      </c>
      <c r="E652" s="125" t="s">
        <v>222</v>
      </c>
      <c r="F652" s="124" t="s">
        <v>223</v>
      </c>
      <c r="G652" s="124" t="s">
        <v>224</v>
      </c>
      <c r="H652" s="126" t="s">
        <v>188</v>
      </c>
      <c r="I652" s="126" t="s">
        <v>225</v>
      </c>
      <c r="J652" s="126" t="s">
        <v>226</v>
      </c>
      <c r="K652" s="126" t="s">
        <v>227</v>
      </c>
      <c r="L652" s="126" t="s">
        <v>228</v>
      </c>
      <c r="M652" s="126" t="s">
        <v>229</v>
      </c>
      <c r="N652" s="126" t="s">
        <v>230</v>
      </c>
      <c r="O652" s="126" t="s">
        <v>231</v>
      </c>
      <c r="P652" s="126" t="s">
        <v>232</v>
      </c>
      <c r="Q652" s="126" t="s">
        <v>233</v>
      </c>
      <c r="R652" s="126" t="s">
        <v>234</v>
      </c>
      <c r="S652" s="126" t="s">
        <v>235</v>
      </c>
      <c r="T652" s="939" t="s">
        <v>236</v>
      </c>
      <c r="U652" s="564"/>
    </row>
    <row r="653" spans="1:21" ht="24.75" thickBot="1" x14ac:dyDescent="0.3">
      <c r="A653" s="951"/>
      <c r="B653" s="949"/>
      <c r="C653" s="949"/>
      <c r="D653" s="128" t="s">
        <v>237</v>
      </c>
      <c r="E653" s="128" t="s">
        <v>238</v>
      </c>
      <c r="F653" s="128" t="s">
        <v>239</v>
      </c>
      <c r="G653" s="128" t="s">
        <v>239</v>
      </c>
      <c r="H653" s="128" t="s">
        <v>31</v>
      </c>
      <c r="I653" s="128" t="s">
        <v>240</v>
      </c>
      <c r="J653" s="128" t="s">
        <v>241</v>
      </c>
      <c r="K653" s="128" t="s">
        <v>242</v>
      </c>
      <c r="L653" s="128" t="s">
        <v>243</v>
      </c>
      <c r="M653" s="128" t="s">
        <v>242</v>
      </c>
      <c r="N653" s="128" t="s">
        <v>244</v>
      </c>
      <c r="O653" s="128" t="s">
        <v>212</v>
      </c>
      <c r="P653" s="128" t="s">
        <v>245</v>
      </c>
      <c r="Q653" s="128" t="s">
        <v>246</v>
      </c>
      <c r="R653" s="128" t="s">
        <v>247</v>
      </c>
      <c r="S653" s="128" t="s">
        <v>247</v>
      </c>
      <c r="T653" s="940"/>
      <c r="U653" s="564"/>
    </row>
    <row r="654" spans="1:21" x14ac:dyDescent="0.25">
      <c r="A654" s="963" t="str">
        <f>B648</f>
        <v>m.1</v>
      </c>
      <c r="B654" s="112">
        <v>1</v>
      </c>
      <c r="C654" s="164"/>
      <c r="D654" s="91"/>
      <c r="E654" s="91"/>
      <c r="F654" s="164"/>
      <c r="G654" s="566"/>
      <c r="H654" s="92"/>
      <c r="I654" s="340"/>
      <c r="J654" s="567"/>
      <c r="K654" s="568"/>
      <c r="L654" s="340"/>
      <c r="M654" s="568"/>
      <c r="N654" s="116"/>
      <c r="O654" s="116"/>
      <c r="P654" s="673"/>
      <c r="Q654" s="673"/>
      <c r="R654" s="340"/>
      <c r="S654" s="340"/>
      <c r="T654" s="569"/>
      <c r="U654" s="428"/>
    </row>
    <row r="655" spans="1:21" x14ac:dyDescent="0.25">
      <c r="A655" s="963"/>
      <c r="B655" s="113">
        <v>2</v>
      </c>
      <c r="C655" s="90"/>
      <c r="D655" s="84"/>
      <c r="E655" s="84"/>
      <c r="F655" s="90"/>
      <c r="G655" s="570"/>
      <c r="H655" s="90"/>
      <c r="I655" s="557"/>
      <c r="J655" s="571"/>
      <c r="K655" s="572"/>
      <c r="L655" s="557"/>
      <c r="M655" s="572"/>
      <c r="N655" s="107"/>
      <c r="O655" s="107"/>
      <c r="P655" s="674"/>
      <c r="Q655" s="674" t="s">
        <v>249</v>
      </c>
      <c r="R655" s="557"/>
      <c r="S655" s="557"/>
      <c r="T655" s="573"/>
      <c r="U655" s="428"/>
    </row>
    <row r="656" spans="1:21" x14ac:dyDescent="0.25">
      <c r="A656" s="963"/>
      <c r="B656" s="113">
        <v>3</v>
      </c>
      <c r="C656" s="90"/>
      <c r="D656" s="84"/>
      <c r="E656" s="84"/>
      <c r="F656" s="90"/>
      <c r="G656" s="570"/>
      <c r="H656" s="90"/>
      <c r="I656" s="557"/>
      <c r="J656" s="571"/>
      <c r="K656" s="572"/>
      <c r="L656" s="557"/>
      <c r="M656" s="572"/>
      <c r="N656" s="107"/>
      <c r="O656" s="107"/>
      <c r="P656" s="674"/>
      <c r="Q656" s="674"/>
      <c r="R656" s="557"/>
      <c r="S656" s="557"/>
      <c r="T656" s="573"/>
      <c r="U656" s="428"/>
    </row>
    <row r="657" spans="1:21" x14ac:dyDescent="0.25">
      <c r="A657" s="963"/>
      <c r="B657" s="113">
        <v>4</v>
      </c>
      <c r="C657" s="90"/>
      <c r="D657" s="84"/>
      <c r="E657" s="84"/>
      <c r="F657" s="90"/>
      <c r="G657" s="570"/>
      <c r="H657" s="90"/>
      <c r="I657" s="557"/>
      <c r="J657" s="571"/>
      <c r="K657" s="572"/>
      <c r="L657" s="557"/>
      <c r="M657" s="572"/>
      <c r="N657" s="107"/>
      <c r="O657" s="107"/>
      <c r="P657" s="674"/>
      <c r="Q657" s="674"/>
      <c r="R657" s="557"/>
      <c r="S657" s="557"/>
      <c r="T657" s="573"/>
      <c r="U657" s="428"/>
    </row>
    <row r="658" spans="1:21" x14ac:dyDescent="0.25">
      <c r="A658" s="963"/>
      <c r="B658" s="113">
        <v>5</v>
      </c>
      <c r="C658" s="90"/>
      <c r="D658" s="84"/>
      <c r="E658" s="84"/>
      <c r="F658" s="90"/>
      <c r="G658" s="570"/>
      <c r="H658" s="90"/>
      <c r="I658" s="557"/>
      <c r="J658" s="571"/>
      <c r="K658" s="572"/>
      <c r="L658" s="557"/>
      <c r="M658" s="572"/>
      <c r="N658" s="107"/>
      <c r="O658" s="107"/>
      <c r="P658" s="674"/>
      <c r="Q658" s="674"/>
      <c r="R658" s="557"/>
      <c r="S658" s="557"/>
      <c r="T658" s="573"/>
      <c r="U658" s="428"/>
    </row>
    <row r="659" spans="1:21" x14ac:dyDescent="0.25">
      <c r="A659" s="963"/>
      <c r="B659" s="113">
        <v>6</v>
      </c>
      <c r="C659" s="90"/>
      <c r="D659" s="84"/>
      <c r="E659" s="84"/>
      <c r="F659" s="90"/>
      <c r="G659" s="570"/>
      <c r="H659" s="90"/>
      <c r="I659" s="557"/>
      <c r="J659" s="571"/>
      <c r="K659" s="572"/>
      <c r="L659" s="557"/>
      <c r="M659" s="572"/>
      <c r="N659" s="107"/>
      <c r="O659" s="107"/>
      <c r="P659" s="674"/>
      <c r="Q659" s="674"/>
      <c r="R659" s="557"/>
      <c r="S659" s="557"/>
      <c r="T659" s="573"/>
      <c r="U659" s="428"/>
    </row>
    <row r="660" spans="1:21" x14ac:dyDescent="0.25">
      <c r="A660" s="963"/>
      <c r="B660" s="113">
        <v>7</v>
      </c>
      <c r="C660" s="90"/>
      <c r="D660" s="84"/>
      <c r="E660" s="84"/>
      <c r="F660" s="90"/>
      <c r="G660" s="570"/>
      <c r="H660" s="90"/>
      <c r="I660" s="557"/>
      <c r="J660" s="571"/>
      <c r="K660" s="572"/>
      <c r="L660" s="557"/>
      <c r="M660" s="572"/>
      <c r="N660" s="107"/>
      <c r="O660" s="107"/>
      <c r="P660" s="674"/>
      <c r="Q660" s="674"/>
      <c r="R660" s="557"/>
      <c r="S660" s="557"/>
      <c r="T660" s="573"/>
      <c r="U660" s="428"/>
    </row>
    <row r="661" spans="1:21" x14ac:dyDescent="0.25">
      <c r="A661" s="963"/>
      <c r="B661" s="113">
        <v>8</v>
      </c>
      <c r="C661" s="90"/>
      <c r="D661" s="84"/>
      <c r="E661" s="84"/>
      <c r="F661" s="90"/>
      <c r="G661" s="570"/>
      <c r="H661" s="90"/>
      <c r="I661" s="557"/>
      <c r="J661" s="571"/>
      <c r="K661" s="572"/>
      <c r="L661" s="557"/>
      <c r="M661" s="572"/>
      <c r="N661" s="107"/>
      <c r="O661" s="107"/>
      <c r="P661" s="674"/>
      <c r="Q661" s="674"/>
      <c r="R661" s="557"/>
      <c r="S661" s="557"/>
      <c r="T661" s="573"/>
      <c r="U661" s="428"/>
    </row>
    <row r="662" spans="1:21" x14ac:dyDescent="0.25">
      <c r="A662" s="963"/>
      <c r="B662" s="113">
        <v>9</v>
      </c>
      <c r="C662" s="90"/>
      <c r="D662" s="84"/>
      <c r="E662" s="84"/>
      <c r="F662" s="90"/>
      <c r="G662" s="570"/>
      <c r="H662" s="90"/>
      <c r="I662" s="557"/>
      <c r="J662" s="571"/>
      <c r="K662" s="572"/>
      <c r="L662" s="557"/>
      <c r="M662" s="572"/>
      <c r="N662" s="107"/>
      <c r="O662" s="107"/>
      <c r="P662" s="674"/>
      <c r="Q662" s="674"/>
      <c r="R662" s="557"/>
      <c r="S662" s="557"/>
      <c r="T662" s="573"/>
      <c r="U662" s="428"/>
    </row>
    <row r="663" spans="1:21" ht="15.75" thickBot="1" x14ac:dyDescent="0.3">
      <c r="A663" s="964"/>
      <c r="B663" s="114">
        <v>10</v>
      </c>
      <c r="C663" s="100"/>
      <c r="D663" s="99"/>
      <c r="E663" s="99"/>
      <c r="F663" s="100"/>
      <c r="G663" s="574"/>
      <c r="H663" s="100"/>
      <c r="I663" s="575"/>
      <c r="J663" s="576"/>
      <c r="K663" s="577"/>
      <c r="L663" s="575"/>
      <c r="M663" s="577"/>
      <c r="N663" s="108"/>
      <c r="O663" s="108"/>
      <c r="P663" s="675"/>
      <c r="Q663" s="675"/>
      <c r="R663" s="575"/>
      <c r="S663" s="575"/>
      <c r="T663" s="578"/>
      <c r="U663" s="428"/>
    </row>
    <row r="664" spans="1:21" ht="25.5" thickBot="1" x14ac:dyDescent="0.3">
      <c r="A664" s="493"/>
      <c r="C664" s="494"/>
      <c r="D664" s="495"/>
      <c r="E664" s="368" t="s">
        <v>248</v>
      </c>
      <c r="F664" s="369">
        <f>COUNTA(F654:F663)</f>
        <v>0</v>
      </c>
      <c r="G664" s="370">
        <f>COUNTA(G654:G663)</f>
        <v>0</v>
      </c>
      <c r="H664" s="494"/>
      <c r="I664" s="490"/>
      <c r="J664" s="496"/>
      <c r="K664" s="497"/>
      <c r="L664" s="952" t="s">
        <v>499</v>
      </c>
      <c r="M664" s="953"/>
      <c r="N664" s="498">
        <f>SUM(N654:N663)</f>
        <v>0</v>
      </c>
      <c r="O664" s="499">
        <f>SUM(O654:O663)</f>
        <v>0</v>
      </c>
      <c r="P664" s="500"/>
      <c r="Q664" s="500"/>
      <c r="R664" s="490"/>
      <c r="S664" s="500"/>
      <c r="T664" s="500"/>
      <c r="U664" s="428"/>
    </row>
    <row r="665" spans="1:21" x14ac:dyDescent="0.25">
      <c r="A665" s="101"/>
      <c r="B665" s="85"/>
      <c r="C665" s="85"/>
      <c r="D665" s="85"/>
      <c r="H665" s="501"/>
      <c r="I665" s="501"/>
      <c r="J665" s="502"/>
      <c r="K665" s="501"/>
      <c r="L665" s="954" t="s">
        <v>500</v>
      </c>
      <c r="M665" s="955"/>
      <c r="N665" s="503">
        <f>SUMIF(M654:M663,"&lt;=31/12/2025",N654:N663)</f>
        <v>0</v>
      </c>
      <c r="O665" s="504">
        <f>SUMIF(M654:M663,"&lt;=31/12/2025",O654:O663)</f>
        <v>0</v>
      </c>
      <c r="P665" s="89"/>
      <c r="R665" s="85"/>
      <c r="S665" s="89"/>
      <c r="T665" s="505"/>
      <c r="U665" s="506"/>
    </row>
    <row r="666" spans="1:21" ht="15.75" thickBot="1" x14ac:dyDescent="0.3">
      <c r="A666" s="101"/>
      <c r="L666" s="956" t="s">
        <v>501</v>
      </c>
      <c r="M666" s="957"/>
      <c r="N666" s="508">
        <f>SUMIF(M654:M663,"&gt;31/12/2025",N654:N663)</f>
        <v>0</v>
      </c>
      <c r="O666" s="509">
        <f>SUMIF(M654:M663,"&gt;31/12/2025",O654:O663)</f>
        <v>0</v>
      </c>
      <c r="S666" s="510"/>
      <c r="T666" s="511"/>
      <c r="U666" s="428"/>
    </row>
    <row r="667" spans="1:21" ht="15.75" thickBot="1" x14ac:dyDescent="0.3">
      <c r="A667" s="579"/>
      <c r="B667" s="478"/>
      <c r="C667" s="480"/>
      <c r="D667" s="480"/>
      <c r="E667" s="480"/>
      <c r="F667" s="478"/>
      <c r="G667" s="480"/>
      <c r="H667" s="480"/>
      <c r="I667" s="478"/>
      <c r="J667" s="478"/>
      <c r="K667" s="480"/>
      <c r="L667" s="480"/>
      <c r="M667" s="480"/>
      <c r="N667" s="480"/>
      <c r="O667" s="480"/>
      <c r="P667" s="676"/>
      <c r="Q667" s="676"/>
      <c r="R667" s="480"/>
      <c r="S667" s="580"/>
      <c r="T667" s="480"/>
      <c r="U667" s="482"/>
    </row>
    <row r="668" spans="1:21" ht="15.75" thickBot="1" x14ac:dyDescent="0.3">
      <c r="A668" s="563"/>
      <c r="B668" s="422"/>
      <c r="C668" s="289"/>
      <c r="D668" s="289"/>
      <c r="E668" s="289"/>
      <c r="F668" s="422"/>
      <c r="G668" s="289"/>
      <c r="H668" s="289"/>
      <c r="I668" s="422"/>
      <c r="J668" s="422"/>
      <c r="K668" s="289"/>
      <c r="L668" s="289"/>
      <c r="M668" s="289"/>
      <c r="N668" s="289"/>
      <c r="O668" s="289"/>
      <c r="P668" s="669"/>
      <c r="Q668" s="669"/>
      <c r="R668" s="289"/>
      <c r="S668" s="289"/>
      <c r="T668" s="289"/>
      <c r="U668" s="425"/>
    </row>
    <row r="669" spans="1:21" ht="28.5" thickBot="1" x14ac:dyDescent="0.3">
      <c r="A669" s="123" t="s">
        <v>8</v>
      </c>
      <c r="B669" s="961" t="s">
        <v>35</v>
      </c>
      <c r="C669" s="962"/>
      <c r="E669" s="937" t="s">
        <v>213</v>
      </c>
      <c r="F669" s="938"/>
      <c r="G669" s="935">
        <f>VLOOKUP(B669,'1.Piano inv. forn'!$D$19:$H$48,3,FALSE)</f>
        <v>0</v>
      </c>
      <c r="H669" s="936"/>
      <c r="I669" s="69"/>
      <c r="J669" s="937" t="s">
        <v>214</v>
      </c>
      <c r="K669" s="938"/>
      <c r="L669" s="935">
        <f>VLOOKUP(B669,'1.Piano inv. forn'!$D$19:$H$48,4,FALSE)</f>
        <v>0</v>
      </c>
      <c r="M669" s="936"/>
      <c r="O669" s="130" t="s">
        <v>215</v>
      </c>
      <c r="P669" s="670"/>
      <c r="R669" s="131" t="s">
        <v>216</v>
      </c>
      <c r="S669" s="941"/>
      <c r="T669" s="942"/>
      <c r="U669" s="428"/>
    </row>
    <row r="670" spans="1:21" ht="15.75" thickBot="1" x14ac:dyDescent="0.3">
      <c r="A670" s="101"/>
      <c r="B670" s="86"/>
      <c r="C670" s="86"/>
      <c r="E670" s="87"/>
      <c r="F670" s="87"/>
      <c r="G670" s="88"/>
      <c r="H670" s="88"/>
      <c r="I670" s="69"/>
      <c r="J670" s="87"/>
      <c r="K670" s="87"/>
      <c r="L670" s="88"/>
      <c r="M670" s="88"/>
      <c r="O670" s="89"/>
      <c r="R670" s="85"/>
      <c r="S670" s="490"/>
      <c r="U670" s="102"/>
    </row>
    <row r="671" spans="1:21" ht="28.5" customHeight="1" thickBot="1" x14ac:dyDescent="0.3">
      <c r="A671" s="958" t="s">
        <v>13</v>
      </c>
      <c r="B671" s="959"/>
      <c r="C671" s="959"/>
      <c r="D671" s="960"/>
      <c r="E671" s="943">
        <f>VLOOKUP(B669,'1.Piano inv. forn'!$D$19:$V$48,17,FALSE)</f>
        <v>0</v>
      </c>
      <c r="F671" s="944"/>
      <c r="G671" s="944"/>
      <c r="H671" s="945"/>
      <c r="I671" s="69"/>
      <c r="J671" s="946" t="s">
        <v>59</v>
      </c>
      <c r="K671" s="947"/>
      <c r="L671" s="943">
        <f>VLOOKUP(B669,'1.Piano inv. forn'!$D$19:$V$48,19,FALSE)</f>
        <v>0</v>
      </c>
      <c r="M671" s="945"/>
      <c r="N671" s="98"/>
      <c r="O671" s="129" t="s">
        <v>15</v>
      </c>
      <c r="P671" s="671">
        <f>L671+E671</f>
        <v>0</v>
      </c>
      <c r="R671" s="131" t="s">
        <v>217</v>
      </c>
      <c r="S671" s="941"/>
      <c r="T671" s="942"/>
      <c r="U671" s="102"/>
    </row>
    <row r="672" spans="1:21" ht="15.75" thickBot="1" x14ac:dyDescent="0.3">
      <c r="A672" s="101"/>
      <c r="U672" s="428"/>
    </row>
    <row r="673" spans="1:21" ht="60" x14ac:dyDescent="0.25">
      <c r="A673" s="950" t="s">
        <v>218</v>
      </c>
      <c r="B673" s="948" t="s">
        <v>219</v>
      </c>
      <c r="C673" s="948" t="s">
        <v>220</v>
      </c>
      <c r="D673" s="124" t="s">
        <v>221</v>
      </c>
      <c r="E673" s="125" t="s">
        <v>222</v>
      </c>
      <c r="F673" s="124" t="s">
        <v>223</v>
      </c>
      <c r="G673" s="124" t="s">
        <v>224</v>
      </c>
      <c r="H673" s="126" t="s">
        <v>188</v>
      </c>
      <c r="I673" s="126" t="s">
        <v>225</v>
      </c>
      <c r="J673" s="126" t="s">
        <v>226</v>
      </c>
      <c r="K673" s="126" t="s">
        <v>227</v>
      </c>
      <c r="L673" s="126" t="s">
        <v>228</v>
      </c>
      <c r="M673" s="126" t="s">
        <v>229</v>
      </c>
      <c r="N673" s="126" t="s">
        <v>230</v>
      </c>
      <c r="O673" s="126" t="s">
        <v>231</v>
      </c>
      <c r="P673" s="126" t="s">
        <v>232</v>
      </c>
      <c r="Q673" s="126" t="s">
        <v>233</v>
      </c>
      <c r="R673" s="126" t="s">
        <v>234</v>
      </c>
      <c r="S673" s="126" t="s">
        <v>235</v>
      </c>
      <c r="T673" s="939" t="s">
        <v>236</v>
      </c>
      <c r="U673" s="564"/>
    </row>
    <row r="674" spans="1:21" ht="24.75" thickBot="1" x14ac:dyDescent="0.3">
      <c r="A674" s="951"/>
      <c r="B674" s="949"/>
      <c r="C674" s="949"/>
      <c r="D674" s="128" t="s">
        <v>237</v>
      </c>
      <c r="E674" s="128" t="s">
        <v>238</v>
      </c>
      <c r="F674" s="128" t="s">
        <v>239</v>
      </c>
      <c r="G674" s="128" t="s">
        <v>239</v>
      </c>
      <c r="H674" s="128" t="s">
        <v>31</v>
      </c>
      <c r="I674" s="128" t="s">
        <v>240</v>
      </c>
      <c r="J674" s="128" t="s">
        <v>241</v>
      </c>
      <c r="K674" s="128" t="s">
        <v>242</v>
      </c>
      <c r="L674" s="128" t="s">
        <v>243</v>
      </c>
      <c r="M674" s="128" t="s">
        <v>242</v>
      </c>
      <c r="N674" s="128" t="s">
        <v>244</v>
      </c>
      <c r="O674" s="128" t="s">
        <v>212</v>
      </c>
      <c r="P674" s="128" t="s">
        <v>245</v>
      </c>
      <c r="Q674" s="128" t="s">
        <v>246</v>
      </c>
      <c r="R674" s="128" t="s">
        <v>247</v>
      </c>
      <c r="S674" s="128" t="s">
        <v>247</v>
      </c>
      <c r="T674" s="940"/>
      <c r="U674" s="564"/>
    </row>
    <row r="675" spans="1:21" x14ac:dyDescent="0.25">
      <c r="A675" s="963" t="str">
        <f>B669</f>
        <v>m.1</v>
      </c>
      <c r="B675" s="112">
        <v>1</v>
      </c>
      <c r="C675" s="164"/>
      <c r="D675" s="91"/>
      <c r="E675" s="91"/>
      <c r="F675" s="164"/>
      <c r="G675" s="566"/>
      <c r="H675" s="92"/>
      <c r="I675" s="340"/>
      <c r="J675" s="567"/>
      <c r="K675" s="568"/>
      <c r="L675" s="340"/>
      <c r="M675" s="568"/>
      <c r="N675" s="116"/>
      <c r="O675" s="116"/>
      <c r="P675" s="673"/>
      <c r="Q675" s="673"/>
      <c r="R675" s="340"/>
      <c r="S675" s="340"/>
      <c r="T675" s="569"/>
      <c r="U675" s="428"/>
    </row>
    <row r="676" spans="1:21" x14ac:dyDescent="0.25">
      <c r="A676" s="963"/>
      <c r="B676" s="113">
        <v>2</v>
      </c>
      <c r="C676" s="90"/>
      <c r="D676" s="84"/>
      <c r="E676" s="84"/>
      <c r="F676" s="90"/>
      <c r="G676" s="570"/>
      <c r="H676" s="90"/>
      <c r="I676" s="557"/>
      <c r="J676" s="571"/>
      <c r="K676" s="572"/>
      <c r="L676" s="557"/>
      <c r="M676" s="572"/>
      <c r="N676" s="107"/>
      <c r="O676" s="107"/>
      <c r="P676" s="674"/>
      <c r="Q676" s="674" t="s">
        <v>249</v>
      </c>
      <c r="R676" s="557"/>
      <c r="S676" s="557"/>
      <c r="T676" s="573"/>
      <c r="U676" s="428"/>
    </row>
    <row r="677" spans="1:21" x14ac:dyDescent="0.25">
      <c r="A677" s="963"/>
      <c r="B677" s="113">
        <v>3</v>
      </c>
      <c r="C677" s="90"/>
      <c r="D677" s="84"/>
      <c r="E677" s="84"/>
      <c r="F677" s="90"/>
      <c r="G677" s="570"/>
      <c r="H677" s="90"/>
      <c r="I677" s="557"/>
      <c r="J677" s="571"/>
      <c r="K677" s="572"/>
      <c r="L677" s="557"/>
      <c r="M677" s="572"/>
      <c r="N677" s="107"/>
      <c r="O677" s="107"/>
      <c r="P677" s="674"/>
      <c r="Q677" s="674"/>
      <c r="R677" s="557"/>
      <c r="S677" s="557"/>
      <c r="T677" s="573"/>
      <c r="U677" s="428"/>
    </row>
    <row r="678" spans="1:21" x14ac:dyDescent="0.25">
      <c r="A678" s="963"/>
      <c r="B678" s="113">
        <v>4</v>
      </c>
      <c r="C678" s="90"/>
      <c r="D678" s="84"/>
      <c r="E678" s="84"/>
      <c r="F678" s="90"/>
      <c r="G678" s="570"/>
      <c r="H678" s="90"/>
      <c r="I678" s="557"/>
      <c r="J678" s="571"/>
      <c r="K678" s="572"/>
      <c r="L678" s="557"/>
      <c r="M678" s="572"/>
      <c r="N678" s="107"/>
      <c r="O678" s="107"/>
      <c r="P678" s="674"/>
      <c r="Q678" s="674"/>
      <c r="R678" s="557"/>
      <c r="S678" s="557"/>
      <c r="T678" s="573"/>
      <c r="U678" s="428"/>
    </row>
    <row r="679" spans="1:21" x14ac:dyDescent="0.25">
      <c r="A679" s="963"/>
      <c r="B679" s="113">
        <v>5</v>
      </c>
      <c r="C679" s="90"/>
      <c r="D679" s="84"/>
      <c r="E679" s="84"/>
      <c r="F679" s="90"/>
      <c r="G679" s="570"/>
      <c r="H679" s="90"/>
      <c r="I679" s="557"/>
      <c r="J679" s="571"/>
      <c r="K679" s="572"/>
      <c r="L679" s="557"/>
      <c r="M679" s="572"/>
      <c r="N679" s="107"/>
      <c r="O679" s="107"/>
      <c r="P679" s="674"/>
      <c r="Q679" s="674"/>
      <c r="R679" s="557"/>
      <c r="S679" s="557"/>
      <c r="T679" s="573"/>
      <c r="U679" s="428"/>
    </row>
    <row r="680" spans="1:21" x14ac:dyDescent="0.25">
      <c r="A680" s="963"/>
      <c r="B680" s="113">
        <v>6</v>
      </c>
      <c r="C680" s="90"/>
      <c r="D680" s="84"/>
      <c r="E680" s="84"/>
      <c r="F680" s="90"/>
      <c r="G680" s="570"/>
      <c r="H680" s="90"/>
      <c r="I680" s="557"/>
      <c r="J680" s="571"/>
      <c r="K680" s="572"/>
      <c r="L680" s="557"/>
      <c r="M680" s="572"/>
      <c r="N680" s="107"/>
      <c r="O680" s="107"/>
      <c r="P680" s="674"/>
      <c r="Q680" s="674"/>
      <c r="R680" s="557"/>
      <c r="S680" s="557"/>
      <c r="T680" s="573"/>
      <c r="U680" s="428"/>
    </row>
    <row r="681" spans="1:21" x14ac:dyDescent="0.25">
      <c r="A681" s="963"/>
      <c r="B681" s="113">
        <v>7</v>
      </c>
      <c r="C681" s="90"/>
      <c r="D681" s="84"/>
      <c r="E681" s="84"/>
      <c r="F681" s="90"/>
      <c r="G681" s="570"/>
      <c r="H681" s="90"/>
      <c r="I681" s="557"/>
      <c r="J681" s="571"/>
      <c r="K681" s="572"/>
      <c r="L681" s="557"/>
      <c r="M681" s="572"/>
      <c r="N681" s="107"/>
      <c r="O681" s="107"/>
      <c r="P681" s="674"/>
      <c r="Q681" s="674"/>
      <c r="R681" s="557"/>
      <c r="S681" s="557"/>
      <c r="T681" s="573"/>
      <c r="U681" s="428"/>
    </row>
    <row r="682" spans="1:21" x14ac:dyDescent="0.25">
      <c r="A682" s="963"/>
      <c r="B682" s="113">
        <v>8</v>
      </c>
      <c r="C682" s="90"/>
      <c r="D682" s="84"/>
      <c r="E682" s="84"/>
      <c r="F682" s="90"/>
      <c r="G682" s="570"/>
      <c r="H682" s="90"/>
      <c r="I682" s="557"/>
      <c r="J682" s="571"/>
      <c r="K682" s="572"/>
      <c r="L682" s="557"/>
      <c r="M682" s="572"/>
      <c r="N682" s="107"/>
      <c r="O682" s="107"/>
      <c r="P682" s="674"/>
      <c r="Q682" s="674"/>
      <c r="R682" s="557"/>
      <c r="S682" s="557"/>
      <c r="T682" s="573"/>
      <c r="U682" s="428"/>
    </row>
    <row r="683" spans="1:21" x14ac:dyDescent="0.25">
      <c r="A683" s="963"/>
      <c r="B683" s="113">
        <v>9</v>
      </c>
      <c r="C683" s="90"/>
      <c r="D683" s="84"/>
      <c r="E683" s="84"/>
      <c r="F683" s="90"/>
      <c r="G683" s="570"/>
      <c r="H683" s="90"/>
      <c r="I683" s="557"/>
      <c r="J683" s="571"/>
      <c r="K683" s="572"/>
      <c r="L683" s="557"/>
      <c r="M683" s="572"/>
      <c r="N683" s="107"/>
      <c r="O683" s="107"/>
      <c r="P683" s="674"/>
      <c r="Q683" s="674"/>
      <c r="R683" s="557"/>
      <c r="S683" s="557"/>
      <c r="T683" s="573"/>
      <c r="U683" s="428"/>
    </row>
    <row r="684" spans="1:21" ht="15.75" thickBot="1" x14ac:dyDescent="0.3">
      <c r="A684" s="964"/>
      <c r="B684" s="114">
        <v>10</v>
      </c>
      <c r="C684" s="100"/>
      <c r="D684" s="99"/>
      <c r="E684" s="99"/>
      <c r="F684" s="100"/>
      <c r="G684" s="574"/>
      <c r="H684" s="100"/>
      <c r="I684" s="575"/>
      <c r="J684" s="576"/>
      <c r="K684" s="577"/>
      <c r="L684" s="575"/>
      <c r="M684" s="577"/>
      <c r="N684" s="108"/>
      <c r="O684" s="108"/>
      <c r="P684" s="675"/>
      <c r="Q684" s="675"/>
      <c r="R684" s="575"/>
      <c r="S684" s="575"/>
      <c r="T684" s="578"/>
      <c r="U684" s="428"/>
    </row>
    <row r="685" spans="1:21" ht="25.5" thickBot="1" x14ac:dyDescent="0.3">
      <c r="A685" s="493"/>
      <c r="C685" s="494"/>
      <c r="D685" s="495"/>
      <c r="E685" s="368" t="s">
        <v>248</v>
      </c>
      <c r="F685" s="369">
        <f>COUNTA(F675:F684)</f>
        <v>0</v>
      </c>
      <c r="G685" s="370">
        <f>COUNTA(G675:G684)</f>
        <v>0</v>
      </c>
      <c r="H685" s="494"/>
      <c r="I685" s="490"/>
      <c r="J685" s="496"/>
      <c r="K685" s="497"/>
      <c r="L685" s="952" t="s">
        <v>499</v>
      </c>
      <c r="M685" s="953"/>
      <c r="N685" s="498">
        <f>SUM(N675:N684)</f>
        <v>0</v>
      </c>
      <c r="O685" s="499">
        <f>SUM(O675:O684)</f>
        <v>0</v>
      </c>
      <c r="P685" s="500"/>
      <c r="Q685" s="500"/>
      <c r="R685" s="490"/>
      <c r="S685" s="500"/>
      <c r="T685" s="500"/>
      <c r="U685" s="428"/>
    </row>
    <row r="686" spans="1:21" x14ac:dyDescent="0.25">
      <c r="A686" s="101"/>
      <c r="B686" s="85"/>
      <c r="C686" s="85"/>
      <c r="D686" s="85"/>
      <c r="H686" s="501"/>
      <c r="I686" s="501"/>
      <c r="J686" s="502"/>
      <c r="K686" s="501"/>
      <c r="L686" s="954" t="s">
        <v>500</v>
      </c>
      <c r="M686" s="955"/>
      <c r="N686" s="503">
        <f>SUMIF(M675:M684,"&lt;=31/12/2025",N675:N684)</f>
        <v>0</v>
      </c>
      <c r="O686" s="504">
        <f>SUMIF(M675:M684,"&lt;=31/12/2025",O675:O684)</f>
        <v>0</v>
      </c>
      <c r="P686" s="89"/>
      <c r="R686" s="85"/>
      <c r="S686" s="89"/>
      <c r="T686" s="505"/>
      <c r="U686" s="506"/>
    </row>
    <row r="687" spans="1:21" ht="15.75" thickBot="1" x14ac:dyDescent="0.3">
      <c r="A687" s="101"/>
      <c r="L687" s="956" t="s">
        <v>501</v>
      </c>
      <c r="M687" s="957"/>
      <c r="N687" s="508">
        <f>SUMIF(M675:M684,"&gt;31/12/2025",N675:N684)</f>
        <v>0</v>
      </c>
      <c r="O687" s="509">
        <f>SUMIF(M675:M684,"&gt;31/12/2025",O675:O684)</f>
        <v>0</v>
      </c>
      <c r="S687" s="510"/>
      <c r="T687" s="511"/>
      <c r="U687" s="428"/>
    </row>
    <row r="688" spans="1:21" ht="15.75" thickBot="1" x14ac:dyDescent="0.3">
      <c r="A688" s="579"/>
      <c r="B688" s="478"/>
      <c r="C688" s="480"/>
      <c r="D688" s="480"/>
      <c r="E688" s="480"/>
      <c r="F688" s="478"/>
      <c r="G688" s="480"/>
      <c r="H688" s="480"/>
      <c r="I688" s="478"/>
      <c r="J688" s="478"/>
      <c r="K688" s="480"/>
      <c r="L688" s="480"/>
      <c r="M688" s="480"/>
      <c r="N688" s="480"/>
      <c r="O688" s="480"/>
      <c r="P688" s="676"/>
      <c r="Q688" s="676"/>
      <c r="R688" s="480"/>
      <c r="S688" s="580"/>
      <c r="T688" s="480"/>
      <c r="U688" s="482"/>
    </row>
    <row r="689" spans="1:21" ht="15.75" thickBot="1" x14ac:dyDescent="0.3">
      <c r="A689" s="563"/>
      <c r="B689" s="422"/>
      <c r="C689" s="289"/>
      <c r="D689" s="289"/>
      <c r="E689" s="289"/>
      <c r="F689" s="422"/>
      <c r="G689" s="289"/>
      <c r="H689" s="289"/>
      <c r="I689" s="422"/>
      <c r="J689" s="422"/>
      <c r="K689" s="289"/>
      <c r="L689" s="289"/>
      <c r="M689" s="289"/>
      <c r="N689" s="289"/>
      <c r="O689" s="289"/>
      <c r="P689" s="669"/>
      <c r="Q689" s="669"/>
      <c r="R689" s="289"/>
      <c r="S689" s="289"/>
      <c r="T689" s="289"/>
      <c r="U689" s="425"/>
    </row>
    <row r="690" spans="1:21" ht="28.5" thickBot="1" x14ac:dyDescent="0.3">
      <c r="A690" s="123" t="s">
        <v>8</v>
      </c>
      <c r="B690" s="961" t="s">
        <v>35</v>
      </c>
      <c r="C690" s="962"/>
      <c r="E690" s="937" t="s">
        <v>213</v>
      </c>
      <c r="F690" s="938"/>
      <c r="G690" s="935">
        <f>VLOOKUP(B690,'1.Piano inv. forn'!$D$19:$H$48,3,FALSE)</f>
        <v>0</v>
      </c>
      <c r="H690" s="936"/>
      <c r="I690" s="69"/>
      <c r="J690" s="937" t="s">
        <v>214</v>
      </c>
      <c r="K690" s="938"/>
      <c r="L690" s="935">
        <f>VLOOKUP(B690,'1.Piano inv. forn'!$D$19:$H$48,4,FALSE)</f>
        <v>0</v>
      </c>
      <c r="M690" s="936"/>
      <c r="O690" s="130" t="s">
        <v>215</v>
      </c>
      <c r="P690" s="670"/>
      <c r="R690" s="131" t="s">
        <v>216</v>
      </c>
      <c r="S690" s="941"/>
      <c r="T690" s="942"/>
      <c r="U690" s="428"/>
    </row>
    <row r="691" spans="1:21" ht="15.75" thickBot="1" x14ac:dyDescent="0.3">
      <c r="A691" s="101"/>
      <c r="B691" s="86"/>
      <c r="C691" s="86"/>
      <c r="E691" s="87"/>
      <c r="F691" s="87"/>
      <c r="G691" s="88"/>
      <c r="H691" s="88"/>
      <c r="I691" s="69"/>
      <c r="J691" s="87"/>
      <c r="K691" s="87"/>
      <c r="L691" s="88"/>
      <c r="M691" s="88"/>
      <c r="O691" s="89"/>
      <c r="R691" s="85"/>
      <c r="S691" s="490"/>
      <c r="U691" s="102"/>
    </row>
    <row r="692" spans="1:21" ht="27.95" customHeight="1" thickBot="1" x14ac:dyDescent="0.3">
      <c r="A692" s="958" t="s">
        <v>13</v>
      </c>
      <c r="B692" s="959"/>
      <c r="C692" s="959"/>
      <c r="D692" s="960"/>
      <c r="E692" s="943">
        <f>VLOOKUP(B690,'1.Piano inv. forn'!$D$19:$V$48,17,FALSE)</f>
        <v>0</v>
      </c>
      <c r="F692" s="944"/>
      <c r="G692" s="944"/>
      <c r="H692" s="945"/>
      <c r="I692" s="69"/>
      <c r="J692" s="946" t="s">
        <v>59</v>
      </c>
      <c r="K692" s="947"/>
      <c r="L692" s="943">
        <f>VLOOKUP(B690,'1.Piano inv. forn'!$D$19:$V$48,19,FALSE)</f>
        <v>0</v>
      </c>
      <c r="M692" s="945"/>
      <c r="N692" s="98"/>
      <c r="O692" s="129" t="s">
        <v>15</v>
      </c>
      <c r="P692" s="671">
        <f>L692+E692</f>
        <v>0</v>
      </c>
      <c r="R692" s="131" t="s">
        <v>217</v>
      </c>
      <c r="S692" s="941"/>
      <c r="T692" s="942"/>
      <c r="U692" s="102"/>
    </row>
    <row r="693" spans="1:21" ht="15.75" thickBot="1" x14ac:dyDescent="0.3">
      <c r="A693" s="101"/>
      <c r="U693" s="428"/>
    </row>
    <row r="694" spans="1:21" ht="60" x14ac:dyDescent="0.25">
      <c r="A694" s="950" t="s">
        <v>218</v>
      </c>
      <c r="B694" s="948" t="s">
        <v>219</v>
      </c>
      <c r="C694" s="948" t="s">
        <v>220</v>
      </c>
      <c r="D694" s="124" t="s">
        <v>221</v>
      </c>
      <c r="E694" s="125" t="s">
        <v>222</v>
      </c>
      <c r="F694" s="124" t="s">
        <v>223</v>
      </c>
      <c r="G694" s="124" t="s">
        <v>224</v>
      </c>
      <c r="H694" s="126" t="s">
        <v>188</v>
      </c>
      <c r="I694" s="126" t="s">
        <v>225</v>
      </c>
      <c r="J694" s="126" t="s">
        <v>226</v>
      </c>
      <c r="K694" s="126" t="s">
        <v>227</v>
      </c>
      <c r="L694" s="126" t="s">
        <v>228</v>
      </c>
      <c r="M694" s="126" t="s">
        <v>229</v>
      </c>
      <c r="N694" s="126" t="s">
        <v>230</v>
      </c>
      <c r="O694" s="126" t="s">
        <v>231</v>
      </c>
      <c r="P694" s="126" t="s">
        <v>232</v>
      </c>
      <c r="Q694" s="126" t="s">
        <v>233</v>
      </c>
      <c r="R694" s="126" t="s">
        <v>234</v>
      </c>
      <c r="S694" s="126" t="s">
        <v>235</v>
      </c>
      <c r="T694" s="939" t="s">
        <v>236</v>
      </c>
      <c r="U694" s="564"/>
    </row>
    <row r="695" spans="1:21" ht="24.75" thickBot="1" x14ac:dyDescent="0.3">
      <c r="A695" s="951"/>
      <c r="B695" s="949"/>
      <c r="C695" s="949"/>
      <c r="D695" s="128" t="s">
        <v>237</v>
      </c>
      <c r="E695" s="128" t="s">
        <v>238</v>
      </c>
      <c r="F695" s="128" t="s">
        <v>239</v>
      </c>
      <c r="G695" s="128" t="s">
        <v>239</v>
      </c>
      <c r="H695" s="128" t="s">
        <v>31</v>
      </c>
      <c r="I695" s="128" t="s">
        <v>240</v>
      </c>
      <c r="J695" s="128" t="s">
        <v>241</v>
      </c>
      <c r="K695" s="128" t="s">
        <v>242</v>
      </c>
      <c r="L695" s="128" t="s">
        <v>243</v>
      </c>
      <c r="M695" s="128" t="s">
        <v>242</v>
      </c>
      <c r="N695" s="128" t="s">
        <v>244</v>
      </c>
      <c r="O695" s="128" t="s">
        <v>212</v>
      </c>
      <c r="P695" s="128" t="s">
        <v>245</v>
      </c>
      <c r="Q695" s="128" t="s">
        <v>246</v>
      </c>
      <c r="R695" s="128" t="s">
        <v>247</v>
      </c>
      <c r="S695" s="128" t="s">
        <v>247</v>
      </c>
      <c r="T695" s="940"/>
      <c r="U695" s="564"/>
    </row>
    <row r="696" spans="1:21" x14ac:dyDescent="0.25">
      <c r="A696" s="963" t="str">
        <f>B690</f>
        <v>m.1</v>
      </c>
      <c r="B696" s="112">
        <v>1</v>
      </c>
      <c r="C696" s="164"/>
      <c r="D696" s="91"/>
      <c r="E696" s="91"/>
      <c r="F696" s="164"/>
      <c r="G696" s="566"/>
      <c r="H696" s="92"/>
      <c r="I696" s="340"/>
      <c r="J696" s="567"/>
      <c r="K696" s="568"/>
      <c r="L696" s="340"/>
      <c r="M696" s="568"/>
      <c r="N696" s="116"/>
      <c r="O696" s="116"/>
      <c r="P696" s="673"/>
      <c r="Q696" s="673"/>
      <c r="R696" s="340"/>
      <c r="S696" s="340"/>
      <c r="T696" s="569"/>
      <c r="U696" s="428"/>
    </row>
    <row r="697" spans="1:21" x14ac:dyDescent="0.25">
      <c r="A697" s="963"/>
      <c r="B697" s="113">
        <v>2</v>
      </c>
      <c r="C697" s="90"/>
      <c r="D697" s="84"/>
      <c r="E697" s="84"/>
      <c r="F697" s="90"/>
      <c r="G697" s="570"/>
      <c r="H697" s="90"/>
      <c r="I697" s="557"/>
      <c r="J697" s="571"/>
      <c r="K697" s="572"/>
      <c r="L697" s="557"/>
      <c r="M697" s="572"/>
      <c r="N697" s="107"/>
      <c r="O697" s="107"/>
      <c r="P697" s="674"/>
      <c r="Q697" s="674" t="s">
        <v>249</v>
      </c>
      <c r="R697" s="557"/>
      <c r="S697" s="557"/>
      <c r="T697" s="573"/>
      <c r="U697" s="428"/>
    </row>
    <row r="698" spans="1:21" x14ac:dyDescent="0.25">
      <c r="A698" s="963"/>
      <c r="B698" s="113">
        <v>3</v>
      </c>
      <c r="C698" s="90"/>
      <c r="D698" s="84"/>
      <c r="E698" s="84"/>
      <c r="F698" s="90"/>
      <c r="G698" s="570"/>
      <c r="H698" s="90"/>
      <c r="I698" s="557"/>
      <c r="J698" s="571"/>
      <c r="K698" s="572"/>
      <c r="L698" s="557"/>
      <c r="M698" s="572"/>
      <c r="N698" s="107"/>
      <c r="O698" s="107"/>
      <c r="P698" s="674"/>
      <c r="Q698" s="674"/>
      <c r="R698" s="557"/>
      <c r="S698" s="557"/>
      <c r="T698" s="573"/>
      <c r="U698" s="428"/>
    </row>
    <row r="699" spans="1:21" x14ac:dyDescent="0.25">
      <c r="A699" s="963"/>
      <c r="B699" s="113">
        <v>4</v>
      </c>
      <c r="C699" s="90"/>
      <c r="D699" s="84"/>
      <c r="E699" s="84"/>
      <c r="F699" s="90"/>
      <c r="G699" s="570"/>
      <c r="H699" s="90"/>
      <c r="I699" s="557"/>
      <c r="J699" s="571"/>
      <c r="K699" s="572"/>
      <c r="L699" s="557"/>
      <c r="M699" s="572"/>
      <c r="N699" s="107"/>
      <c r="O699" s="107"/>
      <c r="P699" s="674"/>
      <c r="Q699" s="674"/>
      <c r="R699" s="557"/>
      <c r="S699" s="557"/>
      <c r="T699" s="573"/>
      <c r="U699" s="428"/>
    </row>
    <row r="700" spans="1:21" x14ac:dyDescent="0.25">
      <c r="A700" s="963"/>
      <c r="B700" s="113">
        <v>5</v>
      </c>
      <c r="C700" s="90"/>
      <c r="D700" s="84"/>
      <c r="E700" s="84"/>
      <c r="F700" s="90"/>
      <c r="G700" s="570"/>
      <c r="H700" s="90"/>
      <c r="I700" s="557"/>
      <c r="J700" s="571"/>
      <c r="K700" s="572"/>
      <c r="L700" s="557"/>
      <c r="M700" s="572"/>
      <c r="N700" s="107"/>
      <c r="O700" s="107"/>
      <c r="P700" s="674"/>
      <c r="Q700" s="674"/>
      <c r="R700" s="557"/>
      <c r="S700" s="557"/>
      <c r="T700" s="573"/>
      <c r="U700" s="428"/>
    </row>
    <row r="701" spans="1:21" x14ac:dyDescent="0.25">
      <c r="A701" s="963"/>
      <c r="B701" s="113">
        <v>6</v>
      </c>
      <c r="C701" s="90"/>
      <c r="D701" s="84"/>
      <c r="E701" s="84"/>
      <c r="F701" s="90"/>
      <c r="G701" s="570"/>
      <c r="H701" s="90"/>
      <c r="I701" s="557"/>
      <c r="J701" s="571"/>
      <c r="K701" s="572"/>
      <c r="L701" s="557"/>
      <c r="M701" s="572"/>
      <c r="N701" s="107"/>
      <c r="O701" s="107"/>
      <c r="P701" s="674"/>
      <c r="Q701" s="674"/>
      <c r="R701" s="557"/>
      <c r="S701" s="557"/>
      <c r="T701" s="573"/>
      <c r="U701" s="428"/>
    </row>
    <row r="702" spans="1:21" x14ac:dyDescent="0.25">
      <c r="A702" s="963"/>
      <c r="B702" s="113">
        <v>7</v>
      </c>
      <c r="C702" s="90"/>
      <c r="D702" s="84"/>
      <c r="E702" s="84"/>
      <c r="F702" s="90"/>
      <c r="G702" s="570"/>
      <c r="H702" s="90"/>
      <c r="I702" s="557"/>
      <c r="J702" s="571"/>
      <c r="K702" s="572"/>
      <c r="L702" s="557"/>
      <c r="M702" s="572"/>
      <c r="N702" s="107"/>
      <c r="O702" s="107"/>
      <c r="P702" s="674"/>
      <c r="Q702" s="674"/>
      <c r="R702" s="557"/>
      <c r="S702" s="557"/>
      <c r="T702" s="573"/>
      <c r="U702" s="428"/>
    </row>
    <row r="703" spans="1:21" x14ac:dyDescent="0.25">
      <c r="A703" s="963"/>
      <c r="B703" s="113">
        <v>8</v>
      </c>
      <c r="C703" s="90"/>
      <c r="D703" s="84"/>
      <c r="E703" s="84"/>
      <c r="F703" s="90"/>
      <c r="G703" s="570"/>
      <c r="H703" s="90"/>
      <c r="I703" s="557"/>
      <c r="J703" s="571"/>
      <c r="K703" s="572"/>
      <c r="L703" s="557"/>
      <c r="M703" s="572"/>
      <c r="N703" s="107"/>
      <c r="O703" s="107"/>
      <c r="P703" s="674"/>
      <c r="Q703" s="674"/>
      <c r="R703" s="557"/>
      <c r="S703" s="557"/>
      <c r="T703" s="573"/>
      <c r="U703" s="428"/>
    </row>
    <row r="704" spans="1:21" x14ac:dyDescent="0.25">
      <c r="A704" s="963"/>
      <c r="B704" s="113">
        <v>9</v>
      </c>
      <c r="C704" s="90"/>
      <c r="D704" s="84"/>
      <c r="E704" s="84"/>
      <c r="F704" s="90"/>
      <c r="G704" s="570"/>
      <c r="H704" s="90"/>
      <c r="I704" s="557"/>
      <c r="J704" s="571"/>
      <c r="K704" s="572"/>
      <c r="L704" s="557"/>
      <c r="M704" s="572"/>
      <c r="N704" s="107"/>
      <c r="O704" s="107"/>
      <c r="P704" s="674"/>
      <c r="Q704" s="674"/>
      <c r="R704" s="557"/>
      <c r="S704" s="557"/>
      <c r="T704" s="573"/>
      <c r="U704" s="428"/>
    </row>
    <row r="705" spans="1:21" ht="15.75" thickBot="1" x14ac:dyDescent="0.3">
      <c r="A705" s="964"/>
      <c r="B705" s="114">
        <v>10</v>
      </c>
      <c r="C705" s="100"/>
      <c r="D705" s="99"/>
      <c r="E705" s="99"/>
      <c r="F705" s="100"/>
      <c r="G705" s="574"/>
      <c r="H705" s="100"/>
      <c r="I705" s="575"/>
      <c r="J705" s="576"/>
      <c r="K705" s="577"/>
      <c r="L705" s="575"/>
      <c r="M705" s="577"/>
      <c r="N705" s="108"/>
      <c r="O705" s="108"/>
      <c r="P705" s="675"/>
      <c r="Q705" s="675"/>
      <c r="R705" s="575"/>
      <c r="S705" s="575"/>
      <c r="T705" s="578"/>
      <c r="U705" s="428"/>
    </row>
    <row r="706" spans="1:21" ht="25.5" thickBot="1" x14ac:dyDescent="0.3">
      <c r="A706" s="493"/>
      <c r="C706" s="494"/>
      <c r="D706" s="495"/>
      <c r="E706" s="368" t="s">
        <v>248</v>
      </c>
      <c r="F706" s="369">
        <f>COUNTA(F696:F705)</f>
        <v>0</v>
      </c>
      <c r="G706" s="370">
        <f>COUNTA(G696:G705)</f>
        <v>0</v>
      </c>
      <c r="H706" s="494"/>
      <c r="I706" s="490"/>
      <c r="J706" s="496"/>
      <c r="K706" s="497"/>
      <c r="L706" s="952" t="s">
        <v>499</v>
      </c>
      <c r="M706" s="953"/>
      <c r="N706" s="498">
        <f>SUM(N696:N705)</f>
        <v>0</v>
      </c>
      <c r="O706" s="499">
        <f>SUM(O696:O705)</f>
        <v>0</v>
      </c>
      <c r="P706" s="500"/>
      <c r="Q706" s="500"/>
      <c r="R706" s="490"/>
      <c r="S706" s="500"/>
      <c r="T706" s="500"/>
      <c r="U706" s="428"/>
    </row>
    <row r="707" spans="1:21" x14ac:dyDescent="0.25">
      <c r="A707" s="101"/>
      <c r="B707" s="85"/>
      <c r="C707" s="85"/>
      <c r="D707" s="85"/>
      <c r="H707" s="501"/>
      <c r="I707" s="501"/>
      <c r="J707" s="502"/>
      <c r="K707" s="501"/>
      <c r="L707" s="954" t="s">
        <v>500</v>
      </c>
      <c r="M707" s="955"/>
      <c r="N707" s="503">
        <f>SUMIF(M696:M705,"&lt;=31/12/2025",N696:N705)</f>
        <v>0</v>
      </c>
      <c r="O707" s="504">
        <f>SUMIF(M696:M705,"&lt;=31/12/2025",O696:O705)</f>
        <v>0</v>
      </c>
      <c r="P707" s="89"/>
      <c r="R707" s="85"/>
      <c r="S707" s="89"/>
      <c r="T707" s="505"/>
      <c r="U707" s="506"/>
    </row>
    <row r="708" spans="1:21" ht="15.75" thickBot="1" x14ac:dyDescent="0.3">
      <c r="A708" s="101"/>
      <c r="L708" s="956" t="s">
        <v>501</v>
      </c>
      <c r="M708" s="957"/>
      <c r="N708" s="508">
        <f>SUMIF(M696:M705,"&gt;31/12/2025",N696:N705)</f>
        <v>0</v>
      </c>
      <c r="O708" s="509">
        <f>SUMIF(M696:M705,"&gt;31/12/2025",O696:O705)</f>
        <v>0</v>
      </c>
      <c r="S708" s="510"/>
      <c r="T708" s="511"/>
      <c r="U708" s="428"/>
    </row>
    <row r="709" spans="1:21" ht="15.75" thickBot="1" x14ac:dyDescent="0.3">
      <c r="A709" s="579"/>
      <c r="B709" s="478"/>
      <c r="C709" s="480"/>
      <c r="D709" s="480"/>
      <c r="E709" s="480"/>
      <c r="F709" s="478"/>
      <c r="G709" s="480"/>
      <c r="H709" s="480"/>
      <c r="I709" s="478"/>
      <c r="J709" s="478"/>
      <c r="K709" s="480"/>
      <c r="L709" s="480"/>
      <c r="M709" s="480"/>
      <c r="N709" s="480"/>
      <c r="O709" s="480"/>
      <c r="P709" s="676"/>
      <c r="Q709" s="676"/>
      <c r="R709" s="480"/>
      <c r="S709" s="580"/>
      <c r="T709" s="480"/>
      <c r="U709" s="482"/>
    </row>
  </sheetData>
  <sheetProtection algorithmName="SHA-512" hashValue="V0X1zPrM3w001Pd6OCXiOjzDLdOTbSToJMDvjZNRGnLwn4ArwJoJ/Q1zOko6qL+Tzy2eBnkN3ZjcACMskxIPKg==" saltValue="DaknAIJ0Z0n7H4+Z8w6xxA==" spinCount="100000" sheet="1" objects="1" scenarios="1"/>
  <mergeCells count="650">
    <mergeCell ref="A696:A705"/>
    <mergeCell ref="L706:M706"/>
    <mergeCell ref="L707:M707"/>
    <mergeCell ref="L708:M708"/>
    <mergeCell ref="S690:T690"/>
    <mergeCell ref="A692:D692"/>
    <mergeCell ref="E692:H692"/>
    <mergeCell ref="J692:K692"/>
    <mergeCell ref="L692:M692"/>
    <mergeCell ref="S692:T692"/>
    <mergeCell ref="A694:A695"/>
    <mergeCell ref="B694:B695"/>
    <mergeCell ref="C694:C695"/>
    <mergeCell ref="T694:T695"/>
    <mergeCell ref="A675:A684"/>
    <mergeCell ref="L685:M685"/>
    <mergeCell ref="L686:M686"/>
    <mergeCell ref="L687:M687"/>
    <mergeCell ref="B690:C690"/>
    <mergeCell ref="E690:F690"/>
    <mergeCell ref="G690:H690"/>
    <mergeCell ref="J690:K690"/>
    <mergeCell ref="L690:M690"/>
    <mergeCell ref="S669:T669"/>
    <mergeCell ref="A671:D671"/>
    <mergeCell ref="E671:H671"/>
    <mergeCell ref="J671:K671"/>
    <mergeCell ref="L671:M671"/>
    <mergeCell ref="S671:T671"/>
    <mergeCell ref="A673:A674"/>
    <mergeCell ref="B673:B674"/>
    <mergeCell ref="C673:C674"/>
    <mergeCell ref="T673:T674"/>
    <mergeCell ref="A654:A663"/>
    <mergeCell ref="L664:M664"/>
    <mergeCell ref="L665:M665"/>
    <mergeCell ref="L666:M666"/>
    <mergeCell ref="B669:C669"/>
    <mergeCell ref="E669:F669"/>
    <mergeCell ref="G669:H669"/>
    <mergeCell ref="J669:K669"/>
    <mergeCell ref="L669:M669"/>
    <mergeCell ref="S648:T648"/>
    <mergeCell ref="A650:D650"/>
    <mergeCell ref="E650:H650"/>
    <mergeCell ref="J650:K650"/>
    <mergeCell ref="L650:M650"/>
    <mergeCell ref="S650:T650"/>
    <mergeCell ref="A652:A653"/>
    <mergeCell ref="B652:B653"/>
    <mergeCell ref="C652:C653"/>
    <mergeCell ref="T652:T653"/>
    <mergeCell ref="A633:A642"/>
    <mergeCell ref="L643:M643"/>
    <mergeCell ref="L644:M644"/>
    <mergeCell ref="L645:M645"/>
    <mergeCell ref="B648:C648"/>
    <mergeCell ref="E648:F648"/>
    <mergeCell ref="G648:H648"/>
    <mergeCell ref="J648:K648"/>
    <mergeCell ref="L648:M648"/>
    <mergeCell ref="S627:T627"/>
    <mergeCell ref="A629:D629"/>
    <mergeCell ref="E629:H629"/>
    <mergeCell ref="J629:K629"/>
    <mergeCell ref="L629:M629"/>
    <mergeCell ref="S629:T629"/>
    <mergeCell ref="A631:A632"/>
    <mergeCell ref="B631:B632"/>
    <mergeCell ref="C631:C632"/>
    <mergeCell ref="T631:T632"/>
    <mergeCell ref="A612:A621"/>
    <mergeCell ref="L622:M622"/>
    <mergeCell ref="L623:M623"/>
    <mergeCell ref="L624:M624"/>
    <mergeCell ref="B627:C627"/>
    <mergeCell ref="E627:F627"/>
    <mergeCell ref="G627:H627"/>
    <mergeCell ref="J627:K627"/>
    <mergeCell ref="L627:M627"/>
    <mergeCell ref="S606:T606"/>
    <mergeCell ref="A608:D608"/>
    <mergeCell ref="E608:H608"/>
    <mergeCell ref="J608:K608"/>
    <mergeCell ref="L608:M608"/>
    <mergeCell ref="S608:T608"/>
    <mergeCell ref="A610:A611"/>
    <mergeCell ref="B610:B611"/>
    <mergeCell ref="C610:C611"/>
    <mergeCell ref="T610:T611"/>
    <mergeCell ref="A591:A600"/>
    <mergeCell ref="L601:M601"/>
    <mergeCell ref="L602:M602"/>
    <mergeCell ref="L603:M603"/>
    <mergeCell ref="B606:C606"/>
    <mergeCell ref="E606:F606"/>
    <mergeCell ref="G606:H606"/>
    <mergeCell ref="J606:K606"/>
    <mergeCell ref="L606:M606"/>
    <mergeCell ref="S585:T585"/>
    <mergeCell ref="A587:D587"/>
    <mergeCell ref="E587:H587"/>
    <mergeCell ref="J587:K587"/>
    <mergeCell ref="L587:M587"/>
    <mergeCell ref="S587:T587"/>
    <mergeCell ref="A589:A590"/>
    <mergeCell ref="B589:B590"/>
    <mergeCell ref="C589:C590"/>
    <mergeCell ref="T589:T590"/>
    <mergeCell ref="A570:A579"/>
    <mergeCell ref="L580:M580"/>
    <mergeCell ref="L581:M581"/>
    <mergeCell ref="L582:M582"/>
    <mergeCell ref="B585:C585"/>
    <mergeCell ref="E585:F585"/>
    <mergeCell ref="G585:H585"/>
    <mergeCell ref="J585:K585"/>
    <mergeCell ref="L585:M585"/>
    <mergeCell ref="S564:T564"/>
    <mergeCell ref="A566:D566"/>
    <mergeCell ref="E566:H566"/>
    <mergeCell ref="J566:K566"/>
    <mergeCell ref="L566:M566"/>
    <mergeCell ref="S566:T566"/>
    <mergeCell ref="A568:A569"/>
    <mergeCell ref="B568:B569"/>
    <mergeCell ref="C568:C569"/>
    <mergeCell ref="T568:T569"/>
    <mergeCell ref="A549:A558"/>
    <mergeCell ref="L559:M559"/>
    <mergeCell ref="L560:M560"/>
    <mergeCell ref="L561:M561"/>
    <mergeCell ref="B564:C564"/>
    <mergeCell ref="E564:F564"/>
    <mergeCell ref="G564:H564"/>
    <mergeCell ref="J564:K564"/>
    <mergeCell ref="L564:M564"/>
    <mergeCell ref="S543:T543"/>
    <mergeCell ref="A545:D545"/>
    <mergeCell ref="E545:H545"/>
    <mergeCell ref="J545:K545"/>
    <mergeCell ref="L545:M545"/>
    <mergeCell ref="S545:T545"/>
    <mergeCell ref="A547:A548"/>
    <mergeCell ref="B547:B548"/>
    <mergeCell ref="C547:C548"/>
    <mergeCell ref="T547:T548"/>
    <mergeCell ref="A528:A537"/>
    <mergeCell ref="L538:M538"/>
    <mergeCell ref="L539:M539"/>
    <mergeCell ref="L540:M540"/>
    <mergeCell ref="B543:C543"/>
    <mergeCell ref="E543:F543"/>
    <mergeCell ref="G543:H543"/>
    <mergeCell ref="J543:K543"/>
    <mergeCell ref="L543:M543"/>
    <mergeCell ref="S522:T522"/>
    <mergeCell ref="A524:D524"/>
    <mergeCell ref="E524:H524"/>
    <mergeCell ref="J524:K524"/>
    <mergeCell ref="L524:M524"/>
    <mergeCell ref="S524:T524"/>
    <mergeCell ref="A526:A527"/>
    <mergeCell ref="B526:B527"/>
    <mergeCell ref="C526:C527"/>
    <mergeCell ref="T526:T527"/>
    <mergeCell ref="A507:A516"/>
    <mergeCell ref="L517:M517"/>
    <mergeCell ref="L518:M518"/>
    <mergeCell ref="L519:M519"/>
    <mergeCell ref="B522:C522"/>
    <mergeCell ref="E522:F522"/>
    <mergeCell ref="G522:H522"/>
    <mergeCell ref="J522:K522"/>
    <mergeCell ref="L522:M522"/>
    <mergeCell ref="S501:T501"/>
    <mergeCell ref="A503:D503"/>
    <mergeCell ref="E503:H503"/>
    <mergeCell ref="J503:K503"/>
    <mergeCell ref="L503:M503"/>
    <mergeCell ref="S503:T503"/>
    <mergeCell ref="A505:A506"/>
    <mergeCell ref="B505:B506"/>
    <mergeCell ref="C505:C506"/>
    <mergeCell ref="T505:T506"/>
    <mergeCell ref="A486:A495"/>
    <mergeCell ref="L496:M496"/>
    <mergeCell ref="L497:M497"/>
    <mergeCell ref="L498:M498"/>
    <mergeCell ref="B501:C501"/>
    <mergeCell ref="E501:F501"/>
    <mergeCell ref="G501:H501"/>
    <mergeCell ref="J501:K501"/>
    <mergeCell ref="L501:M501"/>
    <mergeCell ref="S480:T480"/>
    <mergeCell ref="A482:D482"/>
    <mergeCell ref="E482:H482"/>
    <mergeCell ref="J482:K482"/>
    <mergeCell ref="L482:M482"/>
    <mergeCell ref="S482:T482"/>
    <mergeCell ref="A484:A485"/>
    <mergeCell ref="B484:B485"/>
    <mergeCell ref="C484:C485"/>
    <mergeCell ref="T484:T485"/>
    <mergeCell ref="A465:A474"/>
    <mergeCell ref="L475:M475"/>
    <mergeCell ref="L476:M476"/>
    <mergeCell ref="L477:M477"/>
    <mergeCell ref="B480:C480"/>
    <mergeCell ref="E480:F480"/>
    <mergeCell ref="G480:H480"/>
    <mergeCell ref="J480:K480"/>
    <mergeCell ref="L480:M480"/>
    <mergeCell ref="S459:T459"/>
    <mergeCell ref="A461:D461"/>
    <mergeCell ref="E461:H461"/>
    <mergeCell ref="J461:K461"/>
    <mergeCell ref="L461:M461"/>
    <mergeCell ref="S461:T461"/>
    <mergeCell ref="A463:A464"/>
    <mergeCell ref="B463:B464"/>
    <mergeCell ref="C463:C464"/>
    <mergeCell ref="T463:T464"/>
    <mergeCell ref="A444:A453"/>
    <mergeCell ref="L454:M454"/>
    <mergeCell ref="L455:M455"/>
    <mergeCell ref="L456:M456"/>
    <mergeCell ref="B459:C459"/>
    <mergeCell ref="E459:F459"/>
    <mergeCell ref="G459:H459"/>
    <mergeCell ref="J459:K459"/>
    <mergeCell ref="L459:M459"/>
    <mergeCell ref="S438:T438"/>
    <mergeCell ref="A440:D440"/>
    <mergeCell ref="E440:H440"/>
    <mergeCell ref="J440:K440"/>
    <mergeCell ref="L440:M440"/>
    <mergeCell ref="S440:T440"/>
    <mergeCell ref="A442:A443"/>
    <mergeCell ref="B442:B443"/>
    <mergeCell ref="C442:C443"/>
    <mergeCell ref="T442:T443"/>
    <mergeCell ref="A423:A432"/>
    <mergeCell ref="L433:M433"/>
    <mergeCell ref="L434:M434"/>
    <mergeCell ref="L435:M435"/>
    <mergeCell ref="B438:C438"/>
    <mergeCell ref="E438:F438"/>
    <mergeCell ref="G438:H438"/>
    <mergeCell ref="J438:K438"/>
    <mergeCell ref="L438:M438"/>
    <mergeCell ref="S417:T417"/>
    <mergeCell ref="A419:D419"/>
    <mergeCell ref="E419:H419"/>
    <mergeCell ref="J419:K419"/>
    <mergeCell ref="L419:M419"/>
    <mergeCell ref="S419:T419"/>
    <mergeCell ref="A421:A422"/>
    <mergeCell ref="B421:B422"/>
    <mergeCell ref="C421:C422"/>
    <mergeCell ref="T421:T422"/>
    <mergeCell ref="A402:A411"/>
    <mergeCell ref="L412:M412"/>
    <mergeCell ref="L413:M413"/>
    <mergeCell ref="L414:M414"/>
    <mergeCell ref="B417:C417"/>
    <mergeCell ref="E417:F417"/>
    <mergeCell ref="G417:H417"/>
    <mergeCell ref="J417:K417"/>
    <mergeCell ref="L417:M417"/>
    <mergeCell ref="S396:T396"/>
    <mergeCell ref="A398:D398"/>
    <mergeCell ref="E398:H398"/>
    <mergeCell ref="J398:K398"/>
    <mergeCell ref="L398:M398"/>
    <mergeCell ref="S398:T398"/>
    <mergeCell ref="A400:A401"/>
    <mergeCell ref="B400:B401"/>
    <mergeCell ref="C400:C401"/>
    <mergeCell ref="T400:T401"/>
    <mergeCell ref="A381:A390"/>
    <mergeCell ref="L391:M391"/>
    <mergeCell ref="L392:M392"/>
    <mergeCell ref="L393:M393"/>
    <mergeCell ref="B396:C396"/>
    <mergeCell ref="E396:F396"/>
    <mergeCell ref="G396:H396"/>
    <mergeCell ref="J396:K396"/>
    <mergeCell ref="L396:M396"/>
    <mergeCell ref="S375:T375"/>
    <mergeCell ref="A377:D377"/>
    <mergeCell ref="E377:H377"/>
    <mergeCell ref="J377:K377"/>
    <mergeCell ref="L377:M377"/>
    <mergeCell ref="S377:T377"/>
    <mergeCell ref="A379:A380"/>
    <mergeCell ref="B379:B380"/>
    <mergeCell ref="C379:C380"/>
    <mergeCell ref="T379:T380"/>
    <mergeCell ref="A360:A369"/>
    <mergeCell ref="L370:M370"/>
    <mergeCell ref="L371:M371"/>
    <mergeCell ref="L372:M372"/>
    <mergeCell ref="B375:C375"/>
    <mergeCell ref="E375:F375"/>
    <mergeCell ref="G375:H375"/>
    <mergeCell ref="J375:K375"/>
    <mergeCell ref="L375:M375"/>
    <mergeCell ref="S354:T354"/>
    <mergeCell ref="A356:D356"/>
    <mergeCell ref="E356:H356"/>
    <mergeCell ref="J356:K356"/>
    <mergeCell ref="L356:M356"/>
    <mergeCell ref="S356:T356"/>
    <mergeCell ref="A358:A359"/>
    <mergeCell ref="B358:B359"/>
    <mergeCell ref="C358:C359"/>
    <mergeCell ref="T358:T359"/>
    <mergeCell ref="A339:A348"/>
    <mergeCell ref="L349:M349"/>
    <mergeCell ref="L350:M350"/>
    <mergeCell ref="L351:M351"/>
    <mergeCell ref="B354:C354"/>
    <mergeCell ref="E354:F354"/>
    <mergeCell ref="G354:H354"/>
    <mergeCell ref="J354:K354"/>
    <mergeCell ref="L354:M354"/>
    <mergeCell ref="S333:T333"/>
    <mergeCell ref="A335:D335"/>
    <mergeCell ref="E335:H335"/>
    <mergeCell ref="J335:K335"/>
    <mergeCell ref="L335:M335"/>
    <mergeCell ref="S335:T335"/>
    <mergeCell ref="A337:A338"/>
    <mergeCell ref="B337:B338"/>
    <mergeCell ref="C337:C338"/>
    <mergeCell ref="T337:T338"/>
    <mergeCell ref="A318:A327"/>
    <mergeCell ref="L328:M328"/>
    <mergeCell ref="L329:M329"/>
    <mergeCell ref="L330:M330"/>
    <mergeCell ref="B333:C333"/>
    <mergeCell ref="E333:F333"/>
    <mergeCell ref="G333:H333"/>
    <mergeCell ref="J333:K333"/>
    <mergeCell ref="L333:M333"/>
    <mergeCell ref="S312:T312"/>
    <mergeCell ref="A314:D314"/>
    <mergeCell ref="E314:H314"/>
    <mergeCell ref="J314:K314"/>
    <mergeCell ref="L314:M314"/>
    <mergeCell ref="S314:T314"/>
    <mergeCell ref="A316:A317"/>
    <mergeCell ref="B316:B317"/>
    <mergeCell ref="C316:C317"/>
    <mergeCell ref="T316:T317"/>
    <mergeCell ref="A297:A306"/>
    <mergeCell ref="L307:M307"/>
    <mergeCell ref="L308:M308"/>
    <mergeCell ref="L309:M309"/>
    <mergeCell ref="B312:C312"/>
    <mergeCell ref="E312:F312"/>
    <mergeCell ref="G312:H312"/>
    <mergeCell ref="J312:K312"/>
    <mergeCell ref="L312:M312"/>
    <mergeCell ref="S291:T291"/>
    <mergeCell ref="A293:D293"/>
    <mergeCell ref="E293:H293"/>
    <mergeCell ref="J293:K293"/>
    <mergeCell ref="L293:M293"/>
    <mergeCell ref="S293:T293"/>
    <mergeCell ref="A295:A296"/>
    <mergeCell ref="B295:B296"/>
    <mergeCell ref="C295:C296"/>
    <mergeCell ref="T295:T296"/>
    <mergeCell ref="A276:A285"/>
    <mergeCell ref="L286:M286"/>
    <mergeCell ref="L287:M287"/>
    <mergeCell ref="L288:M288"/>
    <mergeCell ref="B291:C291"/>
    <mergeCell ref="E291:F291"/>
    <mergeCell ref="G291:H291"/>
    <mergeCell ref="J291:K291"/>
    <mergeCell ref="L291:M291"/>
    <mergeCell ref="A272:D272"/>
    <mergeCell ref="E272:H272"/>
    <mergeCell ref="J272:K272"/>
    <mergeCell ref="L272:M272"/>
    <mergeCell ref="S272:T272"/>
    <mergeCell ref="A274:A275"/>
    <mergeCell ref="B274:B275"/>
    <mergeCell ref="C274:C275"/>
    <mergeCell ref="T274:T275"/>
    <mergeCell ref="A253:A254"/>
    <mergeCell ref="B253:B254"/>
    <mergeCell ref="C253:C254"/>
    <mergeCell ref="T253:T254"/>
    <mergeCell ref="A255:A264"/>
    <mergeCell ref="L265:M265"/>
    <mergeCell ref="L266:M266"/>
    <mergeCell ref="L267:M267"/>
    <mergeCell ref="B270:C270"/>
    <mergeCell ref="E270:F270"/>
    <mergeCell ref="G270:H270"/>
    <mergeCell ref="J270:K270"/>
    <mergeCell ref="L270:M270"/>
    <mergeCell ref="S270:T270"/>
    <mergeCell ref="B249:C249"/>
    <mergeCell ref="E249:F249"/>
    <mergeCell ref="G249:H249"/>
    <mergeCell ref="J249:K249"/>
    <mergeCell ref="L249:M249"/>
    <mergeCell ref="S249:T249"/>
    <mergeCell ref="A251:D251"/>
    <mergeCell ref="E251:H251"/>
    <mergeCell ref="J251:K251"/>
    <mergeCell ref="L251:M251"/>
    <mergeCell ref="S251:T251"/>
    <mergeCell ref="L202:M202"/>
    <mergeCell ref="L203:M203"/>
    <mergeCell ref="L204:M204"/>
    <mergeCell ref="L223:M223"/>
    <mergeCell ref="L224:M224"/>
    <mergeCell ref="L225:M225"/>
    <mergeCell ref="L244:M244"/>
    <mergeCell ref="L245:M245"/>
    <mergeCell ref="L246:M246"/>
    <mergeCell ref="J14:N14"/>
    <mergeCell ref="O14:P15"/>
    <mergeCell ref="J15:N15"/>
    <mergeCell ref="L34:M34"/>
    <mergeCell ref="L35:M35"/>
    <mergeCell ref="L36:M36"/>
    <mergeCell ref="L55:M55"/>
    <mergeCell ref="L56:M56"/>
    <mergeCell ref="L57:M57"/>
    <mergeCell ref="L20:M20"/>
    <mergeCell ref="A3:T3"/>
    <mergeCell ref="A8:T8"/>
    <mergeCell ref="O10:P11"/>
    <mergeCell ref="A6:D6"/>
    <mergeCell ref="E6:J6"/>
    <mergeCell ref="J18:K18"/>
    <mergeCell ref="L18:M18"/>
    <mergeCell ref="B18:C18"/>
    <mergeCell ref="E18:F18"/>
    <mergeCell ref="G18:H18"/>
    <mergeCell ref="A10:D11"/>
    <mergeCell ref="E10:H11"/>
    <mergeCell ref="J10:N10"/>
    <mergeCell ref="J11:N11"/>
    <mergeCell ref="O6:T6"/>
    <mergeCell ref="R10:S11"/>
    <mergeCell ref="T10:T11"/>
    <mergeCell ref="A12:D13"/>
    <mergeCell ref="E12:H13"/>
    <mergeCell ref="J12:N12"/>
    <mergeCell ref="O12:P13"/>
    <mergeCell ref="J13:N13"/>
    <mergeCell ref="A14:D15"/>
    <mergeCell ref="E14:H15"/>
    <mergeCell ref="S18:T18"/>
    <mergeCell ref="S20:T20"/>
    <mergeCell ref="A20:D20"/>
    <mergeCell ref="E20:H20"/>
    <mergeCell ref="A24:A33"/>
    <mergeCell ref="A22:A23"/>
    <mergeCell ref="B22:B23"/>
    <mergeCell ref="C22:C23"/>
    <mergeCell ref="J20:K20"/>
    <mergeCell ref="A108:A117"/>
    <mergeCell ref="B123:C123"/>
    <mergeCell ref="A125:D125"/>
    <mergeCell ref="A87:A96"/>
    <mergeCell ref="B102:C102"/>
    <mergeCell ref="A104:D104"/>
    <mergeCell ref="A66:A75"/>
    <mergeCell ref="B81:C81"/>
    <mergeCell ref="A83:D83"/>
    <mergeCell ref="A106:A107"/>
    <mergeCell ref="B106:B107"/>
    <mergeCell ref="C106:C107"/>
    <mergeCell ref="A85:A86"/>
    <mergeCell ref="B85:B86"/>
    <mergeCell ref="C85:C86"/>
    <mergeCell ref="A43:A44"/>
    <mergeCell ref="B43:B44"/>
    <mergeCell ref="C43:C44"/>
    <mergeCell ref="A45:A54"/>
    <mergeCell ref="B60:C60"/>
    <mergeCell ref="E60:F60"/>
    <mergeCell ref="A230:D230"/>
    <mergeCell ref="A234:A243"/>
    <mergeCell ref="J228:K228"/>
    <mergeCell ref="B228:C228"/>
    <mergeCell ref="E228:F228"/>
    <mergeCell ref="G228:H228"/>
    <mergeCell ref="B207:C207"/>
    <mergeCell ref="A209:D209"/>
    <mergeCell ref="A213:A222"/>
    <mergeCell ref="B186:C186"/>
    <mergeCell ref="A188:D188"/>
    <mergeCell ref="A192:A201"/>
    <mergeCell ref="A171:A180"/>
    <mergeCell ref="A150:A159"/>
    <mergeCell ref="B165:C165"/>
    <mergeCell ref="A167:D167"/>
    <mergeCell ref="A129:A138"/>
    <mergeCell ref="B144:C144"/>
    <mergeCell ref="S39:T39"/>
    <mergeCell ref="A41:D41"/>
    <mergeCell ref="E41:H41"/>
    <mergeCell ref="J41:K41"/>
    <mergeCell ref="L41:M41"/>
    <mergeCell ref="S41:T41"/>
    <mergeCell ref="B39:C39"/>
    <mergeCell ref="E39:F39"/>
    <mergeCell ref="G39:H39"/>
    <mergeCell ref="J39:K39"/>
    <mergeCell ref="L39:M39"/>
    <mergeCell ref="E81:F81"/>
    <mergeCell ref="G81:H81"/>
    <mergeCell ref="J81:K81"/>
    <mergeCell ref="L81:M81"/>
    <mergeCell ref="S81:T81"/>
    <mergeCell ref="L60:M60"/>
    <mergeCell ref="S60:T60"/>
    <mergeCell ref="A62:D62"/>
    <mergeCell ref="E62:H62"/>
    <mergeCell ref="J62:K62"/>
    <mergeCell ref="L62:M62"/>
    <mergeCell ref="S62:T62"/>
    <mergeCell ref="A64:A65"/>
    <mergeCell ref="B64:B65"/>
    <mergeCell ref="C64:C65"/>
    <mergeCell ref="G60:H60"/>
    <mergeCell ref="J60:K60"/>
    <mergeCell ref="L76:M76"/>
    <mergeCell ref="L77:M77"/>
    <mergeCell ref="L78:M78"/>
    <mergeCell ref="E102:F102"/>
    <mergeCell ref="G102:H102"/>
    <mergeCell ref="J102:K102"/>
    <mergeCell ref="L102:M102"/>
    <mergeCell ref="S102:T102"/>
    <mergeCell ref="E83:H83"/>
    <mergeCell ref="J83:K83"/>
    <mergeCell ref="L83:M83"/>
    <mergeCell ref="S83:T83"/>
    <mergeCell ref="L97:M97"/>
    <mergeCell ref="L98:M98"/>
    <mergeCell ref="L99:M99"/>
    <mergeCell ref="E123:F123"/>
    <mergeCell ref="G123:H123"/>
    <mergeCell ref="J123:K123"/>
    <mergeCell ref="L123:M123"/>
    <mergeCell ref="S123:T123"/>
    <mergeCell ref="E104:H104"/>
    <mergeCell ref="J104:K104"/>
    <mergeCell ref="L104:M104"/>
    <mergeCell ref="S104:T104"/>
    <mergeCell ref="L118:M118"/>
    <mergeCell ref="L119:M119"/>
    <mergeCell ref="L120:M120"/>
    <mergeCell ref="A148:A149"/>
    <mergeCell ref="B148:B149"/>
    <mergeCell ref="C148:C149"/>
    <mergeCell ref="E144:F144"/>
    <mergeCell ref="G144:H144"/>
    <mergeCell ref="J144:K144"/>
    <mergeCell ref="L144:M144"/>
    <mergeCell ref="S144:T144"/>
    <mergeCell ref="E125:H125"/>
    <mergeCell ref="J125:K125"/>
    <mergeCell ref="L125:M125"/>
    <mergeCell ref="S125:T125"/>
    <mergeCell ref="A127:A128"/>
    <mergeCell ref="B127:B128"/>
    <mergeCell ref="C127:C128"/>
    <mergeCell ref="A146:D146"/>
    <mergeCell ref="L139:M139"/>
    <mergeCell ref="L140:M140"/>
    <mergeCell ref="L141:M141"/>
    <mergeCell ref="E165:F165"/>
    <mergeCell ref="G165:H165"/>
    <mergeCell ref="J165:K165"/>
    <mergeCell ref="L165:M165"/>
    <mergeCell ref="S165:T165"/>
    <mergeCell ref="E146:H146"/>
    <mergeCell ref="J146:K146"/>
    <mergeCell ref="L146:M146"/>
    <mergeCell ref="S146:T146"/>
    <mergeCell ref="L160:M160"/>
    <mergeCell ref="L161:M161"/>
    <mergeCell ref="L162:M162"/>
    <mergeCell ref="L186:M186"/>
    <mergeCell ref="S186:T186"/>
    <mergeCell ref="E167:H167"/>
    <mergeCell ref="J167:K167"/>
    <mergeCell ref="L167:M167"/>
    <mergeCell ref="S167:T167"/>
    <mergeCell ref="A169:A170"/>
    <mergeCell ref="B169:B170"/>
    <mergeCell ref="C169:C170"/>
    <mergeCell ref="T169:T170"/>
    <mergeCell ref="L181:M181"/>
    <mergeCell ref="L182:M182"/>
    <mergeCell ref="L183:M183"/>
    <mergeCell ref="A232:A233"/>
    <mergeCell ref="B232:B233"/>
    <mergeCell ref="C232:C233"/>
    <mergeCell ref="E209:H209"/>
    <mergeCell ref="J209:K209"/>
    <mergeCell ref="L209:M209"/>
    <mergeCell ref="S209:T209"/>
    <mergeCell ref="A211:A212"/>
    <mergeCell ref="B211:B212"/>
    <mergeCell ref="C211:C212"/>
    <mergeCell ref="L228:M228"/>
    <mergeCell ref="S228:T228"/>
    <mergeCell ref="E230:H230"/>
    <mergeCell ref="J230:K230"/>
    <mergeCell ref="L230:M230"/>
    <mergeCell ref="S230:T230"/>
    <mergeCell ref="T232:T233"/>
    <mergeCell ref="T211:T212"/>
    <mergeCell ref="G207:H207"/>
    <mergeCell ref="J207:K207"/>
    <mergeCell ref="L6:N6"/>
    <mergeCell ref="T148:T149"/>
    <mergeCell ref="L207:M207"/>
    <mergeCell ref="S207:T207"/>
    <mergeCell ref="E188:H188"/>
    <mergeCell ref="J188:K188"/>
    <mergeCell ref="A1:T1"/>
    <mergeCell ref="T43:T44"/>
    <mergeCell ref="T64:T65"/>
    <mergeCell ref="T85:T86"/>
    <mergeCell ref="T106:T107"/>
    <mergeCell ref="T127:T128"/>
    <mergeCell ref="C190:C191"/>
    <mergeCell ref="E186:F186"/>
    <mergeCell ref="G186:H186"/>
    <mergeCell ref="J186:K186"/>
    <mergeCell ref="L188:M188"/>
    <mergeCell ref="S188:T188"/>
    <mergeCell ref="A190:A191"/>
    <mergeCell ref="B190:B191"/>
    <mergeCell ref="T190:T191"/>
    <mergeCell ref="E207:F207"/>
  </mergeCells>
  <dataValidations disablePrompts="1" xWindow="104" yWindow="515" count="10">
    <dataValidation allowBlank="1" showInputMessage="1" showErrorMessage="1" prompt="Inserire il riferimento corretto da piano di investimento (es.m1,e.1. ecc.)_x000a_" sqref="A22:A23 A43:A44 A64:A65 A85:A86 A106:A107 A127:A128 A148:A149 A169:A170 A190:A191 A211:A212 A232:A233 A253:A254 A274:A275 A295:A296 A316:A317 A337:A338 A358:A359 A379:A380 A400:A401 A421:A422 A442:A443 A463:A464 A484:A485 A505:A506 A526:A527 A547:A548 A568:A569 A589:A590 A610:A611 A631:A632 A652:A653 A673:A674 A694:A695" xr:uid="{00000000-0002-0000-0300-000000000000}"/>
    <dataValidation type="list" allowBlank="1" showInputMessage="1" showErrorMessage="1" sqref="E24:E34 E45:E55 E66:E76 E87:E97 E108:E118 E129:E139 E150:E160 E171:E181 E192:E202 E213:E223 E234:E244 E255:E265 E276:E286 E297:E307 E318:E328 E339:E349 E360:E370 E381:E391 E402:E412 E423:E433 E444:E454 E465:E475 E486:E496 E507:E517 E528:E538 E549:E559 E570:E580 E591:E601 E612:E622 E633:E643 E654:E664 E675:E685 E696:E706" xr:uid="{00000000-0002-0000-0300-000001000000}">
      <formula1>"urbano,suburbano"</formula1>
    </dataValidation>
    <dataValidation type="list" allowBlank="1" showInputMessage="1" showErrorMessage="1" sqref="H24:H33 H45:H54 H66:H75 H87:H96 H108:H117 H129:H138 H150:H159 H171:H180 H192:H201 H213:H222 H234:H243 H696:H705 H276:H285 H297:H306 H318:H327 H339:H348 H360:H369 H381:H390 H402:H411 H423:H432 H444:H453 H465:H474 H486:H495 H507:H516 H528:H537 H549:H558 H570:H579 H591:H600 H612:H621 H633:H642 H654:H663 H675:H684" xr:uid="{00000000-0002-0000-0300-000002000000}">
      <formula1>"GNC,GNL, ibrido (met/elettr.)"</formula1>
    </dataValidation>
    <dataValidation type="list" allowBlank="1" showInputMessage="1" showErrorMessage="1" sqref="R45:S55 R66:S76 R87:S97 R108:S118 R129:S139 R150:S160 R171:S181 R192:S202 R213:S223 R234:S244 R24:S34 R255:S265 R276:S286 R297:S307 R318:S328 R339:S349 R360:S370 R381:S391 R402:S412 R423:S433 R444:S454 R465:S475 R486:S496 R507:S517 R528:S538 R549:S559 R570:S580 R591:S601 R612:S622 R633:S643 R654:S664 R675:S685 R696:S706" xr:uid="{00000000-0002-0000-0300-000003000000}">
      <formula1>"si,"</formula1>
    </dataValidation>
    <dataValidation type="list" allowBlank="1" showInputMessage="1" showErrorMessage="1" sqref="B19:C19 B40:C40 B61:C61 B82:C82 B103:C103 B124:C124 B145:C145 B166:C166 B187:C187 B208:C208 B229:C229 B250:C250 B271:C271 B292:C292 B313:C313 B334:C334 B355:C355 B376:C376 B397:C397 B418:C418 B439:C439 B460:C460 B481:C481 B502:C502 B523:C523 B544:C544 B565:C565 B586:C586 B607:C607 B628:C628 B649:C649 B670:C670 B691:C691" xr:uid="{00000000-0002-0000-0300-000004000000}">
      <formula1>$D$22:$D$43</formula1>
    </dataValidation>
    <dataValidation type="list" allowBlank="1" showInputMessage="1" showErrorMessage="1" sqref="I24:I33 I45:I54 I66:I75 I87:I96 I108:I117 I129:I138 I150:I159 I171:I180 I192:I201 I213:I222 I234:I243 I255:I264 I276:I285 I297:I306 I318:I327 I339:I348 I360:I369 I381:I390 I402:I411 I423:I432 I444:I453 I465:I474 I486:I495 I507:I516 I528:I537 I549:I558 I570:I579 I591:I600 I612:I621 I633:I642 I654:I663 I675:I684 I696:I705" xr:uid="{00000000-0002-0000-0300-000005000000}">
      <formula1>"classe I, classe A,"</formula1>
    </dataValidation>
    <dataValidation type="list" allowBlank="1" showInputMessage="1" showErrorMessage="1" sqref="I34 I55 I76 I97 I118 I139 I160 I181 I202 I223 I244 I265 I286 I307 I328 I349 I370 I391 I412 I433 I454 I475 I496 I517 I538 I559 I580 I601 I622 I643 I664 I685 I706" xr:uid="{BAB4F2A8-8DD0-4984-9718-A0EE55EF73CD}">
      <formula1>"classe I,classe A"</formula1>
    </dataValidation>
    <dataValidation type="list" allowBlank="1" showInputMessage="1" showErrorMessage="1" sqref="H34 H55 H76 H97 H118 H139 H160 H181 H202 H223 H244 H265 H286 H307 H328 H349 H370 H391 H412 H433 H454 H475 H496 H517 H538 H559 H580 H601 H622 H643 H664 H685 H706" xr:uid="{BBA49447-79AC-42C2-BADF-7A710CCD629C}">
      <mc:AlternateContent xmlns:x12ac="http://schemas.microsoft.com/office/spreadsheetml/2011/1/ac" xmlns:mc="http://schemas.openxmlformats.org/markup-compatibility/2006">
        <mc:Choice Requires="x12ac">
          <x12ac:list>GNC,"GNL, Ibrido (met/ele)"</x12ac:list>
        </mc:Choice>
        <mc:Fallback>
          <formula1>"GNC,GNL, Ibrido (met/ele)"</formula1>
        </mc:Fallback>
      </mc:AlternateContent>
    </dataValidation>
    <dataValidation type="list" allowBlank="1" showInputMessage="1" showErrorMessage="1" sqref="H255:H264" xr:uid="{6C8B8385-93E0-4072-8499-090B5D498ED5}">
      <formula1>"GNC,GNL, Ibrido (met/elettr.)"</formula1>
    </dataValidation>
    <dataValidation type="date" operator="lessThanOrEqual" allowBlank="1" showInputMessage="1" showErrorMessage="1" promptTitle="attenzione:" prompt="Data max  OGV 31/12/2025" sqref="P18 P39 P60 P81 P102 P123 P144 P165 P186 P207 P228 P249 P270 P291 P312 P333 P354 P375 P396 P417 P438 P459 P480 P501 P522 P543 P564 P585 P606 P627 P648 P669 P690" xr:uid="{835BDA83-9F80-4772-87E1-87D41BBFB495}">
      <formula1>46022</formula1>
    </dataValidation>
  </dataValidations>
  <pageMargins left="0.7" right="0.7" top="0.75" bottom="0.75" header="0.3" footer="0.3"/>
  <pageSetup paperSize="8" scale="53" fitToHeight="0" orientation="landscape" r:id="rId1"/>
  <extLst>
    <ext xmlns:x14="http://schemas.microsoft.com/office/spreadsheetml/2009/9/main" uri="{CCE6A557-97BC-4b89-ADB6-D9C93CAAB3DF}">
      <x14:dataValidations xmlns:xm="http://schemas.microsoft.com/office/excel/2006/main" disablePrompts="1" xWindow="104" yWindow="515" count="2">
        <x14:dataValidation type="list" allowBlank="1" showInputMessage="1" showErrorMessage="1" prompt="Scegliere il comune beneficiario dal menù a tendina_x000a_" xr:uid="{00000000-0002-0000-0300-000006000000}">
          <x14:formula1>
            <xm:f>'DATI EROGAZIONI'!$A$2:$A$39</xm:f>
          </x14:formula1>
          <xm:sqref>E6:J6</xm:sqref>
        </x14:dataValidation>
        <x14:dataValidation type="list" allowBlank="1" showInputMessage="1" showErrorMessage="1" prompt="Inserire OGV corrispondente al Piano di investimento esecutivo" xr:uid="{00000000-0002-0000-0300-000007000000}">
          <x14:formula1>
            <xm:f>'1.Piano inv. forn'!$D$19:$D$48</xm:f>
          </x14:formula1>
          <xm:sqref>B18:C18 B228:C228 B207:C207 B186:C186 B165:C165 B144:C144 B123:C123 B102:C102 B81:C81 B60:C60 B39:C39 B249:C249 B270:C270 B291:C291 B312:C312 B333:C333 B354:C354 B375:C375 B396:C396 B417:C417 B438:C438 B459:C459 B480:C480 B501:C501 B522:C522 B543:C543 B564:C564 B585:C585 B606:C606 B627:C627 B648:C648 B669:C669 B690:C690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5784B-FD81-4883-9A93-EC9F4CD55BAF}">
  <sheetPr>
    <tabColor rgb="FF99FFCC"/>
    <pageSetUpPr fitToPage="1"/>
  </sheetPr>
  <dimension ref="A1:X709"/>
  <sheetViews>
    <sheetView workbookViewId="0">
      <selection activeCell="A2" sqref="A2:U709"/>
    </sheetView>
  </sheetViews>
  <sheetFormatPr defaultColWidth="8.7109375" defaultRowHeight="15" x14ac:dyDescent="0.25"/>
  <cols>
    <col min="1" max="1" width="10" style="85" customWidth="1"/>
    <col min="2" max="2" width="7.140625" style="472" customWidth="1"/>
    <col min="3" max="3" width="10.28515625" style="69" customWidth="1"/>
    <col min="4" max="4" width="11.42578125" style="69" customWidth="1"/>
    <col min="5" max="5" width="17.5703125" style="69" customWidth="1"/>
    <col min="6" max="6" width="9" style="472" bestFit="1" customWidth="1"/>
    <col min="7" max="7" width="26.5703125" style="69" customWidth="1"/>
    <col min="8" max="8" width="11.85546875" style="69" customWidth="1"/>
    <col min="9" max="9" width="11.7109375" style="472" bestFit="1" customWidth="1"/>
    <col min="10" max="10" width="25.7109375" style="472" customWidth="1"/>
    <col min="11" max="11" width="12.28515625" style="69" customWidth="1"/>
    <col min="12" max="12" width="24.42578125" style="69" customWidth="1"/>
    <col min="13" max="13" width="16.28515625" style="69" customWidth="1"/>
    <col min="14" max="14" width="15.85546875" style="69" customWidth="1"/>
    <col min="15" max="15" width="24.5703125" style="69" customWidth="1"/>
    <col min="16" max="16" width="26.7109375" style="511" customWidth="1"/>
    <col min="17" max="17" width="27.42578125" style="511" customWidth="1"/>
    <col min="18" max="18" width="14.85546875" style="69" customWidth="1"/>
    <col min="19" max="19" width="13.42578125" style="69" customWidth="1"/>
    <col min="20" max="20" width="18.7109375" style="69" customWidth="1"/>
    <col min="21" max="21" width="6.140625" style="69" customWidth="1"/>
    <col min="22" max="22" width="18.7109375" style="69" customWidth="1"/>
    <col min="23" max="23" width="12.85546875" style="69" bestFit="1" customWidth="1"/>
    <col min="24" max="24" width="15.140625" style="69" bestFit="1" customWidth="1"/>
    <col min="25" max="25" width="15.140625" style="69" customWidth="1"/>
    <col min="26" max="26" width="15.7109375" style="69" customWidth="1"/>
    <col min="27" max="16384" width="8.7109375" style="69"/>
  </cols>
  <sheetData>
    <row r="1" spans="1:24" ht="27.75" customHeight="1" thickBot="1" x14ac:dyDescent="0.3">
      <c r="A1" s="682" t="s">
        <v>0</v>
      </c>
      <c r="B1" s="683"/>
      <c r="C1" s="683"/>
      <c r="D1" s="683"/>
      <c r="E1" s="683"/>
      <c r="F1" s="683"/>
      <c r="G1" s="683"/>
      <c r="H1" s="683"/>
      <c r="I1" s="683"/>
      <c r="J1" s="683"/>
      <c r="K1" s="683"/>
      <c r="L1" s="683"/>
      <c r="M1" s="683"/>
      <c r="N1" s="683"/>
      <c r="O1" s="683"/>
      <c r="P1" s="683"/>
      <c r="Q1" s="683"/>
      <c r="R1" s="683"/>
      <c r="S1" s="683"/>
      <c r="T1" s="684"/>
      <c r="U1" s="71"/>
      <c r="V1" s="71"/>
      <c r="W1" s="71"/>
      <c r="X1" s="71"/>
    </row>
    <row r="2" spans="1:24" ht="23.25" thickBot="1" x14ac:dyDescent="0.3">
      <c r="A2" s="427"/>
      <c r="B2" s="427"/>
      <c r="C2" s="427"/>
      <c r="D2" s="427"/>
      <c r="E2" s="427"/>
      <c r="F2" s="427"/>
      <c r="G2" s="427"/>
      <c r="H2" s="427"/>
      <c r="I2" s="427"/>
      <c r="J2" s="427"/>
      <c r="K2" s="427"/>
      <c r="L2" s="427"/>
      <c r="M2" s="427"/>
      <c r="N2" s="427"/>
      <c r="O2" s="427"/>
      <c r="P2" s="667"/>
      <c r="Q2" s="667"/>
      <c r="R2" s="427"/>
      <c r="S2" s="427"/>
      <c r="T2" s="427"/>
      <c r="U2" s="427"/>
      <c r="V2" s="427"/>
      <c r="W2" s="427"/>
      <c r="X2" s="427"/>
    </row>
    <row r="3" spans="1:24" ht="25.5" customHeight="1" thickBot="1" x14ac:dyDescent="0.3">
      <c r="A3" s="801" t="s">
        <v>250</v>
      </c>
      <c r="B3" s="802"/>
      <c r="C3" s="802"/>
      <c r="D3" s="802"/>
      <c r="E3" s="802"/>
      <c r="F3" s="802"/>
      <c r="G3" s="802"/>
      <c r="H3" s="802"/>
      <c r="I3" s="802"/>
      <c r="J3" s="802"/>
      <c r="K3" s="802"/>
      <c r="L3" s="802"/>
      <c r="M3" s="802"/>
      <c r="N3" s="802"/>
      <c r="O3" s="802"/>
      <c r="P3" s="802"/>
      <c r="Q3" s="802"/>
      <c r="R3" s="802"/>
      <c r="S3" s="802"/>
      <c r="T3" s="803"/>
      <c r="U3" s="294"/>
      <c r="V3" s="72"/>
      <c r="W3" s="72"/>
      <c r="X3" s="72"/>
    </row>
    <row r="4" spans="1:24" ht="18" x14ac:dyDescent="0.25">
      <c r="A4" s="69"/>
      <c r="B4" s="39"/>
      <c r="C4" s="39"/>
      <c r="D4" s="39"/>
      <c r="E4" s="39"/>
      <c r="F4" s="39"/>
      <c r="G4" s="39"/>
      <c r="H4" s="39"/>
      <c r="I4" s="39"/>
      <c r="J4" s="39"/>
      <c r="K4" s="39"/>
      <c r="L4" s="39"/>
      <c r="M4" s="39"/>
      <c r="N4" s="39"/>
      <c r="O4" s="39"/>
      <c r="P4" s="23"/>
      <c r="Q4" s="23"/>
      <c r="R4" s="39"/>
      <c r="S4" s="39"/>
      <c r="T4" s="39"/>
      <c r="U4" s="39"/>
      <c r="V4" s="39"/>
      <c r="W4" s="39"/>
      <c r="X4" s="39"/>
    </row>
    <row r="5" spans="1:24" ht="27.75" thickBot="1" x14ac:dyDescent="0.3">
      <c r="A5" s="69"/>
      <c r="B5" s="24"/>
      <c r="C5" s="24"/>
      <c r="D5" s="24"/>
      <c r="E5" s="24"/>
      <c r="F5" s="24"/>
      <c r="G5" s="24"/>
      <c r="H5" s="24"/>
      <c r="I5" s="24"/>
      <c r="J5" s="24"/>
      <c r="K5" s="24"/>
      <c r="L5" s="24"/>
      <c r="M5" s="24"/>
      <c r="N5" s="24"/>
      <c r="O5" s="24"/>
      <c r="P5" s="668"/>
      <c r="Q5" s="668"/>
      <c r="R5" s="24"/>
      <c r="S5" s="24"/>
      <c r="T5" s="24"/>
      <c r="U5" s="24"/>
      <c r="V5" s="24"/>
      <c r="W5" s="24"/>
      <c r="X5" s="24"/>
    </row>
    <row r="6" spans="1:24" ht="26.25" customHeight="1" thickBot="1" x14ac:dyDescent="0.3">
      <c r="A6" s="722" t="s">
        <v>2</v>
      </c>
      <c r="B6" s="723"/>
      <c r="C6" s="723"/>
      <c r="D6" s="724"/>
      <c r="E6" s="725" t="s">
        <v>251</v>
      </c>
      <c r="F6" s="726"/>
      <c r="G6" s="726"/>
      <c r="H6" s="726"/>
      <c r="I6" s="726"/>
      <c r="J6" s="727"/>
      <c r="L6" s="794" t="s">
        <v>4</v>
      </c>
      <c r="M6" s="795"/>
      <c r="N6" s="795"/>
      <c r="O6" s="984"/>
      <c r="P6" s="985"/>
      <c r="Q6" s="985"/>
      <c r="R6" s="985"/>
      <c r="S6" s="985"/>
      <c r="T6" s="986"/>
      <c r="U6" s="293"/>
      <c r="V6" s="292"/>
      <c r="W6" s="292"/>
      <c r="X6" s="292"/>
    </row>
    <row r="7" spans="1:24" ht="15.75" thickBot="1" x14ac:dyDescent="0.3"/>
    <row r="8" spans="1:24" ht="26.25" customHeight="1" thickBot="1" x14ac:dyDescent="0.3">
      <c r="A8" s="1005" t="s">
        <v>143</v>
      </c>
      <c r="B8" s="1006"/>
      <c r="C8" s="1006"/>
      <c r="D8" s="1006"/>
      <c r="E8" s="1006"/>
      <c r="F8" s="1006"/>
      <c r="G8" s="1006"/>
      <c r="H8" s="1006"/>
      <c r="I8" s="1006"/>
      <c r="J8" s="1006"/>
      <c r="K8" s="1006"/>
      <c r="L8" s="1006"/>
      <c r="M8" s="1006"/>
      <c r="N8" s="1006"/>
      <c r="O8" s="1006"/>
      <c r="P8" s="1006"/>
      <c r="Q8" s="1006"/>
      <c r="R8" s="1006"/>
      <c r="S8" s="1006"/>
      <c r="T8" s="1007"/>
    </row>
    <row r="9" spans="1:24" ht="12.75" customHeight="1" thickBot="1" x14ac:dyDescent="0.3">
      <c r="A9" s="132"/>
      <c r="B9" s="132"/>
      <c r="C9" s="132"/>
      <c r="D9" s="132"/>
      <c r="E9" s="132"/>
      <c r="F9" s="132"/>
      <c r="G9" s="132"/>
      <c r="H9" s="132"/>
      <c r="I9" s="132"/>
      <c r="J9" s="132"/>
      <c r="K9" s="132"/>
      <c r="L9" s="132"/>
      <c r="M9" s="132"/>
      <c r="N9" s="132"/>
      <c r="O9" s="132"/>
      <c r="P9" s="677"/>
      <c r="Q9" s="677"/>
      <c r="R9" s="132"/>
      <c r="S9" s="132"/>
      <c r="T9" s="132"/>
    </row>
    <row r="10" spans="1:24" ht="15" customHeight="1" x14ac:dyDescent="0.25">
      <c r="A10" s="1008" t="s">
        <v>504</v>
      </c>
      <c r="B10" s="1009"/>
      <c r="C10" s="1009"/>
      <c r="D10" s="1010"/>
      <c r="E10" s="978">
        <f>N34+N55+N76+N97+N118+N139+N160+N181+N202+N223+N244+N265+N286+N307+N328+N349+N370+N391+N412+N433+N454+N475+N496+N517+N538+N559+N580+N601+N622+N643+N664+N685+N706</f>
        <v>0</v>
      </c>
      <c r="F10" s="968"/>
      <c r="G10" s="968"/>
      <c r="H10" s="969"/>
      <c r="I10" s="69"/>
      <c r="J10" s="1014" t="s">
        <v>210</v>
      </c>
      <c r="K10" s="1015"/>
      <c r="L10" s="1015"/>
      <c r="M10" s="1015"/>
      <c r="N10" s="1016"/>
      <c r="O10" s="968">
        <f>O34+O55+O76+O97+O118+O139+O160+O181+O202+O223+O244+O265+O286+O307+O328+O349+O370+O391+O412+O433+O454+O475+O496+O517+O538+O559+O580+O601+O622+O643+O664+O685+O706</f>
        <v>0</v>
      </c>
      <c r="P10" s="969"/>
      <c r="R10" s="1017" t="s">
        <v>211</v>
      </c>
      <c r="S10" s="1018"/>
      <c r="T10" s="991">
        <f>F34+F55+F76+F97+F118+F139+F160+F181+F202+F223+F244+F265+F286+F307+F328+F349+F370+F391+F412+F433+F454+F475+F496+F517+F538+F559+F580+F601+F622+F643+F664+F685+F706</f>
        <v>0</v>
      </c>
    </row>
    <row r="11" spans="1:24" ht="15.75" customHeight="1" thickBot="1" x14ac:dyDescent="0.3">
      <c r="A11" s="1011"/>
      <c r="B11" s="1012"/>
      <c r="C11" s="1012"/>
      <c r="D11" s="1013"/>
      <c r="E11" s="979"/>
      <c r="F11" s="970"/>
      <c r="G11" s="970"/>
      <c r="H11" s="971"/>
      <c r="I11" s="69"/>
      <c r="J11" s="1021" t="s">
        <v>505</v>
      </c>
      <c r="K11" s="1022"/>
      <c r="L11" s="1022"/>
      <c r="M11" s="1022"/>
      <c r="N11" s="1023"/>
      <c r="O11" s="970"/>
      <c r="P11" s="971"/>
      <c r="R11" s="1019"/>
      <c r="S11" s="1020"/>
      <c r="T11" s="992"/>
    </row>
    <row r="12" spans="1:24" x14ac:dyDescent="0.25">
      <c r="A12" s="1026" t="s">
        <v>506</v>
      </c>
      <c r="B12" s="1027"/>
      <c r="C12" s="1027"/>
      <c r="D12" s="1028"/>
      <c r="E12" s="978">
        <f>N35+N56+N77+N98+N119+N140+N161+N182+N203+N224+N245+N266+N287+N308+N329+N350+N371+N392+N413+N434+N455+N476+N497+N518+N539+N560+N581+N602+N623+N644+N665+N686+N707</f>
        <v>0</v>
      </c>
      <c r="F12" s="968"/>
      <c r="G12" s="968"/>
      <c r="H12" s="969"/>
      <c r="I12" s="69"/>
      <c r="J12" s="1032" t="s">
        <v>498</v>
      </c>
      <c r="K12" s="1033"/>
      <c r="L12" s="1033"/>
      <c r="M12" s="1033"/>
      <c r="N12" s="1034"/>
      <c r="O12" s="968">
        <f>O35+O56+O77+O98+O119+O140+O161+O182+O203+O224+O245+O266+O287+O308+O329+O350+O371+O392+O413+O434+O455+O476+O497+O518+O539+O560+O581+O602+O623+O644+O665+O686+O707</f>
        <v>0</v>
      </c>
      <c r="P12" s="969"/>
      <c r="R12" s="87"/>
      <c r="S12" s="87"/>
      <c r="T12" s="512"/>
    </row>
    <row r="13" spans="1:24" ht="15.75" thickBot="1" x14ac:dyDescent="0.3">
      <c r="A13" s="1029"/>
      <c r="B13" s="1030"/>
      <c r="C13" s="1030"/>
      <c r="D13" s="1031"/>
      <c r="E13" s="979"/>
      <c r="F13" s="970"/>
      <c r="G13" s="970"/>
      <c r="H13" s="971"/>
      <c r="I13" s="69"/>
      <c r="J13" s="1035" t="s">
        <v>496</v>
      </c>
      <c r="K13" s="1036"/>
      <c r="L13" s="1036"/>
      <c r="M13" s="1036"/>
      <c r="N13" s="1037"/>
      <c r="O13" s="970"/>
      <c r="P13" s="971"/>
      <c r="R13" s="87"/>
      <c r="S13" s="87"/>
      <c r="T13" s="512"/>
    </row>
    <row r="14" spans="1:24" x14ac:dyDescent="0.25">
      <c r="A14" s="1026" t="s">
        <v>507</v>
      </c>
      <c r="B14" s="1027"/>
      <c r="C14" s="1027"/>
      <c r="D14" s="1028"/>
      <c r="E14" s="978">
        <f>N36+N57+N78+N99+N120+N141+N162+N183+N204+N351+N225+N246+N267+N288+N309+N330+N372+N393+N414+N435+N456+N477+N498+N519+N540+N561+N582+N603+N624+N645+N666+N687+N708</f>
        <v>0</v>
      </c>
      <c r="F14" s="968"/>
      <c r="G14" s="968"/>
      <c r="H14" s="969"/>
      <c r="I14" s="69"/>
      <c r="J14" s="1032" t="s">
        <v>503</v>
      </c>
      <c r="K14" s="1033"/>
      <c r="L14" s="1033"/>
      <c r="M14" s="1033"/>
      <c r="N14" s="1034"/>
      <c r="O14" s="968">
        <f>O36+O57+O78+O99+O120+O141+O162+O183+O204+O225+O246+O267+O288+O309+O330+O351+O372+O393+O666+O687+O708+O414+O435+O456+O477+O498+O519+O540+O561+O582+O603+O624+O645</f>
        <v>0</v>
      </c>
      <c r="P14" s="969"/>
      <c r="R14" s="87"/>
      <c r="S14" s="87"/>
      <c r="T14" s="512"/>
    </row>
    <row r="15" spans="1:24" ht="15.75" thickBot="1" x14ac:dyDescent="0.3">
      <c r="A15" s="1029"/>
      <c r="B15" s="1030"/>
      <c r="C15" s="1030"/>
      <c r="D15" s="1031"/>
      <c r="E15" s="979"/>
      <c r="F15" s="970"/>
      <c r="G15" s="970"/>
      <c r="H15" s="971"/>
      <c r="I15" s="69"/>
      <c r="J15" s="1035" t="s">
        <v>496</v>
      </c>
      <c r="K15" s="1036"/>
      <c r="L15" s="1036"/>
      <c r="M15" s="1036"/>
      <c r="N15" s="1037"/>
      <c r="O15" s="970"/>
      <c r="P15" s="971"/>
      <c r="R15" s="87"/>
      <c r="S15" s="87"/>
      <c r="T15" s="512"/>
    </row>
    <row r="16" spans="1:24" ht="15.75" thickBot="1" x14ac:dyDescent="0.3">
      <c r="A16" s="133"/>
      <c r="B16" s="134"/>
      <c r="C16" s="134"/>
      <c r="D16" s="134"/>
      <c r="E16" s="135"/>
      <c r="F16" s="135"/>
      <c r="G16" s="135"/>
      <c r="H16" s="135"/>
      <c r="I16" s="69"/>
      <c r="J16" s="136"/>
      <c r="K16" s="136"/>
      <c r="L16" s="136"/>
      <c r="M16" s="136"/>
      <c r="N16" s="136"/>
      <c r="O16" s="106"/>
      <c r="P16" s="678"/>
    </row>
    <row r="17" spans="1:22" ht="31.5" customHeight="1" thickBot="1" x14ac:dyDescent="0.3">
      <c r="A17" s="563"/>
      <c r="B17" s="422"/>
      <c r="C17" s="289"/>
      <c r="D17" s="289"/>
      <c r="E17" s="289"/>
      <c r="F17" s="422"/>
      <c r="G17" s="289"/>
      <c r="H17" s="289"/>
      <c r="I17" s="422"/>
      <c r="J17" s="422"/>
      <c r="K17" s="289"/>
      <c r="L17" s="289"/>
      <c r="M17" s="289"/>
      <c r="N17" s="289"/>
      <c r="O17" s="289"/>
      <c r="P17" s="669"/>
      <c r="Q17" s="669"/>
      <c r="R17" s="289"/>
      <c r="S17" s="289"/>
      <c r="T17" s="289"/>
      <c r="U17" s="425"/>
    </row>
    <row r="18" spans="1:22" ht="32.25" customHeight="1" thickBot="1" x14ac:dyDescent="0.3">
      <c r="A18" s="115" t="s">
        <v>8</v>
      </c>
      <c r="B18" s="961" t="s">
        <v>66</v>
      </c>
      <c r="C18" s="962"/>
      <c r="E18" s="1024" t="s">
        <v>213</v>
      </c>
      <c r="F18" s="1025"/>
      <c r="G18" s="935">
        <f>VLOOKUP(B18,'1.Piano inv. forn'!$D$71:$H$100,3,FALSE)</f>
        <v>0</v>
      </c>
      <c r="H18" s="936"/>
      <c r="I18" s="69"/>
      <c r="J18" s="1024" t="s">
        <v>214</v>
      </c>
      <c r="K18" s="1025"/>
      <c r="L18" s="935">
        <f>VLOOKUP(B18,'1.Piano inv. forn'!$D$71:$H$100,4,FALSE)</f>
        <v>0</v>
      </c>
      <c r="M18" s="936"/>
      <c r="O18" s="121" t="s">
        <v>215</v>
      </c>
      <c r="P18" s="670"/>
      <c r="R18" s="122" t="s">
        <v>216</v>
      </c>
      <c r="S18" s="941"/>
      <c r="T18" s="942"/>
      <c r="U18" s="428"/>
    </row>
    <row r="19" spans="1:22" ht="13.5" customHeight="1" thickBot="1" x14ac:dyDescent="0.3">
      <c r="A19" s="101"/>
      <c r="B19" s="86"/>
      <c r="C19" s="86"/>
      <c r="E19" s="87"/>
      <c r="F19" s="87"/>
      <c r="G19" s="88"/>
      <c r="H19" s="88"/>
      <c r="I19" s="69"/>
      <c r="J19" s="87"/>
      <c r="K19" s="87"/>
      <c r="L19" s="88"/>
      <c r="M19" s="88"/>
      <c r="O19" s="89"/>
      <c r="R19" s="85"/>
      <c r="S19" s="490"/>
      <c r="U19" s="102"/>
      <c r="V19" s="490"/>
    </row>
    <row r="20" spans="1:22" ht="33.75" customHeight="1" thickBot="1" x14ac:dyDescent="0.3">
      <c r="A20" s="1038" t="s">
        <v>13</v>
      </c>
      <c r="B20" s="1039"/>
      <c r="C20" s="1039"/>
      <c r="D20" s="1040"/>
      <c r="E20" s="943">
        <f>VLOOKUP(B18,'1.Piano inv. forn'!$D$71:$V$100,17,FALSE)</f>
        <v>0</v>
      </c>
      <c r="F20" s="944"/>
      <c r="G20" s="944"/>
      <c r="H20" s="945"/>
      <c r="I20" s="69"/>
      <c r="J20" s="1041" t="s">
        <v>59</v>
      </c>
      <c r="K20" s="1042"/>
      <c r="L20" s="943">
        <f>VLOOKUP(B18,'1.Piano inv. forn'!$D$71:$V$100,19,FALSE)</f>
        <v>0</v>
      </c>
      <c r="M20" s="945"/>
      <c r="N20" s="98"/>
      <c r="O20" s="122" t="s">
        <v>15</v>
      </c>
      <c r="P20" s="671">
        <f>L20+E20</f>
        <v>0</v>
      </c>
      <c r="R20" s="122" t="s">
        <v>217</v>
      </c>
      <c r="S20" s="941"/>
      <c r="T20" s="942"/>
      <c r="U20" s="102"/>
      <c r="V20" s="490"/>
    </row>
    <row r="21" spans="1:22" ht="21.75" customHeight="1" thickBot="1" x14ac:dyDescent="0.3">
      <c r="A21" s="104"/>
      <c r="B21" s="105"/>
      <c r="C21" s="105"/>
      <c r="D21" s="105"/>
      <c r="E21" s="106"/>
      <c r="F21" s="106"/>
      <c r="G21" s="106"/>
      <c r="H21" s="106"/>
      <c r="I21" s="69"/>
      <c r="J21" s="87"/>
      <c r="K21" s="87"/>
      <c r="L21" s="106"/>
      <c r="M21" s="106"/>
      <c r="N21" s="98"/>
      <c r="O21" s="85"/>
      <c r="P21" s="672"/>
      <c r="R21" s="85"/>
      <c r="S21" s="86"/>
      <c r="T21" s="86"/>
      <c r="U21" s="102"/>
      <c r="V21" s="490"/>
    </row>
    <row r="22" spans="1:22" s="134" customFormat="1" ht="72" customHeight="1" x14ac:dyDescent="0.25">
      <c r="A22" s="1043" t="s">
        <v>218</v>
      </c>
      <c r="B22" s="1045" t="s">
        <v>219</v>
      </c>
      <c r="C22" s="1045" t="s">
        <v>220</v>
      </c>
      <c r="D22" s="117" t="s">
        <v>221</v>
      </c>
      <c r="E22" s="118" t="s">
        <v>222</v>
      </c>
      <c r="F22" s="117" t="s">
        <v>223</v>
      </c>
      <c r="G22" s="117" t="s">
        <v>224</v>
      </c>
      <c r="H22" s="119" t="s">
        <v>188</v>
      </c>
      <c r="I22" s="119" t="s">
        <v>225</v>
      </c>
      <c r="J22" s="119" t="s">
        <v>226</v>
      </c>
      <c r="K22" s="119" t="s">
        <v>227</v>
      </c>
      <c r="L22" s="119" t="s">
        <v>228</v>
      </c>
      <c r="M22" s="119" t="s">
        <v>229</v>
      </c>
      <c r="N22" s="119" t="s">
        <v>230</v>
      </c>
      <c r="O22" s="119" t="s">
        <v>231</v>
      </c>
      <c r="P22" s="119" t="s">
        <v>232</v>
      </c>
      <c r="Q22" s="119" t="s">
        <v>233</v>
      </c>
      <c r="R22" s="119" t="s">
        <v>234</v>
      </c>
      <c r="S22" s="119" t="s">
        <v>235</v>
      </c>
      <c r="T22" s="1047" t="s">
        <v>236</v>
      </c>
      <c r="U22" s="564"/>
    </row>
    <row r="23" spans="1:22" s="134" customFormat="1" ht="28.5" customHeight="1" thickBot="1" x14ac:dyDescent="0.3">
      <c r="A23" s="1044"/>
      <c r="B23" s="1046"/>
      <c r="C23" s="1046"/>
      <c r="D23" s="120" t="s">
        <v>237</v>
      </c>
      <c r="E23" s="120" t="s">
        <v>238</v>
      </c>
      <c r="F23" s="120" t="s">
        <v>239</v>
      </c>
      <c r="G23" s="120" t="s">
        <v>239</v>
      </c>
      <c r="H23" s="120" t="s">
        <v>252</v>
      </c>
      <c r="I23" s="120" t="s">
        <v>32</v>
      </c>
      <c r="J23" s="120" t="s">
        <v>241</v>
      </c>
      <c r="K23" s="120" t="s">
        <v>242</v>
      </c>
      <c r="L23" s="120" t="s">
        <v>243</v>
      </c>
      <c r="M23" s="120" t="s">
        <v>242</v>
      </c>
      <c r="N23" s="120" t="s">
        <v>244</v>
      </c>
      <c r="O23" s="120" t="s">
        <v>212</v>
      </c>
      <c r="P23" s="120" t="s">
        <v>245</v>
      </c>
      <c r="Q23" s="120" t="s">
        <v>246</v>
      </c>
      <c r="R23" s="120" t="s">
        <v>247</v>
      </c>
      <c r="S23" s="120" t="s">
        <v>247</v>
      </c>
      <c r="T23" s="1048"/>
      <c r="U23" s="564"/>
    </row>
    <row r="24" spans="1:22" ht="15" customHeight="1" x14ac:dyDescent="0.25">
      <c r="A24" s="1049" t="str">
        <f>B18</f>
        <v>e.1</v>
      </c>
      <c r="B24" s="109">
        <v>1</v>
      </c>
      <c r="C24" s="164"/>
      <c r="D24" s="91"/>
      <c r="E24" s="91"/>
      <c r="F24" s="164"/>
      <c r="G24" s="566"/>
      <c r="H24" s="92"/>
      <c r="I24" s="340"/>
      <c r="J24" s="567"/>
      <c r="K24" s="568"/>
      <c r="L24" s="340"/>
      <c r="M24" s="568"/>
      <c r="N24" s="116"/>
      <c r="O24" s="116"/>
      <c r="P24" s="673"/>
      <c r="Q24" s="673"/>
      <c r="R24" s="340"/>
      <c r="S24" s="340"/>
      <c r="T24" s="569"/>
      <c r="U24" s="428"/>
    </row>
    <row r="25" spans="1:22" x14ac:dyDescent="0.25">
      <c r="A25" s="1049"/>
      <c r="B25" s="110">
        <v>2</v>
      </c>
      <c r="C25" s="90"/>
      <c r="D25" s="84"/>
      <c r="E25" s="84"/>
      <c r="F25" s="90"/>
      <c r="G25" s="570"/>
      <c r="H25" s="90"/>
      <c r="I25" s="557"/>
      <c r="J25" s="571"/>
      <c r="K25" s="572"/>
      <c r="L25" s="557"/>
      <c r="M25" s="572"/>
      <c r="N25" s="107"/>
      <c r="O25" s="107"/>
      <c r="P25" s="674"/>
      <c r="Q25" s="674" t="s">
        <v>249</v>
      </c>
      <c r="R25" s="557"/>
      <c r="S25" s="557"/>
      <c r="T25" s="573"/>
      <c r="U25" s="428"/>
    </row>
    <row r="26" spans="1:22" x14ac:dyDescent="0.25">
      <c r="A26" s="1049"/>
      <c r="B26" s="110">
        <v>3</v>
      </c>
      <c r="C26" s="90"/>
      <c r="D26" s="84"/>
      <c r="E26" s="84"/>
      <c r="F26" s="90"/>
      <c r="G26" s="570"/>
      <c r="H26" s="90"/>
      <c r="I26" s="557"/>
      <c r="J26" s="571"/>
      <c r="K26" s="572"/>
      <c r="L26" s="557"/>
      <c r="M26" s="572"/>
      <c r="N26" s="107"/>
      <c r="O26" s="107"/>
      <c r="P26" s="674"/>
      <c r="Q26" s="674"/>
      <c r="R26" s="557"/>
      <c r="S26" s="557"/>
      <c r="T26" s="573"/>
      <c r="U26" s="428"/>
    </row>
    <row r="27" spans="1:22" x14ac:dyDescent="0.25">
      <c r="A27" s="1049"/>
      <c r="B27" s="110">
        <v>4</v>
      </c>
      <c r="C27" s="90"/>
      <c r="D27" s="84"/>
      <c r="E27" s="84"/>
      <c r="F27" s="90"/>
      <c r="G27" s="570"/>
      <c r="H27" s="90"/>
      <c r="I27" s="557"/>
      <c r="J27" s="571"/>
      <c r="K27" s="572"/>
      <c r="L27" s="557"/>
      <c r="M27" s="572"/>
      <c r="N27" s="107"/>
      <c r="O27" s="107"/>
      <c r="P27" s="674"/>
      <c r="Q27" s="674"/>
      <c r="R27" s="557"/>
      <c r="S27" s="557"/>
      <c r="T27" s="573"/>
      <c r="U27" s="428"/>
    </row>
    <row r="28" spans="1:22" x14ac:dyDescent="0.25">
      <c r="A28" s="1049"/>
      <c r="B28" s="110">
        <v>5</v>
      </c>
      <c r="C28" s="90"/>
      <c r="D28" s="84"/>
      <c r="E28" s="84"/>
      <c r="F28" s="90"/>
      <c r="G28" s="570"/>
      <c r="H28" s="90"/>
      <c r="I28" s="557"/>
      <c r="J28" s="571"/>
      <c r="K28" s="572"/>
      <c r="L28" s="557"/>
      <c r="M28" s="572"/>
      <c r="N28" s="107"/>
      <c r="O28" s="107"/>
      <c r="P28" s="674"/>
      <c r="Q28" s="674"/>
      <c r="R28" s="557"/>
      <c r="S28" s="557"/>
      <c r="T28" s="573"/>
      <c r="U28" s="428"/>
    </row>
    <row r="29" spans="1:22" x14ac:dyDescent="0.25">
      <c r="A29" s="1049"/>
      <c r="B29" s="110">
        <v>6</v>
      </c>
      <c r="C29" s="90"/>
      <c r="D29" s="84"/>
      <c r="E29" s="84"/>
      <c r="F29" s="90"/>
      <c r="G29" s="570"/>
      <c r="H29" s="90"/>
      <c r="I29" s="557"/>
      <c r="J29" s="571"/>
      <c r="K29" s="572"/>
      <c r="L29" s="557"/>
      <c r="M29" s="572"/>
      <c r="N29" s="107"/>
      <c r="O29" s="107"/>
      <c r="P29" s="674"/>
      <c r="Q29" s="674"/>
      <c r="R29" s="557"/>
      <c r="S29" s="557"/>
      <c r="T29" s="573"/>
      <c r="U29" s="428"/>
    </row>
    <row r="30" spans="1:22" x14ac:dyDescent="0.25">
      <c r="A30" s="1049"/>
      <c r="B30" s="110">
        <v>7</v>
      </c>
      <c r="C30" s="90"/>
      <c r="D30" s="84"/>
      <c r="E30" s="84"/>
      <c r="F30" s="90"/>
      <c r="G30" s="570"/>
      <c r="H30" s="90"/>
      <c r="I30" s="557"/>
      <c r="J30" s="571"/>
      <c r="K30" s="572"/>
      <c r="L30" s="557"/>
      <c r="M30" s="572"/>
      <c r="N30" s="107"/>
      <c r="O30" s="107"/>
      <c r="P30" s="674"/>
      <c r="Q30" s="674"/>
      <c r="R30" s="557"/>
      <c r="S30" s="557"/>
      <c r="T30" s="573"/>
      <c r="U30" s="428"/>
    </row>
    <row r="31" spans="1:22" x14ac:dyDescent="0.25">
      <c r="A31" s="1049"/>
      <c r="B31" s="110">
        <v>8</v>
      </c>
      <c r="C31" s="90"/>
      <c r="D31" s="84"/>
      <c r="E31" s="84"/>
      <c r="F31" s="90"/>
      <c r="G31" s="570"/>
      <c r="H31" s="90"/>
      <c r="I31" s="557"/>
      <c r="J31" s="571"/>
      <c r="K31" s="572"/>
      <c r="L31" s="557"/>
      <c r="M31" s="572"/>
      <c r="N31" s="107"/>
      <c r="O31" s="107"/>
      <c r="P31" s="674"/>
      <c r="Q31" s="674"/>
      <c r="R31" s="557"/>
      <c r="S31" s="557"/>
      <c r="T31" s="573"/>
      <c r="U31" s="428"/>
    </row>
    <row r="32" spans="1:22" x14ac:dyDescent="0.25">
      <c r="A32" s="1049"/>
      <c r="B32" s="110">
        <v>9</v>
      </c>
      <c r="C32" s="90"/>
      <c r="D32" s="84"/>
      <c r="E32" s="84"/>
      <c r="F32" s="90"/>
      <c r="G32" s="570"/>
      <c r="H32" s="90"/>
      <c r="I32" s="557"/>
      <c r="J32" s="571"/>
      <c r="K32" s="572"/>
      <c r="L32" s="557"/>
      <c r="M32" s="572"/>
      <c r="N32" s="107"/>
      <c r="O32" s="107"/>
      <c r="P32" s="674"/>
      <c r="Q32" s="674"/>
      <c r="R32" s="557"/>
      <c r="S32" s="557"/>
      <c r="T32" s="573"/>
      <c r="U32" s="428"/>
    </row>
    <row r="33" spans="1:22" ht="15.75" thickBot="1" x14ac:dyDescent="0.3">
      <c r="A33" s="1050"/>
      <c r="B33" s="111">
        <v>10</v>
      </c>
      <c r="C33" s="100"/>
      <c r="D33" s="99"/>
      <c r="E33" s="99"/>
      <c r="F33" s="100"/>
      <c r="G33" s="574"/>
      <c r="H33" s="100"/>
      <c r="I33" s="575"/>
      <c r="J33" s="576"/>
      <c r="K33" s="577"/>
      <c r="L33" s="575"/>
      <c r="M33" s="577"/>
      <c r="N33" s="108" t="s">
        <v>253</v>
      </c>
      <c r="O33" s="108"/>
      <c r="P33" s="675"/>
      <c r="Q33" s="675"/>
      <c r="R33" s="575"/>
      <c r="S33" s="575"/>
      <c r="T33" s="578"/>
      <c r="U33" s="428"/>
    </row>
    <row r="34" spans="1:22" ht="25.5" thickBot="1" x14ac:dyDescent="0.3">
      <c r="A34" s="493"/>
      <c r="C34" s="494"/>
      <c r="D34" s="495"/>
      <c r="E34" s="368" t="s">
        <v>248</v>
      </c>
      <c r="F34" s="369">
        <f>COUNTA(F24:F33)</f>
        <v>0</v>
      </c>
      <c r="G34" s="370">
        <f>COUNTA(G24:G33)</f>
        <v>0</v>
      </c>
      <c r="H34" s="494"/>
      <c r="I34" s="490"/>
      <c r="J34" s="496"/>
      <c r="K34" s="497"/>
      <c r="L34" s="952" t="s">
        <v>499</v>
      </c>
      <c r="M34" s="953"/>
      <c r="N34" s="498">
        <f>SUM(N24:N33)</f>
        <v>0</v>
      </c>
      <c r="O34" s="499">
        <f>SUM(O24:O33)</f>
        <v>0</v>
      </c>
      <c r="P34" s="500"/>
      <c r="Q34" s="500"/>
      <c r="R34" s="490"/>
      <c r="S34" s="500"/>
      <c r="T34" s="500"/>
      <c r="U34" s="428"/>
    </row>
    <row r="35" spans="1:22" ht="21.75" customHeight="1" x14ac:dyDescent="0.25">
      <c r="A35" s="101"/>
      <c r="B35" s="85"/>
      <c r="C35" s="85"/>
      <c r="D35" s="85"/>
      <c r="H35" s="501"/>
      <c r="I35" s="501"/>
      <c r="J35" s="502"/>
      <c r="K35" s="501"/>
      <c r="L35" s="954" t="s">
        <v>500</v>
      </c>
      <c r="M35" s="955"/>
      <c r="N35" s="503">
        <f>SUMIF(M24:M33,"&lt;=31/12/2025",N24:N33)</f>
        <v>0</v>
      </c>
      <c r="O35" s="504">
        <f>SUMIF(M24:M33,"&lt;=31/12/2025",O24:O33)</f>
        <v>0</v>
      </c>
      <c r="P35" s="89"/>
      <c r="R35" s="85"/>
      <c r="S35" s="89"/>
      <c r="T35" s="505"/>
      <c r="U35" s="506"/>
      <c r="V35" s="507"/>
    </row>
    <row r="36" spans="1:22" ht="32.25" customHeight="1" thickBot="1" x14ac:dyDescent="0.3">
      <c r="A36" s="101"/>
      <c r="L36" s="956" t="s">
        <v>501</v>
      </c>
      <c r="M36" s="957"/>
      <c r="N36" s="508">
        <f>SUMIF(M24:M33,"&gt;31/12/2025",N24:N33)</f>
        <v>0</v>
      </c>
      <c r="O36" s="509">
        <f>SUMIF(M24:M33,"&gt;31/12/2025",O24:O33)</f>
        <v>0</v>
      </c>
      <c r="S36" s="510"/>
      <c r="T36" s="511"/>
      <c r="U36" s="428"/>
    </row>
    <row r="37" spans="1:22" ht="15.75" thickBot="1" x14ac:dyDescent="0.3">
      <c r="A37" s="579"/>
      <c r="B37" s="478"/>
      <c r="C37" s="480"/>
      <c r="D37" s="480"/>
      <c r="E37" s="480"/>
      <c r="F37" s="478"/>
      <c r="G37" s="480"/>
      <c r="H37" s="480"/>
      <c r="I37" s="478"/>
      <c r="J37" s="478"/>
      <c r="K37" s="480"/>
      <c r="L37" s="480"/>
      <c r="M37" s="480"/>
      <c r="N37" s="480"/>
      <c r="O37" s="480"/>
      <c r="P37" s="676"/>
      <c r="Q37" s="676"/>
      <c r="R37" s="480"/>
      <c r="S37" s="580"/>
      <c r="T37" s="480"/>
      <c r="U37" s="482"/>
    </row>
    <row r="38" spans="1:22" ht="15.75" thickBot="1" x14ac:dyDescent="0.3">
      <c r="A38" s="563"/>
      <c r="B38" s="422"/>
      <c r="C38" s="289"/>
      <c r="D38" s="289"/>
      <c r="E38" s="289"/>
      <c r="F38" s="422"/>
      <c r="G38" s="289"/>
      <c r="H38" s="289"/>
      <c r="I38" s="422"/>
      <c r="J38" s="422"/>
      <c r="K38" s="289"/>
      <c r="L38" s="289"/>
      <c r="M38" s="289"/>
      <c r="N38" s="289"/>
      <c r="O38" s="289"/>
      <c r="P38" s="669"/>
      <c r="Q38" s="669"/>
      <c r="R38" s="289"/>
      <c r="S38" s="289"/>
      <c r="T38" s="289"/>
      <c r="U38" s="425"/>
    </row>
    <row r="39" spans="1:22" ht="28.5" thickBot="1" x14ac:dyDescent="0.3">
      <c r="A39" s="115" t="s">
        <v>8</v>
      </c>
      <c r="B39" s="961" t="s">
        <v>66</v>
      </c>
      <c r="C39" s="962"/>
      <c r="E39" s="1024" t="s">
        <v>213</v>
      </c>
      <c r="F39" s="1025"/>
      <c r="G39" s="935">
        <f>VLOOKUP(B39,'1.Piano inv. forn'!$D$71:$H$100,3,FALSE)</f>
        <v>0</v>
      </c>
      <c r="H39" s="936"/>
      <c r="I39" s="69"/>
      <c r="J39" s="1024" t="s">
        <v>214</v>
      </c>
      <c r="K39" s="1025"/>
      <c r="L39" s="935">
        <f>VLOOKUP(B39,'1.Piano inv. forn'!$D$71:$H$100,4,FALSE)</f>
        <v>0</v>
      </c>
      <c r="M39" s="936"/>
      <c r="O39" s="121" t="s">
        <v>215</v>
      </c>
      <c r="P39" s="670"/>
      <c r="R39" s="122" t="s">
        <v>216</v>
      </c>
      <c r="S39" s="941"/>
      <c r="T39" s="942"/>
      <c r="U39" s="428"/>
    </row>
    <row r="40" spans="1:22" ht="15.75" thickBot="1" x14ac:dyDescent="0.3">
      <c r="A40" s="101"/>
      <c r="B40" s="86"/>
      <c r="C40" s="86"/>
      <c r="E40" s="87"/>
      <c r="F40" s="87"/>
      <c r="G40" s="88"/>
      <c r="H40" s="88"/>
      <c r="I40" s="69"/>
      <c r="J40" s="87"/>
      <c r="K40" s="87"/>
      <c r="L40" s="88"/>
      <c r="M40" s="88"/>
      <c r="O40" s="89"/>
      <c r="R40" s="85"/>
      <c r="S40" s="490"/>
      <c r="U40" s="102"/>
    </row>
    <row r="41" spans="1:22" ht="31.5" customHeight="1" thickBot="1" x14ac:dyDescent="0.3">
      <c r="A41" s="1038" t="s">
        <v>13</v>
      </c>
      <c r="B41" s="1039"/>
      <c r="C41" s="1039"/>
      <c r="D41" s="1040"/>
      <c r="E41" s="943">
        <f>VLOOKUP(B39,'1.Piano inv. forn'!$D$71:$V$100,17,FALSE)</f>
        <v>0</v>
      </c>
      <c r="F41" s="944"/>
      <c r="G41" s="944"/>
      <c r="H41" s="945"/>
      <c r="I41" s="69"/>
      <c r="J41" s="1041" t="s">
        <v>59</v>
      </c>
      <c r="K41" s="1042"/>
      <c r="L41" s="943">
        <f>VLOOKUP(B39,'1.Piano inv. forn'!$D$71:$V$100,19,FALSE)</f>
        <v>0</v>
      </c>
      <c r="M41" s="945"/>
      <c r="N41" s="98"/>
      <c r="O41" s="122" t="s">
        <v>15</v>
      </c>
      <c r="P41" s="671">
        <f>L41+E41</f>
        <v>0</v>
      </c>
      <c r="R41" s="122" t="s">
        <v>217</v>
      </c>
      <c r="S41" s="941"/>
      <c r="T41" s="942"/>
      <c r="U41" s="102"/>
    </row>
    <row r="42" spans="1:22" ht="15.75" thickBot="1" x14ac:dyDescent="0.3">
      <c r="A42" s="104"/>
      <c r="B42" s="105"/>
      <c r="C42" s="105"/>
      <c r="D42" s="105"/>
      <c r="E42" s="106"/>
      <c r="F42" s="106"/>
      <c r="G42" s="106"/>
      <c r="H42" s="106"/>
      <c r="I42" s="69"/>
      <c r="J42" s="87"/>
      <c r="K42" s="87"/>
      <c r="L42" s="106"/>
      <c r="M42" s="106"/>
      <c r="N42" s="98"/>
      <c r="O42" s="85"/>
      <c r="P42" s="672"/>
      <c r="R42" s="85"/>
      <c r="S42" s="86"/>
      <c r="T42" s="86"/>
      <c r="U42" s="428"/>
    </row>
    <row r="43" spans="1:22" ht="59.25" customHeight="1" x14ac:dyDescent="0.25">
      <c r="A43" s="1043" t="s">
        <v>218</v>
      </c>
      <c r="B43" s="1045" t="s">
        <v>219</v>
      </c>
      <c r="C43" s="1045" t="s">
        <v>220</v>
      </c>
      <c r="D43" s="117" t="s">
        <v>221</v>
      </c>
      <c r="E43" s="118" t="s">
        <v>222</v>
      </c>
      <c r="F43" s="117" t="s">
        <v>223</v>
      </c>
      <c r="G43" s="117" t="s">
        <v>224</v>
      </c>
      <c r="H43" s="119" t="s">
        <v>188</v>
      </c>
      <c r="I43" s="119" t="s">
        <v>225</v>
      </c>
      <c r="J43" s="119" t="s">
        <v>226</v>
      </c>
      <c r="K43" s="119" t="s">
        <v>227</v>
      </c>
      <c r="L43" s="119" t="s">
        <v>228</v>
      </c>
      <c r="M43" s="119" t="s">
        <v>229</v>
      </c>
      <c r="N43" s="119" t="s">
        <v>230</v>
      </c>
      <c r="O43" s="119" t="s">
        <v>231</v>
      </c>
      <c r="P43" s="119" t="s">
        <v>232</v>
      </c>
      <c r="Q43" s="119" t="s">
        <v>233</v>
      </c>
      <c r="R43" s="119" t="s">
        <v>234</v>
      </c>
      <c r="S43" s="119" t="s">
        <v>235</v>
      </c>
      <c r="T43" s="1047" t="s">
        <v>236</v>
      </c>
      <c r="U43" s="564"/>
    </row>
    <row r="44" spans="1:22" ht="29.25" customHeight="1" thickBot="1" x14ac:dyDescent="0.3">
      <c r="A44" s="1044"/>
      <c r="B44" s="1046"/>
      <c r="C44" s="1046"/>
      <c r="D44" s="120" t="s">
        <v>237</v>
      </c>
      <c r="E44" s="120" t="s">
        <v>238</v>
      </c>
      <c r="F44" s="120" t="s">
        <v>239</v>
      </c>
      <c r="G44" s="120" t="s">
        <v>239</v>
      </c>
      <c r="H44" s="120" t="s">
        <v>252</v>
      </c>
      <c r="I44" s="120" t="s">
        <v>32</v>
      </c>
      <c r="J44" s="120" t="s">
        <v>241</v>
      </c>
      <c r="K44" s="120" t="s">
        <v>242</v>
      </c>
      <c r="L44" s="120" t="s">
        <v>243</v>
      </c>
      <c r="M44" s="120" t="s">
        <v>242</v>
      </c>
      <c r="N44" s="120" t="s">
        <v>244</v>
      </c>
      <c r="O44" s="120" t="s">
        <v>212</v>
      </c>
      <c r="P44" s="120" t="s">
        <v>245</v>
      </c>
      <c r="Q44" s="120" t="s">
        <v>246</v>
      </c>
      <c r="R44" s="120" t="s">
        <v>247</v>
      </c>
      <c r="S44" s="120" t="s">
        <v>247</v>
      </c>
      <c r="T44" s="1048"/>
      <c r="U44" s="564"/>
    </row>
    <row r="45" spans="1:22" x14ac:dyDescent="0.25">
      <c r="A45" s="1049" t="str">
        <f>B39</f>
        <v>e.1</v>
      </c>
      <c r="B45" s="109">
        <v>1</v>
      </c>
      <c r="C45" s="164"/>
      <c r="D45" s="91"/>
      <c r="E45" s="91"/>
      <c r="F45" s="164"/>
      <c r="G45" s="566"/>
      <c r="H45" s="92"/>
      <c r="I45" s="340"/>
      <c r="J45" s="567"/>
      <c r="K45" s="568"/>
      <c r="L45" s="340"/>
      <c r="M45" s="568"/>
      <c r="N45" s="116"/>
      <c r="O45" s="116"/>
      <c r="P45" s="673"/>
      <c r="Q45" s="673"/>
      <c r="R45" s="340"/>
      <c r="S45" s="340"/>
      <c r="T45" s="569"/>
      <c r="U45" s="428"/>
    </row>
    <row r="46" spans="1:22" x14ac:dyDescent="0.25">
      <c r="A46" s="1049"/>
      <c r="B46" s="110">
        <v>2</v>
      </c>
      <c r="C46" s="90"/>
      <c r="D46" s="84"/>
      <c r="E46" s="84"/>
      <c r="F46" s="90"/>
      <c r="G46" s="570"/>
      <c r="H46" s="90"/>
      <c r="I46" s="557"/>
      <c r="J46" s="571"/>
      <c r="K46" s="572"/>
      <c r="L46" s="557"/>
      <c r="M46" s="572"/>
      <c r="N46" s="107"/>
      <c r="O46" s="107"/>
      <c r="P46" s="674"/>
      <c r="Q46" s="674" t="s">
        <v>249</v>
      </c>
      <c r="R46" s="557"/>
      <c r="S46" s="557"/>
      <c r="T46" s="573"/>
      <c r="U46" s="428"/>
    </row>
    <row r="47" spans="1:22" x14ac:dyDescent="0.25">
      <c r="A47" s="1049"/>
      <c r="B47" s="110">
        <v>3</v>
      </c>
      <c r="C47" s="90"/>
      <c r="D47" s="84"/>
      <c r="E47" s="84"/>
      <c r="F47" s="90"/>
      <c r="G47" s="570"/>
      <c r="H47" s="90"/>
      <c r="I47" s="557"/>
      <c r="J47" s="571"/>
      <c r="K47" s="572"/>
      <c r="L47" s="557"/>
      <c r="M47" s="572"/>
      <c r="N47" s="107"/>
      <c r="O47" s="107"/>
      <c r="P47" s="674"/>
      <c r="Q47" s="674"/>
      <c r="R47" s="557"/>
      <c r="S47" s="557"/>
      <c r="T47" s="573"/>
      <c r="U47" s="428"/>
    </row>
    <row r="48" spans="1:22" x14ac:dyDescent="0.25">
      <c r="A48" s="1049"/>
      <c r="B48" s="110">
        <v>4</v>
      </c>
      <c r="C48" s="90"/>
      <c r="D48" s="84"/>
      <c r="E48" s="84"/>
      <c r="F48" s="90"/>
      <c r="G48" s="570"/>
      <c r="H48" s="90"/>
      <c r="I48" s="557"/>
      <c r="J48" s="571"/>
      <c r="K48" s="572"/>
      <c r="L48" s="557"/>
      <c r="M48" s="572"/>
      <c r="N48" s="107"/>
      <c r="O48" s="107"/>
      <c r="P48" s="674"/>
      <c r="Q48" s="674"/>
      <c r="R48" s="557"/>
      <c r="S48" s="557"/>
      <c r="T48" s="573"/>
      <c r="U48" s="428"/>
    </row>
    <row r="49" spans="1:22" x14ac:dyDescent="0.25">
      <c r="A49" s="1049"/>
      <c r="B49" s="110">
        <v>5</v>
      </c>
      <c r="C49" s="90"/>
      <c r="D49" s="84"/>
      <c r="E49" s="84"/>
      <c r="F49" s="90"/>
      <c r="G49" s="570"/>
      <c r="H49" s="90"/>
      <c r="I49" s="557"/>
      <c r="J49" s="571"/>
      <c r="K49" s="572"/>
      <c r="L49" s="557"/>
      <c r="M49" s="572"/>
      <c r="N49" s="107"/>
      <c r="O49" s="107"/>
      <c r="P49" s="674"/>
      <c r="Q49" s="674"/>
      <c r="R49" s="557"/>
      <c r="S49" s="557"/>
      <c r="T49" s="573"/>
      <c r="U49" s="428"/>
    </row>
    <row r="50" spans="1:22" x14ac:dyDescent="0.25">
      <c r="A50" s="1049"/>
      <c r="B50" s="110">
        <v>6</v>
      </c>
      <c r="C50" s="90"/>
      <c r="D50" s="84"/>
      <c r="E50" s="84"/>
      <c r="F50" s="90"/>
      <c r="G50" s="570"/>
      <c r="H50" s="90"/>
      <c r="I50" s="557"/>
      <c r="J50" s="571"/>
      <c r="K50" s="572"/>
      <c r="L50" s="557"/>
      <c r="M50" s="572"/>
      <c r="N50" s="107"/>
      <c r="O50" s="107"/>
      <c r="P50" s="674"/>
      <c r="Q50" s="674"/>
      <c r="R50" s="557"/>
      <c r="S50" s="557"/>
      <c r="T50" s="573"/>
      <c r="U50" s="428"/>
    </row>
    <row r="51" spans="1:22" x14ac:dyDescent="0.25">
      <c r="A51" s="1049"/>
      <c r="B51" s="110">
        <v>7</v>
      </c>
      <c r="C51" s="90"/>
      <c r="D51" s="84"/>
      <c r="E51" s="84"/>
      <c r="F51" s="90"/>
      <c r="G51" s="570"/>
      <c r="H51" s="90"/>
      <c r="I51" s="557"/>
      <c r="J51" s="571"/>
      <c r="K51" s="572"/>
      <c r="L51" s="557"/>
      <c r="M51" s="572"/>
      <c r="N51" s="107"/>
      <c r="O51" s="107"/>
      <c r="P51" s="674"/>
      <c r="Q51" s="674"/>
      <c r="R51" s="557"/>
      <c r="S51" s="557"/>
      <c r="T51" s="573"/>
      <c r="U51" s="428"/>
    </row>
    <row r="52" spans="1:22" x14ac:dyDescent="0.25">
      <c r="A52" s="1049"/>
      <c r="B52" s="110">
        <v>8</v>
      </c>
      <c r="C52" s="90"/>
      <c r="D52" s="84"/>
      <c r="E52" s="84"/>
      <c r="F52" s="90"/>
      <c r="G52" s="570"/>
      <c r="H52" s="90"/>
      <c r="I52" s="557"/>
      <c r="J52" s="571"/>
      <c r="K52" s="572"/>
      <c r="L52" s="557"/>
      <c r="M52" s="572"/>
      <c r="N52" s="107"/>
      <c r="O52" s="107"/>
      <c r="P52" s="674"/>
      <c r="Q52" s="674"/>
      <c r="R52" s="557"/>
      <c r="S52" s="557"/>
      <c r="T52" s="573"/>
      <c r="U52" s="428"/>
    </row>
    <row r="53" spans="1:22" x14ac:dyDescent="0.25">
      <c r="A53" s="1049"/>
      <c r="B53" s="110">
        <v>9</v>
      </c>
      <c r="C53" s="90"/>
      <c r="D53" s="84"/>
      <c r="E53" s="84"/>
      <c r="F53" s="90"/>
      <c r="G53" s="570"/>
      <c r="H53" s="90"/>
      <c r="I53" s="557"/>
      <c r="J53" s="571"/>
      <c r="K53" s="572"/>
      <c r="L53" s="557"/>
      <c r="M53" s="572"/>
      <c r="N53" s="107"/>
      <c r="O53" s="107"/>
      <c r="P53" s="674"/>
      <c r="Q53" s="674"/>
      <c r="R53" s="557"/>
      <c r="S53" s="557"/>
      <c r="T53" s="573"/>
      <c r="U53" s="428"/>
    </row>
    <row r="54" spans="1:22" ht="15.75" thickBot="1" x14ac:dyDescent="0.3">
      <c r="A54" s="1050"/>
      <c r="B54" s="111">
        <v>10</v>
      </c>
      <c r="C54" s="100"/>
      <c r="D54" s="99"/>
      <c r="E54" s="99"/>
      <c r="F54" s="100"/>
      <c r="G54" s="574"/>
      <c r="H54" s="100"/>
      <c r="I54" s="575"/>
      <c r="J54" s="576"/>
      <c r="K54" s="577"/>
      <c r="L54" s="575"/>
      <c r="M54" s="577"/>
      <c r="N54" s="108"/>
      <c r="O54" s="108"/>
      <c r="P54" s="675"/>
      <c r="Q54" s="675"/>
      <c r="R54" s="575"/>
      <c r="S54" s="575"/>
      <c r="T54" s="578"/>
      <c r="U54" s="428"/>
    </row>
    <row r="55" spans="1:22" ht="25.5" thickBot="1" x14ac:dyDescent="0.3">
      <c r="A55" s="493"/>
      <c r="C55" s="494"/>
      <c r="D55" s="495"/>
      <c r="E55" s="368" t="s">
        <v>248</v>
      </c>
      <c r="F55" s="369">
        <f>COUNTA(F45:F54)</f>
        <v>0</v>
      </c>
      <c r="G55" s="370">
        <f>COUNTA(G45:G54)</f>
        <v>0</v>
      </c>
      <c r="H55" s="494"/>
      <c r="I55" s="490"/>
      <c r="J55" s="496"/>
      <c r="K55" s="497"/>
      <c r="L55" s="952" t="s">
        <v>499</v>
      </c>
      <c r="M55" s="953"/>
      <c r="N55" s="498">
        <f>SUM(N45:N54)</f>
        <v>0</v>
      </c>
      <c r="O55" s="499">
        <f>SUM(O45:O54)</f>
        <v>0</v>
      </c>
      <c r="P55" s="500"/>
      <c r="Q55" s="500"/>
      <c r="R55" s="490"/>
      <c r="S55" s="500"/>
      <c r="T55" s="500"/>
      <c r="U55" s="428"/>
    </row>
    <row r="56" spans="1:22" ht="21.75" customHeight="1" x14ac:dyDescent="0.25">
      <c r="A56" s="101"/>
      <c r="B56" s="85"/>
      <c r="C56" s="85"/>
      <c r="D56" s="85"/>
      <c r="H56" s="501"/>
      <c r="I56" s="501"/>
      <c r="J56" s="502"/>
      <c r="K56" s="501"/>
      <c r="L56" s="954" t="s">
        <v>500</v>
      </c>
      <c r="M56" s="955"/>
      <c r="N56" s="503">
        <f>SUMIF(M45:M54,"&lt;=31/12/2025",N45:N54)</f>
        <v>0</v>
      </c>
      <c r="O56" s="504">
        <f>SUMIF(M45:M54,"&lt;=31/12/2025",O45:O54)</f>
        <v>0</v>
      </c>
      <c r="P56" s="89"/>
      <c r="R56" s="85"/>
      <c r="S56" s="89"/>
      <c r="T56" s="505"/>
      <c r="U56" s="506"/>
      <c r="V56" s="507"/>
    </row>
    <row r="57" spans="1:22" ht="32.25" customHeight="1" thickBot="1" x14ac:dyDescent="0.3">
      <c r="A57" s="101"/>
      <c r="L57" s="956" t="s">
        <v>501</v>
      </c>
      <c r="M57" s="957"/>
      <c r="N57" s="508">
        <f>SUMIF(M45:M54,"&gt;31/12/2025",N45:N54)</f>
        <v>0</v>
      </c>
      <c r="O57" s="509">
        <f>SUMIF(M45:M54,"&gt;31/12/2025",O45:O54)</f>
        <v>0</v>
      </c>
      <c r="S57" s="510"/>
      <c r="T57" s="511"/>
      <c r="U57" s="428"/>
    </row>
    <row r="58" spans="1:22" ht="15.75" thickBot="1" x14ac:dyDescent="0.3">
      <c r="A58" s="579"/>
      <c r="B58" s="478"/>
      <c r="C58" s="480"/>
      <c r="D58" s="480"/>
      <c r="E58" s="480"/>
      <c r="F58" s="478"/>
      <c r="G58" s="480"/>
      <c r="H58" s="480"/>
      <c r="I58" s="478"/>
      <c r="J58" s="478"/>
      <c r="K58" s="480"/>
      <c r="L58" s="480"/>
      <c r="M58" s="480"/>
      <c r="N58" s="480"/>
      <c r="O58" s="480"/>
      <c r="P58" s="676"/>
      <c r="Q58" s="676"/>
      <c r="R58" s="480"/>
      <c r="S58" s="580"/>
      <c r="T58" s="480"/>
      <c r="U58" s="482"/>
    </row>
    <row r="59" spans="1:22" ht="15.75" thickBot="1" x14ac:dyDescent="0.3">
      <c r="A59" s="563"/>
      <c r="B59" s="422"/>
      <c r="C59" s="289"/>
      <c r="D59" s="289"/>
      <c r="E59" s="289"/>
      <c r="F59" s="422"/>
      <c r="G59" s="289"/>
      <c r="H59" s="289"/>
      <c r="I59" s="422"/>
      <c r="J59" s="422"/>
      <c r="K59" s="289"/>
      <c r="L59" s="289"/>
      <c r="M59" s="289"/>
      <c r="N59" s="289"/>
      <c r="O59" s="289"/>
      <c r="P59" s="669"/>
      <c r="Q59" s="669"/>
      <c r="R59" s="289"/>
      <c r="S59" s="289"/>
      <c r="T59" s="289"/>
      <c r="U59" s="425"/>
    </row>
    <row r="60" spans="1:22" ht="28.5" thickBot="1" x14ac:dyDescent="0.3">
      <c r="A60" s="115" t="s">
        <v>8</v>
      </c>
      <c r="B60" s="961" t="s">
        <v>66</v>
      </c>
      <c r="C60" s="962"/>
      <c r="E60" s="1024" t="s">
        <v>213</v>
      </c>
      <c r="F60" s="1025"/>
      <c r="G60" s="935">
        <f>VLOOKUP(B60,'1.Piano inv. forn'!$D$71:$H$100,3,FALSE)</f>
        <v>0</v>
      </c>
      <c r="H60" s="936"/>
      <c r="I60" s="69"/>
      <c r="J60" s="1024" t="s">
        <v>214</v>
      </c>
      <c r="K60" s="1025"/>
      <c r="L60" s="935">
        <f>VLOOKUP(B60,'1.Piano inv. forn'!$D$71:$H$100,4,FALSE)</f>
        <v>0</v>
      </c>
      <c r="M60" s="936"/>
      <c r="O60" s="121" t="s">
        <v>215</v>
      </c>
      <c r="P60" s="670"/>
      <c r="R60" s="122" t="s">
        <v>216</v>
      </c>
      <c r="S60" s="941"/>
      <c r="T60" s="942"/>
      <c r="U60" s="428"/>
    </row>
    <row r="61" spans="1:22" ht="15.75" thickBot="1" x14ac:dyDescent="0.3">
      <c r="A61" s="101"/>
      <c r="B61" s="86"/>
      <c r="C61" s="86"/>
      <c r="E61" s="87"/>
      <c r="F61" s="87"/>
      <c r="G61" s="88"/>
      <c r="H61" s="88"/>
      <c r="I61" s="69"/>
      <c r="J61" s="87"/>
      <c r="K61" s="87"/>
      <c r="L61" s="88"/>
      <c r="M61" s="88"/>
      <c r="O61" s="89"/>
      <c r="R61" s="85"/>
      <c r="S61" s="490"/>
      <c r="U61" s="102"/>
    </row>
    <row r="62" spans="1:22" ht="30.75" customHeight="1" thickBot="1" x14ac:dyDescent="0.3">
      <c r="A62" s="1038" t="s">
        <v>13</v>
      </c>
      <c r="B62" s="1039"/>
      <c r="C62" s="1039"/>
      <c r="D62" s="1040"/>
      <c r="E62" s="943">
        <f>VLOOKUP(B60,'1.Piano inv. forn'!$D$71:$V$100,17,FALSE)</f>
        <v>0</v>
      </c>
      <c r="F62" s="944"/>
      <c r="G62" s="944"/>
      <c r="H62" s="945"/>
      <c r="I62" s="69"/>
      <c r="J62" s="1041" t="s">
        <v>59</v>
      </c>
      <c r="K62" s="1042"/>
      <c r="L62" s="943">
        <f>VLOOKUP(B60,'1.Piano inv. forn'!$D$71:$V$100,19,FALSE)</f>
        <v>0</v>
      </c>
      <c r="M62" s="945"/>
      <c r="N62" s="98"/>
      <c r="O62" s="122" t="s">
        <v>15</v>
      </c>
      <c r="P62" s="671">
        <f>L62+E62</f>
        <v>0</v>
      </c>
      <c r="R62" s="122" t="s">
        <v>217</v>
      </c>
      <c r="S62" s="941"/>
      <c r="T62" s="942"/>
      <c r="U62" s="102"/>
    </row>
    <row r="63" spans="1:22" ht="15.75" thickBot="1" x14ac:dyDescent="0.3">
      <c r="A63" s="104"/>
      <c r="B63" s="105"/>
      <c r="C63" s="105"/>
      <c r="D63" s="105"/>
      <c r="E63" s="106"/>
      <c r="F63" s="106"/>
      <c r="G63" s="106"/>
      <c r="H63" s="106"/>
      <c r="I63" s="69"/>
      <c r="J63" s="87"/>
      <c r="K63" s="87"/>
      <c r="L63" s="106"/>
      <c r="M63" s="106"/>
      <c r="N63" s="98"/>
      <c r="O63" s="85"/>
      <c r="P63" s="672"/>
      <c r="R63" s="85"/>
      <c r="S63" s="86"/>
      <c r="T63" s="86"/>
      <c r="U63" s="428"/>
    </row>
    <row r="64" spans="1:22" ht="75" x14ac:dyDescent="0.25">
      <c r="A64" s="1043" t="s">
        <v>218</v>
      </c>
      <c r="B64" s="1045" t="s">
        <v>219</v>
      </c>
      <c r="C64" s="1045" t="s">
        <v>220</v>
      </c>
      <c r="D64" s="117" t="s">
        <v>221</v>
      </c>
      <c r="E64" s="118" t="s">
        <v>222</v>
      </c>
      <c r="F64" s="117" t="s">
        <v>223</v>
      </c>
      <c r="G64" s="117" t="s">
        <v>224</v>
      </c>
      <c r="H64" s="119" t="s">
        <v>188</v>
      </c>
      <c r="I64" s="119" t="s">
        <v>225</v>
      </c>
      <c r="J64" s="119" t="s">
        <v>226</v>
      </c>
      <c r="K64" s="119" t="s">
        <v>227</v>
      </c>
      <c r="L64" s="119" t="s">
        <v>228</v>
      </c>
      <c r="M64" s="119" t="s">
        <v>229</v>
      </c>
      <c r="N64" s="119" t="s">
        <v>230</v>
      </c>
      <c r="O64" s="119" t="s">
        <v>231</v>
      </c>
      <c r="P64" s="119" t="s">
        <v>232</v>
      </c>
      <c r="Q64" s="119" t="s">
        <v>233</v>
      </c>
      <c r="R64" s="119" t="s">
        <v>234</v>
      </c>
      <c r="S64" s="119" t="s">
        <v>235</v>
      </c>
      <c r="T64" s="1047" t="s">
        <v>236</v>
      </c>
      <c r="U64" s="564"/>
    </row>
    <row r="65" spans="1:22" ht="25.5" customHeight="1" thickBot="1" x14ac:dyDescent="0.3">
      <c r="A65" s="1044"/>
      <c r="B65" s="1046"/>
      <c r="C65" s="1046"/>
      <c r="D65" s="120" t="s">
        <v>237</v>
      </c>
      <c r="E65" s="120" t="s">
        <v>238</v>
      </c>
      <c r="F65" s="120" t="s">
        <v>239</v>
      </c>
      <c r="G65" s="120" t="s">
        <v>239</v>
      </c>
      <c r="H65" s="120" t="s">
        <v>252</v>
      </c>
      <c r="I65" s="120" t="s">
        <v>32</v>
      </c>
      <c r="J65" s="120" t="s">
        <v>241</v>
      </c>
      <c r="K65" s="120" t="s">
        <v>242</v>
      </c>
      <c r="L65" s="120" t="s">
        <v>243</v>
      </c>
      <c r="M65" s="120" t="s">
        <v>242</v>
      </c>
      <c r="N65" s="120" t="s">
        <v>244</v>
      </c>
      <c r="O65" s="120" t="s">
        <v>212</v>
      </c>
      <c r="P65" s="120" t="s">
        <v>245</v>
      </c>
      <c r="Q65" s="120" t="s">
        <v>246</v>
      </c>
      <c r="R65" s="120" t="s">
        <v>247</v>
      </c>
      <c r="S65" s="120" t="s">
        <v>247</v>
      </c>
      <c r="T65" s="1048"/>
      <c r="U65" s="564"/>
    </row>
    <row r="66" spans="1:22" x14ac:dyDescent="0.25">
      <c r="A66" s="1049" t="str">
        <f>B60</f>
        <v>e.1</v>
      </c>
      <c r="B66" s="109">
        <v>1</v>
      </c>
      <c r="C66" s="164"/>
      <c r="D66" s="91"/>
      <c r="E66" s="91"/>
      <c r="F66" s="164"/>
      <c r="G66" s="566"/>
      <c r="H66" s="92"/>
      <c r="I66" s="340"/>
      <c r="J66" s="567"/>
      <c r="K66" s="568"/>
      <c r="L66" s="340"/>
      <c r="M66" s="568"/>
      <c r="N66" s="116"/>
      <c r="O66" s="116"/>
      <c r="P66" s="673"/>
      <c r="Q66" s="673"/>
      <c r="R66" s="340"/>
      <c r="S66" s="340"/>
      <c r="T66" s="569"/>
      <c r="U66" s="428"/>
    </row>
    <row r="67" spans="1:22" x14ac:dyDescent="0.25">
      <c r="A67" s="1049"/>
      <c r="B67" s="110">
        <v>2</v>
      </c>
      <c r="C67" s="90"/>
      <c r="D67" s="84"/>
      <c r="E67" s="84"/>
      <c r="F67" s="90"/>
      <c r="G67" s="570"/>
      <c r="H67" s="90"/>
      <c r="I67" s="557"/>
      <c r="J67" s="571"/>
      <c r="K67" s="572"/>
      <c r="L67" s="557"/>
      <c r="M67" s="572"/>
      <c r="N67" s="107"/>
      <c r="O67" s="107"/>
      <c r="P67" s="674"/>
      <c r="Q67" s="674" t="s">
        <v>249</v>
      </c>
      <c r="R67" s="557"/>
      <c r="S67" s="557"/>
      <c r="T67" s="573"/>
      <c r="U67" s="428"/>
    </row>
    <row r="68" spans="1:22" x14ac:dyDescent="0.25">
      <c r="A68" s="1049"/>
      <c r="B68" s="110">
        <v>3</v>
      </c>
      <c r="C68" s="90"/>
      <c r="D68" s="84"/>
      <c r="E68" s="84"/>
      <c r="F68" s="90"/>
      <c r="G68" s="570"/>
      <c r="H68" s="90"/>
      <c r="I68" s="557"/>
      <c r="J68" s="571"/>
      <c r="K68" s="572"/>
      <c r="L68" s="557"/>
      <c r="M68" s="572"/>
      <c r="N68" s="107"/>
      <c r="O68" s="107"/>
      <c r="P68" s="674"/>
      <c r="Q68" s="674"/>
      <c r="R68" s="557"/>
      <c r="S68" s="557"/>
      <c r="T68" s="573"/>
      <c r="U68" s="428"/>
    </row>
    <row r="69" spans="1:22" x14ac:dyDescent="0.25">
      <c r="A69" s="1049"/>
      <c r="B69" s="110">
        <v>4</v>
      </c>
      <c r="C69" s="90"/>
      <c r="D69" s="84"/>
      <c r="E69" s="84"/>
      <c r="F69" s="90"/>
      <c r="G69" s="570"/>
      <c r="H69" s="90"/>
      <c r="I69" s="557"/>
      <c r="J69" s="571"/>
      <c r="K69" s="572"/>
      <c r="L69" s="557"/>
      <c r="M69" s="572"/>
      <c r="N69" s="107"/>
      <c r="O69" s="107"/>
      <c r="P69" s="674"/>
      <c r="Q69" s="674"/>
      <c r="R69" s="557"/>
      <c r="S69" s="557"/>
      <c r="T69" s="573"/>
      <c r="U69" s="428"/>
    </row>
    <row r="70" spans="1:22" x14ac:dyDescent="0.25">
      <c r="A70" s="1049"/>
      <c r="B70" s="110">
        <v>5</v>
      </c>
      <c r="C70" s="90"/>
      <c r="D70" s="84"/>
      <c r="E70" s="84"/>
      <c r="F70" s="90"/>
      <c r="G70" s="570"/>
      <c r="H70" s="90"/>
      <c r="I70" s="557"/>
      <c r="J70" s="571"/>
      <c r="K70" s="572"/>
      <c r="L70" s="557"/>
      <c r="M70" s="572"/>
      <c r="N70" s="107"/>
      <c r="O70" s="107"/>
      <c r="P70" s="674"/>
      <c r="Q70" s="674"/>
      <c r="R70" s="557"/>
      <c r="S70" s="557"/>
      <c r="T70" s="573"/>
      <c r="U70" s="428"/>
    </row>
    <row r="71" spans="1:22" x14ac:dyDescent="0.25">
      <c r="A71" s="1049"/>
      <c r="B71" s="110">
        <v>6</v>
      </c>
      <c r="C71" s="90"/>
      <c r="D71" s="84"/>
      <c r="E71" s="84"/>
      <c r="F71" s="90"/>
      <c r="G71" s="570"/>
      <c r="H71" s="90"/>
      <c r="I71" s="557"/>
      <c r="J71" s="571"/>
      <c r="K71" s="572"/>
      <c r="L71" s="557"/>
      <c r="M71" s="572"/>
      <c r="N71" s="107"/>
      <c r="O71" s="107"/>
      <c r="P71" s="674"/>
      <c r="Q71" s="674"/>
      <c r="R71" s="557"/>
      <c r="S71" s="557"/>
      <c r="T71" s="573"/>
      <c r="U71" s="428"/>
    </row>
    <row r="72" spans="1:22" x14ac:dyDescent="0.25">
      <c r="A72" s="1049"/>
      <c r="B72" s="110">
        <v>7</v>
      </c>
      <c r="C72" s="90"/>
      <c r="D72" s="84"/>
      <c r="E72" s="84"/>
      <c r="F72" s="90"/>
      <c r="G72" s="570"/>
      <c r="H72" s="90"/>
      <c r="I72" s="557"/>
      <c r="J72" s="571"/>
      <c r="K72" s="572"/>
      <c r="L72" s="557"/>
      <c r="M72" s="572"/>
      <c r="N72" s="107"/>
      <c r="O72" s="107"/>
      <c r="P72" s="674"/>
      <c r="Q72" s="674"/>
      <c r="R72" s="557"/>
      <c r="S72" s="557"/>
      <c r="T72" s="573"/>
      <c r="U72" s="428"/>
    </row>
    <row r="73" spans="1:22" x14ac:dyDescent="0.25">
      <c r="A73" s="1049"/>
      <c r="B73" s="110">
        <v>8</v>
      </c>
      <c r="C73" s="90"/>
      <c r="D73" s="84"/>
      <c r="E73" s="84"/>
      <c r="F73" s="90"/>
      <c r="G73" s="570"/>
      <c r="H73" s="90"/>
      <c r="I73" s="557"/>
      <c r="J73" s="571"/>
      <c r="K73" s="572"/>
      <c r="L73" s="557"/>
      <c r="M73" s="572"/>
      <c r="N73" s="107"/>
      <c r="O73" s="107"/>
      <c r="P73" s="674"/>
      <c r="Q73" s="674"/>
      <c r="R73" s="557"/>
      <c r="S73" s="557"/>
      <c r="T73" s="573"/>
      <c r="U73" s="428"/>
    </row>
    <row r="74" spans="1:22" x14ac:dyDescent="0.25">
      <c r="A74" s="1049"/>
      <c r="B74" s="110">
        <v>9</v>
      </c>
      <c r="C74" s="90"/>
      <c r="D74" s="84"/>
      <c r="E74" s="84"/>
      <c r="F74" s="90"/>
      <c r="G74" s="570"/>
      <c r="H74" s="90"/>
      <c r="I74" s="557"/>
      <c r="J74" s="571"/>
      <c r="K74" s="572"/>
      <c r="L74" s="557"/>
      <c r="M74" s="572"/>
      <c r="N74" s="107"/>
      <c r="O74" s="107"/>
      <c r="P74" s="674"/>
      <c r="Q74" s="674"/>
      <c r="R74" s="557"/>
      <c r="S74" s="557"/>
      <c r="T74" s="573"/>
      <c r="U74" s="428"/>
    </row>
    <row r="75" spans="1:22" ht="15.75" thickBot="1" x14ac:dyDescent="0.3">
      <c r="A75" s="1050"/>
      <c r="B75" s="111">
        <v>10</v>
      </c>
      <c r="C75" s="100"/>
      <c r="D75" s="99"/>
      <c r="E75" s="99"/>
      <c r="F75" s="100"/>
      <c r="G75" s="574"/>
      <c r="H75" s="100"/>
      <c r="I75" s="575"/>
      <c r="J75" s="576"/>
      <c r="K75" s="577"/>
      <c r="L75" s="575"/>
      <c r="M75" s="577"/>
      <c r="N75" s="108"/>
      <c r="O75" s="108"/>
      <c r="P75" s="675"/>
      <c r="Q75" s="675"/>
      <c r="R75" s="575"/>
      <c r="S75" s="575"/>
      <c r="T75" s="578"/>
      <c r="U75" s="428"/>
    </row>
    <row r="76" spans="1:22" ht="25.5" thickBot="1" x14ac:dyDescent="0.3">
      <c r="A76" s="493"/>
      <c r="C76" s="494"/>
      <c r="D76" s="495"/>
      <c r="E76" s="368" t="s">
        <v>248</v>
      </c>
      <c r="F76" s="369">
        <f>COUNTA(F66:F75)</f>
        <v>0</v>
      </c>
      <c r="G76" s="370">
        <f>COUNTA(G66:G75)</f>
        <v>0</v>
      </c>
      <c r="H76" s="494"/>
      <c r="I76" s="490"/>
      <c r="J76" s="496"/>
      <c r="K76" s="497"/>
      <c r="L76" s="952" t="s">
        <v>499</v>
      </c>
      <c r="M76" s="953"/>
      <c r="N76" s="498">
        <f>SUM(N66:N75)</f>
        <v>0</v>
      </c>
      <c r="O76" s="499">
        <f>SUM(O66:O75)</f>
        <v>0</v>
      </c>
      <c r="P76" s="500"/>
      <c r="Q76" s="500"/>
      <c r="R76" s="490"/>
      <c r="S76" s="500"/>
      <c r="T76" s="500"/>
      <c r="U76" s="428"/>
    </row>
    <row r="77" spans="1:22" ht="21.75" customHeight="1" x14ac:dyDescent="0.25">
      <c r="A77" s="101"/>
      <c r="B77" s="85"/>
      <c r="C77" s="85"/>
      <c r="D77" s="85"/>
      <c r="H77" s="501"/>
      <c r="I77" s="501"/>
      <c r="J77" s="502"/>
      <c r="K77" s="501"/>
      <c r="L77" s="954" t="s">
        <v>500</v>
      </c>
      <c r="M77" s="955"/>
      <c r="N77" s="503">
        <f>SUMIF(M66:M75,"&lt;=31/12/2025",N66:N75)</f>
        <v>0</v>
      </c>
      <c r="O77" s="504">
        <f>SUMIF(M66:M75,"&lt;=31/12/2025",O66:O75)</f>
        <v>0</v>
      </c>
      <c r="P77" s="89"/>
      <c r="R77" s="85"/>
      <c r="S77" s="89"/>
      <c r="T77" s="505"/>
      <c r="U77" s="506"/>
      <c r="V77" s="507"/>
    </row>
    <row r="78" spans="1:22" ht="32.25" customHeight="1" thickBot="1" x14ac:dyDescent="0.3">
      <c r="A78" s="101"/>
      <c r="L78" s="956" t="s">
        <v>501</v>
      </c>
      <c r="M78" s="957"/>
      <c r="N78" s="508">
        <f>SUMIF(M66:M75,"&gt;31/12/2025",N66:N75)</f>
        <v>0</v>
      </c>
      <c r="O78" s="509">
        <f>SUMIF(M66:M75,"&gt;31/12/2025",O66:O75)</f>
        <v>0</v>
      </c>
      <c r="S78" s="510"/>
      <c r="T78" s="511"/>
      <c r="U78" s="428"/>
    </row>
    <row r="79" spans="1:22" ht="15.75" thickBot="1" x14ac:dyDescent="0.3">
      <c r="A79" s="579"/>
      <c r="B79" s="478"/>
      <c r="C79" s="480"/>
      <c r="D79" s="480"/>
      <c r="E79" s="480"/>
      <c r="F79" s="478"/>
      <c r="G79" s="480"/>
      <c r="H79" s="480"/>
      <c r="I79" s="478"/>
      <c r="J79" s="478"/>
      <c r="K79" s="480"/>
      <c r="L79" s="480"/>
      <c r="M79" s="480"/>
      <c r="N79" s="480"/>
      <c r="O79" s="480"/>
      <c r="P79" s="676"/>
      <c r="Q79" s="676"/>
      <c r="R79" s="480"/>
      <c r="S79" s="580"/>
      <c r="T79" s="480"/>
      <c r="U79" s="482"/>
    </row>
    <row r="80" spans="1:22" ht="15.75" thickBot="1" x14ac:dyDescent="0.3">
      <c r="A80" s="563"/>
      <c r="B80" s="422"/>
      <c r="C80" s="289"/>
      <c r="D80" s="289"/>
      <c r="E80" s="289"/>
      <c r="F80" s="422"/>
      <c r="G80" s="289"/>
      <c r="H80" s="289"/>
      <c r="I80" s="422"/>
      <c r="J80" s="422"/>
      <c r="K80" s="289"/>
      <c r="L80" s="289"/>
      <c r="M80" s="289"/>
      <c r="N80" s="289"/>
      <c r="O80" s="289"/>
      <c r="P80" s="669"/>
      <c r="Q80" s="669"/>
      <c r="R80" s="289"/>
      <c r="S80" s="289"/>
      <c r="T80" s="289"/>
      <c r="U80" s="425"/>
    </row>
    <row r="81" spans="1:21" ht="28.5" thickBot="1" x14ac:dyDescent="0.3">
      <c r="A81" s="115" t="s">
        <v>8</v>
      </c>
      <c r="B81" s="961" t="s">
        <v>66</v>
      </c>
      <c r="C81" s="962"/>
      <c r="E81" s="1024" t="s">
        <v>213</v>
      </c>
      <c r="F81" s="1025"/>
      <c r="G81" s="935">
        <f>VLOOKUP(B81,'1.Piano inv. forn'!$D$71:$H$100,3,FALSE)</f>
        <v>0</v>
      </c>
      <c r="H81" s="936"/>
      <c r="I81" s="69"/>
      <c r="J81" s="1024" t="s">
        <v>214</v>
      </c>
      <c r="K81" s="1025"/>
      <c r="L81" s="935">
        <f>VLOOKUP(B81,'1.Piano inv. forn'!$D$71:$H$100,4,FALSE)</f>
        <v>0</v>
      </c>
      <c r="M81" s="936"/>
      <c r="O81" s="121" t="s">
        <v>215</v>
      </c>
      <c r="P81" s="670"/>
      <c r="R81" s="122" t="s">
        <v>216</v>
      </c>
      <c r="S81" s="941"/>
      <c r="T81" s="942"/>
      <c r="U81" s="428"/>
    </row>
    <row r="82" spans="1:21" ht="15.75" thickBot="1" x14ac:dyDescent="0.3">
      <c r="A82" s="101"/>
      <c r="B82" s="86"/>
      <c r="C82" s="86"/>
      <c r="E82" s="87"/>
      <c r="F82" s="87"/>
      <c r="G82" s="88"/>
      <c r="H82" s="88"/>
      <c r="I82" s="69"/>
      <c r="J82" s="87"/>
      <c r="K82" s="87"/>
      <c r="L82" s="88"/>
      <c r="M82" s="88"/>
      <c r="O82" s="89"/>
      <c r="R82" s="85"/>
      <c r="S82" s="490"/>
      <c r="U82" s="102"/>
    </row>
    <row r="83" spans="1:21" ht="29.25" customHeight="1" thickBot="1" x14ac:dyDescent="0.3">
      <c r="A83" s="1038" t="s">
        <v>13</v>
      </c>
      <c r="B83" s="1039"/>
      <c r="C83" s="1039"/>
      <c r="D83" s="1040"/>
      <c r="E83" s="943">
        <f>VLOOKUP(B81,'1.Piano inv. forn'!$D$71:$V$100,17,FALSE)</f>
        <v>0</v>
      </c>
      <c r="F83" s="944"/>
      <c r="G83" s="944"/>
      <c r="H83" s="945"/>
      <c r="I83" s="69"/>
      <c r="J83" s="1041" t="s">
        <v>59</v>
      </c>
      <c r="K83" s="1042"/>
      <c r="L83" s="943">
        <f>VLOOKUP(B81,'1.Piano inv. forn'!$D$71:$V$100,19,FALSE)</f>
        <v>0</v>
      </c>
      <c r="M83" s="945"/>
      <c r="N83" s="98"/>
      <c r="O83" s="122" t="s">
        <v>15</v>
      </c>
      <c r="P83" s="671">
        <f>L83+E83</f>
        <v>0</v>
      </c>
      <c r="R83" s="122" t="s">
        <v>217</v>
      </c>
      <c r="S83" s="941"/>
      <c r="T83" s="942"/>
      <c r="U83" s="102"/>
    </row>
    <row r="84" spans="1:21" ht="15.75" thickBot="1" x14ac:dyDescent="0.3">
      <c r="A84" s="104"/>
      <c r="B84" s="105"/>
      <c r="C84" s="105"/>
      <c r="D84" s="105"/>
      <c r="E84" s="106"/>
      <c r="F84" s="106"/>
      <c r="G84" s="106"/>
      <c r="H84" s="106"/>
      <c r="I84" s="69"/>
      <c r="J84" s="87"/>
      <c r="K84" s="87"/>
      <c r="L84" s="106"/>
      <c r="M84" s="106"/>
      <c r="N84" s="98"/>
      <c r="O84" s="85"/>
      <c r="P84" s="672"/>
      <c r="R84" s="85"/>
      <c r="S84" s="86"/>
      <c r="T84" s="86"/>
      <c r="U84" s="428"/>
    </row>
    <row r="85" spans="1:21" ht="75" x14ac:dyDescent="0.25">
      <c r="A85" s="1043" t="s">
        <v>218</v>
      </c>
      <c r="B85" s="1045" t="s">
        <v>219</v>
      </c>
      <c r="C85" s="1045" t="s">
        <v>220</v>
      </c>
      <c r="D85" s="117" t="s">
        <v>221</v>
      </c>
      <c r="E85" s="118" t="s">
        <v>222</v>
      </c>
      <c r="F85" s="117" t="s">
        <v>223</v>
      </c>
      <c r="G85" s="117" t="s">
        <v>224</v>
      </c>
      <c r="H85" s="119" t="s">
        <v>188</v>
      </c>
      <c r="I85" s="119" t="s">
        <v>225</v>
      </c>
      <c r="J85" s="119" t="s">
        <v>226</v>
      </c>
      <c r="K85" s="119" t="s">
        <v>227</v>
      </c>
      <c r="L85" s="119" t="s">
        <v>228</v>
      </c>
      <c r="M85" s="119" t="s">
        <v>229</v>
      </c>
      <c r="N85" s="119" t="s">
        <v>230</v>
      </c>
      <c r="O85" s="119" t="s">
        <v>231</v>
      </c>
      <c r="P85" s="119" t="s">
        <v>232</v>
      </c>
      <c r="Q85" s="119" t="s">
        <v>233</v>
      </c>
      <c r="R85" s="119" t="s">
        <v>234</v>
      </c>
      <c r="S85" s="119" t="s">
        <v>235</v>
      </c>
      <c r="T85" s="1047" t="s">
        <v>236</v>
      </c>
      <c r="U85" s="564"/>
    </row>
    <row r="86" spans="1:21" ht="24.75" thickBot="1" x14ac:dyDescent="0.3">
      <c r="A86" s="1044"/>
      <c r="B86" s="1046"/>
      <c r="C86" s="1046"/>
      <c r="D86" s="120" t="s">
        <v>237</v>
      </c>
      <c r="E86" s="120" t="s">
        <v>238</v>
      </c>
      <c r="F86" s="120" t="s">
        <v>239</v>
      </c>
      <c r="G86" s="120" t="s">
        <v>239</v>
      </c>
      <c r="H86" s="120" t="s">
        <v>252</v>
      </c>
      <c r="I86" s="120" t="s">
        <v>32</v>
      </c>
      <c r="J86" s="120" t="s">
        <v>241</v>
      </c>
      <c r="K86" s="120" t="s">
        <v>242</v>
      </c>
      <c r="L86" s="120" t="s">
        <v>243</v>
      </c>
      <c r="M86" s="120" t="s">
        <v>242</v>
      </c>
      <c r="N86" s="120" t="s">
        <v>244</v>
      </c>
      <c r="O86" s="120" t="s">
        <v>212</v>
      </c>
      <c r="P86" s="120" t="s">
        <v>245</v>
      </c>
      <c r="Q86" s="120" t="s">
        <v>246</v>
      </c>
      <c r="R86" s="120" t="s">
        <v>247</v>
      </c>
      <c r="S86" s="120" t="s">
        <v>247</v>
      </c>
      <c r="T86" s="1048"/>
      <c r="U86" s="564"/>
    </row>
    <row r="87" spans="1:21" x14ac:dyDescent="0.25">
      <c r="A87" s="1049" t="str">
        <f>B81</f>
        <v>e.1</v>
      </c>
      <c r="B87" s="109">
        <v>1</v>
      </c>
      <c r="C87" s="164"/>
      <c r="D87" s="91"/>
      <c r="E87" s="91"/>
      <c r="F87" s="164"/>
      <c r="G87" s="566"/>
      <c r="H87" s="92"/>
      <c r="I87" s="340"/>
      <c r="J87" s="567"/>
      <c r="K87" s="568"/>
      <c r="L87" s="340"/>
      <c r="M87" s="568"/>
      <c r="N87" s="116"/>
      <c r="O87" s="116"/>
      <c r="P87" s="673"/>
      <c r="Q87" s="673"/>
      <c r="R87" s="340"/>
      <c r="S87" s="340"/>
      <c r="T87" s="569"/>
      <c r="U87" s="428"/>
    </row>
    <row r="88" spans="1:21" x14ac:dyDescent="0.25">
      <c r="A88" s="1049"/>
      <c r="B88" s="110">
        <v>2</v>
      </c>
      <c r="C88" s="90"/>
      <c r="D88" s="84"/>
      <c r="E88" s="84"/>
      <c r="F88" s="90"/>
      <c r="G88" s="570"/>
      <c r="H88" s="90"/>
      <c r="I88" s="557"/>
      <c r="J88" s="571"/>
      <c r="K88" s="572"/>
      <c r="L88" s="557"/>
      <c r="M88" s="572"/>
      <c r="N88" s="107"/>
      <c r="O88" s="107"/>
      <c r="P88" s="674"/>
      <c r="Q88" s="674" t="s">
        <v>249</v>
      </c>
      <c r="R88" s="557"/>
      <c r="S88" s="557"/>
      <c r="T88" s="573"/>
      <c r="U88" s="428"/>
    </row>
    <row r="89" spans="1:21" x14ac:dyDescent="0.25">
      <c r="A89" s="1049"/>
      <c r="B89" s="110">
        <v>3</v>
      </c>
      <c r="C89" s="90"/>
      <c r="D89" s="84"/>
      <c r="E89" s="84"/>
      <c r="F89" s="90"/>
      <c r="G89" s="570"/>
      <c r="H89" s="90"/>
      <c r="I89" s="557"/>
      <c r="J89" s="571"/>
      <c r="K89" s="572"/>
      <c r="L89" s="557"/>
      <c r="M89" s="572"/>
      <c r="N89" s="107"/>
      <c r="O89" s="107"/>
      <c r="P89" s="674"/>
      <c r="Q89" s="674"/>
      <c r="R89" s="557"/>
      <c r="S89" s="557"/>
      <c r="T89" s="573"/>
      <c r="U89" s="428"/>
    </row>
    <row r="90" spans="1:21" x14ac:dyDescent="0.25">
      <c r="A90" s="1049"/>
      <c r="B90" s="110">
        <v>4</v>
      </c>
      <c r="C90" s="90"/>
      <c r="D90" s="84"/>
      <c r="E90" s="84"/>
      <c r="F90" s="90"/>
      <c r="G90" s="570"/>
      <c r="H90" s="90"/>
      <c r="I90" s="557"/>
      <c r="J90" s="571"/>
      <c r="K90" s="572"/>
      <c r="L90" s="557"/>
      <c r="M90" s="572"/>
      <c r="N90" s="107"/>
      <c r="O90" s="107"/>
      <c r="P90" s="674"/>
      <c r="Q90" s="674"/>
      <c r="R90" s="557"/>
      <c r="S90" s="557"/>
      <c r="T90" s="573"/>
      <c r="U90" s="428"/>
    </row>
    <row r="91" spans="1:21" x14ac:dyDescent="0.25">
      <c r="A91" s="1049"/>
      <c r="B91" s="110">
        <v>5</v>
      </c>
      <c r="C91" s="90"/>
      <c r="D91" s="84"/>
      <c r="E91" s="84"/>
      <c r="F91" s="90"/>
      <c r="G91" s="570"/>
      <c r="H91" s="90"/>
      <c r="I91" s="557"/>
      <c r="J91" s="571"/>
      <c r="K91" s="572"/>
      <c r="L91" s="557"/>
      <c r="M91" s="572"/>
      <c r="N91" s="107"/>
      <c r="O91" s="107"/>
      <c r="P91" s="674"/>
      <c r="Q91" s="674"/>
      <c r="R91" s="557"/>
      <c r="S91" s="557"/>
      <c r="T91" s="573"/>
      <c r="U91" s="428"/>
    </row>
    <row r="92" spans="1:21" x14ac:dyDescent="0.25">
      <c r="A92" s="1049"/>
      <c r="B92" s="110">
        <v>6</v>
      </c>
      <c r="C92" s="90"/>
      <c r="D92" s="84"/>
      <c r="E92" s="84"/>
      <c r="F92" s="90"/>
      <c r="G92" s="570"/>
      <c r="H92" s="90"/>
      <c r="I92" s="557"/>
      <c r="J92" s="571"/>
      <c r="K92" s="572"/>
      <c r="L92" s="557"/>
      <c r="M92" s="572"/>
      <c r="N92" s="107"/>
      <c r="O92" s="107"/>
      <c r="P92" s="674"/>
      <c r="Q92" s="674"/>
      <c r="R92" s="557"/>
      <c r="S92" s="557"/>
      <c r="T92" s="573"/>
      <c r="U92" s="428"/>
    </row>
    <row r="93" spans="1:21" x14ac:dyDescent="0.25">
      <c r="A93" s="1049"/>
      <c r="B93" s="110">
        <v>7</v>
      </c>
      <c r="C93" s="90"/>
      <c r="D93" s="84"/>
      <c r="E93" s="84"/>
      <c r="F93" s="90"/>
      <c r="G93" s="570"/>
      <c r="H93" s="90"/>
      <c r="I93" s="557"/>
      <c r="J93" s="571"/>
      <c r="K93" s="572"/>
      <c r="L93" s="557"/>
      <c r="M93" s="572"/>
      <c r="N93" s="107"/>
      <c r="O93" s="107"/>
      <c r="P93" s="674"/>
      <c r="Q93" s="674"/>
      <c r="R93" s="557"/>
      <c r="S93" s="557"/>
      <c r="T93" s="573"/>
      <c r="U93" s="428"/>
    </row>
    <row r="94" spans="1:21" x14ac:dyDescent="0.25">
      <c r="A94" s="1049"/>
      <c r="B94" s="110">
        <v>8</v>
      </c>
      <c r="C94" s="90"/>
      <c r="D94" s="84"/>
      <c r="E94" s="84"/>
      <c r="F94" s="90"/>
      <c r="G94" s="570"/>
      <c r="H94" s="90"/>
      <c r="I94" s="557"/>
      <c r="J94" s="571"/>
      <c r="K94" s="572"/>
      <c r="L94" s="557"/>
      <c r="M94" s="572"/>
      <c r="N94" s="107"/>
      <c r="O94" s="107"/>
      <c r="P94" s="674"/>
      <c r="Q94" s="674"/>
      <c r="R94" s="557"/>
      <c r="S94" s="557"/>
      <c r="T94" s="573"/>
      <c r="U94" s="428"/>
    </row>
    <row r="95" spans="1:21" x14ac:dyDescent="0.25">
      <c r="A95" s="1049"/>
      <c r="B95" s="110">
        <v>9</v>
      </c>
      <c r="C95" s="90"/>
      <c r="D95" s="84"/>
      <c r="E95" s="84"/>
      <c r="F95" s="90"/>
      <c r="G95" s="570"/>
      <c r="H95" s="90"/>
      <c r="I95" s="557"/>
      <c r="J95" s="571"/>
      <c r="K95" s="572"/>
      <c r="L95" s="557"/>
      <c r="M95" s="572"/>
      <c r="N95" s="107"/>
      <c r="O95" s="107"/>
      <c r="P95" s="674"/>
      <c r="Q95" s="674"/>
      <c r="R95" s="557"/>
      <c r="S95" s="557"/>
      <c r="T95" s="573"/>
      <c r="U95" s="428"/>
    </row>
    <row r="96" spans="1:21" ht="15.75" thickBot="1" x14ac:dyDescent="0.3">
      <c r="A96" s="1050"/>
      <c r="B96" s="111">
        <v>10</v>
      </c>
      <c r="C96" s="100"/>
      <c r="D96" s="99"/>
      <c r="E96" s="99"/>
      <c r="F96" s="100"/>
      <c r="G96" s="574"/>
      <c r="H96" s="100"/>
      <c r="I96" s="575"/>
      <c r="J96" s="576"/>
      <c r="K96" s="577"/>
      <c r="L96" s="575"/>
      <c r="M96" s="577"/>
      <c r="N96" s="108"/>
      <c r="O96" s="108"/>
      <c r="P96" s="675"/>
      <c r="Q96" s="675"/>
      <c r="R96" s="575"/>
      <c r="S96" s="575"/>
      <c r="T96" s="578"/>
      <c r="U96" s="428"/>
    </row>
    <row r="97" spans="1:22" ht="25.5" thickBot="1" x14ac:dyDescent="0.3">
      <c r="A97" s="493"/>
      <c r="C97" s="494"/>
      <c r="D97" s="495"/>
      <c r="E97" s="368" t="s">
        <v>248</v>
      </c>
      <c r="F97" s="369">
        <f>COUNTA(F87:F96)</f>
        <v>0</v>
      </c>
      <c r="G97" s="370">
        <f>COUNTA(G87:G96)</f>
        <v>0</v>
      </c>
      <c r="H97" s="494"/>
      <c r="I97" s="490"/>
      <c r="J97" s="496"/>
      <c r="K97" s="497"/>
      <c r="L97" s="952" t="s">
        <v>499</v>
      </c>
      <c r="M97" s="953"/>
      <c r="N97" s="498">
        <f>SUM(N87:N96)</f>
        <v>0</v>
      </c>
      <c r="O97" s="499">
        <f>SUM(O87:O96)</f>
        <v>0</v>
      </c>
      <c r="P97" s="500"/>
      <c r="Q97" s="500"/>
      <c r="R97" s="490"/>
      <c r="S97" s="500"/>
      <c r="T97" s="500"/>
      <c r="U97" s="428"/>
    </row>
    <row r="98" spans="1:22" ht="21.75" customHeight="1" x14ac:dyDescent="0.25">
      <c r="A98" s="101"/>
      <c r="B98" s="85"/>
      <c r="C98" s="85"/>
      <c r="D98" s="85"/>
      <c r="H98" s="501"/>
      <c r="I98" s="501"/>
      <c r="J98" s="502"/>
      <c r="K98" s="501"/>
      <c r="L98" s="954" t="s">
        <v>500</v>
      </c>
      <c r="M98" s="955"/>
      <c r="N98" s="503">
        <f>SUMIF(M87:M96,"&lt;=31/12/2025",N87:N96)</f>
        <v>0</v>
      </c>
      <c r="O98" s="504">
        <f>SUMIF(M87:M96,"&lt;=31/12/2025",O87:O96)</f>
        <v>0</v>
      </c>
      <c r="P98" s="89"/>
      <c r="R98" s="85"/>
      <c r="S98" s="89"/>
      <c r="T98" s="505"/>
      <c r="U98" s="506"/>
      <c r="V98" s="507"/>
    </row>
    <row r="99" spans="1:22" ht="32.25" customHeight="1" thickBot="1" x14ac:dyDescent="0.3">
      <c r="A99" s="101"/>
      <c r="L99" s="956" t="s">
        <v>501</v>
      </c>
      <c r="M99" s="957"/>
      <c r="N99" s="508">
        <f>SUMIF(M87:M96,"&gt;31/12/2025",N87:N96)</f>
        <v>0</v>
      </c>
      <c r="O99" s="509">
        <f>SUMIF(M87:M96,"&gt;31/12/2025",O87:O96)</f>
        <v>0</v>
      </c>
      <c r="S99" s="510"/>
      <c r="T99" s="511"/>
      <c r="U99" s="428"/>
    </row>
    <row r="100" spans="1:22" ht="15.75" thickBot="1" x14ac:dyDescent="0.3">
      <c r="A100" s="579"/>
      <c r="B100" s="478"/>
      <c r="C100" s="480"/>
      <c r="D100" s="480"/>
      <c r="E100" s="480"/>
      <c r="F100" s="478"/>
      <c r="G100" s="480"/>
      <c r="H100" s="480"/>
      <c r="I100" s="478"/>
      <c r="J100" s="478"/>
      <c r="K100" s="480"/>
      <c r="L100" s="480"/>
      <c r="M100" s="480"/>
      <c r="N100" s="480"/>
      <c r="O100" s="480"/>
      <c r="P100" s="676"/>
      <c r="Q100" s="676"/>
      <c r="R100" s="480"/>
      <c r="S100" s="580"/>
      <c r="T100" s="480"/>
      <c r="U100" s="482"/>
    </row>
    <row r="101" spans="1:22" ht="15.75" thickBot="1" x14ac:dyDescent="0.3">
      <c r="A101" s="563"/>
      <c r="B101" s="422"/>
      <c r="C101" s="289"/>
      <c r="D101" s="289"/>
      <c r="E101" s="289"/>
      <c r="F101" s="422"/>
      <c r="G101" s="289"/>
      <c r="H101" s="289"/>
      <c r="I101" s="422"/>
      <c r="J101" s="422"/>
      <c r="K101" s="289"/>
      <c r="L101" s="289"/>
      <c r="M101" s="289"/>
      <c r="N101" s="289"/>
      <c r="O101" s="289"/>
      <c r="P101" s="669"/>
      <c r="Q101" s="669"/>
      <c r="R101" s="289"/>
      <c r="S101" s="289"/>
      <c r="T101" s="289"/>
      <c r="U101" s="425"/>
    </row>
    <row r="102" spans="1:22" ht="28.5" thickBot="1" x14ac:dyDescent="0.3">
      <c r="A102" s="115" t="s">
        <v>8</v>
      </c>
      <c r="B102" s="961" t="s">
        <v>66</v>
      </c>
      <c r="C102" s="962"/>
      <c r="E102" s="1024" t="s">
        <v>213</v>
      </c>
      <c r="F102" s="1025"/>
      <c r="G102" s="935">
        <f>VLOOKUP(B102,'1.Piano inv. forn'!$D$71:$H$100,3,FALSE)</f>
        <v>0</v>
      </c>
      <c r="H102" s="936"/>
      <c r="I102" s="69"/>
      <c r="J102" s="1024" t="s">
        <v>214</v>
      </c>
      <c r="K102" s="1025"/>
      <c r="L102" s="935">
        <f>VLOOKUP(B102,'1.Piano inv. forn'!$D$71:$H$100,4,FALSE)</f>
        <v>0</v>
      </c>
      <c r="M102" s="936"/>
      <c r="O102" s="121" t="s">
        <v>215</v>
      </c>
      <c r="P102" s="670"/>
      <c r="R102" s="122" t="s">
        <v>216</v>
      </c>
      <c r="S102" s="941"/>
      <c r="T102" s="942"/>
      <c r="U102" s="428"/>
    </row>
    <row r="103" spans="1:22" ht="15.75" thickBot="1" x14ac:dyDescent="0.3">
      <c r="A103" s="101"/>
      <c r="B103" s="86"/>
      <c r="C103" s="86"/>
      <c r="E103" s="87"/>
      <c r="F103" s="87"/>
      <c r="G103" s="88"/>
      <c r="H103" s="88"/>
      <c r="I103" s="69"/>
      <c r="J103" s="87"/>
      <c r="K103" s="87"/>
      <c r="L103" s="88"/>
      <c r="M103" s="88"/>
      <c r="O103" s="89"/>
      <c r="R103" s="85"/>
      <c r="S103" s="490"/>
      <c r="U103" s="102"/>
    </row>
    <row r="104" spans="1:22" ht="38.25" customHeight="1" thickBot="1" x14ac:dyDescent="0.3">
      <c r="A104" s="1038" t="s">
        <v>13</v>
      </c>
      <c r="B104" s="1039"/>
      <c r="C104" s="1039"/>
      <c r="D104" s="1040"/>
      <c r="E104" s="943">
        <f>VLOOKUP(B102,'1.Piano inv. forn'!$D$71:$V$100,17,FALSE)</f>
        <v>0</v>
      </c>
      <c r="F104" s="944"/>
      <c r="G104" s="944"/>
      <c r="H104" s="945"/>
      <c r="I104" s="69"/>
      <c r="J104" s="1041" t="s">
        <v>59</v>
      </c>
      <c r="K104" s="1042"/>
      <c r="L104" s="943">
        <f>VLOOKUP(B102,'1.Piano inv. forn'!$D$71:$V$100,19,FALSE)</f>
        <v>0</v>
      </c>
      <c r="M104" s="945"/>
      <c r="N104" s="98"/>
      <c r="O104" s="122" t="s">
        <v>15</v>
      </c>
      <c r="P104" s="671">
        <f>L104+E104</f>
        <v>0</v>
      </c>
      <c r="R104" s="122" t="s">
        <v>217</v>
      </c>
      <c r="S104" s="941"/>
      <c r="T104" s="942"/>
      <c r="U104" s="102"/>
    </row>
    <row r="105" spans="1:22" ht="15.75" thickBot="1" x14ac:dyDescent="0.3">
      <c r="A105" s="104"/>
      <c r="B105" s="105"/>
      <c r="C105" s="105"/>
      <c r="D105" s="105"/>
      <c r="E105" s="106"/>
      <c r="F105" s="106"/>
      <c r="G105" s="106"/>
      <c r="H105" s="106"/>
      <c r="I105" s="69"/>
      <c r="J105" s="87"/>
      <c r="K105" s="87"/>
      <c r="L105" s="106"/>
      <c r="M105" s="106"/>
      <c r="N105" s="98"/>
      <c r="O105" s="85"/>
      <c r="P105" s="672"/>
      <c r="R105" s="85"/>
      <c r="S105" s="86"/>
      <c r="T105" s="86"/>
      <c r="U105" s="428"/>
    </row>
    <row r="106" spans="1:22" ht="75" x14ac:dyDescent="0.25">
      <c r="A106" s="1043" t="s">
        <v>218</v>
      </c>
      <c r="B106" s="1045" t="s">
        <v>219</v>
      </c>
      <c r="C106" s="1045" t="s">
        <v>220</v>
      </c>
      <c r="D106" s="117" t="s">
        <v>221</v>
      </c>
      <c r="E106" s="118" t="s">
        <v>222</v>
      </c>
      <c r="F106" s="117" t="s">
        <v>223</v>
      </c>
      <c r="G106" s="117" t="s">
        <v>224</v>
      </c>
      <c r="H106" s="119" t="s">
        <v>188</v>
      </c>
      <c r="I106" s="119" t="s">
        <v>225</v>
      </c>
      <c r="J106" s="119" t="s">
        <v>226</v>
      </c>
      <c r="K106" s="119" t="s">
        <v>227</v>
      </c>
      <c r="L106" s="119" t="s">
        <v>228</v>
      </c>
      <c r="M106" s="119" t="s">
        <v>229</v>
      </c>
      <c r="N106" s="119" t="s">
        <v>230</v>
      </c>
      <c r="O106" s="119" t="s">
        <v>231</v>
      </c>
      <c r="P106" s="119" t="s">
        <v>232</v>
      </c>
      <c r="Q106" s="119" t="s">
        <v>233</v>
      </c>
      <c r="R106" s="119" t="s">
        <v>234</v>
      </c>
      <c r="S106" s="119" t="s">
        <v>235</v>
      </c>
      <c r="T106" s="1047" t="s">
        <v>236</v>
      </c>
      <c r="U106" s="564"/>
    </row>
    <row r="107" spans="1:22" ht="24.75" thickBot="1" x14ac:dyDescent="0.3">
      <c r="A107" s="1044"/>
      <c r="B107" s="1046"/>
      <c r="C107" s="1046"/>
      <c r="D107" s="120" t="s">
        <v>237</v>
      </c>
      <c r="E107" s="120" t="s">
        <v>238</v>
      </c>
      <c r="F107" s="120" t="s">
        <v>239</v>
      </c>
      <c r="G107" s="120" t="s">
        <v>239</v>
      </c>
      <c r="H107" s="120" t="s">
        <v>252</v>
      </c>
      <c r="I107" s="120" t="s">
        <v>32</v>
      </c>
      <c r="J107" s="120" t="s">
        <v>241</v>
      </c>
      <c r="K107" s="120" t="s">
        <v>242</v>
      </c>
      <c r="L107" s="120" t="s">
        <v>243</v>
      </c>
      <c r="M107" s="120" t="s">
        <v>242</v>
      </c>
      <c r="N107" s="120" t="s">
        <v>244</v>
      </c>
      <c r="O107" s="120" t="s">
        <v>212</v>
      </c>
      <c r="P107" s="120" t="s">
        <v>245</v>
      </c>
      <c r="Q107" s="120" t="s">
        <v>246</v>
      </c>
      <c r="R107" s="120" t="s">
        <v>247</v>
      </c>
      <c r="S107" s="120" t="s">
        <v>247</v>
      </c>
      <c r="T107" s="1048"/>
      <c r="U107" s="564"/>
    </row>
    <row r="108" spans="1:22" x14ac:dyDescent="0.25">
      <c r="A108" s="1049" t="str">
        <f>B102</f>
        <v>e.1</v>
      </c>
      <c r="B108" s="109">
        <v>1</v>
      </c>
      <c r="C108" s="164"/>
      <c r="D108" s="91"/>
      <c r="E108" s="91"/>
      <c r="F108" s="164"/>
      <c r="G108" s="566"/>
      <c r="H108" s="92"/>
      <c r="I108" s="340"/>
      <c r="J108" s="567"/>
      <c r="K108" s="568"/>
      <c r="L108" s="340"/>
      <c r="M108" s="568"/>
      <c r="N108" s="116"/>
      <c r="O108" s="116"/>
      <c r="P108" s="673"/>
      <c r="Q108" s="673"/>
      <c r="R108" s="340"/>
      <c r="S108" s="340"/>
      <c r="T108" s="569"/>
      <c r="U108" s="428"/>
    </row>
    <row r="109" spans="1:22" x14ac:dyDescent="0.25">
      <c r="A109" s="1049"/>
      <c r="B109" s="110">
        <v>2</v>
      </c>
      <c r="C109" s="90"/>
      <c r="D109" s="84"/>
      <c r="E109" s="84"/>
      <c r="F109" s="90"/>
      <c r="G109" s="570"/>
      <c r="H109" s="90"/>
      <c r="I109" s="557"/>
      <c r="J109" s="571"/>
      <c r="K109" s="572"/>
      <c r="L109" s="557"/>
      <c r="M109" s="572"/>
      <c r="N109" s="107"/>
      <c r="O109" s="107"/>
      <c r="P109" s="674"/>
      <c r="Q109" s="674" t="s">
        <v>249</v>
      </c>
      <c r="R109" s="557"/>
      <c r="S109" s="557"/>
      <c r="T109" s="573"/>
      <c r="U109" s="428"/>
    </row>
    <row r="110" spans="1:22" x14ac:dyDescent="0.25">
      <c r="A110" s="1049"/>
      <c r="B110" s="110">
        <v>3</v>
      </c>
      <c r="C110" s="90"/>
      <c r="D110" s="84"/>
      <c r="E110" s="84"/>
      <c r="F110" s="90"/>
      <c r="G110" s="570"/>
      <c r="H110" s="90"/>
      <c r="I110" s="557"/>
      <c r="J110" s="571"/>
      <c r="K110" s="572"/>
      <c r="L110" s="557"/>
      <c r="M110" s="572"/>
      <c r="N110" s="107"/>
      <c r="O110" s="107"/>
      <c r="P110" s="674"/>
      <c r="Q110" s="674"/>
      <c r="R110" s="557"/>
      <c r="S110" s="557"/>
      <c r="T110" s="573"/>
      <c r="U110" s="428"/>
    </row>
    <row r="111" spans="1:22" x14ac:dyDescent="0.25">
      <c r="A111" s="1049"/>
      <c r="B111" s="110">
        <v>4</v>
      </c>
      <c r="C111" s="90"/>
      <c r="D111" s="84"/>
      <c r="E111" s="84"/>
      <c r="F111" s="90"/>
      <c r="G111" s="570"/>
      <c r="H111" s="90"/>
      <c r="I111" s="557"/>
      <c r="J111" s="571"/>
      <c r="K111" s="572"/>
      <c r="L111" s="557"/>
      <c r="M111" s="572"/>
      <c r="N111" s="107"/>
      <c r="O111" s="107"/>
      <c r="P111" s="674"/>
      <c r="Q111" s="674"/>
      <c r="R111" s="557"/>
      <c r="S111" s="557"/>
      <c r="T111" s="573"/>
      <c r="U111" s="428"/>
    </row>
    <row r="112" spans="1:22" x14ac:dyDescent="0.25">
      <c r="A112" s="1049"/>
      <c r="B112" s="110">
        <v>5</v>
      </c>
      <c r="C112" s="90"/>
      <c r="D112" s="84"/>
      <c r="E112" s="84"/>
      <c r="F112" s="90"/>
      <c r="G112" s="570"/>
      <c r="H112" s="90"/>
      <c r="I112" s="557"/>
      <c r="J112" s="571"/>
      <c r="K112" s="572"/>
      <c r="L112" s="557"/>
      <c r="M112" s="572"/>
      <c r="N112" s="107"/>
      <c r="O112" s="107"/>
      <c r="P112" s="674"/>
      <c r="Q112" s="674"/>
      <c r="R112" s="557"/>
      <c r="S112" s="557"/>
      <c r="T112" s="573"/>
      <c r="U112" s="428"/>
    </row>
    <row r="113" spans="1:22" x14ac:dyDescent="0.25">
      <c r="A113" s="1049"/>
      <c r="B113" s="110">
        <v>6</v>
      </c>
      <c r="C113" s="90"/>
      <c r="D113" s="84"/>
      <c r="E113" s="84"/>
      <c r="F113" s="90"/>
      <c r="G113" s="570"/>
      <c r="H113" s="90"/>
      <c r="I113" s="557"/>
      <c r="J113" s="571"/>
      <c r="K113" s="572"/>
      <c r="L113" s="557"/>
      <c r="M113" s="572"/>
      <c r="N113" s="107"/>
      <c r="O113" s="107"/>
      <c r="P113" s="674"/>
      <c r="Q113" s="674"/>
      <c r="R113" s="557"/>
      <c r="S113" s="557"/>
      <c r="T113" s="573"/>
      <c r="U113" s="428"/>
    </row>
    <row r="114" spans="1:22" x14ac:dyDescent="0.25">
      <c r="A114" s="1049"/>
      <c r="B114" s="110">
        <v>7</v>
      </c>
      <c r="C114" s="90"/>
      <c r="D114" s="84"/>
      <c r="E114" s="84"/>
      <c r="F114" s="90"/>
      <c r="G114" s="570"/>
      <c r="H114" s="90"/>
      <c r="I114" s="557"/>
      <c r="J114" s="571"/>
      <c r="K114" s="572"/>
      <c r="L114" s="557"/>
      <c r="M114" s="572"/>
      <c r="N114" s="107"/>
      <c r="O114" s="107"/>
      <c r="P114" s="674"/>
      <c r="Q114" s="674"/>
      <c r="R114" s="557"/>
      <c r="S114" s="557"/>
      <c r="T114" s="573"/>
      <c r="U114" s="428"/>
    </row>
    <row r="115" spans="1:22" x14ac:dyDescent="0.25">
      <c r="A115" s="1049"/>
      <c r="B115" s="110">
        <v>8</v>
      </c>
      <c r="C115" s="90"/>
      <c r="D115" s="84"/>
      <c r="E115" s="84"/>
      <c r="F115" s="90"/>
      <c r="G115" s="570"/>
      <c r="H115" s="90"/>
      <c r="I115" s="557"/>
      <c r="J115" s="571"/>
      <c r="K115" s="572"/>
      <c r="L115" s="557"/>
      <c r="M115" s="572"/>
      <c r="N115" s="107"/>
      <c r="O115" s="107"/>
      <c r="P115" s="674"/>
      <c r="Q115" s="674"/>
      <c r="R115" s="557"/>
      <c r="S115" s="557"/>
      <c r="T115" s="573"/>
      <c r="U115" s="428"/>
    </row>
    <row r="116" spans="1:22" x14ac:dyDescent="0.25">
      <c r="A116" s="1049"/>
      <c r="B116" s="110">
        <v>9</v>
      </c>
      <c r="C116" s="90"/>
      <c r="D116" s="84"/>
      <c r="E116" s="84"/>
      <c r="F116" s="90"/>
      <c r="G116" s="570"/>
      <c r="H116" s="90"/>
      <c r="I116" s="557"/>
      <c r="J116" s="571"/>
      <c r="K116" s="572"/>
      <c r="L116" s="557"/>
      <c r="M116" s="572"/>
      <c r="N116" s="107"/>
      <c r="O116" s="107"/>
      <c r="P116" s="674"/>
      <c r="Q116" s="674"/>
      <c r="R116" s="557"/>
      <c r="S116" s="557"/>
      <c r="T116" s="573"/>
      <c r="U116" s="428"/>
    </row>
    <row r="117" spans="1:22" ht="15.75" thickBot="1" x14ac:dyDescent="0.3">
      <c r="A117" s="1050"/>
      <c r="B117" s="111">
        <v>10</v>
      </c>
      <c r="C117" s="100"/>
      <c r="D117" s="99"/>
      <c r="E117" s="99"/>
      <c r="F117" s="100"/>
      <c r="G117" s="574"/>
      <c r="H117" s="100"/>
      <c r="I117" s="575"/>
      <c r="J117" s="576"/>
      <c r="K117" s="577"/>
      <c r="L117" s="575"/>
      <c r="M117" s="577"/>
      <c r="N117" s="108"/>
      <c r="O117" s="108"/>
      <c r="P117" s="675"/>
      <c r="Q117" s="675"/>
      <c r="R117" s="575"/>
      <c r="S117" s="575"/>
      <c r="T117" s="578"/>
      <c r="U117" s="428"/>
    </row>
    <row r="118" spans="1:22" ht="25.5" thickBot="1" x14ac:dyDescent="0.3">
      <c r="A118" s="493"/>
      <c r="C118" s="494"/>
      <c r="D118" s="495"/>
      <c r="E118" s="368" t="s">
        <v>248</v>
      </c>
      <c r="F118" s="369">
        <f>COUNTA(F108:F117)</f>
        <v>0</v>
      </c>
      <c r="G118" s="370">
        <f>COUNTA(G108:G117)</f>
        <v>0</v>
      </c>
      <c r="H118" s="494"/>
      <c r="I118" s="490"/>
      <c r="J118" s="496"/>
      <c r="K118" s="497"/>
      <c r="L118" s="952" t="s">
        <v>499</v>
      </c>
      <c r="M118" s="953"/>
      <c r="N118" s="498">
        <f>SUM(N108:N117)</f>
        <v>0</v>
      </c>
      <c r="O118" s="499">
        <f>SUM(O108:O117)</f>
        <v>0</v>
      </c>
      <c r="P118" s="500"/>
      <c r="Q118" s="500"/>
      <c r="R118" s="490"/>
      <c r="S118" s="500"/>
      <c r="T118" s="500"/>
      <c r="U118" s="428"/>
    </row>
    <row r="119" spans="1:22" ht="21.75" customHeight="1" x14ac:dyDescent="0.25">
      <c r="A119" s="101"/>
      <c r="B119" s="85"/>
      <c r="C119" s="85"/>
      <c r="D119" s="85"/>
      <c r="H119" s="501"/>
      <c r="I119" s="501"/>
      <c r="J119" s="502"/>
      <c r="K119" s="501"/>
      <c r="L119" s="954" t="s">
        <v>500</v>
      </c>
      <c r="M119" s="955"/>
      <c r="N119" s="503">
        <f>SUMIF(M108:M117,"&lt;=31/12/2025",N108:N117)</f>
        <v>0</v>
      </c>
      <c r="O119" s="504">
        <f>SUMIF(M108:M117,"&lt;=31/12/2025",O108:O117)</f>
        <v>0</v>
      </c>
      <c r="P119" s="89"/>
      <c r="R119" s="85"/>
      <c r="S119" s="89"/>
      <c r="T119" s="505"/>
      <c r="U119" s="506"/>
      <c r="V119" s="507"/>
    </row>
    <row r="120" spans="1:22" ht="32.25" customHeight="1" thickBot="1" x14ac:dyDescent="0.3">
      <c r="A120" s="101"/>
      <c r="L120" s="956" t="s">
        <v>501</v>
      </c>
      <c r="M120" s="957"/>
      <c r="N120" s="508">
        <f>SUMIF(M108:M117,"&gt;31/12/2025",N108:N117)</f>
        <v>0</v>
      </c>
      <c r="O120" s="509">
        <f>SUMIF(M108:M117,"&gt;31/12/2025",O108:O117)</f>
        <v>0</v>
      </c>
      <c r="S120" s="510"/>
      <c r="T120" s="511"/>
      <c r="U120" s="428"/>
    </row>
    <row r="121" spans="1:22" ht="15.75" thickBot="1" x14ac:dyDescent="0.3">
      <c r="A121" s="579"/>
      <c r="B121" s="478"/>
      <c r="C121" s="480"/>
      <c r="D121" s="480"/>
      <c r="E121" s="480"/>
      <c r="F121" s="478"/>
      <c r="G121" s="480"/>
      <c r="H121" s="480"/>
      <c r="I121" s="478"/>
      <c r="J121" s="478"/>
      <c r="K121" s="480"/>
      <c r="L121" s="480"/>
      <c r="M121" s="480"/>
      <c r="N121" s="480"/>
      <c r="O121" s="480"/>
      <c r="P121" s="676"/>
      <c r="Q121" s="676"/>
      <c r="R121" s="480"/>
      <c r="S121" s="580"/>
      <c r="T121" s="480"/>
      <c r="U121" s="482"/>
    </row>
    <row r="122" spans="1:22" ht="15.75" thickBot="1" x14ac:dyDescent="0.3">
      <c r="A122" s="563"/>
      <c r="B122" s="422"/>
      <c r="C122" s="289"/>
      <c r="D122" s="289"/>
      <c r="E122" s="289"/>
      <c r="F122" s="422"/>
      <c r="G122" s="289"/>
      <c r="H122" s="289"/>
      <c r="I122" s="422"/>
      <c r="J122" s="422"/>
      <c r="K122" s="289"/>
      <c r="L122" s="289"/>
      <c r="M122" s="289"/>
      <c r="N122" s="289"/>
      <c r="O122" s="289"/>
      <c r="P122" s="669"/>
      <c r="Q122" s="669"/>
      <c r="R122" s="289"/>
      <c r="S122" s="289"/>
      <c r="T122" s="289"/>
      <c r="U122" s="425"/>
    </row>
    <row r="123" spans="1:22" ht="28.5" thickBot="1" x14ac:dyDescent="0.3">
      <c r="A123" s="115" t="s">
        <v>8</v>
      </c>
      <c r="B123" s="961" t="s">
        <v>66</v>
      </c>
      <c r="C123" s="962"/>
      <c r="E123" s="1024" t="s">
        <v>213</v>
      </c>
      <c r="F123" s="1025"/>
      <c r="G123" s="935">
        <f>VLOOKUP(B123,'1.Piano inv. forn'!$D$71:$H$100,3,FALSE)</f>
        <v>0</v>
      </c>
      <c r="H123" s="936"/>
      <c r="I123" s="69"/>
      <c r="J123" s="1024" t="s">
        <v>214</v>
      </c>
      <c r="K123" s="1025"/>
      <c r="L123" s="935">
        <f>VLOOKUP(B123,'1.Piano inv. forn'!$D$71:$H$100,4,FALSE)</f>
        <v>0</v>
      </c>
      <c r="M123" s="936"/>
      <c r="O123" s="121" t="s">
        <v>215</v>
      </c>
      <c r="P123" s="670"/>
      <c r="R123" s="122" t="s">
        <v>216</v>
      </c>
      <c r="S123" s="941"/>
      <c r="T123" s="942"/>
      <c r="U123" s="428"/>
    </row>
    <row r="124" spans="1:22" ht="15.75" thickBot="1" x14ac:dyDescent="0.3">
      <c r="A124" s="101"/>
      <c r="B124" s="86"/>
      <c r="C124" s="86"/>
      <c r="E124" s="87"/>
      <c r="F124" s="87"/>
      <c r="G124" s="88"/>
      <c r="H124" s="88"/>
      <c r="I124" s="69"/>
      <c r="J124" s="87"/>
      <c r="K124" s="87"/>
      <c r="L124" s="88"/>
      <c r="M124" s="88"/>
      <c r="O124" s="89"/>
      <c r="R124" s="85"/>
      <c r="S124" s="490"/>
      <c r="U124" s="102"/>
    </row>
    <row r="125" spans="1:22" ht="30.75" customHeight="1" thickBot="1" x14ac:dyDescent="0.3">
      <c r="A125" s="1038" t="s">
        <v>13</v>
      </c>
      <c r="B125" s="1039"/>
      <c r="C125" s="1039"/>
      <c r="D125" s="1040"/>
      <c r="E125" s="943">
        <f>VLOOKUP(B123,'1.Piano inv. forn'!$D$71:$V$100,17,FALSE)</f>
        <v>0</v>
      </c>
      <c r="F125" s="944"/>
      <c r="G125" s="944"/>
      <c r="H125" s="945"/>
      <c r="I125" s="69"/>
      <c r="J125" s="1041" t="s">
        <v>59</v>
      </c>
      <c r="K125" s="1042"/>
      <c r="L125" s="943">
        <f>VLOOKUP(B123,'1.Piano inv. forn'!$D$71:$V$100,19,FALSE)</f>
        <v>0</v>
      </c>
      <c r="M125" s="945"/>
      <c r="N125" s="98"/>
      <c r="O125" s="122" t="s">
        <v>15</v>
      </c>
      <c r="P125" s="671">
        <f>L125+E125</f>
        <v>0</v>
      </c>
      <c r="R125" s="122" t="s">
        <v>217</v>
      </c>
      <c r="S125" s="941"/>
      <c r="T125" s="942"/>
      <c r="U125" s="102"/>
    </row>
    <row r="126" spans="1:22" ht="15.75" thickBot="1" x14ac:dyDescent="0.3">
      <c r="A126" s="104"/>
      <c r="B126" s="105"/>
      <c r="C126" s="105"/>
      <c r="D126" s="105"/>
      <c r="E126" s="106"/>
      <c r="F126" s="106"/>
      <c r="G126" s="106"/>
      <c r="H126" s="106"/>
      <c r="I126" s="69"/>
      <c r="J126" s="87"/>
      <c r="K126" s="87"/>
      <c r="L126" s="106"/>
      <c r="M126" s="106"/>
      <c r="N126" s="98"/>
      <c r="O126" s="85"/>
      <c r="P126" s="672"/>
      <c r="R126" s="85"/>
      <c r="S126" s="86"/>
      <c r="T126" s="86"/>
      <c r="U126" s="428"/>
    </row>
    <row r="127" spans="1:22" ht="75" x14ac:dyDescent="0.25">
      <c r="A127" s="1043" t="s">
        <v>218</v>
      </c>
      <c r="B127" s="1045" t="s">
        <v>219</v>
      </c>
      <c r="C127" s="1045" t="s">
        <v>220</v>
      </c>
      <c r="D127" s="117" t="s">
        <v>221</v>
      </c>
      <c r="E127" s="118" t="s">
        <v>222</v>
      </c>
      <c r="F127" s="117" t="s">
        <v>223</v>
      </c>
      <c r="G127" s="117" t="s">
        <v>224</v>
      </c>
      <c r="H127" s="119" t="s">
        <v>188</v>
      </c>
      <c r="I127" s="119" t="s">
        <v>225</v>
      </c>
      <c r="J127" s="119" t="s">
        <v>226</v>
      </c>
      <c r="K127" s="119" t="s">
        <v>227</v>
      </c>
      <c r="L127" s="119" t="s">
        <v>228</v>
      </c>
      <c r="M127" s="119" t="s">
        <v>229</v>
      </c>
      <c r="N127" s="119" t="s">
        <v>230</v>
      </c>
      <c r="O127" s="119" t="s">
        <v>231</v>
      </c>
      <c r="P127" s="119" t="s">
        <v>232</v>
      </c>
      <c r="Q127" s="119" t="s">
        <v>233</v>
      </c>
      <c r="R127" s="119" t="s">
        <v>234</v>
      </c>
      <c r="S127" s="119" t="s">
        <v>235</v>
      </c>
      <c r="T127" s="1047" t="s">
        <v>236</v>
      </c>
      <c r="U127" s="564"/>
    </row>
    <row r="128" spans="1:22" ht="24.75" thickBot="1" x14ac:dyDescent="0.3">
      <c r="A128" s="1044"/>
      <c r="B128" s="1046"/>
      <c r="C128" s="1046"/>
      <c r="D128" s="120" t="s">
        <v>237</v>
      </c>
      <c r="E128" s="120" t="s">
        <v>238</v>
      </c>
      <c r="F128" s="120" t="s">
        <v>239</v>
      </c>
      <c r="G128" s="120" t="s">
        <v>239</v>
      </c>
      <c r="H128" s="120" t="s">
        <v>252</v>
      </c>
      <c r="I128" s="120" t="s">
        <v>32</v>
      </c>
      <c r="J128" s="120" t="s">
        <v>241</v>
      </c>
      <c r="K128" s="120" t="s">
        <v>242</v>
      </c>
      <c r="L128" s="120" t="s">
        <v>243</v>
      </c>
      <c r="M128" s="120" t="s">
        <v>242</v>
      </c>
      <c r="N128" s="120" t="s">
        <v>244</v>
      </c>
      <c r="O128" s="120" t="s">
        <v>212</v>
      </c>
      <c r="P128" s="120" t="s">
        <v>245</v>
      </c>
      <c r="Q128" s="120" t="s">
        <v>246</v>
      </c>
      <c r="R128" s="120" t="s">
        <v>247</v>
      </c>
      <c r="S128" s="120" t="s">
        <v>247</v>
      </c>
      <c r="T128" s="1048"/>
      <c r="U128" s="564"/>
    </row>
    <row r="129" spans="1:22" x14ac:dyDescent="0.25">
      <c r="A129" s="1049" t="str">
        <f>B123</f>
        <v>e.1</v>
      </c>
      <c r="B129" s="109">
        <v>1</v>
      </c>
      <c r="C129" s="164"/>
      <c r="D129" s="91"/>
      <c r="E129" s="91"/>
      <c r="F129" s="164"/>
      <c r="G129" s="566"/>
      <c r="H129" s="92"/>
      <c r="I129" s="340"/>
      <c r="J129" s="567"/>
      <c r="K129" s="568"/>
      <c r="L129" s="340"/>
      <c r="M129" s="568"/>
      <c r="N129" s="116"/>
      <c r="O129" s="116"/>
      <c r="P129" s="673"/>
      <c r="Q129" s="673"/>
      <c r="R129" s="340"/>
      <c r="S129" s="340"/>
      <c r="T129" s="569"/>
      <c r="U129" s="428"/>
    </row>
    <row r="130" spans="1:22" x14ac:dyDescent="0.25">
      <c r="A130" s="1049"/>
      <c r="B130" s="110">
        <v>2</v>
      </c>
      <c r="C130" s="90"/>
      <c r="D130" s="84"/>
      <c r="E130" s="84"/>
      <c r="F130" s="90"/>
      <c r="G130" s="570"/>
      <c r="H130" s="90"/>
      <c r="I130" s="557"/>
      <c r="J130" s="571"/>
      <c r="K130" s="572"/>
      <c r="L130" s="557"/>
      <c r="M130" s="572"/>
      <c r="N130" s="107"/>
      <c r="O130" s="107"/>
      <c r="P130" s="674"/>
      <c r="Q130" s="674" t="s">
        <v>249</v>
      </c>
      <c r="R130" s="557"/>
      <c r="S130" s="557"/>
      <c r="T130" s="573"/>
      <c r="U130" s="428"/>
    </row>
    <row r="131" spans="1:22" x14ac:dyDescent="0.25">
      <c r="A131" s="1049"/>
      <c r="B131" s="110">
        <v>3</v>
      </c>
      <c r="C131" s="90"/>
      <c r="D131" s="84"/>
      <c r="E131" s="84"/>
      <c r="F131" s="90"/>
      <c r="G131" s="570"/>
      <c r="H131" s="90"/>
      <c r="I131" s="557"/>
      <c r="J131" s="571"/>
      <c r="K131" s="572"/>
      <c r="L131" s="557"/>
      <c r="M131" s="572"/>
      <c r="N131" s="107"/>
      <c r="O131" s="107"/>
      <c r="P131" s="674"/>
      <c r="Q131" s="674"/>
      <c r="R131" s="557"/>
      <c r="S131" s="557"/>
      <c r="T131" s="573"/>
      <c r="U131" s="428"/>
    </row>
    <row r="132" spans="1:22" x14ac:dyDescent="0.25">
      <c r="A132" s="1049"/>
      <c r="B132" s="110">
        <v>4</v>
      </c>
      <c r="C132" s="90"/>
      <c r="D132" s="84"/>
      <c r="E132" s="84"/>
      <c r="F132" s="90"/>
      <c r="G132" s="570"/>
      <c r="H132" s="90"/>
      <c r="I132" s="557"/>
      <c r="J132" s="571"/>
      <c r="K132" s="572"/>
      <c r="L132" s="557"/>
      <c r="M132" s="572"/>
      <c r="N132" s="107"/>
      <c r="O132" s="107"/>
      <c r="P132" s="674"/>
      <c r="Q132" s="674"/>
      <c r="R132" s="557"/>
      <c r="S132" s="557"/>
      <c r="T132" s="573"/>
      <c r="U132" s="428"/>
    </row>
    <row r="133" spans="1:22" x14ac:dyDescent="0.25">
      <c r="A133" s="1049"/>
      <c r="B133" s="110">
        <v>5</v>
      </c>
      <c r="C133" s="90"/>
      <c r="D133" s="84"/>
      <c r="E133" s="84"/>
      <c r="F133" s="90"/>
      <c r="G133" s="570"/>
      <c r="H133" s="90"/>
      <c r="I133" s="557"/>
      <c r="J133" s="571"/>
      <c r="K133" s="572"/>
      <c r="L133" s="557"/>
      <c r="M133" s="572"/>
      <c r="N133" s="107"/>
      <c r="O133" s="107"/>
      <c r="P133" s="674"/>
      <c r="Q133" s="674"/>
      <c r="R133" s="557"/>
      <c r="S133" s="557"/>
      <c r="T133" s="573"/>
      <c r="U133" s="428"/>
    </row>
    <row r="134" spans="1:22" x14ac:dyDescent="0.25">
      <c r="A134" s="1049"/>
      <c r="B134" s="110">
        <v>6</v>
      </c>
      <c r="C134" s="90"/>
      <c r="D134" s="84"/>
      <c r="E134" s="84"/>
      <c r="F134" s="90"/>
      <c r="G134" s="570"/>
      <c r="H134" s="90"/>
      <c r="I134" s="557"/>
      <c r="J134" s="571"/>
      <c r="K134" s="572"/>
      <c r="L134" s="557"/>
      <c r="M134" s="572"/>
      <c r="N134" s="107"/>
      <c r="O134" s="107"/>
      <c r="P134" s="674"/>
      <c r="Q134" s="674"/>
      <c r="R134" s="557"/>
      <c r="S134" s="557"/>
      <c r="T134" s="573"/>
      <c r="U134" s="428"/>
    </row>
    <row r="135" spans="1:22" x14ac:dyDescent="0.25">
      <c r="A135" s="1049"/>
      <c r="B135" s="110">
        <v>7</v>
      </c>
      <c r="C135" s="90"/>
      <c r="D135" s="84"/>
      <c r="E135" s="84"/>
      <c r="F135" s="90"/>
      <c r="G135" s="570"/>
      <c r="H135" s="90"/>
      <c r="I135" s="557"/>
      <c r="J135" s="571"/>
      <c r="K135" s="572"/>
      <c r="L135" s="557"/>
      <c r="M135" s="572"/>
      <c r="N135" s="107"/>
      <c r="O135" s="107"/>
      <c r="P135" s="674"/>
      <c r="Q135" s="674"/>
      <c r="R135" s="557"/>
      <c r="S135" s="557"/>
      <c r="T135" s="573"/>
      <c r="U135" s="428"/>
    </row>
    <row r="136" spans="1:22" x14ac:dyDescent="0.25">
      <c r="A136" s="1049"/>
      <c r="B136" s="110">
        <v>8</v>
      </c>
      <c r="C136" s="90"/>
      <c r="D136" s="84"/>
      <c r="E136" s="84"/>
      <c r="F136" s="90"/>
      <c r="G136" s="570"/>
      <c r="H136" s="90"/>
      <c r="I136" s="557"/>
      <c r="J136" s="571"/>
      <c r="K136" s="572"/>
      <c r="L136" s="557"/>
      <c r="M136" s="572"/>
      <c r="N136" s="107"/>
      <c r="O136" s="107"/>
      <c r="P136" s="674"/>
      <c r="Q136" s="674"/>
      <c r="R136" s="557"/>
      <c r="S136" s="557"/>
      <c r="T136" s="573"/>
      <c r="U136" s="428"/>
    </row>
    <row r="137" spans="1:22" x14ac:dyDescent="0.25">
      <c r="A137" s="1049"/>
      <c r="B137" s="110">
        <v>9</v>
      </c>
      <c r="C137" s="90"/>
      <c r="D137" s="84"/>
      <c r="E137" s="84"/>
      <c r="F137" s="90"/>
      <c r="G137" s="570"/>
      <c r="H137" s="90"/>
      <c r="I137" s="557"/>
      <c r="J137" s="571"/>
      <c r="K137" s="572"/>
      <c r="L137" s="557"/>
      <c r="M137" s="572"/>
      <c r="N137" s="107"/>
      <c r="O137" s="107"/>
      <c r="P137" s="674"/>
      <c r="Q137" s="674"/>
      <c r="R137" s="557"/>
      <c r="S137" s="557"/>
      <c r="T137" s="573"/>
      <c r="U137" s="428"/>
    </row>
    <row r="138" spans="1:22" ht="15.75" thickBot="1" x14ac:dyDescent="0.3">
      <c r="A138" s="1050"/>
      <c r="B138" s="111">
        <v>10</v>
      </c>
      <c r="C138" s="100"/>
      <c r="D138" s="99"/>
      <c r="E138" s="99"/>
      <c r="F138" s="100"/>
      <c r="G138" s="574"/>
      <c r="H138" s="100"/>
      <c r="I138" s="575"/>
      <c r="J138" s="576"/>
      <c r="K138" s="577"/>
      <c r="L138" s="575"/>
      <c r="M138" s="577"/>
      <c r="N138" s="108"/>
      <c r="O138" s="108"/>
      <c r="P138" s="675"/>
      <c r="Q138" s="675"/>
      <c r="R138" s="575"/>
      <c r="S138" s="575"/>
      <c r="T138" s="578"/>
      <c r="U138" s="428"/>
    </row>
    <row r="139" spans="1:22" ht="25.5" thickBot="1" x14ac:dyDescent="0.3">
      <c r="A139" s="493"/>
      <c r="C139" s="494"/>
      <c r="D139" s="495"/>
      <c r="E139" s="368" t="s">
        <v>248</v>
      </c>
      <c r="F139" s="369">
        <f>COUNTA(F129:F138)</f>
        <v>0</v>
      </c>
      <c r="G139" s="370">
        <f>COUNTA(G129:G138)</f>
        <v>0</v>
      </c>
      <c r="H139" s="494"/>
      <c r="I139" s="490"/>
      <c r="J139" s="496"/>
      <c r="K139" s="497"/>
      <c r="L139" s="952" t="s">
        <v>499</v>
      </c>
      <c r="M139" s="953"/>
      <c r="N139" s="498">
        <f>SUM(N129:N138)</f>
        <v>0</v>
      </c>
      <c r="O139" s="499">
        <f>SUM(O129:O138)</f>
        <v>0</v>
      </c>
      <c r="P139" s="500"/>
      <c r="Q139" s="500"/>
      <c r="R139" s="490"/>
      <c r="S139" s="500"/>
      <c r="T139" s="500"/>
      <c r="U139" s="428"/>
    </row>
    <row r="140" spans="1:22" ht="21.75" customHeight="1" x14ac:dyDescent="0.25">
      <c r="A140" s="101"/>
      <c r="B140" s="85"/>
      <c r="C140" s="85"/>
      <c r="D140" s="85"/>
      <c r="H140" s="501"/>
      <c r="I140" s="501"/>
      <c r="J140" s="502"/>
      <c r="K140" s="501"/>
      <c r="L140" s="954" t="s">
        <v>500</v>
      </c>
      <c r="M140" s="955"/>
      <c r="N140" s="503">
        <f>SUMIF(M129:M138,"&lt;=31/12/2025",N129:N138)</f>
        <v>0</v>
      </c>
      <c r="O140" s="504">
        <f>SUMIF(M129:M138,"&lt;=31/12/2025",O129:O138)</f>
        <v>0</v>
      </c>
      <c r="P140" s="89"/>
      <c r="R140" s="85"/>
      <c r="S140" s="89"/>
      <c r="T140" s="505"/>
      <c r="U140" s="506"/>
      <c r="V140" s="507"/>
    </row>
    <row r="141" spans="1:22" ht="32.25" customHeight="1" thickBot="1" x14ac:dyDescent="0.3">
      <c r="A141" s="101"/>
      <c r="L141" s="956" t="s">
        <v>501</v>
      </c>
      <c r="M141" s="957"/>
      <c r="N141" s="508">
        <f>SUMIF(M129:M138,"&gt;31/12/2025",N129:N138)</f>
        <v>0</v>
      </c>
      <c r="O141" s="509">
        <f>SUMIF(M129:M138,"&gt;31/12/2025",O129:O138)</f>
        <v>0</v>
      </c>
      <c r="S141" s="510"/>
      <c r="T141" s="511"/>
      <c r="U141" s="428"/>
    </row>
    <row r="142" spans="1:22" ht="15.75" thickBot="1" x14ac:dyDescent="0.3">
      <c r="A142" s="579"/>
      <c r="B142" s="478"/>
      <c r="C142" s="480"/>
      <c r="D142" s="480"/>
      <c r="E142" s="480"/>
      <c r="F142" s="478"/>
      <c r="G142" s="480"/>
      <c r="H142" s="480"/>
      <c r="I142" s="478"/>
      <c r="J142" s="478"/>
      <c r="K142" s="480"/>
      <c r="L142" s="480"/>
      <c r="M142" s="480"/>
      <c r="N142" s="480"/>
      <c r="O142" s="480"/>
      <c r="P142" s="676"/>
      <c r="Q142" s="676"/>
      <c r="R142" s="480"/>
      <c r="S142" s="580"/>
      <c r="T142" s="480"/>
      <c r="U142" s="482"/>
    </row>
    <row r="143" spans="1:22" ht="15.75" thickBot="1" x14ac:dyDescent="0.3">
      <c r="A143" s="563"/>
      <c r="B143" s="422"/>
      <c r="C143" s="289"/>
      <c r="D143" s="289"/>
      <c r="E143" s="289"/>
      <c r="F143" s="422"/>
      <c r="G143" s="289"/>
      <c r="H143" s="289"/>
      <c r="I143" s="422"/>
      <c r="J143" s="422"/>
      <c r="K143" s="289"/>
      <c r="L143" s="289"/>
      <c r="M143" s="289"/>
      <c r="N143" s="289"/>
      <c r="O143" s="289"/>
      <c r="P143" s="669"/>
      <c r="Q143" s="669"/>
      <c r="R143" s="289"/>
      <c r="S143" s="289"/>
      <c r="T143" s="289"/>
      <c r="U143" s="425"/>
    </row>
    <row r="144" spans="1:22" ht="28.5" thickBot="1" x14ac:dyDescent="0.3">
      <c r="A144" s="115" t="s">
        <v>8</v>
      </c>
      <c r="B144" s="961" t="s">
        <v>66</v>
      </c>
      <c r="C144" s="962"/>
      <c r="E144" s="1024" t="s">
        <v>213</v>
      </c>
      <c r="F144" s="1025"/>
      <c r="G144" s="935">
        <f>VLOOKUP(B144,'1.Piano inv. forn'!$D$71:$H$100,3,FALSE)</f>
        <v>0</v>
      </c>
      <c r="H144" s="936"/>
      <c r="I144" s="69"/>
      <c r="J144" s="1024" t="s">
        <v>214</v>
      </c>
      <c r="K144" s="1025"/>
      <c r="L144" s="935">
        <f>VLOOKUP(B144,'1.Piano inv. forn'!$D$71:$H$100,4,FALSE)</f>
        <v>0</v>
      </c>
      <c r="M144" s="936"/>
      <c r="O144" s="121" t="s">
        <v>215</v>
      </c>
      <c r="P144" s="670"/>
      <c r="R144" s="122" t="s">
        <v>216</v>
      </c>
      <c r="S144" s="941"/>
      <c r="T144" s="942"/>
      <c r="U144" s="428"/>
    </row>
    <row r="145" spans="1:21" ht="15.75" thickBot="1" x14ac:dyDescent="0.3">
      <c r="A145" s="101"/>
      <c r="B145" s="86"/>
      <c r="C145" s="86"/>
      <c r="E145" s="87"/>
      <c r="F145" s="87"/>
      <c r="G145" s="88"/>
      <c r="H145" s="88"/>
      <c r="I145" s="69"/>
      <c r="J145" s="87"/>
      <c r="K145" s="87"/>
      <c r="L145" s="88"/>
      <c r="M145" s="88"/>
      <c r="O145" s="89"/>
      <c r="R145" s="85"/>
      <c r="S145" s="490"/>
      <c r="U145" s="102"/>
    </row>
    <row r="146" spans="1:21" ht="30.75" customHeight="1" thickBot="1" x14ac:dyDescent="0.3">
      <c r="A146" s="1038" t="s">
        <v>13</v>
      </c>
      <c r="B146" s="1039"/>
      <c r="C146" s="1039"/>
      <c r="D146" s="1040"/>
      <c r="E146" s="943">
        <f>VLOOKUP(B144,'1.Piano inv. forn'!$D$71:$V$100,17,FALSE)</f>
        <v>0</v>
      </c>
      <c r="F146" s="944"/>
      <c r="G146" s="944"/>
      <c r="H146" s="945"/>
      <c r="I146" s="69"/>
      <c r="J146" s="1041" t="s">
        <v>59</v>
      </c>
      <c r="K146" s="1042"/>
      <c r="L146" s="943">
        <f>VLOOKUP(B144,'1.Piano inv. forn'!$D$71:$V$100,19,FALSE)</f>
        <v>0</v>
      </c>
      <c r="M146" s="945"/>
      <c r="N146" s="98"/>
      <c r="O146" s="122" t="s">
        <v>15</v>
      </c>
      <c r="P146" s="671">
        <f>L146+E146</f>
        <v>0</v>
      </c>
      <c r="R146" s="122" t="s">
        <v>217</v>
      </c>
      <c r="S146" s="941"/>
      <c r="T146" s="942"/>
      <c r="U146" s="102"/>
    </row>
    <row r="147" spans="1:21" ht="15.75" thickBot="1" x14ac:dyDescent="0.3">
      <c r="A147" s="104"/>
      <c r="B147" s="105"/>
      <c r="C147" s="105"/>
      <c r="D147" s="105"/>
      <c r="E147" s="106"/>
      <c r="F147" s="106"/>
      <c r="G147" s="106"/>
      <c r="H147" s="106"/>
      <c r="I147" s="69"/>
      <c r="J147" s="87"/>
      <c r="K147" s="87"/>
      <c r="L147" s="106"/>
      <c r="M147" s="106"/>
      <c r="N147" s="98"/>
      <c r="O147" s="85"/>
      <c r="P147" s="672"/>
      <c r="R147" s="85"/>
      <c r="S147" s="86"/>
      <c r="T147" s="86"/>
      <c r="U147" s="428"/>
    </row>
    <row r="148" spans="1:21" ht="75" x14ac:dyDescent="0.25">
      <c r="A148" s="1043" t="s">
        <v>218</v>
      </c>
      <c r="B148" s="1045" t="s">
        <v>219</v>
      </c>
      <c r="C148" s="1045" t="s">
        <v>220</v>
      </c>
      <c r="D148" s="117" t="s">
        <v>221</v>
      </c>
      <c r="E148" s="118" t="s">
        <v>222</v>
      </c>
      <c r="F148" s="117" t="s">
        <v>223</v>
      </c>
      <c r="G148" s="117" t="s">
        <v>224</v>
      </c>
      <c r="H148" s="119" t="s">
        <v>188</v>
      </c>
      <c r="I148" s="119" t="s">
        <v>225</v>
      </c>
      <c r="J148" s="119" t="s">
        <v>226</v>
      </c>
      <c r="K148" s="119" t="s">
        <v>227</v>
      </c>
      <c r="L148" s="119" t="s">
        <v>228</v>
      </c>
      <c r="M148" s="119" t="s">
        <v>229</v>
      </c>
      <c r="N148" s="119" t="s">
        <v>230</v>
      </c>
      <c r="O148" s="119" t="s">
        <v>231</v>
      </c>
      <c r="P148" s="119" t="s">
        <v>232</v>
      </c>
      <c r="Q148" s="119" t="s">
        <v>233</v>
      </c>
      <c r="R148" s="119" t="s">
        <v>234</v>
      </c>
      <c r="S148" s="119" t="s">
        <v>235</v>
      </c>
      <c r="T148" s="1047" t="s">
        <v>236</v>
      </c>
      <c r="U148" s="564"/>
    </row>
    <row r="149" spans="1:21" ht="24.75" thickBot="1" x14ac:dyDescent="0.3">
      <c r="A149" s="1044"/>
      <c r="B149" s="1046"/>
      <c r="C149" s="1046"/>
      <c r="D149" s="120" t="s">
        <v>237</v>
      </c>
      <c r="E149" s="120" t="s">
        <v>238</v>
      </c>
      <c r="F149" s="120" t="s">
        <v>239</v>
      </c>
      <c r="G149" s="120" t="s">
        <v>239</v>
      </c>
      <c r="H149" s="120" t="s">
        <v>252</v>
      </c>
      <c r="I149" s="120" t="s">
        <v>32</v>
      </c>
      <c r="J149" s="120" t="s">
        <v>241</v>
      </c>
      <c r="K149" s="120" t="s">
        <v>242</v>
      </c>
      <c r="L149" s="120" t="s">
        <v>243</v>
      </c>
      <c r="M149" s="120" t="s">
        <v>242</v>
      </c>
      <c r="N149" s="120" t="s">
        <v>244</v>
      </c>
      <c r="O149" s="120" t="s">
        <v>212</v>
      </c>
      <c r="P149" s="120" t="s">
        <v>245</v>
      </c>
      <c r="Q149" s="120" t="s">
        <v>246</v>
      </c>
      <c r="R149" s="120" t="s">
        <v>247</v>
      </c>
      <c r="S149" s="120" t="s">
        <v>247</v>
      </c>
      <c r="T149" s="1048"/>
      <c r="U149" s="564"/>
    </row>
    <row r="150" spans="1:21" x14ac:dyDescent="0.25">
      <c r="A150" s="1049" t="str">
        <f>B144</f>
        <v>e.1</v>
      </c>
      <c r="B150" s="109">
        <v>1</v>
      </c>
      <c r="C150" s="164"/>
      <c r="D150" s="91"/>
      <c r="E150" s="91"/>
      <c r="F150" s="164"/>
      <c r="G150" s="566"/>
      <c r="H150" s="92"/>
      <c r="I150" s="340"/>
      <c r="J150" s="567"/>
      <c r="K150" s="568"/>
      <c r="L150" s="340"/>
      <c r="M150" s="568"/>
      <c r="N150" s="116"/>
      <c r="O150" s="116"/>
      <c r="P150" s="673"/>
      <c r="Q150" s="673"/>
      <c r="R150" s="340"/>
      <c r="S150" s="340"/>
      <c r="T150" s="569"/>
      <c r="U150" s="428"/>
    </row>
    <row r="151" spans="1:21" x14ac:dyDescent="0.25">
      <c r="A151" s="1049"/>
      <c r="B151" s="110">
        <v>2</v>
      </c>
      <c r="C151" s="90"/>
      <c r="D151" s="84"/>
      <c r="E151" s="84"/>
      <c r="F151" s="90"/>
      <c r="G151" s="570"/>
      <c r="H151" s="90"/>
      <c r="I151" s="557"/>
      <c r="J151" s="571"/>
      <c r="K151" s="572"/>
      <c r="L151" s="557"/>
      <c r="M151" s="572"/>
      <c r="N151" s="107"/>
      <c r="O151" s="107"/>
      <c r="P151" s="674"/>
      <c r="Q151" s="674" t="s">
        <v>249</v>
      </c>
      <c r="R151" s="557"/>
      <c r="S151" s="557"/>
      <c r="T151" s="573"/>
      <c r="U151" s="428"/>
    </row>
    <row r="152" spans="1:21" x14ac:dyDescent="0.25">
      <c r="A152" s="1049"/>
      <c r="B152" s="110">
        <v>3</v>
      </c>
      <c r="C152" s="90"/>
      <c r="D152" s="84"/>
      <c r="E152" s="84"/>
      <c r="F152" s="90"/>
      <c r="G152" s="570"/>
      <c r="H152" s="90"/>
      <c r="I152" s="557"/>
      <c r="J152" s="571"/>
      <c r="K152" s="572"/>
      <c r="L152" s="557"/>
      <c r="M152" s="572"/>
      <c r="N152" s="107"/>
      <c r="O152" s="107"/>
      <c r="P152" s="674"/>
      <c r="Q152" s="674"/>
      <c r="R152" s="557"/>
      <c r="S152" s="557"/>
      <c r="T152" s="573"/>
      <c r="U152" s="428"/>
    </row>
    <row r="153" spans="1:21" x14ac:dyDescent="0.25">
      <c r="A153" s="1049"/>
      <c r="B153" s="110">
        <v>4</v>
      </c>
      <c r="C153" s="90"/>
      <c r="D153" s="84"/>
      <c r="E153" s="84"/>
      <c r="F153" s="90"/>
      <c r="G153" s="570"/>
      <c r="H153" s="90"/>
      <c r="I153" s="557"/>
      <c r="J153" s="571"/>
      <c r="K153" s="572"/>
      <c r="L153" s="557"/>
      <c r="M153" s="572"/>
      <c r="N153" s="107"/>
      <c r="O153" s="107"/>
      <c r="P153" s="674"/>
      <c r="Q153" s="674"/>
      <c r="R153" s="557"/>
      <c r="S153" s="557"/>
      <c r="T153" s="573"/>
      <c r="U153" s="428"/>
    </row>
    <row r="154" spans="1:21" x14ac:dyDescent="0.25">
      <c r="A154" s="1049"/>
      <c r="B154" s="110">
        <v>5</v>
      </c>
      <c r="C154" s="90"/>
      <c r="D154" s="84"/>
      <c r="E154" s="84"/>
      <c r="F154" s="90"/>
      <c r="G154" s="570"/>
      <c r="H154" s="90"/>
      <c r="I154" s="557"/>
      <c r="J154" s="571"/>
      <c r="K154" s="572"/>
      <c r="L154" s="557"/>
      <c r="M154" s="572"/>
      <c r="N154" s="107"/>
      <c r="O154" s="107"/>
      <c r="P154" s="674"/>
      <c r="Q154" s="674"/>
      <c r="R154" s="557"/>
      <c r="S154" s="557"/>
      <c r="T154" s="573"/>
      <c r="U154" s="428"/>
    </row>
    <row r="155" spans="1:21" x14ac:dyDescent="0.25">
      <c r="A155" s="1049"/>
      <c r="B155" s="110">
        <v>6</v>
      </c>
      <c r="C155" s="90"/>
      <c r="D155" s="84"/>
      <c r="E155" s="84"/>
      <c r="F155" s="90"/>
      <c r="G155" s="570"/>
      <c r="H155" s="90"/>
      <c r="I155" s="557"/>
      <c r="J155" s="571"/>
      <c r="K155" s="572"/>
      <c r="L155" s="557"/>
      <c r="M155" s="572"/>
      <c r="N155" s="107"/>
      <c r="O155" s="107"/>
      <c r="P155" s="674"/>
      <c r="Q155" s="674"/>
      <c r="R155" s="557"/>
      <c r="S155" s="557"/>
      <c r="T155" s="573"/>
      <c r="U155" s="428"/>
    </row>
    <row r="156" spans="1:21" x14ac:dyDescent="0.25">
      <c r="A156" s="1049"/>
      <c r="B156" s="110">
        <v>7</v>
      </c>
      <c r="C156" s="90"/>
      <c r="D156" s="84"/>
      <c r="E156" s="84"/>
      <c r="F156" s="90"/>
      <c r="G156" s="570"/>
      <c r="H156" s="90"/>
      <c r="I156" s="557"/>
      <c r="J156" s="571"/>
      <c r="K156" s="572"/>
      <c r="L156" s="557"/>
      <c r="M156" s="572"/>
      <c r="N156" s="107"/>
      <c r="O156" s="107"/>
      <c r="P156" s="674"/>
      <c r="Q156" s="674"/>
      <c r="R156" s="557"/>
      <c r="S156" s="557"/>
      <c r="T156" s="573"/>
      <c r="U156" s="428"/>
    </row>
    <row r="157" spans="1:21" x14ac:dyDescent="0.25">
      <c r="A157" s="1049"/>
      <c r="B157" s="110">
        <v>8</v>
      </c>
      <c r="C157" s="90"/>
      <c r="D157" s="84"/>
      <c r="E157" s="84"/>
      <c r="F157" s="90"/>
      <c r="G157" s="570"/>
      <c r="H157" s="90"/>
      <c r="I157" s="557"/>
      <c r="J157" s="571"/>
      <c r="K157" s="572"/>
      <c r="L157" s="557"/>
      <c r="M157" s="572"/>
      <c r="N157" s="107"/>
      <c r="O157" s="107"/>
      <c r="P157" s="674"/>
      <c r="Q157" s="674"/>
      <c r="R157" s="557"/>
      <c r="S157" s="557"/>
      <c r="T157" s="573"/>
      <c r="U157" s="428"/>
    </row>
    <row r="158" spans="1:21" x14ac:dyDescent="0.25">
      <c r="A158" s="1049"/>
      <c r="B158" s="110">
        <v>9</v>
      </c>
      <c r="C158" s="90"/>
      <c r="D158" s="84"/>
      <c r="E158" s="84"/>
      <c r="F158" s="90"/>
      <c r="G158" s="570"/>
      <c r="H158" s="90"/>
      <c r="I158" s="557"/>
      <c r="J158" s="571"/>
      <c r="K158" s="572"/>
      <c r="L158" s="557"/>
      <c r="M158" s="572"/>
      <c r="N158" s="107"/>
      <c r="O158" s="107"/>
      <c r="P158" s="674"/>
      <c r="Q158" s="674"/>
      <c r="R158" s="557"/>
      <c r="S158" s="557"/>
      <c r="T158" s="573"/>
      <c r="U158" s="428"/>
    </row>
    <row r="159" spans="1:21" ht="15.75" thickBot="1" x14ac:dyDescent="0.3">
      <c r="A159" s="1050"/>
      <c r="B159" s="111">
        <v>10</v>
      </c>
      <c r="C159" s="100"/>
      <c r="D159" s="99"/>
      <c r="E159" s="99"/>
      <c r="F159" s="100"/>
      <c r="G159" s="574"/>
      <c r="H159" s="100"/>
      <c r="I159" s="575"/>
      <c r="J159" s="576"/>
      <c r="K159" s="577"/>
      <c r="L159" s="575"/>
      <c r="M159" s="577"/>
      <c r="N159" s="108"/>
      <c r="O159" s="108"/>
      <c r="P159" s="675"/>
      <c r="Q159" s="675"/>
      <c r="R159" s="575"/>
      <c r="S159" s="575"/>
      <c r="T159" s="578"/>
      <c r="U159" s="428"/>
    </row>
    <row r="160" spans="1:21" ht="25.5" thickBot="1" x14ac:dyDescent="0.3">
      <c r="A160" s="493"/>
      <c r="C160" s="494"/>
      <c r="D160" s="495"/>
      <c r="E160" s="368" t="s">
        <v>248</v>
      </c>
      <c r="F160" s="369">
        <f>COUNTA(F150:F159)</f>
        <v>0</v>
      </c>
      <c r="G160" s="370">
        <f>COUNTA(G150:G159)</f>
        <v>0</v>
      </c>
      <c r="H160" s="494"/>
      <c r="I160" s="490"/>
      <c r="J160" s="496"/>
      <c r="K160" s="497"/>
      <c r="L160" s="952" t="s">
        <v>499</v>
      </c>
      <c r="M160" s="953"/>
      <c r="N160" s="498">
        <f>SUM(N150:N159)</f>
        <v>0</v>
      </c>
      <c r="O160" s="499">
        <f>SUM(O150:O159)</f>
        <v>0</v>
      </c>
      <c r="P160" s="500"/>
      <c r="Q160" s="500"/>
      <c r="R160" s="490"/>
      <c r="S160" s="500"/>
      <c r="T160" s="500"/>
      <c r="U160" s="428"/>
    </row>
    <row r="161" spans="1:22" ht="21.75" customHeight="1" x14ac:dyDescent="0.25">
      <c r="A161" s="101"/>
      <c r="B161" s="85"/>
      <c r="C161" s="85"/>
      <c r="D161" s="85"/>
      <c r="H161" s="501"/>
      <c r="I161" s="501"/>
      <c r="J161" s="502"/>
      <c r="K161" s="501"/>
      <c r="L161" s="954" t="s">
        <v>500</v>
      </c>
      <c r="M161" s="955"/>
      <c r="N161" s="503">
        <f>SUMIF(M150:M159,"&lt;=31/12/2025",N150:N159)</f>
        <v>0</v>
      </c>
      <c r="O161" s="504">
        <f>SUMIF(M150:M159,"&lt;=31/12/2025",O150:O159)</f>
        <v>0</v>
      </c>
      <c r="P161" s="89"/>
      <c r="R161" s="85"/>
      <c r="S161" s="89"/>
      <c r="T161" s="505"/>
      <c r="U161" s="506"/>
      <c r="V161" s="507"/>
    </row>
    <row r="162" spans="1:22" ht="32.25" customHeight="1" thickBot="1" x14ac:dyDescent="0.3">
      <c r="A162" s="101"/>
      <c r="L162" s="956" t="s">
        <v>501</v>
      </c>
      <c r="M162" s="957"/>
      <c r="N162" s="508">
        <f>SUMIF(M150:M159,"&gt;31/12/2025",N150:N159)</f>
        <v>0</v>
      </c>
      <c r="O162" s="509">
        <f>SUMIF(M150:M159,"&gt;31/12/2025",O150:O159)</f>
        <v>0</v>
      </c>
      <c r="S162" s="510"/>
      <c r="T162" s="511"/>
      <c r="U162" s="428"/>
    </row>
    <row r="163" spans="1:22" ht="15.75" thickBot="1" x14ac:dyDescent="0.3">
      <c r="A163" s="579"/>
      <c r="B163" s="478"/>
      <c r="C163" s="480"/>
      <c r="D163" s="480"/>
      <c r="E163" s="480"/>
      <c r="F163" s="478"/>
      <c r="G163" s="480"/>
      <c r="H163" s="480"/>
      <c r="I163" s="478"/>
      <c r="J163" s="478"/>
      <c r="K163" s="480"/>
      <c r="L163" s="480"/>
      <c r="M163" s="480"/>
      <c r="N163" s="480"/>
      <c r="O163" s="480"/>
      <c r="P163" s="676"/>
      <c r="Q163" s="676"/>
      <c r="R163" s="480"/>
      <c r="S163" s="580"/>
      <c r="T163" s="480"/>
      <c r="U163" s="482"/>
    </row>
    <row r="164" spans="1:22" ht="15.75" thickBot="1" x14ac:dyDescent="0.3">
      <c r="A164" s="563"/>
      <c r="B164" s="422"/>
      <c r="C164" s="289"/>
      <c r="D164" s="289"/>
      <c r="E164" s="289"/>
      <c r="F164" s="422"/>
      <c r="G164" s="289"/>
      <c r="H164" s="289"/>
      <c r="I164" s="422"/>
      <c r="J164" s="422"/>
      <c r="K164" s="289"/>
      <c r="L164" s="289"/>
      <c r="M164" s="289"/>
      <c r="N164" s="289"/>
      <c r="O164" s="289"/>
      <c r="P164" s="669"/>
      <c r="Q164" s="669"/>
      <c r="R164" s="289"/>
      <c r="S164" s="289"/>
      <c r="T164" s="289"/>
      <c r="U164" s="425"/>
    </row>
    <row r="165" spans="1:22" ht="28.5" thickBot="1" x14ac:dyDescent="0.3">
      <c r="A165" s="115" t="s">
        <v>8</v>
      </c>
      <c r="B165" s="961" t="s">
        <v>66</v>
      </c>
      <c r="C165" s="962"/>
      <c r="E165" s="1024" t="s">
        <v>213</v>
      </c>
      <c r="F165" s="1025"/>
      <c r="G165" s="935">
        <f>VLOOKUP(B165,'1.Piano inv. forn'!$D$71:$H$100,3,FALSE)</f>
        <v>0</v>
      </c>
      <c r="H165" s="936"/>
      <c r="I165" s="69"/>
      <c r="J165" s="1024" t="s">
        <v>214</v>
      </c>
      <c r="K165" s="1025"/>
      <c r="L165" s="935">
        <f>VLOOKUP(B165,'1.Piano inv. forn'!$D$71:$H$100,4,FALSE)</f>
        <v>0</v>
      </c>
      <c r="M165" s="936"/>
      <c r="O165" s="121" t="s">
        <v>215</v>
      </c>
      <c r="P165" s="670"/>
      <c r="R165" s="122" t="s">
        <v>216</v>
      </c>
      <c r="S165" s="941"/>
      <c r="T165" s="942"/>
      <c r="U165" s="428"/>
    </row>
    <row r="166" spans="1:22" ht="15.75" thickBot="1" x14ac:dyDescent="0.3">
      <c r="A166" s="101"/>
      <c r="B166" s="86"/>
      <c r="C166" s="86"/>
      <c r="E166" s="87"/>
      <c r="F166" s="87"/>
      <c r="G166" s="88"/>
      <c r="H166" s="88"/>
      <c r="I166" s="69"/>
      <c r="J166" s="87"/>
      <c r="K166" s="87"/>
      <c r="L166" s="88"/>
      <c r="M166" s="88"/>
      <c r="O166" s="89"/>
      <c r="R166" s="85"/>
      <c r="S166" s="490"/>
      <c r="U166" s="102"/>
    </row>
    <row r="167" spans="1:22" ht="36" customHeight="1" thickBot="1" x14ac:dyDescent="0.3">
      <c r="A167" s="1038" t="s">
        <v>13</v>
      </c>
      <c r="B167" s="1039"/>
      <c r="C167" s="1039"/>
      <c r="D167" s="1040"/>
      <c r="E167" s="943">
        <f>VLOOKUP(B165,'1.Piano inv. forn'!$D$71:$V$100,17,FALSE)</f>
        <v>0</v>
      </c>
      <c r="F167" s="944"/>
      <c r="G167" s="944"/>
      <c r="H167" s="945"/>
      <c r="I167" s="69"/>
      <c r="J167" s="1041" t="s">
        <v>59</v>
      </c>
      <c r="K167" s="1042"/>
      <c r="L167" s="943">
        <f>VLOOKUP(B165,'1.Piano inv. forn'!$D$71:$V$100,19,FALSE)</f>
        <v>0</v>
      </c>
      <c r="M167" s="945"/>
      <c r="N167" s="98"/>
      <c r="O167" s="122" t="s">
        <v>15</v>
      </c>
      <c r="P167" s="671">
        <f>L167+E167</f>
        <v>0</v>
      </c>
      <c r="R167" s="122" t="s">
        <v>217</v>
      </c>
      <c r="S167" s="941"/>
      <c r="T167" s="942"/>
      <c r="U167" s="102"/>
    </row>
    <row r="168" spans="1:22" ht="15.75" thickBot="1" x14ac:dyDescent="0.3">
      <c r="A168" s="104"/>
      <c r="B168" s="105"/>
      <c r="C168" s="105"/>
      <c r="D168" s="105"/>
      <c r="E168" s="106"/>
      <c r="F168" s="106"/>
      <c r="G168" s="106"/>
      <c r="H168" s="106"/>
      <c r="I168" s="69"/>
      <c r="J168" s="87"/>
      <c r="K168" s="87"/>
      <c r="L168" s="106"/>
      <c r="M168" s="106"/>
      <c r="N168" s="98"/>
      <c r="O168" s="85"/>
      <c r="P168" s="672"/>
      <c r="R168" s="85"/>
      <c r="S168" s="86"/>
      <c r="T168" s="86"/>
      <c r="U168" s="428"/>
    </row>
    <row r="169" spans="1:22" ht="75" x14ac:dyDescent="0.25">
      <c r="A169" s="1043" t="s">
        <v>218</v>
      </c>
      <c r="B169" s="1045" t="s">
        <v>219</v>
      </c>
      <c r="C169" s="1045" t="s">
        <v>220</v>
      </c>
      <c r="D169" s="117" t="s">
        <v>221</v>
      </c>
      <c r="E169" s="118" t="s">
        <v>222</v>
      </c>
      <c r="F169" s="117" t="s">
        <v>223</v>
      </c>
      <c r="G169" s="117" t="s">
        <v>224</v>
      </c>
      <c r="H169" s="119" t="s">
        <v>188</v>
      </c>
      <c r="I169" s="119" t="s">
        <v>225</v>
      </c>
      <c r="J169" s="119" t="s">
        <v>226</v>
      </c>
      <c r="K169" s="119" t="s">
        <v>227</v>
      </c>
      <c r="L169" s="119" t="s">
        <v>228</v>
      </c>
      <c r="M169" s="119" t="s">
        <v>229</v>
      </c>
      <c r="N169" s="119" t="s">
        <v>230</v>
      </c>
      <c r="O169" s="119" t="s">
        <v>231</v>
      </c>
      <c r="P169" s="119" t="s">
        <v>232</v>
      </c>
      <c r="Q169" s="119" t="s">
        <v>233</v>
      </c>
      <c r="R169" s="119" t="s">
        <v>234</v>
      </c>
      <c r="S169" s="119" t="s">
        <v>235</v>
      </c>
      <c r="T169" s="1047" t="s">
        <v>236</v>
      </c>
      <c r="U169" s="564"/>
    </row>
    <row r="170" spans="1:22" ht="24.75" thickBot="1" x14ac:dyDescent="0.3">
      <c r="A170" s="1044"/>
      <c r="B170" s="1046"/>
      <c r="C170" s="1046"/>
      <c r="D170" s="120" t="s">
        <v>237</v>
      </c>
      <c r="E170" s="120" t="s">
        <v>238</v>
      </c>
      <c r="F170" s="120" t="s">
        <v>239</v>
      </c>
      <c r="G170" s="120" t="s">
        <v>239</v>
      </c>
      <c r="H170" s="120" t="s">
        <v>252</v>
      </c>
      <c r="I170" s="120" t="s">
        <v>32</v>
      </c>
      <c r="J170" s="120" t="s">
        <v>241</v>
      </c>
      <c r="K170" s="120" t="s">
        <v>242</v>
      </c>
      <c r="L170" s="120" t="s">
        <v>243</v>
      </c>
      <c r="M170" s="120" t="s">
        <v>242</v>
      </c>
      <c r="N170" s="120" t="s">
        <v>244</v>
      </c>
      <c r="O170" s="120" t="s">
        <v>212</v>
      </c>
      <c r="P170" s="120" t="s">
        <v>245</v>
      </c>
      <c r="Q170" s="120" t="s">
        <v>246</v>
      </c>
      <c r="R170" s="120" t="s">
        <v>247</v>
      </c>
      <c r="S170" s="120" t="s">
        <v>247</v>
      </c>
      <c r="T170" s="1048"/>
      <c r="U170" s="564"/>
    </row>
    <row r="171" spans="1:22" x14ac:dyDescent="0.25">
      <c r="A171" s="1049" t="str">
        <f>B165</f>
        <v>e.1</v>
      </c>
      <c r="B171" s="109">
        <v>1</v>
      </c>
      <c r="C171" s="164"/>
      <c r="D171" s="91"/>
      <c r="E171" s="91"/>
      <c r="F171" s="164"/>
      <c r="G171" s="566"/>
      <c r="H171" s="92"/>
      <c r="I171" s="340"/>
      <c r="J171" s="567"/>
      <c r="K171" s="568"/>
      <c r="L171" s="340"/>
      <c r="M171" s="568"/>
      <c r="N171" s="116"/>
      <c r="O171" s="116"/>
      <c r="P171" s="673"/>
      <c r="Q171" s="673"/>
      <c r="R171" s="340"/>
      <c r="S171" s="340"/>
      <c r="T171" s="569"/>
      <c r="U171" s="428"/>
    </row>
    <row r="172" spans="1:22" x14ac:dyDescent="0.25">
      <c r="A172" s="1049"/>
      <c r="B172" s="110">
        <v>2</v>
      </c>
      <c r="C172" s="90"/>
      <c r="D172" s="84"/>
      <c r="E172" s="84"/>
      <c r="F172" s="90"/>
      <c r="G172" s="570"/>
      <c r="H172" s="90"/>
      <c r="I172" s="557"/>
      <c r="J172" s="571"/>
      <c r="K172" s="572"/>
      <c r="L172" s="557"/>
      <c r="M172" s="572"/>
      <c r="N172" s="107"/>
      <c r="O172" s="107"/>
      <c r="P172" s="674"/>
      <c r="Q172" s="674" t="s">
        <v>249</v>
      </c>
      <c r="R172" s="557"/>
      <c r="S172" s="557"/>
      <c r="T172" s="573"/>
      <c r="U172" s="428"/>
    </row>
    <row r="173" spans="1:22" x14ac:dyDescent="0.25">
      <c r="A173" s="1049"/>
      <c r="B173" s="110">
        <v>3</v>
      </c>
      <c r="C173" s="90"/>
      <c r="D173" s="84"/>
      <c r="E173" s="84"/>
      <c r="F173" s="90"/>
      <c r="G173" s="570"/>
      <c r="H173" s="90"/>
      <c r="I173" s="557"/>
      <c r="J173" s="571"/>
      <c r="K173" s="572"/>
      <c r="L173" s="557"/>
      <c r="M173" s="572"/>
      <c r="N173" s="107"/>
      <c r="O173" s="107"/>
      <c r="P173" s="674"/>
      <c r="Q173" s="674"/>
      <c r="R173" s="557"/>
      <c r="S173" s="557"/>
      <c r="T173" s="573"/>
      <c r="U173" s="428"/>
    </row>
    <row r="174" spans="1:22" x14ac:dyDescent="0.25">
      <c r="A174" s="1049"/>
      <c r="B174" s="110">
        <v>4</v>
      </c>
      <c r="C174" s="90"/>
      <c r="D174" s="84"/>
      <c r="E174" s="84"/>
      <c r="F174" s="90"/>
      <c r="G174" s="570"/>
      <c r="H174" s="90"/>
      <c r="I174" s="557"/>
      <c r="J174" s="571"/>
      <c r="K174" s="572"/>
      <c r="L174" s="557"/>
      <c r="M174" s="572"/>
      <c r="N174" s="107"/>
      <c r="O174" s="107"/>
      <c r="P174" s="674"/>
      <c r="Q174" s="674"/>
      <c r="R174" s="557"/>
      <c r="S174" s="557"/>
      <c r="T174" s="573"/>
      <c r="U174" s="428"/>
    </row>
    <row r="175" spans="1:22" x14ac:dyDescent="0.25">
      <c r="A175" s="1049"/>
      <c r="B175" s="110">
        <v>5</v>
      </c>
      <c r="C175" s="90"/>
      <c r="D175" s="84"/>
      <c r="E175" s="84"/>
      <c r="F175" s="90"/>
      <c r="G175" s="570"/>
      <c r="H175" s="90"/>
      <c r="I175" s="557"/>
      <c r="J175" s="571"/>
      <c r="K175" s="572"/>
      <c r="L175" s="557"/>
      <c r="M175" s="572"/>
      <c r="N175" s="107"/>
      <c r="O175" s="107"/>
      <c r="P175" s="674"/>
      <c r="Q175" s="674"/>
      <c r="R175" s="557"/>
      <c r="S175" s="557"/>
      <c r="T175" s="573"/>
      <c r="U175" s="428"/>
    </row>
    <row r="176" spans="1:22" x14ac:dyDescent="0.25">
      <c r="A176" s="1049"/>
      <c r="B176" s="110">
        <v>6</v>
      </c>
      <c r="C176" s="90"/>
      <c r="D176" s="84"/>
      <c r="E176" s="84"/>
      <c r="F176" s="90"/>
      <c r="G176" s="570"/>
      <c r="H176" s="90"/>
      <c r="I176" s="557"/>
      <c r="J176" s="571"/>
      <c r="K176" s="572"/>
      <c r="L176" s="557"/>
      <c r="M176" s="572"/>
      <c r="N176" s="107"/>
      <c r="O176" s="107"/>
      <c r="P176" s="674"/>
      <c r="Q176" s="674"/>
      <c r="R176" s="557"/>
      <c r="S176" s="557"/>
      <c r="T176" s="573"/>
      <c r="U176" s="428"/>
    </row>
    <row r="177" spans="1:22" x14ac:dyDescent="0.25">
      <c r="A177" s="1049"/>
      <c r="B177" s="110">
        <v>7</v>
      </c>
      <c r="C177" s="90"/>
      <c r="D177" s="84"/>
      <c r="E177" s="84"/>
      <c r="F177" s="90"/>
      <c r="G177" s="570"/>
      <c r="H177" s="90"/>
      <c r="I177" s="557"/>
      <c r="J177" s="571"/>
      <c r="K177" s="572"/>
      <c r="L177" s="557"/>
      <c r="M177" s="572"/>
      <c r="N177" s="107"/>
      <c r="O177" s="107"/>
      <c r="P177" s="674"/>
      <c r="Q177" s="674"/>
      <c r="R177" s="557"/>
      <c r="S177" s="557"/>
      <c r="T177" s="573"/>
      <c r="U177" s="428"/>
    </row>
    <row r="178" spans="1:22" x14ac:dyDescent="0.25">
      <c r="A178" s="1049"/>
      <c r="B178" s="110">
        <v>8</v>
      </c>
      <c r="C178" s="90"/>
      <c r="D178" s="84"/>
      <c r="E178" s="84"/>
      <c r="F178" s="90"/>
      <c r="G178" s="570"/>
      <c r="H178" s="90"/>
      <c r="I178" s="557"/>
      <c r="J178" s="571"/>
      <c r="K178" s="572"/>
      <c r="L178" s="557"/>
      <c r="M178" s="572"/>
      <c r="N178" s="107"/>
      <c r="O178" s="107"/>
      <c r="P178" s="674"/>
      <c r="Q178" s="674"/>
      <c r="R178" s="557"/>
      <c r="S178" s="557"/>
      <c r="T178" s="573"/>
      <c r="U178" s="428"/>
    </row>
    <row r="179" spans="1:22" x14ac:dyDescent="0.25">
      <c r="A179" s="1049"/>
      <c r="B179" s="110">
        <v>9</v>
      </c>
      <c r="C179" s="90"/>
      <c r="D179" s="84"/>
      <c r="E179" s="84"/>
      <c r="F179" s="90"/>
      <c r="G179" s="570"/>
      <c r="H179" s="90"/>
      <c r="I179" s="557"/>
      <c r="J179" s="571"/>
      <c r="K179" s="572"/>
      <c r="L179" s="557"/>
      <c r="M179" s="572"/>
      <c r="N179" s="107"/>
      <c r="O179" s="107"/>
      <c r="P179" s="674"/>
      <c r="Q179" s="674"/>
      <c r="R179" s="557"/>
      <c r="S179" s="557"/>
      <c r="T179" s="573"/>
      <c r="U179" s="428"/>
    </row>
    <row r="180" spans="1:22" ht="15.75" thickBot="1" x14ac:dyDescent="0.3">
      <c r="A180" s="1050"/>
      <c r="B180" s="111">
        <v>10</v>
      </c>
      <c r="C180" s="100"/>
      <c r="D180" s="99"/>
      <c r="E180" s="99"/>
      <c r="F180" s="100"/>
      <c r="G180" s="574"/>
      <c r="H180" s="100"/>
      <c r="I180" s="575"/>
      <c r="J180" s="576"/>
      <c r="K180" s="577"/>
      <c r="L180" s="575"/>
      <c r="M180" s="577"/>
      <c r="N180" s="108"/>
      <c r="O180" s="108"/>
      <c r="P180" s="675"/>
      <c r="Q180" s="675"/>
      <c r="R180" s="575"/>
      <c r="S180" s="575"/>
      <c r="T180" s="578"/>
      <c r="U180" s="428"/>
    </row>
    <row r="181" spans="1:22" ht="25.5" thickBot="1" x14ac:dyDescent="0.3">
      <c r="A181" s="493"/>
      <c r="C181" s="494"/>
      <c r="D181" s="495"/>
      <c r="E181" s="368" t="s">
        <v>248</v>
      </c>
      <c r="F181" s="369">
        <f>COUNTA(F171:F180)</f>
        <v>0</v>
      </c>
      <c r="G181" s="370">
        <f>COUNTA(G171:G180)</f>
        <v>0</v>
      </c>
      <c r="H181" s="494"/>
      <c r="I181" s="490"/>
      <c r="J181" s="496"/>
      <c r="K181" s="497"/>
      <c r="L181" s="952" t="s">
        <v>499</v>
      </c>
      <c r="M181" s="953"/>
      <c r="N181" s="498">
        <f>SUM(N171:N180)</f>
        <v>0</v>
      </c>
      <c r="O181" s="499">
        <f>SUM(O171:O180)</f>
        <v>0</v>
      </c>
      <c r="P181" s="500"/>
      <c r="Q181" s="500"/>
      <c r="R181" s="490"/>
      <c r="S181" s="500"/>
      <c r="T181" s="500"/>
      <c r="U181" s="428"/>
    </row>
    <row r="182" spans="1:22" ht="21.75" customHeight="1" x14ac:dyDescent="0.25">
      <c r="A182" s="101"/>
      <c r="B182" s="85"/>
      <c r="C182" s="85"/>
      <c r="D182" s="85"/>
      <c r="H182" s="501"/>
      <c r="I182" s="501"/>
      <c r="J182" s="502"/>
      <c r="K182" s="501"/>
      <c r="L182" s="954" t="s">
        <v>500</v>
      </c>
      <c r="M182" s="955"/>
      <c r="N182" s="503">
        <f>SUMIF(M171:M180,"&lt;=31/12/2025",N171:N180)</f>
        <v>0</v>
      </c>
      <c r="O182" s="504">
        <f>SUMIF(M171:M180,"&lt;=31/12/2025",O171:O180)</f>
        <v>0</v>
      </c>
      <c r="P182" s="89"/>
      <c r="R182" s="85"/>
      <c r="S182" s="89"/>
      <c r="T182" s="505"/>
      <c r="U182" s="506"/>
      <c r="V182" s="507"/>
    </row>
    <row r="183" spans="1:22" ht="32.25" customHeight="1" thickBot="1" x14ac:dyDescent="0.3">
      <c r="A183" s="101"/>
      <c r="L183" s="956" t="s">
        <v>501</v>
      </c>
      <c r="M183" s="957"/>
      <c r="N183" s="508">
        <f>SUMIF(M171:M180,"&gt;31/12/2025",N171:N180)</f>
        <v>0</v>
      </c>
      <c r="O183" s="509">
        <f>SUMIF(M171:M180,"&gt;31/12/2025",O171:O180)</f>
        <v>0</v>
      </c>
      <c r="S183" s="510"/>
      <c r="T183" s="511"/>
      <c r="U183" s="428"/>
    </row>
    <row r="184" spans="1:22" ht="15.75" thickBot="1" x14ac:dyDescent="0.3">
      <c r="A184" s="579"/>
      <c r="B184" s="478"/>
      <c r="C184" s="480"/>
      <c r="D184" s="480"/>
      <c r="E184" s="480"/>
      <c r="F184" s="478"/>
      <c r="G184" s="480"/>
      <c r="H184" s="480"/>
      <c r="I184" s="478"/>
      <c r="J184" s="478"/>
      <c r="K184" s="480"/>
      <c r="L184" s="480"/>
      <c r="M184" s="480"/>
      <c r="N184" s="480"/>
      <c r="O184" s="480"/>
      <c r="P184" s="676"/>
      <c r="Q184" s="676"/>
      <c r="R184" s="480"/>
      <c r="S184" s="580"/>
      <c r="T184" s="480"/>
      <c r="U184" s="482"/>
    </row>
    <row r="185" spans="1:22" ht="15.75" thickBot="1" x14ac:dyDescent="0.3">
      <c r="A185" s="563"/>
      <c r="B185" s="422"/>
      <c r="C185" s="289"/>
      <c r="D185" s="289"/>
      <c r="E185" s="289"/>
      <c r="F185" s="422"/>
      <c r="G185" s="289"/>
      <c r="H185" s="289"/>
      <c r="I185" s="422"/>
      <c r="J185" s="422"/>
      <c r="K185" s="289"/>
      <c r="L185" s="289"/>
      <c r="M185" s="289"/>
      <c r="N185" s="289"/>
      <c r="O185" s="289"/>
      <c r="P185" s="669"/>
      <c r="Q185" s="669"/>
      <c r="R185" s="289"/>
      <c r="S185" s="289"/>
      <c r="T185" s="289"/>
      <c r="U185" s="425"/>
    </row>
    <row r="186" spans="1:22" ht="28.5" thickBot="1" x14ac:dyDescent="0.3">
      <c r="A186" s="115" t="s">
        <v>8</v>
      </c>
      <c r="B186" s="961" t="s">
        <v>66</v>
      </c>
      <c r="C186" s="962"/>
      <c r="E186" s="1024" t="s">
        <v>213</v>
      </c>
      <c r="F186" s="1025"/>
      <c r="G186" s="935">
        <f>VLOOKUP(B186,'1.Piano inv. forn'!$D$71:$H$100,3,FALSE)</f>
        <v>0</v>
      </c>
      <c r="H186" s="936"/>
      <c r="I186" s="69"/>
      <c r="J186" s="1024" t="s">
        <v>214</v>
      </c>
      <c r="K186" s="1025"/>
      <c r="L186" s="935">
        <f>VLOOKUP(B186,'1.Piano inv. forn'!$D$71:$H$100,4,FALSE)</f>
        <v>0</v>
      </c>
      <c r="M186" s="936"/>
      <c r="O186" s="121" t="s">
        <v>215</v>
      </c>
      <c r="P186" s="670"/>
      <c r="R186" s="122" t="s">
        <v>216</v>
      </c>
      <c r="S186" s="941"/>
      <c r="T186" s="942"/>
      <c r="U186" s="428"/>
    </row>
    <row r="187" spans="1:22" ht="15.75" thickBot="1" x14ac:dyDescent="0.3">
      <c r="A187" s="101"/>
      <c r="B187" s="86"/>
      <c r="C187" s="86"/>
      <c r="E187" s="87"/>
      <c r="F187" s="87"/>
      <c r="G187" s="88"/>
      <c r="H187" s="88"/>
      <c r="I187" s="69"/>
      <c r="J187" s="87"/>
      <c r="K187" s="87"/>
      <c r="L187" s="88"/>
      <c r="M187" s="88"/>
      <c r="O187" s="89"/>
      <c r="R187" s="85"/>
      <c r="S187" s="490"/>
      <c r="U187" s="102"/>
    </row>
    <row r="188" spans="1:22" ht="29.25" customHeight="1" thickBot="1" x14ac:dyDescent="0.3">
      <c r="A188" s="1038" t="s">
        <v>13</v>
      </c>
      <c r="B188" s="1039"/>
      <c r="C188" s="1039"/>
      <c r="D188" s="1040"/>
      <c r="E188" s="943">
        <f>VLOOKUP(B186,'1.Piano inv. forn'!$D$71:$V$100,17,FALSE)</f>
        <v>0</v>
      </c>
      <c r="F188" s="944"/>
      <c r="G188" s="944"/>
      <c r="H188" s="945"/>
      <c r="I188" s="69"/>
      <c r="J188" s="1041" t="s">
        <v>59</v>
      </c>
      <c r="K188" s="1042"/>
      <c r="L188" s="943">
        <f>VLOOKUP(B186,'1.Piano inv. forn'!$D$71:$V$100,19,FALSE)</f>
        <v>0</v>
      </c>
      <c r="M188" s="945"/>
      <c r="N188" s="98"/>
      <c r="O188" s="122" t="s">
        <v>15</v>
      </c>
      <c r="P188" s="671">
        <f>L188+E188</f>
        <v>0</v>
      </c>
      <c r="R188" s="122" t="s">
        <v>217</v>
      </c>
      <c r="S188" s="941"/>
      <c r="T188" s="942"/>
      <c r="U188" s="102"/>
    </row>
    <row r="189" spans="1:22" ht="15.75" thickBot="1" x14ac:dyDescent="0.3">
      <c r="A189" s="104"/>
      <c r="B189" s="105"/>
      <c r="C189" s="105"/>
      <c r="D189" s="105"/>
      <c r="E189" s="106"/>
      <c r="F189" s="106"/>
      <c r="G189" s="106"/>
      <c r="H189" s="106"/>
      <c r="I189" s="69"/>
      <c r="J189" s="87"/>
      <c r="K189" s="87"/>
      <c r="L189" s="106"/>
      <c r="M189" s="106"/>
      <c r="N189" s="98"/>
      <c r="O189" s="85"/>
      <c r="P189" s="672"/>
      <c r="R189" s="85"/>
      <c r="S189" s="86"/>
      <c r="T189" s="86"/>
      <c r="U189" s="428"/>
    </row>
    <row r="190" spans="1:22" ht="75" x14ac:dyDescent="0.25">
      <c r="A190" s="1043" t="s">
        <v>218</v>
      </c>
      <c r="B190" s="1045" t="s">
        <v>219</v>
      </c>
      <c r="C190" s="1045" t="s">
        <v>220</v>
      </c>
      <c r="D190" s="117" t="s">
        <v>221</v>
      </c>
      <c r="E190" s="118" t="s">
        <v>222</v>
      </c>
      <c r="F190" s="117" t="s">
        <v>223</v>
      </c>
      <c r="G190" s="117" t="s">
        <v>224</v>
      </c>
      <c r="H190" s="119" t="s">
        <v>188</v>
      </c>
      <c r="I190" s="119" t="s">
        <v>225</v>
      </c>
      <c r="J190" s="119" t="s">
        <v>226</v>
      </c>
      <c r="K190" s="119" t="s">
        <v>227</v>
      </c>
      <c r="L190" s="119" t="s">
        <v>228</v>
      </c>
      <c r="M190" s="119" t="s">
        <v>229</v>
      </c>
      <c r="N190" s="119" t="s">
        <v>230</v>
      </c>
      <c r="O190" s="119" t="s">
        <v>231</v>
      </c>
      <c r="P190" s="119" t="s">
        <v>232</v>
      </c>
      <c r="Q190" s="119" t="s">
        <v>233</v>
      </c>
      <c r="R190" s="119" t="s">
        <v>234</v>
      </c>
      <c r="S190" s="119" t="s">
        <v>235</v>
      </c>
      <c r="T190" s="1047" t="s">
        <v>236</v>
      </c>
      <c r="U190" s="564"/>
    </row>
    <row r="191" spans="1:22" ht="24.75" thickBot="1" x14ac:dyDescent="0.3">
      <c r="A191" s="1044"/>
      <c r="B191" s="1046"/>
      <c r="C191" s="1046"/>
      <c r="D191" s="120" t="s">
        <v>237</v>
      </c>
      <c r="E191" s="120" t="s">
        <v>238</v>
      </c>
      <c r="F191" s="120" t="s">
        <v>239</v>
      </c>
      <c r="G191" s="120" t="s">
        <v>239</v>
      </c>
      <c r="H191" s="120" t="s">
        <v>252</v>
      </c>
      <c r="I191" s="120" t="s">
        <v>32</v>
      </c>
      <c r="J191" s="120" t="s">
        <v>241</v>
      </c>
      <c r="K191" s="120" t="s">
        <v>242</v>
      </c>
      <c r="L191" s="120" t="s">
        <v>243</v>
      </c>
      <c r="M191" s="120" t="s">
        <v>242</v>
      </c>
      <c r="N191" s="120" t="s">
        <v>244</v>
      </c>
      <c r="O191" s="120" t="s">
        <v>212</v>
      </c>
      <c r="P191" s="120" t="s">
        <v>245</v>
      </c>
      <c r="Q191" s="120" t="s">
        <v>246</v>
      </c>
      <c r="R191" s="120" t="s">
        <v>247</v>
      </c>
      <c r="S191" s="120" t="s">
        <v>247</v>
      </c>
      <c r="T191" s="1048"/>
      <c r="U191" s="564"/>
    </row>
    <row r="192" spans="1:22" x14ac:dyDescent="0.25">
      <c r="A192" s="1049" t="str">
        <f>B186</f>
        <v>e.1</v>
      </c>
      <c r="B192" s="109">
        <v>1</v>
      </c>
      <c r="C192" s="164"/>
      <c r="D192" s="91"/>
      <c r="E192" s="91"/>
      <c r="F192" s="164"/>
      <c r="G192" s="566"/>
      <c r="H192" s="92"/>
      <c r="I192" s="340"/>
      <c r="J192" s="567"/>
      <c r="K192" s="568"/>
      <c r="L192" s="340"/>
      <c r="M192" s="568"/>
      <c r="N192" s="116"/>
      <c r="O192" s="116"/>
      <c r="P192" s="673"/>
      <c r="Q192" s="673"/>
      <c r="R192" s="340"/>
      <c r="S192" s="340"/>
      <c r="T192" s="569"/>
      <c r="U192" s="428"/>
    </row>
    <row r="193" spans="1:22" x14ac:dyDescent="0.25">
      <c r="A193" s="1049"/>
      <c r="B193" s="110">
        <v>2</v>
      </c>
      <c r="C193" s="90"/>
      <c r="D193" s="84"/>
      <c r="E193" s="84"/>
      <c r="F193" s="90"/>
      <c r="G193" s="570"/>
      <c r="H193" s="90"/>
      <c r="I193" s="557"/>
      <c r="J193" s="571"/>
      <c r="K193" s="572"/>
      <c r="L193" s="557"/>
      <c r="M193" s="572"/>
      <c r="N193" s="107"/>
      <c r="O193" s="107"/>
      <c r="P193" s="674"/>
      <c r="Q193" s="674" t="s">
        <v>249</v>
      </c>
      <c r="R193" s="557"/>
      <c r="S193" s="557"/>
      <c r="T193" s="573"/>
      <c r="U193" s="428"/>
    </row>
    <row r="194" spans="1:22" x14ac:dyDescent="0.25">
      <c r="A194" s="1049"/>
      <c r="B194" s="110">
        <v>3</v>
      </c>
      <c r="C194" s="90"/>
      <c r="D194" s="84"/>
      <c r="E194" s="84"/>
      <c r="F194" s="90"/>
      <c r="G194" s="570"/>
      <c r="H194" s="90"/>
      <c r="I194" s="557"/>
      <c r="J194" s="571"/>
      <c r="K194" s="572"/>
      <c r="L194" s="557"/>
      <c r="M194" s="572"/>
      <c r="N194" s="107"/>
      <c r="O194" s="107"/>
      <c r="P194" s="674"/>
      <c r="Q194" s="674"/>
      <c r="R194" s="557"/>
      <c r="S194" s="557"/>
      <c r="T194" s="573"/>
      <c r="U194" s="428"/>
    </row>
    <row r="195" spans="1:22" x14ac:dyDescent="0.25">
      <c r="A195" s="1049"/>
      <c r="B195" s="110">
        <v>4</v>
      </c>
      <c r="C195" s="90"/>
      <c r="D195" s="84"/>
      <c r="E195" s="84"/>
      <c r="F195" s="90"/>
      <c r="G195" s="570"/>
      <c r="H195" s="90"/>
      <c r="I195" s="557"/>
      <c r="J195" s="571"/>
      <c r="K195" s="572"/>
      <c r="L195" s="557"/>
      <c r="M195" s="572"/>
      <c r="N195" s="107"/>
      <c r="O195" s="107"/>
      <c r="P195" s="674"/>
      <c r="Q195" s="674"/>
      <c r="R195" s="557"/>
      <c r="S195" s="557"/>
      <c r="T195" s="573"/>
      <c r="U195" s="428"/>
    </row>
    <row r="196" spans="1:22" x14ac:dyDescent="0.25">
      <c r="A196" s="1049"/>
      <c r="B196" s="110">
        <v>5</v>
      </c>
      <c r="C196" s="90"/>
      <c r="D196" s="84"/>
      <c r="E196" s="84"/>
      <c r="F196" s="90"/>
      <c r="G196" s="570"/>
      <c r="H196" s="90"/>
      <c r="I196" s="557"/>
      <c r="J196" s="571"/>
      <c r="K196" s="572"/>
      <c r="L196" s="557"/>
      <c r="M196" s="572"/>
      <c r="N196" s="107"/>
      <c r="O196" s="107"/>
      <c r="P196" s="674"/>
      <c r="Q196" s="674"/>
      <c r="R196" s="557"/>
      <c r="S196" s="557"/>
      <c r="T196" s="573"/>
      <c r="U196" s="428"/>
    </row>
    <row r="197" spans="1:22" x14ac:dyDescent="0.25">
      <c r="A197" s="1049"/>
      <c r="B197" s="110">
        <v>6</v>
      </c>
      <c r="C197" s="90"/>
      <c r="D197" s="84"/>
      <c r="E197" s="84"/>
      <c r="F197" s="90"/>
      <c r="G197" s="570"/>
      <c r="H197" s="90"/>
      <c r="I197" s="557"/>
      <c r="J197" s="571"/>
      <c r="K197" s="572"/>
      <c r="L197" s="557"/>
      <c r="M197" s="572"/>
      <c r="N197" s="107"/>
      <c r="O197" s="107"/>
      <c r="P197" s="674"/>
      <c r="Q197" s="674"/>
      <c r="R197" s="557"/>
      <c r="S197" s="557"/>
      <c r="T197" s="573"/>
      <c r="U197" s="428"/>
    </row>
    <row r="198" spans="1:22" x14ac:dyDescent="0.25">
      <c r="A198" s="1049"/>
      <c r="B198" s="110">
        <v>7</v>
      </c>
      <c r="C198" s="90"/>
      <c r="D198" s="84"/>
      <c r="E198" s="84"/>
      <c r="F198" s="90"/>
      <c r="G198" s="570"/>
      <c r="H198" s="90"/>
      <c r="I198" s="557"/>
      <c r="J198" s="571"/>
      <c r="K198" s="572"/>
      <c r="L198" s="557"/>
      <c r="M198" s="572"/>
      <c r="N198" s="107"/>
      <c r="O198" s="107"/>
      <c r="P198" s="674"/>
      <c r="Q198" s="674"/>
      <c r="R198" s="557"/>
      <c r="S198" s="557"/>
      <c r="T198" s="573"/>
      <c r="U198" s="428"/>
    </row>
    <row r="199" spans="1:22" x14ac:dyDescent="0.25">
      <c r="A199" s="1049"/>
      <c r="B199" s="110">
        <v>8</v>
      </c>
      <c r="C199" s="90"/>
      <c r="D199" s="84"/>
      <c r="E199" s="84"/>
      <c r="F199" s="90"/>
      <c r="G199" s="570"/>
      <c r="H199" s="90"/>
      <c r="I199" s="557"/>
      <c r="J199" s="571"/>
      <c r="K199" s="572"/>
      <c r="L199" s="557"/>
      <c r="M199" s="572"/>
      <c r="N199" s="107"/>
      <c r="O199" s="107"/>
      <c r="P199" s="674"/>
      <c r="Q199" s="674"/>
      <c r="R199" s="557"/>
      <c r="S199" s="557"/>
      <c r="T199" s="573"/>
      <c r="U199" s="428"/>
    </row>
    <row r="200" spans="1:22" x14ac:dyDescent="0.25">
      <c r="A200" s="1049"/>
      <c r="B200" s="110">
        <v>9</v>
      </c>
      <c r="C200" s="90"/>
      <c r="D200" s="84"/>
      <c r="E200" s="84"/>
      <c r="F200" s="90"/>
      <c r="G200" s="570"/>
      <c r="H200" s="90"/>
      <c r="I200" s="557"/>
      <c r="J200" s="571"/>
      <c r="K200" s="572"/>
      <c r="L200" s="557"/>
      <c r="M200" s="572"/>
      <c r="N200" s="107"/>
      <c r="O200" s="107"/>
      <c r="P200" s="674"/>
      <c r="Q200" s="674"/>
      <c r="R200" s="557"/>
      <c r="S200" s="557"/>
      <c r="T200" s="573"/>
      <c r="U200" s="428"/>
    </row>
    <row r="201" spans="1:22" ht="15.75" thickBot="1" x14ac:dyDescent="0.3">
      <c r="A201" s="1050"/>
      <c r="B201" s="111">
        <v>10</v>
      </c>
      <c r="C201" s="100"/>
      <c r="D201" s="99"/>
      <c r="E201" s="99"/>
      <c r="F201" s="100"/>
      <c r="G201" s="574"/>
      <c r="H201" s="100"/>
      <c r="I201" s="575"/>
      <c r="J201" s="576"/>
      <c r="K201" s="577"/>
      <c r="L201" s="575"/>
      <c r="M201" s="577"/>
      <c r="N201" s="108"/>
      <c r="O201" s="108"/>
      <c r="P201" s="675"/>
      <c r="Q201" s="675"/>
      <c r="R201" s="575"/>
      <c r="S201" s="575"/>
      <c r="T201" s="578"/>
      <c r="U201" s="428"/>
    </row>
    <row r="202" spans="1:22" ht="25.5" thickBot="1" x14ac:dyDescent="0.3">
      <c r="A202" s="493"/>
      <c r="C202" s="494"/>
      <c r="D202" s="495"/>
      <c r="E202" s="368" t="s">
        <v>248</v>
      </c>
      <c r="F202" s="369">
        <f>COUNTA(F192:F201)</f>
        <v>0</v>
      </c>
      <c r="G202" s="370">
        <f>COUNTA(G192:G201)</f>
        <v>0</v>
      </c>
      <c r="H202" s="494"/>
      <c r="I202" s="490"/>
      <c r="J202" s="496"/>
      <c r="K202" s="497"/>
      <c r="L202" s="952" t="s">
        <v>499</v>
      </c>
      <c r="M202" s="953"/>
      <c r="N202" s="498">
        <f>SUM(N192:N201)</f>
        <v>0</v>
      </c>
      <c r="O202" s="499">
        <f>SUM(O192:O201)</f>
        <v>0</v>
      </c>
      <c r="P202" s="500"/>
      <c r="Q202" s="500"/>
      <c r="R202" s="490"/>
      <c r="S202" s="500"/>
      <c r="T202" s="500"/>
      <c r="U202" s="428"/>
    </row>
    <row r="203" spans="1:22" ht="21.75" customHeight="1" x14ac:dyDescent="0.25">
      <c r="A203" s="101"/>
      <c r="B203" s="85"/>
      <c r="C203" s="85"/>
      <c r="D203" s="85"/>
      <c r="H203" s="501"/>
      <c r="I203" s="501"/>
      <c r="J203" s="502"/>
      <c r="K203" s="501"/>
      <c r="L203" s="954" t="s">
        <v>500</v>
      </c>
      <c r="M203" s="955"/>
      <c r="N203" s="503">
        <f>SUMIF(M192:M201,"&lt;=31/12/2025",N192:N201)</f>
        <v>0</v>
      </c>
      <c r="O203" s="504">
        <f>SUMIF(M192:M201,"&lt;=31/12/2025",O192:O201)</f>
        <v>0</v>
      </c>
      <c r="P203" s="89"/>
      <c r="R203" s="85"/>
      <c r="S203" s="89"/>
      <c r="T203" s="505"/>
      <c r="U203" s="506"/>
      <c r="V203" s="507"/>
    </row>
    <row r="204" spans="1:22" ht="32.25" customHeight="1" thickBot="1" x14ac:dyDescent="0.3">
      <c r="A204" s="101"/>
      <c r="L204" s="956" t="s">
        <v>501</v>
      </c>
      <c r="M204" s="957"/>
      <c r="N204" s="508">
        <f>SUMIF(M192:M201,"&gt;31/12/2025",N192:N201)</f>
        <v>0</v>
      </c>
      <c r="O204" s="509">
        <f>SUMIF(M192:M201,"&gt;31/12/2025",O192:O201)</f>
        <v>0</v>
      </c>
      <c r="S204" s="510"/>
      <c r="T204" s="511"/>
      <c r="U204" s="428"/>
    </row>
    <row r="205" spans="1:22" ht="15.75" thickBot="1" x14ac:dyDescent="0.3">
      <c r="A205" s="579"/>
      <c r="B205" s="478"/>
      <c r="C205" s="480"/>
      <c r="D205" s="480"/>
      <c r="E205" s="480"/>
      <c r="F205" s="478"/>
      <c r="G205" s="480"/>
      <c r="H205" s="480"/>
      <c r="I205" s="478"/>
      <c r="J205" s="478"/>
      <c r="K205" s="480"/>
      <c r="L205" s="480"/>
      <c r="M205" s="480"/>
      <c r="N205" s="480"/>
      <c r="O205" s="480"/>
      <c r="P205" s="676"/>
      <c r="Q205" s="676"/>
      <c r="R205" s="480"/>
      <c r="S205" s="580"/>
      <c r="T205" s="480"/>
      <c r="U205" s="482"/>
    </row>
    <row r="206" spans="1:22" ht="15.75" thickBot="1" x14ac:dyDescent="0.3">
      <c r="A206" s="563"/>
      <c r="B206" s="422"/>
      <c r="C206" s="289"/>
      <c r="D206" s="289"/>
      <c r="E206" s="289"/>
      <c r="F206" s="422"/>
      <c r="G206" s="289"/>
      <c r="H206" s="289"/>
      <c r="I206" s="422"/>
      <c r="J206" s="422"/>
      <c r="K206" s="289"/>
      <c r="L206" s="289"/>
      <c r="M206" s="289"/>
      <c r="N206" s="289"/>
      <c r="O206" s="289"/>
      <c r="P206" s="669"/>
      <c r="Q206" s="669"/>
      <c r="R206" s="289"/>
      <c r="S206" s="289"/>
      <c r="T206" s="289"/>
      <c r="U206" s="425"/>
    </row>
    <row r="207" spans="1:22" ht="28.5" thickBot="1" x14ac:dyDescent="0.3">
      <c r="A207" s="115" t="s">
        <v>8</v>
      </c>
      <c r="B207" s="961" t="s">
        <v>66</v>
      </c>
      <c r="C207" s="962"/>
      <c r="E207" s="1024" t="s">
        <v>213</v>
      </c>
      <c r="F207" s="1025"/>
      <c r="G207" s="935">
        <f>VLOOKUP(B207,'1.Piano inv. forn'!$D$71:$H$100,3,FALSE)</f>
        <v>0</v>
      </c>
      <c r="H207" s="936"/>
      <c r="I207" s="69"/>
      <c r="J207" s="1024" t="s">
        <v>214</v>
      </c>
      <c r="K207" s="1025"/>
      <c r="L207" s="935">
        <f>VLOOKUP(B207,'1.Piano inv. forn'!$D$71:$H$100,4,FALSE)</f>
        <v>0</v>
      </c>
      <c r="M207" s="936"/>
      <c r="O207" s="121" t="s">
        <v>215</v>
      </c>
      <c r="P207" s="670"/>
      <c r="R207" s="122" t="s">
        <v>216</v>
      </c>
      <c r="S207" s="941"/>
      <c r="T207" s="942"/>
      <c r="U207" s="428"/>
    </row>
    <row r="208" spans="1:22" ht="15.75" thickBot="1" x14ac:dyDescent="0.3">
      <c r="A208" s="101"/>
      <c r="B208" s="86"/>
      <c r="C208" s="86"/>
      <c r="E208" s="87"/>
      <c r="F208" s="87"/>
      <c r="G208" s="88"/>
      <c r="H208" s="88"/>
      <c r="I208" s="69"/>
      <c r="J208" s="87"/>
      <c r="K208" s="87"/>
      <c r="L208" s="88"/>
      <c r="M208" s="88"/>
      <c r="O208" s="89"/>
      <c r="R208" s="85"/>
      <c r="S208" s="490"/>
      <c r="U208" s="102"/>
    </row>
    <row r="209" spans="1:22" ht="27" customHeight="1" thickBot="1" x14ac:dyDescent="0.3">
      <c r="A209" s="1038" t="s">
        <v>13</v>
      </c>
      <c r="B209" s="1039"/>
      <c r="C209" s="1039"/>
      <c r="D209" s="1040"/>
      <c r="E209" s="943">
        <f>VLOOKUP(B207,'1.Piano inv. forn'!$D$71:$V$100,17,FALSE)</f>
        <v>0</v>
      </c>
      <c r="F209" s="944"/>
      <c r="G209" s="944"/>
      <c r="H209" s="945"/>
      <c r="I209" s="69"/>
      <c r="J209" s="1041" t="s">
        <v>59</v>
      </c>
      <c r="K209" s="1042"/>
      <c r="L209" s="943">
        <f>VLOOKUP(B207,'1.Piano inv. forn'!$D$71:$V$100,19,FALSE)</f>
        <v>0</v>
      </c>
      <c r="M209" s="945"/>
      <c r="N209" s="98"/>
      <c r="O209" s="122" t="s">
        <v>15</v>
      </c>
      <c r="P209" s="671">
        <f>L209+E209</f>
        <v>0</v>
      </c>
      <c r="R209" s="122" t="s">
        <v>217</v>
      </c>
      <c r="S209" s="941"/>
      <c r="T209" s="942"/>
      <c r="U209" s="102"/>
    </row>
    <row r="210" spans="1:22" ht="15.75" thickBot="1" x14ac:dyDescent="0.3">
      <c r="A210" s="104"/>
      <c r="B210" s="105"/>
      <c r="C210" s="105"/>
      <c r="D210" s="105"/>
      <c r="E210" s="106"/>
      <c r="F210" s="106"/>
      <c r="G210" s="106"/>
      <c r="H210" s="106"/>
      <c r="I210" s="69"/>
      <c r="J210" s="87"/>
      <c r="K210" s="87"/>
      <c r="L210" s="106"/>
      <c r="M210" s="106"/>
      <c r="N210" s="98"/>
      <c r="O210" s="85"/>
      <c r="P210" s="672"/>
      <c r="R210" s="85"/>
      <c r="S210" s="86"/>
      <c r="T210" s="86"/>
      <c r="U210" s="428"/>
    </row>
    <row r="211" spans="1:22" ht="75" x14ac:dyDescent="0.25">
      <c r="A211" s="1043" t="s">
        <v>218</v>
      </c>
      <c r="B211" s="1045" t="s">
        <v>219</v>
      </c>
      <c r="C211" s="1045" t="s">
        <v>220</v>
      </c>
      <c r="D211" s="117" t="s">
        <v>221</v>
      </c>
      <c r="E211" s="118" t="s">
        <v>222</v>
      </c>
      <c r="F211" s="117" t="s">
        <v>223</v>
      </c>
      <c r="G211" s="117" t="s">
        <v>224</v>
      </c>
      <c r="H211" s="119" t="s">
        <v>188</v>
      </c>
      <c r="I211" s="119" t="s">
        <v>225</v>
      </c>
      <c r="J211" s="119" t="s">
        <v>226</v>
      </c>
      <c r="K211" s="119" t="s">
        <v>227</v>
      </c>
      <c r="L211" s="119" t="s">
        <v>228</v>
      </c>
      <c r="M211" s="119" t="s">
        <v>229</v>
      </c>
      <c r="N211" s="119" t="s">
        <v>230</v>
      </c>
      <c r="O211" s="119" t="s">
        <v>231</v>
      </c>
      <c r="P211" s="119" t="s">
        <v>232</v>
      </c>
      <c r="Q211" s="119" t="s">
        <v>233</v>
      </c>
      <c r="R211" s="119" t="s">
        <v>234</v>
      </c>
      <c r="S211" s="119" t="s">
        <v>235</v>
      </c>
      <c r="T211" s="1047" t="s">
        <v>236</v>
      </c>
      <c r="U211" s="564"/>
    </row>
    <row r="212" spans="1:22" ht="24.75" thickBot="1" x14ac:dyDescent="0.3">
      <c r="A212" s="1044"/>
      <c r="B212" s="1046"/>
      <c r="C212" s="1046"/>
      <c r="D212" s="120" t="s">
        <v>237</v>
      </c>
      <c r="E212" s="120" t="s">
        <v>238</v>
      </c>
      <c r="F212" s="120" t="s">
        <v>239</v>
      </c>
      <c r="G212" s="120" t="s">
        <v>239</v>
      </c>
      <c r="H212" s="120" t="s">
        <v>252</v>
      </c>
      <c r="I212" s="120" t="s">
        <v>32</v>
      </c>
      <c r="J212" s="120" t="s">
        <v>241</v>
      </c>
      <c r="K212" s="120" t="s">
        <v>242</v>
      </c>
      <c r="L212" s="120" t="s">
        <v>243</v>
      </c>
      <c r="M212" s="120" t="s">
        <v>242</v>
      </c>
      <c r="N212" s="120" t="s">
        <v>244</v>
      </c>
      <c r="O212" s="120" t="s">
        <v>212</v>
      </c>
      <c r="P212" s="120" t="s">
        <v>245</v>
      </c>
      <c r="Q212" s="120" t="s">
        <v>246</v>
      </c>
      <c r="R212" s="120" t="s">
        <v>247</v>
      </c>
      <c r="S212" s="120" t="s">
        <v>247</v>
      </c>
      <c r="T212" s="1048"/>
      <c r="U212" s="564"/>
    </row>
    <row r="213" spans="1:22" x14ac:dyDescent="0.25">
      <c r="A213" s="1049" t="str">
        <f>B207</f>
        <v>e.1</v>
      </c>
      <c r="B213" s="109">
        <v>1</v>
      </c>
      <c r="C213" s="164"/>
      <c r="D213" s="91"/>
      <c r="E213" s="91"/>
      <c r="F213" s="164"/>
      <c r="G213" s="566"/>
      <c r="H213" s="92"/>
      <c r="I213" s="340"/>
      <c r="J213" s="567"/>
      <c r="K213" s="568"/>
      <c r="L213" s="340"/>
      <c r="M213" s="568"/>
      <c r="N213" s="116"/>
      <c r="O213" s="116"/>
      <c r="P213" s="673"/>
      <c r="Q213" s="673"/>
      <c r="R213" s="340"/>
      <c r="S213" s="340"/>
      <c r="T213" s="569"/>
      <c r="U213" s="428"/>
    </row>
    <row r="214" spans="1:22" x14ac:dyDescent="0.25">
      <c r="A214" s="1049"/>
      <c r="B214" s="110">
        <v>2</v>
      </c>
      <c r="C214" s="90"/>
      <c r="D214" s="84"/>
      <c r="E214" s="84"/>
      <c r="F214" s="90"/>
      <c r="G214" s="570"/>
      <c r="H214" s="90"/>
      <c r="I214" s="557"/>
      <c r="J214" s="571"/>
      <c r="K214" s="572"/>
      <c r="L214" s="557"/>
      <c r="M214" s="572"/>
      <c r="N214" s="107"/>
      <c r="O214" s="107"/>
      <c r="P214" s="674"/>
      <c r="Q214" s="674" t="s">
        <v>249</v>
      </c>
      <c r="R214" s="557"/>
      <c r="S214" s="557"/>
      <c r="T214" s="573"/>
      <c r="U214" s="428"/>
    </row>
    <row r="215" spans="1:22" x14ac:dyDescent="0.25">
      <c r="A215" s="1049"/>
      <c r="B215" s="110">
        <v>3</v>
      </c>
      <c r="C215" s="90"/>
      <c r="D215" s="84"/>
      <c r="E215" s="84"/>
      <c r="F215" s="90"/>
      <c r="G215" s="570"/>
      <c r="H215" s="90"/>
      <c r="I215" s="557"/>
      <c r="J215" s="571"/>
      <c r="K215" s="572"/>
      <c r="L215" s="557"/>
      <c r="M215" s="572"/>
      <c r="N215" s="107"/>
      <c r="O215" s="107"/>
      <c r="P215" s="674"/>
      <c r="Q215" s="674"/>
      <c r="R215" s="557"/>
      <c r="S215" s="557"/>
      <c r="T215" s="573"/>
      <c r="U215" s="428"/>
    </row>
    <row r="216" spans="1:22" x14ac:dyDescent="0.25">
      <c r="A216" s="1049"/>
      <c r="B216" s="110">
        <v>4</v>
      </c>
      <c r="C216" s="90"/>
      <c r="D216" s="84"/>
      <c r="E216" s="84"/>
      <c r="F216" s="90"/>
      <c r="G216" s="570"/>
      <c r="H216" s="90"/>
      <c r="I216" s="557"/>
      <c r="J216" s="571"/>
      <c r="K216" s="572"/>
      <c r="L216" s="557"/>
      <c r="M216" s="572"/>
      <c r="N216" s="107"/>
      <c r="O216" s="107"/>
      <c r="P216" s="674"/>
      <c r="Q216" s="674"/>
      <c r="R216" s="557"/>
      <c r="S216" s="557"/>
      <c r="T216" s="573"/>
      <c r="U216" s="428"/>
    </row>
    <row r="217" spans="1:22" x14ac:dyDescent="0.25">
      <c r="A217" s="1049"/>
      <c r="B217" s="110">
        <v>5</v>
      </c>
      <c r="C217" s="90"/>
      <c r="D217" s="84"/>
      <c r="E217" s="84"/>
      <c r="F217" s="90"/>
      <c r="G217" s="570"/>
      <c r="H217" s="90"/>
      <c r="I217" s="557"/>
      <c r="J217" s="571"/>
      <c r="K217" s="572"/>
      <c r="L217" s="557"/>
      <c r="M217" s="572"/>
      <c r="N217" s="107"/>
      <c r="O217" s="107"/>
      <c r="P217" s="674"/>
      <c r="Q217" s="674"/>
      <c r="R217" s="557"/>
      <c r="S217" s="557"/>
      <c r="T217" s="573"/>
      <c r="U217" s="428"/>
    </row>
    <row r="218" spans="1:22" x14ac:dyDescent="0.25">
      <c r="A218" s="1049"/>
      <c r="B218" s="110">
        <v>6</v>
      </c>
      <c r="C218" s="90"/>
      <c r="D218" s="84"/>
      <c r="E218" s="84"/>
      <c r="F218" s="90"/>
      <c r="G218" s="570"/>
      <c r="H218" s="90"/>
      <c r="I218" s="557"/>
      <c r="J218" s="571"/>
      <c r="K218" s="572"/>
      <c r="L218" s="557"/>
      <c r="M218" s="572"/>
      <c r="N218" s="107"/>
      <c r="O218" s="107"/>
      <c r="P218" s="674"/>
      <c r="Q218" s="674"/>
      <c r="R218" s="557"/>
      <c r="S218" s="557"/>
      <c r="T218" s="573"/>
      <c r="U218" s="428"/>
    </row>
    <row r="219" spans="1:22" x14ac:dyDescent="0.25">
      <c r="A219" s="1049"/>
      <c r="B219" s="110">
        <v>7</v>
      </c>
      <c r="C219" s="90"/>
      <c r="D219" s="84"/>
      <c r="E219" s="84"/>
      <c r="F219" s="90"/>
      <c r="G219" s="570"/>
      <c r="H219" s="90"/>
      <c r="I219" s="557"/>
      <c r="J219" s="571"/>
      <c r="K219" s="572"/>
      <c r="L219" s="557"/>
      <c r="M219" s="572"/>
      <c r="N219" s="107"/>
      <c r="O219" s="107"/>
      <c r="P219" s="674"/>
      <c r="Q219" s="674"/>
      <c r="R219" s="557"/>
      <c r="S219" s="557"/>
      <c r="T219" s="573"/>
      <c r="U219" s="428"/>
    </row>
    <row r="220" spans="1:22" x14ac:dyDescent="0.25">
      <c r="A220" s="1049"/>
      <c r="B220" s="110">
        <v>8</v>
      </c>
      <c r="C220" s="90"/>
      <c r="D220" s="84"/>
      <c r="E220" s="84"/>
      <c r="F220" s="90"/>
      <c r="G220" s="570"/>
      <c r="H220" s="90"/>
      <c r="I220" s="557"/>
      <c r="J220" s="571"/>
      <c r="K220" s="572"/>
      <c r="L220" s="557"/>
      <c r="M220" s="572"/>
      <c r="N220" s="107"/>
      <c r="O220" s="107"/>
      <c r="P220" s="674"/>
      <c r="Q220" s="674"/>
      <c r="R220" s="557"/>
      <c r="S220" s="557"/>
      <c r="T220" s="573"/>
      <c r="U220" s="428"/>
    </row>
    <row r="221" spans="1:22" x14ac:dyDescent="0.25">
      <c r="A221" s="1049"/>
      <c r="B221" s="110">
        <v>9</v>
      </c>
      <c r="C221" s="90"/>
      <c r="D221" s="84"/>
      <c r="E221" s="84"/>
      <c r="F221" s="90"/>
      <c r="G221" s="570"/>
      <c r="H221" s="90"/>
      <c r="I221" s="557"/>
      <c r="J221" s="571"/>
      <c r="K221" s="572"/>
      <c r="L221" s="557"/>
      <c r="M221" s="572"/>
      <c r="N221" s="107"/>
      <c r="O221" s="107"/>
      <c r="P221" s="674"/>
      <c r="Q221" s="674"/>
      <c r="R221" s="557"/>
      <c r="S221" s="557"/>
      <c r="T221" s="573"/>
      <c r="U221" s="428"/>
    </row>
    <row r="222" spans="1:22" ht="15.75" thickBot="1" x14ac:dyDescent="0.3">
      <c r="A222" s="1050"/>
      <c r="B222" s="111">
        <v>10</v>
      </c>
      <c r="C222" s="100"/>
      <c r="D222" s="99"/>
      <c r="E222" s="99"/>
      <c r="F222" s="100"/>
      <c r="G222" s="574"/>
      <c r="H222" s="100"/>
      <c r="I222" s="575"/>
      <c r="J222" s="576"/>
      <c r="K222" s="577"/>
      <c r="L222" s="575"/>
      <c r="M222" s="577"/>
      <c r="N222" s="108"/>
      <c r="O222" s="108"/>
      <c r="P222" s="675"/>
      <c r="Q222" s="675"/>
      <c r="R222" s="575"/>
      <c r="S222" s="575"/>
      <c r="T222" s="578"/>
      <c r="U222" s="428"/>
    </row>
    <row r="223" spans="1:22" ht="25.5" thickBot="1" x14ac:dyDescent="0.3">
      <c r="A223" s="493"/>
      <c r="C223" s="494"/>
      <c r="D223" s="495"/>
      <c r="E223" s="368" t="s">
        <v>248</v>
      </c>
      <c r="F223" s="369">
        <f>COUNTA(F213:F222)</f>
        <v>0</v>
      </c>
      <c r="G223" s="370">
        <f>COUNTA(G213:G222)</f>
        <v>0</v>
      </c>
      <c r="H223" s="494"/>
      <c r="I223" s="490"/>
      <c r="J223" s="496"/>
      <c r="K223" s="497"/>
      <c r="L223" s="952" t="s">
        <v>499</v>
      </c>
      <c r="M223" s="953"/>
      <c r="N223" s="498">
        <f>SUM(N213:N222)</f>
        <v>0</v>
      </c>
      <c r="O223" s="499">
        <f>SUM(O213:O222)</f>
        <v>0</v>
      </c>
      <c r="P223" s="500"/>
      <c r="Q223" s="500"/>
      <c r="R223" s="490"/>
      <c r="S223" s="500"/>
      <c r="T223" s="500"/>
      <c r="U223" s="428"/>
    </row>
    <row r="224" spans="1:22" ht="21.75" customHeight="1" x14ac:dyDescent="0.25">
      <c r="A224" s="101"/>
      <c r="B224" s="85"/>
      <c r="C224" s="85"/>
      <c r="D224" s="85"/>
      <c r="H224" s="501"/>
      <c r="I224" s="501"/>
      <c r="J224" s="502"/>
      <c r="K224" s="501"/>
      <c r="L224" s="954" t="s">
        <v>500</v>
      </c>
      <c r="M224" s="955"/>
      <c r="N224" s="503">
        <f>SUMIF(M213:M222,"&lt;=31/12/2025",N213:N222)</f>
        <v>0</v>
      </c>
      <c r="O224" s="504">
        <f>SUMIF(M213:M222,"&lt;=31/12/2025",O213:O222)</f>
        <v>0</v>
      </c>
      <c r="P224" s="89"/>
      <c r="R224" s="85"/>
      <c r="S224" s="89"/>
      <c r="T224" s="505"/>
      <c r="U224" s="506"/>
      <c r="V224" s="507"/>
    </row>
    <row r="225" spans="1:21" ht="32.25" customHeight="1" thickBot="1" x14ac:dyDescent="0.3">
      <c r="A225" s="101"/>
      <c r="L225" s="956" t="s">
        <v>501</v>
      </c>
      <c r="M225" s="957"/>
      <c r="N225" s="508">
        <f>SUMIF(M213:M222,"&gt;31/12/2025",N213:N222)</f>
        <v>0</v>
      </c>
      <c r="O225" s="509">
        <f>SUMIF(M213:M222,"&gt;31/12/2025",O213:O222)</f>
        <v>0</v>
      </c>
      <c r="S225" s="510"/>
      <c r="T225" s="511"/>
      <c r="U225" s="428"/>
    </row>
    <row r="226" spans="1:21" ht="15.75" thickBot="1" x14ac:dyDescent="0.3">
      <c r="A226" s="579"/>
      <c r="B226" s="478"/>
      <c r="C226" s="480"/>
      <c r="D226" s="480"/>
      <c r="E226" s="480"/>
      <c r="F226" s="478"/>
      <c r="G226" s="480"/>
      <c r="H226" s="480"/>
      <c r="I226" s="478"/>
      <c r="J226" s="478"/>
      <c r="K226" s="480"/>
      <c r="L226" s="480"/>
      <c r="M226" s="480"/>
      <c r="N226" s="480"/>
      <c r="O226" s="480"/>
      <c r="P226" s="676"/>
      <c r="Q226" s="676"/>
      <c r="R226" s="480"/>
      <c r="S226" s="580"/>
      <c r="T226" s="480"/>
      <c r="U226" s="482"/>
    </row>
    <row r="227" spans="1:21" ht="15.75" thickBot="1" x14ac:dyDescent="0.3">
      <c r="A227" s="563"/>
      <c r="B227" s="422"/>
      <c r="C227" s="289"/>
      <c r="D227" s="289"/>
      <c r="E227" s="289"/>
      <c r="F227" s="422"/>
      <c r="G227" s="289"/>
      <c r="H227" s="289"/>
      <c r="I227" s="422"/>
      <c r="J227" s="422"/>
      <c r="K227" s="289"/>
      <c r="L227" s="289"/>
      <c r="M227" s="289"/>
      <c r="N227" s="289"/>
      <c r="O227" s="289"/>
      <c r="P227" s="669"/>
      <c r="Q227" s="669"/>
      <c r="R227" s="289"/>
      <c r="S227" s="289"/>
      <c r="T227" s="289"/>
      <c r="U227" s="425"/>
    </row>
    <row r="228" spans="1:21" ht="28.5" thickBot="1" x14ac:dyDescent="0.3">
      <c r="A228" s="115" t="s">
        <v>8</v>
      </c>
      <c r="B228" s="961" t="s">
        <v>66</v>
      </c>
      <c r="C228" s="962"/>
      <c r="E228" s="1024" t="s">
        <v>213</v>
      </c>
      <c r="F228" s="1025"/>
      <c r="G228" s="935">
        <f>VLOOKUP(B228,'1.Piano inv. forn'!$D$71:$H$100,3,FALSE)</f>
        <v>0</v>
      </c>
      <c r="H228" s="936"/>
      <c r="I228" s="69"/>
      <c r="J228" s="1024" t="s">
        <v>214</v>
      </c>
      <c r="K228" s="1025"/>
      <c r="L228" s="935">
        <f>VLOOKUP(B228,'1.Piano inv. forn'!$D$71:$H$100,4,FALSE)</f>
        <v>0</v>
      </c>
      <c r="M228" s="936"/>
      <c r="O228" s="121" t="s">
        <v>215</v>
      </c>
      <c r="P228" s="670"/>
      <c r="R228" s="122" t="s">
        <v>216</v>
      </c>
      <c r="S228" s="941"/>
      <c r="T228" s="942"/>
      <c r="U228" s="428"/>
    </row>
    <row r="229" spans="1:21" ht="15.75" thickBot="1" x14ac:dyDescent="0.3">
      <c r="A229" s="101"/>
      <c r="B229" s="86"/>
      <c r="C229" s="86"/>
      <c r="E229" s="87"/>
      <c r="F229" s="87"/>
      <c r="G229" s="88"/>
      <c r="H229" s="88"/>
      <c r="I229" s="69"/>
      <c r="J229" s="87"/>
      <c r="K229" s="87"/>
      <c r="L229" s="88"/>
      <c r="M229" s="88"/>
      <c r="O229" s="89"/>
      <c r="R229" s="85"/>
      <c r="S229" s="490"/>
      <c r="U229" s="102"/>
    </row>
    <row r="230" spans="1:21" ht="35.25" customHeight="1" thickBot="1" x14ac:dyDescent="0.3">
      <c r="A230" s="1038" t="s">
        <v>13</v>
      </c>
      <c r="B230" s="1039"/>
      <c r="C230" s="1039"/>
      <c r="D230" s="1040"/>
      <c r="E230" s="943">
        <f>VLOOKUP(B228,'1.Piano inv. forn'!$D$71:$V$100,17,FALSE)</f>
        <v>0</v>
      </c>
      <c r="F230" s="944"/>
      <c r="G230" s="944"/>
      <c r="H230" s="945"/>
      <c r="I230" s="69"/>
      <c r="J230" s="1041" t="s">
        <v>59</v>
      </c>
      <c r="K230" s="1042"/>
      <c r="L230" s="943">
        <f>VLOOKUP(B228,'1.Piano inv. forn'!$D$71:$V$100,19,FALSE)</f>
        <v>0</v>
      </c>
      <c r="M230" s="945"/>
      <c r="N230" s="98"/>
      <c r="O230" s="122" t="s">
        <v>15</v>
      </c>
      <c r="P230" s="671">
        <f>L230+E230</f>
        <v>0</v>
      </c>
      <c r="R230" s="122" t="s">
        <v>217</v>
      </c>
      <c r="S230" s="941"/>
      <c r="T230" s="942"/>
      <c r="U230" s="102"/>
    </row>
    <row r="231" spans="1:21" ht="15.75" thickBot="1" x14ac:dyDescent="0.3">
      <c r="A231" s="104"/>
      <c r="B231" s="105"/>
      <c r="C231" s="105"/>
      <c r="D231" s="105"/>
      <c r="E231" s="106"/>
      <c r="F231" s="106"/>
      <c r="G231" s="106"/>
      <c r="H231" s="106"/>
      <c r="I231" s="69"/>
      <c r="J231" s="87"/>
      <c r="K231" s="87"/>
      <c r="L231" s="106"/>
      <c r="M231" s="106"/>
      <c r="N231" s="98"/>
      <c r="O231" s="85"/>
      <c r="P231" s="672"/>
      <c r="R231" s="85"/>
      <c r="S231" s="86"/>
      <c r="T231" s="86"/>
      <c r="U231" s="428"/>
    </row>
    <row r="232" spans="1:21" ht="75" x14ac:dyDescent="0.25">
      <c r="A232" s="1043" t="s">
        <v>218</v>
      </c>
      <c r="B232" s="1045" t="s">
        <v>219</v>
      </c>
      <c r="C232" s="1045" t="s">
        <v>220</v>
      </c>
      <c r="D232" s="117" t="s">
        <v>221</v>
      </c>
      <c r="E232" s="118" t="s">
        <v>222</v>
      </c>
      <c r="F232" s="117" t="s">
        <v>223</v>
      </c>
      <c r="G232" s="117" t="s">
        <v>224</v>
      </c>
      <c r="H232" s="119" t="s">
        <v>188</v>
      </c>
      <c r="I232" s="119" t="s">
        <v>225</v>
      </c>
      <c r="J232" s="119" t="s">
        <v>226</v>
      </c>
      <c r="K232" s="119" t="s">
        <v>227</v>
      </c>
      <c r="L232" s="119" t="s">
        <v>228</v>
      </c>
      <c r="M232" s="119" t="s">
        <v>229</v>
      </c>
      <c r="N232" s="119" t="s">
        <v>230</v>
      </c>
      <c r="O232" s="119" t="s">
        <v>231</v>
      </c>
      <c r="P232" s="119" t="s">
        <v>232</v>
      </c>
      <c r="Q232" s="119" t="s">
        <v>233</v>
      </c>
      <c r="R232" s="119" t="s">
        <v>234</v>
      </c>
      <c r="S232" s="119" t="s">
        <v>235</v>
      </c>
      <c r="T232" s="1047" t="s">
        <v>236</v>
      </c>
      <c r="U232" s="564"/>
    </row>
    <row r="233" spans="1:21" ht="24.75" thickBot="1" x14ac:dyDescent="0.3">
      <c r="A233" s="1044"/>
      <c r="B233" s="1046"/>
      <c r="C233" s="1046"/>
      <c r="D233" s="120" t="s">
        <v>237</v>
      </c>
      <c r="E233" s="120" t="s">
        <v>238</v>
      </c>
      <c r="F233" s="120" t="s">
        <v>239</v>
      </c>
      <c r="G233" s="120" t="s">
        <v>239</v>
      </c>
      <c r="H233" s="120" t="s">
        <v>252</v>
      </c>
      <c r="I233" s="120" t="s">
        <v>32</v>
      </c>
      <c r="J233" s="120" t="s">
        <v>241</v>
      </c>
      <c r="K233" s="120" t="s">
        <v>242</v>
      </c>
      <c r="L233" s="120" t="s">
        <v>243</v>
      </c>
      <c r="M233" s="120" t="s">
        <v>242</v>
      </c>
      <c r="N233" s="120" t="s">
        <v>244</v>
      </c>
      <c r="O233" s="120" t="s">
        <v>212</v>
      </c>
      <c r="P233" s="120" t="s">
        <v>245</v>
      </c>
      <c r="Q233" s="120" t="s">
        <v>246</v>
      </c>
      <c r="R233" s="120" t="s">
        <v>247</v>
      </c>
      <c r="S233" s="120" t="s">
        <v>247</v>
      </c>
      <c r="T233" s="1048"/>
      <c r="U233" s="564"/>
    </row>
    <row r="234" spans="1:21" x14ac:dyDescent="0.25">
      <c r="A234" s="1049" t="str">
        <f>B228</f>
        <v>e.1</v>
      </c>
      <c r="B234" s="109">
        <v>1</v>
      </c>
      <c r="C234" s="164"/>
      <c r="D234" s="91"/>
      <c r="E234" s="91"/>
      <c r="F234" s="164"/>
      <c r="G234" s="566"/>
      <c r="H234" s="92"/>
      <c r="I234" s="340"/>
      <c r="J234" s="567"/>
      <c r="K234" s="568"/>
      <c r="L234" s="340"/>
      <c r="M234" s="568"/>
      <c r="N234" s="116"/>
      <c r="O234" s="116"/>
      <c r="P234" s="673"/>
      <c r="Q234" s="673"/>
      <c r="R234" s="340"/>
      <c r="S234" s="340"/>
      <c r="T234" s="569"/>
      <c r="U234" s="428"/>
    </row>
    <row r="235" spans="1:21" x14ac:dyDescent="0.25">
      <c r="A235" s="1049"/>
      <c r="B235" s="110">
        <v>2</v>
      </c>
      <c r="C235" s="90"/>
      <c r="D235" s="84"/>
      <c r="E235" s="84"/>
      <c r="F235" s="90"/>
      <c r="G235" s="570"/>
      <c r="H235" s="90"/>
      <c r="I235" s="557"/>
      <c r="J235" s="571"/>
      <c r="K235" s="572"/>
      <c r="L235" s="557"/>
      <c r="M235" s="572"/>
      <c r="N235" s="107"/>
      <c r="O235" s="107"/>
      <c r="P235" s="674"/>
      <c r="Q235" s="674" t="s">
        <v>249</v>
      </c>
      <c r="R235" s="557"/>
      <c r="S235" s="557"/>
      <c r="T235" s="573"/>
      <c r="U235" s="428"/>
    </row>
    <row r="236" spans="1:21" x14ac:dyDescent="0.25">
      <c r="A236" s="1049"/>
      <c r="B236" s="110">
        <v>3</v>
      </c>
      <c r="C236" s="90"/>
      <c r="D236" s="84"/>
      <c r="E236" s="84"/>
      <c r="F236" s="90"/>
      <c r="G236" s="570"/>
      <c r="H236" s="90"/>
      <c r="I236" s="557"/>
      <c r="J236" s="571"/>
      <c r="K236" s="572"/>
      <c r="L236" s="557"/>
      <c r="M236" s="572"/>
      <c r="N236" s="107"/>
      <c r="O236" s="107"/>
      <c r="P236" s="674"/>
      <c r="Q236" s="674"/>
      <c r="R236" s="557"/>
      <c r="S236" s="557"/>
      <c r="T236" s="573"/>
      <c r="U236" s="428"/>
    </row>
    <row r="237" spans="1:21" x14ac:dyDescent="0.25">
      <c r="A237" s="1049"/>
      <c r="B237" s="110">
        <v>4</v>
      </c>
      <c r="C237" s="90"/>
      <c r="D237" s="84"/>
      <c r="E237" s="84"/>
      <c r="F237" s="90"/>
      <c r="G237" s="570"/>
      <c r="H237" s="90"/>
      <c r="I237" s="557"/>
      <c r="J237" s="571"/>
      <c r="K237" s="572"/>
      <c r="L237" s="557"/>
      <c r="M237" s="572"/>
      <c r="N237" s="107"/>
      <c r="O237" s="107"/>
      <c r="P237" s="674"/>
      <c r="Q237" s="674"/>
      <c r="R237" s="557"/>
      <c r="S237" s="557"/>
      <c r="T237" s="573"/>
      <c r="U237" s="428"/>
    </row>
    <row r="238" spans="1:21" x14ac:dyDescent="0.25">
      <c r="A238" s="1049"/>
      <c r="B238" s="110">
        <v>5</v>
      </c>
      <c r="C238" s="90"/>
      <c r="D238" s="84"/>
      <c r="E238" s="84"/>
      <c r="F238" s="90"/>
      <c r="G238" s="570"/>
      <c r="H238" s="90"/>
      <c r="I238" s="557"/>
      <c r="J238" s="571"/>
      <c r="K238" s="572"/>
      <c r="L238" s="557"/>
      <c r="M238" s="572"/>
      <c r="N238" s="107"/>
      <c r="O238" s="107"/>
      <c r="P238" s="674"/>
      <c r="Q238" s="674"/>
      <c r="R238" s="557"/>
      <c r="S238" s="557"/>
      <c r="T238" s="573"/>
      <c r="U238" s="428"/>
    </row>
    <row r="239" spans="1:21" x14ac:dyDescent="0.25">
      <c r="A239" s="1049"/>
      <c r="B239" s="110">
        <v>6</v>
      </c>
      <c r="C239" s="90"/>
      <c r="D239" s="84"/>
      <c r="E239" s="84"/>
      <c r="F239" s="90"/>
      <c r="G239" s="570"/>
      <c r="H239" s="90"/>
      <c r="I239" s="557"/>
      <c r="J239" s="571"/>
      <c r="K239" s="572"/>
      <c r="L239" s="557"/>
      <c r="M239" s="572"/>
      <c r="N239" s="107"/>
      <c r="O239" s="107"/>
      <c r="P239" s="674"/>
      <c r="Q239" s="674"/>
      <c r="R239" s="557"/>
      <c r="S239" s="557"/>
      <c r="T239" s="573"/>
      <c r="U239" s="428"/>
    </row>
    <row r="240" spans="1:21" x14ac:dyDescent="0.25">
      <c r="A240" s="1049"/>
      <c r="B240" s="110">
        <v>7</v>
      </c>
      <c r="C240" s="90"/>
      <c r="D240" s="84"/>
      <c r="E240" s="84"/>
      <c r="F240" s="90"/>
      <c r="G240" s="570"/>
      <c r="H240" s="90"/>
      <c r="I240" s="557"/>
      <c r="J240" s="571"/>
      <c r="K240" s="572"/>
      <c r="L240" s="557"/>
      <c r="M240" s="572"/>
      <c r="N240" s="107"/>
      <c r="O240" s="107"/>
      <c r="P240" s="674"/>
      <c r="Q240" s="674"/>
      <c r="R240" s="557"/>
      <c r="S240" s="557"/>
      <c r="T240" s="573"/>
      <c r="U240" s="428"/>
    </row>
    <row r="241" spans="1:22" x14ac:dyDescent="0.25">
      <c r="A241" s="1049"/>
      <c r="B241" s="110">
        <v>8</v>
      </c>
      <c r="C241" s="90"/>
      <c r="D241" s="84"/>
      <c r="E241" s="84"/>
      <c r="F241" s="90"/>
      <c r="G241" s="570"/>
      <c r="H241" s="90"/>
      <c r="I241" s="557"/>
      <c r="J241" s="571"/>
      <c r="K241" s="572"/>
      <c r="L241" s="557"/>
      <c r="M241" s="572"/>
      <c r="N241" s="107"/>
      <c r="O241" s="107"/>
      <c r="P241" s="674"/>
      <c r="Q241" s="674"/>
      <c r="R241" s="557"/>
      <c r="S241" s="557"/>
      <c r="T241" s="573"/>
      <c r="U241" s="428"/>
    </row>
    <row r="242" spans="1:22" x14ac:dyDescent="0.25">
      <c r="A242" s="1049"/>
      <c r="B242" s="110">
        <v>9</v>
      </c>
      <c r="C242" s="90"/>
      <c r="D242" s="84"/>
      <c r="E242" s="84"/>
      <c r="F242" s="90"/>
      <c r="G242" s="570"/>
      <c r="H242" s="90"/>
      <c r="I242" s="557"/>
      <c r="J242" s="571"/>
      <c r="K242" s="572"/>
      <c r="L242" s="557"/>
      <c r="M242" s="572"/>
      <c r="N242" s="107"/>
      <c r="O242" s="107"/>
      <c r="P242" s="674"/>
      <c r="Q242" s="674"/>
      <c r="R242" s="557"/>
      <c r="S242" s="557"/>
      <c r="T242" s="573"/>
      <c r="U242" s="428"/>
    </row>
    <row r="243" spans="1:22" ht="15.75" thickBot="1" x14ac:dyDescent="0.3">
      <c r="A243" s="1050"/>
      <c r="B243" s="111">
        <v>10</v>
      </c>
      <c r="C243" s="100"/>
      <c r="D243" s="99"/>
      <c r="E243" s="99"/>
      <c r="F243" s="100"/>
      <c r="G243" s="574"/>
      <c r="H243" s="100"/>
      <c r="I243" s="575"/>
      <c r="J243" s="576"/>
      <c r="K243" s="577"/>
      <c r="L243" s="575"/>
      <c r="M243" s="577"/>
      <c r="N243" s="108"/>
      <c r="O243" s="108"/>
      <c r="P243" s="675"/>
      <c r="Q243" s="675"/>
      <c r="R243" s="575"/>
      <c r="S243" s="575"/>
      <c r="T243" s="578"/>
      <c r="U243" s="428"/>
    </row>
    <row r="244" spans="1:22" ht="25.5" thickBot="1" x14ac:dyDescent="0.3">
      <c r="A244" s="493"/>
      <c r="C244" s="494"/>
      <c r="D244" s="495"/>
      <c r="E244" s="368" t="s">
        <v>248</v>
      </c>
      <c r="F244" s="369">
        <f>COUNTA(F234:F243)</f>
        <v>0</v>
      </c>
      <c r="G244" s="370">
        <f>COUNTA(G234:G243)</f>
        <v>0</v>
      </c>
      <c r="H244" s="494"/>
      <c r="I244" s="490"/>
      <c r="J244" s="496"/>
      <c r="K244" s="497"/>
      <c r="L244" s="952" t="s">
        <v>499</v>
      </c>
      <c r="M244" s="953"/>
      <c r="N244" s="498">
        <f>SUM(N234:N243)</f>
        <v>0</v>
      </c>
      <c r="O244" s="499">
        <f>SUM(O234:O243)</f>
        <v>0</v>
      </c>
      <c r="P244" s="500"/>
      <c r="Q244" s="500"/>
      <c r="R244" s="490"/>
      <c r="S244" s="500"/>
      <c r="T244" s="500"/>
      <c r="U244" s="428"/>
    </row>
    <row r="245" spans="1:22" ht="21.75" customHeight="1" x14ac:dyDescent="0.25">
      <c r="A245" s="101"/>
      <c r="B245" s="85"/>
      <c r="C245" s="85"/>
      <c r="D245" s="85"/>
      <c r="H245" s="501"/>
      <c r="I245" s="501"/>
      <c r="J245" s="502"/>
      <c r="K245" s="501"/>
      <c r="L245" s="954" t="s">
        <v>500</v>
      </c>
      <c r="M245" s="955"/>
      <c r="N245" s="503">
        <f>SUMIF(M234:M243,"&lt;=31/12/2025",N234:N243)</f>
        <v>0</v>
      </c>
      <c r="O245" s="504">
        <f>SUMIF(M234:M243,"&lt;=31/12/2025",O234:O243)</f>
        <v>0</v>
      </c>
      <c r="P245" s="89"/>
      <c r="R245" s="85"/>
      <c r="S245" s="89"/>
      <c r="T245" s="505"/>
      <c r="U245" s="506"/>
      <c r="V245" s="507"/>
    </row>
    <row r="246" spans="1:22" ht="32.25" customHeight="1" thickBot="1" x14ac:dyDescent="0.3">
      <c r="A246" s="101"/>
      <c r="L246" s="956" t="s">
        <v>501</v>
      </c>
      <c r="M246" s="957"/>
      <c r="N246" s="508">
        <f>SUMIF(M234:M243,"&gt;31/12/2025",N234:N243)</f>
        <v>0</v>
      </c>
      <c r="O246" s="509">
        <f>SUMIF(M234:M243,"&gt;31/12/2025",O234:O243)</f>
        <v>0</v>
      </c>
      <c r="S246" s="510"/>
      <c r="T246" s="511"/>
      <c r="U246" s="428"/>
    </row>
    <row r="247" spans="1:22" ht="15.75" thickBot="1" x14ac:dyDescent="0.3">
      <c r="A247" s="579"/>
      <c r="B247" s="478"/>
      <c r="C247" s="480"/>
      <c r="D247" s="480"/>
      <c r="E247" s="480"/>
      <c r="F247" s="478"/>
      <c r="G247" s="480"/>
      <c r="H247" s="480"/>
      <c r="I247" s="478"/>
      <c r="J247" s="478"/>
      <c r="K247" s="480"/>
      <c r="L247" s="480"/>
      <c r="M247" s="480"/>
      <c r="N247" s="480"/>
      <c r="O247" s="480"/>
      <c r="P247" s="676"/>
      <c r="Q247" s="676"/>
      <c r="R247" s="480"/>
      <c r="S247" s="580"/>
      <c r="T247" s="480"/>
      <c r="U247" s="482"/>
    </row>
    <row r="248" spans="1:22" ht="15.75" thickBot="1" x14ac:dyDescent="0.3">
      <c r="A248" s="563"/>
      <c r="B248" s="422"/>
      <c r="C248" s="289"/>
      <c r="D248" s="289"/>
      <c r="E248" s="289"/>
      <c r="F248" s="422"/>
      <c r="G248" s="289"/>
      <c r="H248" s="289"/>
      <c r="I248" s="422"/>
      <c r="J248" s="422"/>
      <c r="K248" s="289"/>
      <c r="L248" s="289"/>
      <c r="M248" s="289"/>
      <c r="N248" s="289"/>
      <c r="O248" s="289"/>
      <c r="P248" s="669"/>
      <c r="Q248" s="669"/>
      <c r="R248" s="289"/>
      <c r="S248" s="289"/>
      <c r="T248" s="289"/>
      <c r="U248" s="425"/>
    </row>
    <row r="249" spans="1:22" ht="28.5" thickBot="1" x14ac:dyDescent="0.3">
      <c r="A249" s="115" t="s">
        <v>8</v>
      </c>
      <c r="B249" s="961" t="s">
        <v>66</v>
      </c>
      <c r="C249" s="962"/>
      <c r="E249" s="1024" t="s">
        <v>213</v>
      </c>
      <c r="F249" s="1025"/>
      <c r="G249" s="935">
        <f>VLOOKUP(B249,'1.Piano inv. forn'!$D$71:$H$100,3,FALSE)</f>
        <v>0</v>
      </c>
      <c r="H249" s="936"/>
      <c r="I249" s="69"/>
      <c r="J249" s="1024" t="s">
        <v>214</v>
      </c>
      <c r="K249" s="1025"/>
      <c r="L249" s="935">
        <f>VLOOKUP(B249,'1.Piano inv. forn'!$D$71:$H$100,4,FALSE)</f>
        <v>0</v>
      </c>
      <c r="M249" s="936"/>
      <c r="O249" s="121" t="s">
        <v>215</v>
      </c>
      <c r="P249" s="670"/>
      <c r="R249" s="122" t="s">
        <v>216</v>
      </c>
      <c r="S249" s="941"/>
      <c r="T249" s="942"/>
      <c r="U249" s="428"/>
    </row>
    <row r="250" spans="1:22" ht="15.75" thickBot="1" x14ac:dyDescent="0.3">
      <c r="A250" s="101"/>
      <c r="B250" s="86"/>
      <c r="C250" s="86"/>
      <c r="E250" s="87"/>
      <c r="F250" s="87"/>
      <c r="G250" s="88"/>
      <c r="H250" s="88"/>
      <c r="I250" s="69"/>
      <c r="J250" s="87"/>
      <c r="K250" s="87"/>
      <c r="L250" s="88"/>
      <c r="M250" s="88"/>
      <c r="O250" s="89"/>
      <c r="R250" s="85"/>
      <c r="S250" s="490"/>
      <c r="U250" s="102"/>
    </row>
    <row r="251" spans="1:22" ht="35.25" customHeight="1" thickBot="1" x14ac:dyDescent="0.3">
      <c r="A251" s="1038" t="s">
        <v>13</v>
      </c>
      <c r="B251" s="1039"/>
      <c r="C251" s="1039"/>
      <c r="D251" s="1040"/>
      <c r="E251" s="943">
        <f>VLOOKUP(B249,'1.Piano inv. forn'!$D$71:$V$100,17,FALSE)</f>
        <v>0</v>
      </c>
      <c r="F251" s="944"/>
      <c r="G251" s="944"/>
      <c r="H251" s="945"/>
      <c r="I251" s="69"/>
      <c r="J251" s="1041" t="s">
        <v>59</v>
      </c>
      <c r="K251" s="1042"/>
      <c r="L251" s="943">
        <f>VLOOKUP(B249,'1.Piano inv. forn'!$D$71:$V$100,19,FALSE)</f>
        <v>0</v>
      </c>
      <c r="M251" s="945"/>
      <c r="N251" s="98"/>
      <c r="O251" s="122" t="s">
        <v>15</v>
      </c>
      <c r="P251" s="671">
        <f>L251+E251</f>
        <v>0</v>
      </c>
      <c r="R251" s="122" t="s">
        <v>217</v>
      </c>
      <c r="S251" s="941"/>
      <c r="T251" s="942"/>
      <c r="U251" s="102"/>
    </row>
    <row r="252" spans="1:22" ht="15.75" thickBot="1" x14ac:dyDescent="0.3">
      <c r="A252" s="104"/>
      <c r="B252" s="105"/>
      <c r="C252" s="105"/>
      <c r="D252" s="105"/>
      <c r="E252" s="106"/>
      <c r="F252" s="106"/>
      <c r="G252" s="106"/>
      <c r="H252" s="106"/>
      <c r="I252" s="69"/>
      <c r="J252" s="87"/>
      <c r="K252" s="87"/>
      <c r="L252" s="106"/>
      <c r="M252" s="106"/>
      <c r="N252" s="98"/>
      <c r="O252" s="85"/>
      <c r="P252" s="672"/>
      <c r="R252" s="85"/>
      <c r="S252" s="86"/>
      <c r="T252" s="86"/>
      <c r="U252" s="428"/>
    </row>
    <row r="253" spans="1:22" ht="75" x14ac:dyDescent="0.25">
      <c r="A253" s="1043" t="s">
        <v>218</v>
      </c>
      <c r="B253" s="1045" t="s">
        <v>219</v>
      </c>
      <c r="C253" s="1045" t="s">
        <v>220</v>
      </c>
      <c r="D253" s="117" t="s">
        <v>221</v>
      </c>
      <c r="E253" s="118" t="s">
        <v>222</v>
      </c>
      <c r="F253" s="117" t="s">
        <v>223</v>
      </c>
      <c r="G253" s="117" t="s">
        <v>224</v>
      </c>
      <c r="H253" s="119" t="s">
        <v>188</v>
      </c>
      <c r="I253" s="119" t="s">
        <v>225</v>
      </c>
      <c r="J253" s="119" t="s">
        <v>226</v>
      </c>
      <c r="K253" s="119" t="s">
        <v>227</v>
      </c>
      <c r="L253" s="119" t="s">
        <v>228</v>
      </c>
      <c r="M253" s="119" t="s">
        <v>229</v>
      </c>
      <c r="N253" s="119" t="s">
        <v>230</v>
      </c>
      <c r="O253" s="119" t="s">
        <v>231</v>
      </c>
      <c r="P253" s="119" t="s">
        <v>232</v>
      </c>
      <c r="Q253" s="119" t="s">
        <v>233</v>
      </c>
      <c r="R253" s="119" t="s">
        <v>234</v>
      </c>
      <c r="S253" s="119" t="s">
        <v>235</v>
      </c>
      <c r="T253" s="1047" t="s">
        <v>236</v>
      </c>
      <c r="U253" s="564"/>
    </row>
    <row r="254" spans="1:22" ht="24.75" thickBot="1" x14ac:dyDescent="0.3">
      <c r="A254" s="1044"/>
      <c r="B254" s="1046"/>
      <c r="C254" s="1046"/>
      <c r="D254" s="120" t="s">
        <v>237</v>
      </c>
      <c r="E254" s="120" t="s">
        <v>238</v>
      </c>
      <c r="F254" s="120" t="s">
        <v>239</v>
      </c>
      <c r="G254" s="120" t="s">
        <v>239</v>
      </c>
      <c r="H254" s="120" t="s">
        <v>252</v>
      </c>
      <c r="I254" s="120" t="s">
        <v>32</v>
      </c>
      <c r="J254" s="120" t="s">
        <v>241</v>
      </c>
      <c r="K254" s="120" t="s">
        <v>242</v>
      </c>
      <c r="L254" s="120" t="s">
        <v>243</v>
      </c>
      <c r="M254" s="120" t="s">
        <v>242</v>
      </c>
      <c r="N254" s="120" t="s">
        <v>244</v>
      </c>
      <c r="O254" s="120" t="s">
        <v>212</v>
      </c>
      <c r="P254" s="120" t="s">
        <v>245</v>
      </c>
      <c r="Q254" s="120" t="s">
        <v>246</v>
      </c>
      <c r="R254" s="120" t="s">
        <v>247</v>
      </c>
      <c r="S254" s="120" t="s">
        <v>247</v>
      </c>
      <c r="T254" s="1048"/>
      <c r="U254" s="564"/>
    </row>
    <row r="255" spans="1:22" x14ac:dyDescent="0.25">
      <c r="A255" s="1049" t="str">
        <f>B249</f>
        <v>e.1</v>
      </c>
      <c r="B255" s="109">
        <v>1</v>
      </c>
      <c r="C255" s="164"/>
      <c r="D255" s="91"/>
      <c r="E255" s="91"/>
      <c r="F255" s="164"/>
      <c r="G255" s="566"/>
      <c r="H255" s="92"/>
      <c r="I255" s="340"/>
      <c r="J255" s="567"/>
      <c r="K255" s="568"/>
      <c r="L255" s="340"/>
      <c r="M255" s="568"/>
      <c r="N255" s="116"/>
      <c r="O255" s="116"/>
      <c r="P255" s="673"/>
      <c r="Q255" s="673"/>
      <c r="R255" s="340"/>
      <c r="S255" s="340"/>
      <c r="T255" s="569"/>
      <c r="U255" s="428"/>
    </row>
    <row r="256" spans="1:22" x14ac:dyDescent="0.25">
      <c r="A256" s="1049"/>
      <c r="B256" s="110">
        <v>2</v>
      </c>
      <c r="C256" s="90"/>
      <c r="D256" s="84"/>
      <c r="E256" s="84"/>
      <c r="F256" s="90"/>
      <c r="G256" s="570"/>
      <c r="H256" s="90"/>
      <c r="I256" s="557"/>
      <c r="J256" s="571"/>
      <c r="K256" s="572"/>
      <c r="L256" s="557"/>
      <c r="M256" s="572"/>
      <c r="N256" s="107"/>
      <c r="O256" s="107"/>
      <c r="P256" s="674"/>
      <c r="Q256" s="674" t="s">
        <v>249</v>
      </c>
      <c r="R256" s="557"/>
      <c r="S256" s="557"/>
      <c r="T256" s="573"/>
      <c r="U256" s="428"/>
    </row>
    <row r="257" spans="1:22" x14ac:dyDescent="0.25">
      <c r="A257" s="1049"/>
      <c r="B257" s="110">
        <v>3</v>
      </c>
      <c r="C257" s="90"/>
      <c r="D257" s="84"/>
      <c r="E257" s="84"/>
      <c r="F257" s="90"/>
      <c r="G257" s="570"/>
      <c r="H257" s="90"/>
      <c r="I257" s="557"/>
      <c r="J257" s="571"/>
      <c r="K257" s="572"/>
      <c r="L257" s="557"/>
      <c r="M257" s="572"/>
      <c r="N257" s="107"/>
      <c r="O257" s="107"/>
      <c r="P257" s="674"/>
      <c r="Q257" s="674"/>
      <c r="R257" s="557"/>
      <c r="S257" s="557"/>
      <c r="T257" s="573"/>
      <c r="U257" s="428"/>
    </row>
    <row r="258" spans="1:22" x14ac:dyDescent="0.25">
      <c r="A258" s="1049"/>
      <c r="B258" s="110">
        <v>4</v>
      </c>
      <c r="C258" s="90"/>
      <c r="D258" s="84"/>
      <c r="E258" s="84"/>
      <c r="F258" s="90"/>
      <c r="G258" s="570"/>
      <c r="H258" s="90"/>
      <c r="I258" s="557"/>
      <c r="J258" s="571"/>
      <c r="K258" s="572"/>
      <c r="L258" s="557"/>
      <c r="M258" s="572"/>
      <c r="N258" s="107"/>
      <c r="O258" s="107"/>
      <c r="P258" s="674"/>
      <c r="Q258" s="674"/>
      <c r="R258" s="557"/>
      <c r="S258" s="557"/>
      <c r="T258" s="573"/>
      <c r="U258" s="428"/>
    </row>
    <row r="259" spans="1:22" x14ac:dyDescent="0.25">
      <c r="A259" s="1049"/>
      <c r="B259" s="110">
        <v>5</v>
      </c>
      <c r="C259" s="90"/>
      <c r="D259" s="84"/>
      <c r="E259" s="84"/>
      <c r="F259" s="90"/>
      <c r="G259" s="570"/>
      <c r="H259" s="90"/>
      <c r="I259" s="557"/>
      <c r="J259" s="571"/>
      <c r="K259" s="572"/>
      <c r="L259" s="557"/>
      <c r="M259" s="572"/>
      <c r="N259" s="107"/>
      <c r="O259" s="107"/>
      <c r="P259" s="674"/>
      <c r="Q259" s="674"/>
      <c r="R259" s="557"/>
      <c r="S259" s="557"/>
      <c r="T259" s="573"/>
      <c r="U259" s="428"/>
    </row>
    <row r="260" spans="1:22" x14ac:dyDescent="0.25">
      <c r="A260" s="1049"/>
      <c r="B260" s="110">
        <v>6</v>
      </c>
      <c r="C260" s="90"/>
      <c r="D260" s="84"/>
      <c r="E260" s="84"/>
      <c r="F260" s="90"/>
      <c r="G260" s="570"/>
      <c r="H260" s="90"/>
      <c r="I260" s="557"/>
      <c r="J260" s="571"/>
      <c r="K260" s="572"/>
      <c r="L260" s="557"/>
      <c r="M260" s="572"/>
      <c r="N260" s="107"/>
      <c r="O260" s="107"/>
      <c r="P260" s="674"/>
      <c r="Q260" s="674"/>
      <c r="R260" s="557"/>
      <c r="S260" s="557"/>
      <c r="T260" s="573"/>
      <c r="U260" s="428"/>
    </row>
    <row r="261" spans="1:22" x14ac:dyDescent="0.25">
      <c r="A261" s="1049"/>
      <c r="B261" s="110">
        <v>7</v>
      </c>
      <c r="C261" s="90"/>
      <c r="D261" s="84"/>
      <c r="E261" s="84"/>
      <c r="F261" s="90"/>
      <c r="G261" s="570"/>
      <c r="H261" s="90"/>
      <c r="I261" s="557"/>
      <c r="J261" s="571"/>
      <c r="K261" s="572"/>
      <c r="L261" s="557"/>
      <c r="M261" s="572"/>
      <c r="N261" s="107"/>
      <c r="O261" s="107"/>
      <c r="P261" s="674"/>
      <c r="Q261" s="674"/>
      <c r="R261" s="557"/>
      <c r="S261" s="557"/>
      <c r="T261" s="573"/>
      <c r="U261" s="428"/>
    </row>
    <row r="262" spans="1:22" x14ac:dyDescent="0.25">
      <c r="A262" s="1049"/>
      <c r="B262" s="110">
        <v>8</v>
      </c>
      <c r="C262" s="90"/>
      <c r="D262" s="84"/>
      <c r="E262" s="84"/>
      <c r="F262" s="90"/>
      <c r="G262" s="570"/>
      <c r="H262" s="90"/>
      <c r="I262" s="557"/>
      <c r="J262" s="571"/>
      <c r="K262" s="572"/>
      <c r="L262" s="557"/>
      <c r="M262" s="572"/>
      <c r="N262" s="107"/>
      <c r="O262" s="107"/>
      <c r="P262" s="674"/>
      <c r="Q262" s="674"/>
      <c r="R262" s="557"/>
      <c r="S262" s="557"/>
      <c r="T262" s="573"/>
      <c r="U262" s="428"/>
    </row>
    <row r="263" spans="1:22" x14ac:dyDescent="0.25">
      <c r="A263" s="1049"/>
      <c r="B263" s="110">
        <v>9</v>
      </c>
      <c r="C263" s="90"/>
      <c r="D263" s="84"/>
      <c r="E263" s="84"/>
      <c r="F263" s="90"/>
      <c r="G263" s="570"/>
      <c r="H263" s="90"/>
      <c r="I263" s="557"/>
      <c r="J263" s="571"/>
      <c r="K263" s="572"/>
      <c r="L263" s="557"/>
      <c r="M263" s="572"/>
      <c r="N263" s="107"/>
      <c r="O263" s="107"/>
      <c r="P263" s="674"/>
      <c r="Q263" s="674"/>
      <c r="R263" s="557"/>
      <c r="S263" s="557"/>
      <c r="T263" s="573"/>
      <c r="U263" s="428"/>
    </row>
    <row r="264" spans="1:22" ht="15.75" thickBot="1" x14ac:dyDescent="0.3">
      <c r="A264" s="1050"/>
      <c r="B264" s="111">
        <v>10</v>
      </c>
      <c r="C264" s="100"/>
      <c r="D264" s="99"/>
      <c r="E264" s="99"/>
      <c r="F264" s="100"/>
      <c r="G264" s="574"/>
      <c r="H264" s="100"/>
      <c r="I264" s="575"/>
      <c r="J264" s="576"/>
      <c r="K264" s="577"/>
      <c r="L264" s="575"/>
      <c r="M264" s="577"/>
      <c r="N264" s="108"/>
      <c r="O264" s="108"/>
      <c r="P264" s="675"/>
      <c r="Q264" s="675"/>
      <c r="R264" s="575"/>
      <c r="S264" s="575"/>
      <c r="T264" s="578"/>
      <c r="U264" s="428"/>
    </row>
    <row r="265" spans="1:22" ht="25.5" thickBot="1" x14ac:dyDescent="0.3">
      <c r="A265" s="493"/>
      <c r="C265" s="494"/>
      <c r="D265" s="495"/>
      <c r="E265" s="368" t="s">
        <v>248</v>
      </c>
      <c r="F265" s="369">
        <f>COUNTA(F255:F264)</f>
        <v>0</v>
      </c>
      <c r="G265" s="370">
        <f>COUNTA(G255:G264)</f>
        <v>0</v>
      </c>
      <c r="H265" s="494"/>
      <c r="I265" s="490"/>
      <c r="J265" s="496"/>
      <c r="K265" s="497"/>
      <c r="L265" s="952" t="s">
        <v>499</v>
      </c>
      <c r="M265" s="953"/>
      <c r="N265" s="498">
        <f>SUM(N255:N264)</f>
        <v>0</v>
      </c>
      <c r="O265" s="499">
        <f>SUM(O255:O264)</f>
        <v>0</v>
      </c>
      <c r="P265" s="500"/>
      <c r="Q265" s="500"/>
      <c r="R265" s="490"/>
      <c r="S265" s="500"/>
      <c r="T265" s="500"/>
      <c r="U265" s="428"/>
    </row>
    <row r="266" spans="1:22" ht="21.75" customHeight="1" x14ac:dyDescent="0.25">
      <c r="A266" s="101"/>
      <c r="B266" s="85"/>
      <c r="C266" s="85"/>
      <c r="D266" s="85"/>
      <c r="H266" s="501"/>
      <c r="I266" s="501"/>
      <c r="J266" s="502"/>
      <c r="K266" s="501"/>
      <c r="L266" s="954" t="s">
        <v>500</v>
      </c>
      <c r="M266" s="955"/>
      <c r="N266" s="503">
        <f>SUMIF(M255:M264,"&lt;=31/12/2025",N255:N264)</f>
        <v>0</v>
      </c>
      <c r="O266" s="504">
        <f>SUMIF(M255:M264,"&lt;=31/12/2025",O255:O264)</f>
        <v>0</v>
      </c>
      <c r="P266" s="89"/>
      <c r="R266" s="85"/>
      <c r="S266" s="89"/>
      <c r="T266" s="505"/>
      <c r="U266" s="506"/>
      <c r="V266" s="507"/>
    </row>
    <row r="267" spans="1:22" ht="32.25" customHeight="1" thickBot="1" x14ac:dyDescent="0.3">
      <c r="A267" s="101"/>
      <c r="L267" s="956" t="s">
        <v>501</v>
      </c>
      <c r="M267" s="957"/>
      <c r="N267" s="508">
        <f>SUMIF(M255:M264,"&gt;31/12/2025",N255:N264)</f>
        <v>0</v>
      </c>
      <c r="O267" s="509">
        <f>SUMIF(M255:M264,"&gt;31/12/2025",O255:O264)</f>
        <v>0</v>
      </c>
      <c r="S267" s="510"/>
      <c r="T267" s="511"/>
      <c r="U267" s="428"/>
    </row>
    <row r="268" spans="1:22" ht="15.75" thickBot="1" x14ac:dyDescent="0.3">
      <c r="A268" s="579"/>
      <c r="B268" s="478"/>
      <c r="C268" s="480"/>
      <c r="D268" s="480"/>
      <c r="E268" s="480"/>
      <c r="F268" s="478"/>
      <c r="G268" s="480"/>
      <c r="H268" s="480"/>
      <c r="I268" s="478"/>
      <c r="J268" s="478"/>
      <c r="K268" s="480"/>
      <c r="L268" s="480"/>
      <c r="M268" s="480"/>
      <c r="N268" s="480"/>
      <c r="O268" s="480"/>
      <c r="P268" s="676"/>
      <c r="Q268" s="676"/>
      <c r="R268" s="480"/>
      <c r="S268" s="580"/>
      <c r="T268" s="480"/>
      <c r="U268" s="482"/>
    </row>
    <row r="269" spans="1:22" ht="15.75" thickBot="1" x14ac:dyDescent="0.3">
      <c r="A269" s="563"/>
      <c r="B269" s="422"/>
      <c r="C269" s="289"/>
      <c r="D269" s="289"/>
      <c r="E269" s="289"/>
      <c r="F269" s="422"/>
      <c r="G269" s="289"/>
      <c r="H269" s="289"/>
      <c r="I269" s="422"/>
      <c r="J269" s="422"/>
      <c r="K269" s="289"/>
      <c r="L269" s="289"/>
      <c r="M269" s="289"/>
      <c r="N269" s="289"/>
      <c r="O269" s="289"/>
      <c r="P269" s="669"/>
      <c r="Q269" s="669"/>
      <c r="R269" s="289"/>
      <c r="S269" s="289"/>
      <c r="T269" s="289"/>
      <c r="U269" s="425"/>
    </row>
    <row r="270" spans="1:22" ht="28.5" thickBot="1" x14ac:dyDescent="0.3">
      <c r="A270" s="115" t="s">
        <v>8</v>
      </c>
      <c r="B270" s="961" t="s">
        <v>66</v>
      </c>
      <c r="C270" s="962"/>
      <c r="E270" s="1024" t="s">
        <v>213</v>
      </c>
      <c r="F270" s="1025"/>
      <c r="G270" s="935">
        <f>VLOOKUP(B270,'1.Piano inv. forn'!$D$71:$H$100,3,FALSE)</f>
        <v>0</v>
      </c>
      <c r="H270" s="936"/>
      <c r="I270" s="69"/>
      <c r="J270" s="1024" t="s">
        <v>214</v>
      </c>
      <c r="K270" s="1025"/>
      <c r="L270" s="935">
        <f>VLOOKUP(B270,'1.Piano inv. forn'!$D$71:$H$100,4,FALSE)</f>
        <v>0</v>
      </c>
      <c r="M270" s="936"/>
      <c r="O270" s="121" t="s">
        <v>215</v>
      </c>
      <c r="P270" s="670"/>
      <c r="R270" s="122" t="s">
        <v>216</v>
      </c>
      <c r="S270" s="941"/>
      <c r="T270" s="942"/>
      <c r="U270" s="428"/>
    </row>
    <row r="271" spans="1:22" ht="15.75" thickBot="1" x14ac:dyDescent="0.3">
      <c r="A271" s="101"/>
      <c r="B271" s="86"/>
      <c r="C271" s="86"/>
      <c r="E271" s="87"/>
      <c r="F271" s="87"/>
      <c r="G271" s="88"/>
      <c r="H271" s="88"/>
      <c r="I271" s="69"/>
      <c r="J271" s="87"/>
      <c r="K271" s="87"/>
      <c r="L271" s="88"/>
      <c r="M271" s="88"/>
      <c r="O271" s="89"/>
      <c r="R271" s="85"/>
      <c r="S271" s="490"/>
      <c r="U271" s="102"/>
    </row>
    <row r="272" spans="1:22" ht="35.25" customHeight="1" thickBot="1" x14ac:dyDescent="0.3">
      <c r="A272" s="1038" t="s">
        <v>13</v>
      </c>
      <c r="B272" s="1039"/>
      <c r="C272" s="1039"/>
      <c r="D272" s="1040"/>
      <c r="E272" s="943">
        <f>VLOOKUP(B270,'1.Piano inv. forn'!$D$71:$V$100,17,FALSE)</f>
        <v>0</v>
      </c>
      <c r="F272" s="944"/>
      <c r="G272" s="944"/>
      <c r="H272" s="945"/>
      <c r="I272" s="69"/>
      <c r="J272" s="1041" t="s">
        <v>59</v>
      </c>
      <c r="K272" s="1042"/>
      <c r="L272" s="943">
        <f>VLOOKUP(B270,'1.Piano inv. forn'!$D$71:$V$100,19,FALSE)</f>
        <v>0</v>
      </c>
      <c r="M272" s="945"/>
      <c r="N272" s="98"/>
      <c r="O272" s="122" t="s">
        <v>15</v>
      </c>
      <c r="P272" s="671">
        <f>L272+E272</f>
        <v>0</v>
      </c>
      <c r="R272" s="122" t="s">
        <v>217</v>
      </c>
      <c r="S272" s="941"/>
      <c r="T272" s="942"/>
      <c r="U272" s="102"/>
    </row>
    <row r="273" spans="1:22" ht="15.75" thickBot="1" x14ac:dyDescent="0.3">
      <c r="A273" s="104"/>
      <c r="B273" s="105"/>
      <c r="C273" s="105"/>
      <c r="D273" s="105"/>
      <c r="E273" s="106"/>
      <c r="F273" s="106"/>
      <c r="G273" s="106"/>
      <c r="H273" s="106"/>
      <c r="I273" s="69"/>
      <c r="J273" s="87"/>
      <c r="K273" s="87"/>
      <c r="L273" s="106"/>
      <c r="M273" s="106"/>
      <c r="N273" s="98"/>
      <c r="O273" s="85"/>
      <c r="P273" s="672"/>
      <c r="R273" s="85"/>
      <c r="S273" s="86"/>
      <c r="T273" s="86"/>
      <c r="U273" s="428"/>
    </row>
    <row r="274" spans="1:22" ht="75" x14ac:dyDescent="0.25">
      <c r="A274" s="1043" t="s">
        <v>218</v>
      </c>
      <c r="B274" s="1045" t="s">
        <v>219</v>
      </c>
      <c r="C274" s="1045" t="s">
        <v>220</v>
      </c>
      <c r="D274" s="117" t="s">
        <v>221</v>
      </c>
      <c r="E274" s="118" t="s">
        <v>222</v>
      </c>
      <c r="F274" s="117" t="s">
        <v>223</v>
      </c>
      <c r="G274" s="117" t="s">
        <v>224</v>
      </c>
      <c r="H274" s="119" t="s">
        <v>188</v>
      </c>
      <c r="I274" s="119" t="s">
        <v>225</v>
      </c>
      <c r="J274" s="119" t="s">
        <v>226</v>
      </c>
      <c r="K274" s="119" t="s">
        <v>227</v>
      </c>
      <c r="L274" s="119" t="s">
        <v>228</v>
      </c>
      <c r="M274" s="119" t="s">
        <v>229</v>
      </c>
      <c r="N274" s="119" t="s">
        <v>230</v>
      </c>
      <c r="O274" s="119" t="s">
        <v>231</v>
      </c>
      <c r="P274" s="119" t="s">
        <v>232</v>
      </c>
      <c r="Q274" s="119" t="s">
        <v>233</v>
      </c>
      <c r="R274" s="119" t="s">
        <v>234</v>
      </c>
      <c r="S274" s="119" t="s">
        <v>235</v>
      </c>
      <c r="T274" s="1047" t="s">
        <v>236</v>
      </c>
      <c r="U274" s="564"/>
    </row>
    <row r="275" spans="1:22" ht="24.75" thickBot="1" x14ac:dyDescent="0.3">
      <c r="A275" s="1044"/>
      <c r="B275" s="1046"/>
      <c r="C275" s="1046"/>
      <c r="D275" s="120" t="s">
        <v>237</v>
      </c>
      <c r="E275" s="120" t="s">
        <v>238</v>
      </c>
      <c r="F275" s="120" t="s">
        <v>239</v>
      </c>
      <c r="G275" s="120" t="s">
        <v>239</v>
      </c>
      <c r="H275" s="120" t="s">
        <v>252</v>
      </c>
      <c r="I275" s="120" t="s">
        <v>32</v>
      </c>
      <c r="J275" s="120" t="s">
        <v>241</v>
      </c>
      <c r="K275" s="120" t="s">
        <v>242</v>
      </c>
      <c r="L275" s="120" t="s">
        <v>243</v>
      </c>
      <c r="M275" s="120" t="s">
        <v>242</v>
      </c>
      <c r="N275" s="120" t="s">
        <v>244</v>
      </c>
      <c r="O275" s="120" t="s">
        <v>212</v>
      </c>
      <c r="P275" s="120" t="s">
        <v>245</v>
      </c>
      <c r="Q275" s="120" t="s">
        <v>246</v>
      </c>
      <c r="R275" s="120" t="s">
        <v>247</v>
      </c>
      <c r="S275" s="120" t="s">
        <v>247</v>
      </c>
      <c r="T275" s="1048"/>
      <c r="U275" s="564"/>
    </row>
    <row r="276" spans="1:22" x14ac:dyDescent="0.25">
      <c r="A276" s="1049" t="str">
        <f>B270</f>
        <v>e.1</v>
      </c>
      <c r="B276" s="109">
        <v>1</v>
      </c>
      <c r="C276" s="164"/>
      <c r="D276" s="91"/>
      <c r="E276" s="91"/>
      <c r="F276" s="164"/>
      <c r="G276" s="566"/>
      <c r="H276" s="92"/>
      <c r="I276" s="340"/>
      <c r="J276" s="567"/>
      <c r="K276" s="568"/>
      <c r="L276" s="340"/>
      <c r="M276" s="568"/>
      <c r="N276" s="116"/>
      <c r="O276" s="116"/>
      <c r="P276" s="673"/>
      <c r="Q276" s="673"/>
      <c r="R276" s="340"/>
      <c r="S276" s="340"/>
      <c r="T276" s="569"/>
      <c r="U276" s="428"/>
    </row>
    <row r="277" spans="1:22" x14ac:dyDescent="0.25">
      <c r="A277" s="1049"/>
      <c r="B277" s="110">
        <v>2</v>
      </c>
      <c r="C277" s="90"/>
      <c r="D277" s="84"/>
      <c r="E277" s="84"/>
      <c r="F277" s="90"/>
      <c r="G277" s="570"/>
      <c r="H277" s="90"/>
      <c r="I277" s="557"/>
      <c r="J277" s="571"/>
      <c r="K277" s="572"/>
      <c r="L277" s="557"/>
      <c r="M277" s="572"/>
      <c r="N277" s="107"/>
      <c r="O277" s="107"/>
      <c r="P277" s="674"/>
      <c r="Q277" s="674" t="s">
        <v>249</v>
      </c>
      <c r="R277" s="557"/>
      <c r="S277" s="557"/>
      <c r="T277" s="573"/>
      <c r="U277" s="428"/>
    </row>
    <row r="278" spans="1:22" x14ac:dyDescent="0.25">
      <c r="A278" s="1049"/>
      <c r="B278" s="110">
        <v>3</v>
      </c>
      <c r="C278" s="90"/>
      <c r="D278" s="84"/>
      <c r="E278" s="84"/>
      <c r="F278" s="90"/>
      <c r="G278" s="570"/>
      <c r="H278" s="90"/>
      <c r="I278" s="557"/>
      <c r="J278" s="571"/>
      <c r="K278" s="572"/>
      <c r="L278" s="557"/>
      <c r="M278" s="572"/>
      <c r="N278" s="107"/>
      <c r="O278" s="107"/>
      <c r="P278" s="674"/>
      <c r="Q278" s="674"/>
      <c r="R278" s="557"/>
      <c r="S278" s="557"/>
      <c r="T278" s="573"/>
      <c r="U278" s="428"/>
    </row>
    <row r="279" spans="1:22" x14ac:dyDescent="0.25">
      <c r="A279" s="1049"/>
      <c r="B279" s="110">
        <v>4</v>
      </c>
      <c r="C279" s="90"/>
      <c r="D279" s="84"/>
      <c r="E279" s="84"/>
      <c r="F279" s="90"/>
      <c r="G279" s="570"/>
      <c r="H279" s="90"/>
      <c r="I279" s="557"/>
      <c r="J279" s="571"/>
      <c r="K279" s="572"/>
      <c r="L279" s="557"/>
      <c r="M279" s="572"/>
      <c r="N279" s="107"/>
      <c r="O279" s="107"/>
      <c r="P279" s="674"/>
      <c r="Q279" s="674"/>
      <c r="R279" s="557"/>
      <c r="S279" s="557"/>
      <c r="T279" s="573"/>
      <c r="U279" s="428"/>
    </row>
    <row r="280" spans="1:22" x14ac:dyDescent="0.25">
      <c r="A280" s="1049"/>
      <c r="B280" s="110">
        <v>5</v>
      </c>
      <c r="C280" s="90"/>
      <c r="D280" s="84"/>
      <c r="E280" s="84"/>
      <c r="F280" s="90"/>
      <c r="G280" s="570"/>
      <c r="H280" s="90"/>
      <c r="I280" s="557"/>
      <c r="J280" s="571"/>
      <c r="K280" s="572"/>
      <c r="L280" s="557"/>
      <c r="M280" s="572"/>
      <c r="N280" s="107"/>
      <c r="O280" s="107"/>
      <c r="P280" s="674"/>
      <c r="Q280" s="674"/>
      <c r="R280" s="557"/>
      <c r="S280" s="557"/>
      <c r="T280" s="573"/>
      <c r="U280" s="428"/>
    </row>
    <row r="281" spans="1:22" x14ac:dyDescent="0.25">
      <c r="A281" s="1049"/>
      <c r="B281" s="110">
        <v>6</v>
      </c>
      <c r="C281" s="90"/>
      <c r="D281" s="84"/>
      <c r="E281" s="84"/>
      <c r="F281" s="90"/>
      <c r="G281" s="570"/>
      <c r="H281" s="90"/>
      <c r="I281" s="557"/>
      <c r="J281" s="571"/>
      <c r="K281" s="572"/>
      <c r="L281" s="557"/>
      <c r="M281" s="572"/>
      <c r="N281" s="107"/>
      <c r="O281" s="107"/>
      <c r="P281" s="674"/>
      <c r="Q281" s="674"/>
      <c r="R281" s="557"/>
      <c r="S281" s="557"/>
      <c r="T281" s="573"/>
      <c r="U281" s="428"/>
    </row>
    <row r="282" spans="1:22" x14ac:dyDescent="0.25">
      <c r="A282" s="1049"/>
      <c r="B282" s="110">
        <v>7</v>
      </c>
      <c r="C282" s="90"/>
      <c r="D282" s="84"/>
      <c r="E282" s="84"/>
      <c r="F282" s="90"/>
      <c r="G282" s="570"/>
      <c r="H282" s="90"/>
      <c r="I282" s="557"/>
      <c r="J282" s="571"/>
      <c r="K282" s="572"/>
      <c r="L282" s="557"/>
      <c r="M282" s="572"/>
      <c r="N282" s="107"/>
      <c r="O282" s="107"/>
      <c r="P282" s="674"/>
      <c r="Q282" s="674"/>
      <c r="R282" s="557"/>
      <c r="S282" s="557"/>
      <c r="T282" s="573"/>
      <c r="U282" s="428"/>
    </row>
    <row r="283" spans="1:22" x14ac:dyDescent="0.25">
      <c r="A283" s="1049"/>
      <c r="B283" s="110">
        <v>8</v>
      </c>
      <c r="C283" s="90"/>
      <c r="D283" s="84"/>
      <c r="E283" s="84"/>
      <c r="F283" s="90"/>
      <c r="G283" s="570"/>
      <c r="H283" s="90"/>
      <c r="I283" s="557"/>
      <c r="J283" s="571"/>
      <c r="K283" s="572"/>
      <c r="L283" s="557"/>
      <c r="M283" s="572"/>
      <c r="N283" s="107"/>
      <c r="O283" s="107"/>
      <c r="P283" s="674"/>
      <c r="Q283" s="674"/>
      <c r="R283" s="557"/>
      <c r="S283" s="557"/>
      <c r="T283" s="573"/>
      <c r="U283" s="428"/>
    </row>
    <row r="284" spans="1:22" x14ac:dyDescent="0.25">
      <c r="A284" s="1049"/>
      <c r="B284" s="110">
        <v>9</v>
      </c>
      <c r="C284" s="90"/>
      <c r="D284" s="84"/>
      <c r="E284" s="84"/>
      <c r="F284" s="90"/>
      <c r="G284" s="570"/>
      <c r="H284" s="90"/>
      <c r="I284" s="557"/>
      <c r="J284" s="571"/>
      <c r="K284" s="572"/>
      <c r="L284" s="557"/>
      <c r="M284" s="572"/>
      <c r="N284" s="107"/>
      <c r="O284" s="107"/>
      <c r="P284" s="674"/>
      <c r="Q284" s="674"/>
      <c r="R284" s="557"/>
      <c r="S284" s="557"/>
      <c r="T284" s="573"/>
      <c r="U284" s="428"/>
    </row>
    <row r="285" spans="1:22" ht="15.75" thickBot="1" x14ac:dyDescent="0.3">
      <c r="A285" s="1050"/>
      <c r="B285" s="111">
        <v>10</v>
      </c>
      <c r="C285" s="100"/>
      <c r="D285" s="99"/>
      <c r="E285" s="99"/>
      <c r="F285" s="100"/>
      <c r="G285" s="574"/>
      <c r="H285" s="100"/>
      <c r="I285" s="575"/>
      <c r="J285" s="576"/>
      <c r="K285" s="577"/>
      <c r="L285" s="575"/>
      <c r="M285" s="577"/>
      <c r="N285" s="108"/>
      <c r="O285" s="108"/>
      <c r="P285" s="675"/>
      <c r="Q285" s="675"/>
      <c r="R285" s="575"/>
      <c r="S285" s="575"/>
      <c r="T285" s="578"/>
      <c r="U285" s="428"/>
    </row>
    <row r="286" spans="1:22" ht="25.5" thickBot="1" x14ac:dyDescent="0.3">
      <c r="A286" s="493"/>
      <c r="C286" s="494"/>
      <c r="D286" s="495"/>
      <c r="E286" s="368" t="s">
        <v>248</v>
      </c>
      <c r="F286" s="369">
        <f>COUNTA(F276:F285)</f>
        <v>0</v>
      </c>
      <c r="G286" s="370">
        <f>COUNTA(G276:G285)</f>
        <v>0</v>
      </c>
      <c r="H286" s="494"/>
      <c r="I286" s="490"/>
      <c r="J286" s="496"/>
      <c r="K286" s="497"/>
      <c r="L286" s="952" t="s">
        <v>499</v>
      </c>
      <c r="M286" s="953"/>
      <c r="N286" s="498">
        <f>SUM(N276:N285)</f>
        <v>0</v>
      </c>
      <c r="O286" s="499">
        <f>SUM(O276:O285)</f>
        <v>0</v>
      </c>
      <c r="P286" s="500"/>
      <c r="Q286" s="500"/>
      <c r="R286" s="490"/>
      <c r="S286" s="500"/>
      <c r="T286" s="500"/>
      <c r="U286" s="428"/>
    </row>
    <row r="287" spans="1:22" ht="21.75" customHeight="1" x14ac:dyDescent="0.25">
      <c r="A287" s="101"/>
      <c r="B287" s="85"/>
      <c r="C287" s="85"/>
      <c r="D287" s="85"/>
      <c r="H287" s="501"/>
      <c r="I287" s="501"/>
      <c r="J287" s="502"/>
      <c r="K287" s="501"/>
      <c r="L287" s="954" t="s">
        <v>500</v>
      </c>
      <c r="M287" s="955"/>
      <c r="N287" s="503">
        <f>SUMIF(M276:M285,"&lt;=31/12/2025",N276:N285)</f>
        <v>0</v>
      </c>
      <c r="O287" s="504">
        <f>SUMIF(M276:M285,"&lt;=31/12/2025",O276:O285)</f>
        <v>0</v>
      </c>
      <c r="P287" s="89"/>
      <c r="R287" s="85"/>
      <c r="S287" s="89"/>
      <c r="T287" s="505"/>
      <c r="U287" s="506"/>
      <c r="V287" s="507"/>
    </row>
    <row r="288" spans="1:22" ht="32.25" customHeight="1" thickBot="1" x14ac:dyDescent="0.3">
      <c r="A288" s="101"/>
      <c r="L288" s="956" t="s">
        <v>501</v>
      </c>
      <c r="M288" s="957"/>
      <c r="N288" s="508">
        <f>SUMIF(M276:M285,"&gt;31/12/2025",N276:N285)</f>
        <v>0</v>
      </c>
      <c r="O288" s="509">
        <f>SUMIF(M276:M285,"&gt;31/12/2025",O276:O285)</f>
        <v>0</v>
      </c>
      <c r="S288" s="510"/>
      <c r="T288" s="511"/>
      <c r="U288" s="428"/>
    </row>
    <row r="289" spans="1:21" ht="15.75" thickBot="1" x14ac:dyDescent="0.3">
      <c r="A289" s="579"/>
      <c r="B289" s="478"/>
      <c r="C289" s="480"/>
      <c r="D289" s="480"/>
      <c r="E289" s="480"/>
      <c r="F289" s="478"/>
      <c r="G289" s="480"/>
      <c r="H289" s="480"/>
      <c r="I289" s="478"/>
      <c r="J289" s="478"/>
      <c r="K289" s="480"/>
      <c r="L289" s="480"/>
      <c r="M289" s="480"/>
      <c r="N289" s="480"/>
      <c r="O289" s="480"/>
      <c r="P289" s="676"/>
      <c r="Q289" s="676"/>
      <c r="R289" s="480"/>
      <c r="S289" s="580"/>
      <c r="T289" s="480"/>
      <c r="U289" s="482"/>
    </row>
    <row r="290" spans="1:21" ht="15.75" thickBot="1" x14ac:dyDescent="0.3">
      <c r="A290" s="563"/>
      <c r="B290" s="422"/>
      <c r="C290" s="289"/>
      <c r="D290" s="289"/>
      <c r="E290" s="289"/>
      <c r="F290" s="422"/>
      <c r="G290" s="289"/>
      <c r="H290" s="289"/>
      <c r="I290" s="422"/>
      <c r="J290" s="422"/>
      <c r="K290" s="289"/>
      <c r="L290" s="289"/>
      <c r="M290" s="289"/>
      <c r="N290" s="289"/>
      <c r="O290" s="289"/>
      <c r="P290" s="669"/>
      <c r="Q290" s="669"/>
      <c r="R290" s="289"/>
      <c r="S290" s="289"/>
      <c r="T290" s="289"/>
      <c r="U290" s="425"/>
    </row>
    <row r="291" spans="1:21" ht="28.5" thickBot="1" x14ac:dyDescent="0.3">
      <c r="A291" s="115" t="s">
        <v>8</v>
      </c>
      <c r="B291" s="961" t="s">
        <v>66</v>
      </c>
      <c r="C291" s="962"/>
      <c r="E291" s="1024" t="s">
        <v>213</v>
      </c>
      <c r="F291" s="1025"/>
      <c r="G291" s="935">
        <f>VLOOKUP(B291,'1.Piano inv. forn'!$D$71:$H$100,3,FALSE)</f>
        <v>0</v>
      </c>
      <c r="H291" s="936"/>
      <c r="I291" s="69"/>
      <c r="J291" s="1024" t="s">
        <v>214</v>
      </c>
      <c r="K291" s="1025"/>
      <c r="L291" s="935">
        <f>VLOOKUP(B291,'1.Piano inv. forn'!$D$71:$H$100,4,FALSE)</f>
        <v>0</v>
      </c>
      <c r="M291" s="936"/>
      <c r="O291" s="121" t="s">
        <v>215</v>
      </c>
      <c r="P291" s="670"/>
      <c r="R291" s="122" t="s">
        <v>216</v>
      </c>
      <c r="S291" s="941"/>
      <c r="T291" s="942"/>
      <c r="U291" s="428"/>
    </row>
    <row r="292" spans="1:21" ht="15.75" thickBot="1" x14ac:dyDescent="0.3">
      <c r="A292" s="101"/>
      <c r="B292" s="86"/>
      <c r="C292" s="86"/>
      <c r="E292" s="87"/>
      <c r="F292" s="87"/>
      <c r="G292" s="88"/>
      <c r="H292" s="88"/>
      <c r="I292" s="69"/>
      <c r="J292" s="87"/>
      <c r="K292" s="87"/>
      <c r="L292" s="88"/>
      <c r="M292" s="88"/>
      <c r="O292" s="89"/>
      <c r="R292" s="85"/>
      <c r="S292" s="490"/>
      <c r="U292" s="102"/>
    </row>
    <row r="293" spans="1:21" ht="35.25" customHeight="1" thickBot="1" x14ac:dyDescent="0.3">
      <c r="A293" s="1038" t="s">
        <v>13</v>
      </c>
      <c r="B293" s="1039"/>
      <c r="C293" s="1039"/>
      <c r="D293" s="1040"/>
      <c r="E293" s="943">
        <f>VLOOKUP(B291,'1.Piano inv. forn'!$D$71:$V$100,17,FALSE)</f>
        <v>0</v>
      </c>
      <c r="F293" s="944"/>
      <c r="G293" s="944"/>
      <c r="H293" s="945"/>
      <c r="I293" s="69"/>
      <c r="J293" s="1041" t="s">
        <v>59</v>
      </c>
      <c r="K293" s="1042"/>
      <c r="L293" s="943">
        <f>VLOOKUP(B291,'1.Piano inv. forn'!$D$71:$V$100,19,FALSE)</f>
        <v>0</v>
      </c>
      <c r="M293" s="945"/>
      <c r="N293" s="98"/>
      <c r="O293" s="122" t="s">
        <v>15</v>
      </c>
      <c r="P293" s="671">
        <f>L293+E293</f>
        <v>0</v>
      </c>
      <c r="R293" s="122" t="s">
        <v>217</v>
      </c>
      <c r="S293" s="941"/>
      <c r="T293" s="942"/>
      <c r="U293" s="102"/>
    </row>
    <row r="294" spans="1:21" ht="15.75" thickBot="1" x14ac:dyDescent="0.3">
      <c r="A294" s="104"/>
      <c r="B294" s="105"/>
      <c r="C294" s="105"/>
      <c r="D294" s="105"/>
      <c r="E294" s="106"/>
      <c r="F294" s="106"/>
      <c r="G294" s="106"/>
      <c r="H294" s="106"/>
      <c r="I294" s="69"/>
      <c r="J294" s="87"/>
      <c r="K294" s="87"/>
      <c r="L294" s="106"/>
      <c r="M294" s="106"/>
      <c r="N294" s="98"/>
      <c r="O294" s="85"/>
      <c r="P294" s="672"/>
      <c r="R294" s="85"/>
      <c r="S294" s="86"/>
      <c r="T294" s="86"/>
      <c r="U294" s="428"/>
    </row>
    <row r="295" spans="1:21" ht="75" x14ac:dyDescent="0.25">
      <c r="A295" s="1043" t="s">
        <v>218</v>
      </c>
      <c r="B295" s="1045" t="s">
        <v>219</v>
      </c>
      <c r="C295" s="1045" t="s">
        <v>220</v>
      </c>
      <c r="D295" s="117" t="s">
        <v>221</v>
      </c>
      <c r="E295" s="118" t="s">
        <v>222</v>
      </c>
      <c r="F295" s="117" t="s">
        <v>223</v>
      </c>
      <c r="G295" s="117" t="s">
        <v>224</v>
      </c>
      <c r="H295" s="119" t="s">
        <v>188</v>
      </c>
      <c r="I295" s="119" t="s">
        <v>225</v>
      </c>
      <c r="J295" s="119" t="s">
        <v>226</v>
      </c>
      <c r="K295" s="119" t="s">
        <v>227</v>
      </c>
      <c r="L295" s="119" t="s">
        <v>228</v>
      </c>
      <c r="M295" s="119" t="s">
        <v>229</v>
      </c>
      <c r="N295" s="119" t="s">
        <v>230</v>
      </c>
      <c r="O295" s="119" t="s">
        <v>231</v>
      </c>
      <c r="P295" s="119" t="s">
        <v>232</v>
      </c>
      <c r="Q295" s="119" t="s">
        <v>233</v>
      </c>
      <c r="R295" s="119" t="s">
        <v>234</v>
      </c>
      <c r="S295" s="119" t="s">
        <v>235</v>
      </c>
      <c r="T295" s="1047" t="s">
        <v>236</v>
      </c>
      <c r="U295" s="564"/>
    </row>
    <row r="296" spans="1:21" ht="24.75" thickBot="1" x14ac:dyDescent="0.3">
      <c r="A296" s="1044"/>
      <c r="B296" s="1046"/>
      <c r="C296" s="1046"/>
      <c r="D296" s="120" t="s">
        <v>237</v>
      </c>
      <c r="E296" s="120" t="s">
        <v>238</v>
      </c>
      <c r="F296" s="120" t="s">
        <v>239</v>
      </c>
      <c r="G296" s="120" t="s">
        <v>239</v>
      </c>
      <c r="H296" s="120" t="s">
        <v>252</v>
      </c>
      <c r="I296" s="120" t="s">
        <v>32</v>
      </c>
      <c r="J296" s="120" t="s">
        <v>241</v>
      </c>
      <c r="K296" s="120" t="s">
        <v>242</v>
      </c>
      <c r="L296" s="120" t="s">
        <v>243</v>
      </c>
      <c r="M296" s="120" t="s">
        <v>242</v>
      </c>
      <c r="N296" s="120" t="s">
        <v>244</v>
      </c>
      <c r="O296" s="120" t="s">
        <v>212</v>
      </c>
      <c r="P296" s="120" t="s">
        <v>245</v>
      </c>
      <c r="Q296" s="120" t="s">
        <v>246</v>
      </c>
      <c r="R296" s="120" t="s">
        <v>247</v>
      </c>
      <c r="S296" s="120" t="s">
        <v>247</v>
      </c>
      <c r="T296" s="1048"/>
      <c r="U296" s="564"/>
    </row>
    <row r="297" spans="1:21" x14ac:dyDescent="0.25">
      <c r="A297" s="1049" t="str">
        <f>B291</f>
        <v>e.1</v>
      </c>
      <c r="B297" s="109">
        <v>1</v>
      </c>
      <c r="C297" s="164"/>
      <c r="D297" s="91"/>
      <c r="E297" s="91"/>
      <c r="F297" s="164"/>
      <c r="G297" s="566"/>
      <c r="H297" s="92"/>
      <c r="I297" s="340"/>
      <c r="J297" s="567"/>
      <c r="K297" s="568"/>
      <c r="L297" s="340"/>
      <c r="M297" s="568"/>
      <c r="N297" s="116"/>
      <c r="O297" s="116"/>
      <c r="P297" s="673"/>
      <c r="Q297" s="673"/>
      <c r="R297" s="340"/>
      <c r="S297" s="340"/>
      <c r="T297" s="569"/>
      <c r="U297" s="428"/>
    </row>
    <row r="298" spans="1:21" x14ac:dyDescent="0.25">
      <c r="A298" s="1049"/>
      <c r="B298" s="110">
        <v>2</v>
      </c>
      <c r="C298" s="90"/>
      <c r="D298" s="84"/>
      <c r="E298" s="84"/>
      <c r="F298" s="90"/>
      <c r="G298" s="570"/>
      <c r="H298" s="90"/>
      <c r="I298" s="557"/>
      <c r="J298" s="571"/>
      <c r="K298" s="572"/>
      <c r="L298" s="557"/>
      <c r="M298" s="572"/>
      <c r="N298" s="107"/>
      <c r="O298" s="107"/>
      <c r="P298" s="674"/>
      <c r="Q298" s="674" t="s">
        <v>249</v>
      </c>
      <c r="R298" s="557"/>
      <c r="S298" s="557"/>
      <c r="T298" s="573"/>
      <c r="U298" s="428"/>
    </row>
    <row r="299" spans="1:21" x14ac:dyDescent="0.25">
      <c r="A299" s="1049"/>
      <c r="B299" s="110">
        <v>3</v>
      </c>
      <c r="C299" s="90"/>
      <c r="D299" s="84"/>
      <c r="E299" s="84"/>
      <c r="F299" s="90"/>
      <c r="G299" s="570"/>
      <c r="H299" s="90"/>
      <c r="I299" s="557"/>
      <c r="J299" s="571"/>
      <c r="K299" s="572"/>
      <c r="L299" s="557"/>
      <c r="M299" s="572"/>
      <c r="N299" s="107"/>
      <c r="O299" s="107"/>
      <c r="P299" s="674"/>
      <c r="Q299" s="674"/>
      <c r="R299" s="557"/>
      <c r="S299" s="557"/>
      <c r="T299" s="573"/>
      <c r="U299" s="428"/>
    </row>
    <row r="300" spans="1:21" x14ac:dyDescent="0.25">
      <c r="A300" s="1049"/>
      <c r="B300" s="110">
        <v>4</v>
      </c>
      <c r="C300" s="90"/>
      <c r="D300" s="84"/>
      <c r="E300" s="84"/>
      <c r="F300" s="90"/>
      <c r="G300" s="570"/>
      <c r="H300" s="90"/>
      <c r="I300" s="557"/>
      <c r="J300" s="571"/>
      <c r="K300" s="572"/>
      <c r="L300" s="557"/>
      <c r="M300" s="572"/>
      <c r="N300" s="107"/>
      <c r="O300" s="107"/>
      <c r="P300" s="674"/>
      <c r="Q300" s="674"/>
      <c r="R300" s="557"/>
      <c r="S300" s="557"/>
      <c r="T300" s="573"/>
      <c r="U300" s="428"/>
    </row>
    <row r="301" spans="1:21" x14ac:dyDescent="0.25">
      <c r="A301" s="1049"/>
      <c r="B301" s="110">
        <v>5</v>
      </c>
      <c r="C301" s="90"/>
      <c r="D301" s="84"/>
      <c r="E301" s="84"/>
      <c r="F301" s="90"/>
      <c r="G301" s="570"/>
      <c r="H301" s="90"/>
      <c r="I301" s="557"/>
      <c r="J301" s="571"/>
      <c r="K301" s="572"/>
      <c r="L301" s="557"/>
      <c r="M301" s="572"/>
      <c r="N301" s="107"/>
      <c r="O301" s="107"/>
      <c r="P301" s="674"/>
      <c r="Q301" s="674"/>
      <c r="R301" s="557"/>
      <c r="S301" s="557"/>
      <c r="T301" s="573"/>
      <c r="U301" s="428"/>
    </row>
    <row r="302" spans="1:21" x14ac:dyDescent="0.25">
      <c r="A302" s="1049"/>
      <c r="B302" s="110">
        <v>6</v>
      </c>
      <c r="C302" s="90"/>
      <c r="D302" s="84"/>
      <c r="E302" s="84"/>
      <c r="F302" s="90"/>
      <c r="G302" s="570"/>
      <c r="H302" s="90"/>
      <c r="I302" s="557"/>
      <c r="J302" s="571"/>
      <c r="K302" s="572"/>
      <c r="L302" s="557"/>
      <c r="M302" s="572"/>
      <c r="N302" s="107"/>
      <c r="O302" s="107"/>
      <c r="P302" s="674"/>
      <c r="Q302" s="674"/>
      <c r="R302" s="557"/>
      <c r="S302" s="557"/>
      <c r="T302" s="573"/>
      <c r="U302" s="428"/>
    </row>
    <row r="303" spans="1:21" x14ac:dyDescent="0.25">
      <c r="A303" s="1049"/>
      <c r="B303" s="110">
        <v>7</v>
      </c>
      <c r="C303" s="90"/>
      <c r="D303" s="84"/>
      <c r="E303" s="84"/>
      <c r="F303" s="90"/>
      <c r="G303" s="570"/>
      <c r="H303" s="90"/>
      <c r="I303" s="557"/>
      <c r="J303" s="571"/>
      <c r="K303" s="572"/>
      <c r="L303" s="557"/>
      <c r="M303" s="572"/>
      <c r="N303" s="107"/>
      <c r="O303" s="107"/>
      <c r="P303" s="674"/>
      <c r="Q303" s="674"/>
      <c r="R303" s="557"/>
      <c r="S303" s="557"/>
      <c r="T303" s="573"/>
      <c r="U303" s="428"/>
    </row>
    <row r="304" spans="1:21" x14ac:dyDescent="0.25">
      <c r="A304" s="1049"/>
      <c r="B304" s="110">
        <v>8</v>
      </c>
      <c r="C304" s="90"/>
      <c r="D304" s="84"/>
      <c r="E304" s="84"/>
      <c r="F304" s="90"/>
      <c r="G304" s="570"/>
      <c r="H304" s="90"/>
      <c r="I304" s="557"/>
      <c r="J304" s="571"/>
      <c r="K304" s="572"/>
      <c r="L304" s="557"/>
      <c r="M304" s="572"/>
      <c r="N304" s="107"/>
      <c r="O304" s="107"/>
      <c r="P304" s="674"/>
      <c r="Q304" s="674"/>
      <c r="R304" s="557"/>
      <c r="S304" s="557"/>
      <c r="T304" s="573"/>
      <c r="U304" s="428"/>
    </row>
    <row r="305" spans="1:22" x14ac:dyDescent="0.25">
      <c r="A305" s="1049"/>
      <c r="B305" s="110">
        <v>9</v>
      </c>
      <c r="C305" s="90"/>
      <c r="D305" s="84"/>
      <c r="E305" s="84"/>
      <c r="F305" s="90"/>
      <c r="G305" s="570"/>
      <c r="H305" s="90"/>
      <c r="I305" s="557"/>
      <c r="J305" s="571"/>
      <c r="K305" s="572"/>
      <c r="L305" s="557"/>
      <c r="M305" s="572"/>
      <c r="N305" s="107"/>
      <c r="O305" s="107"/>
      <c r="P305" s="674"/>
      <c r="Q305" s="674"/>
      <c r="R305" s="557"/>
      <c r="S305" s="557"/>
      <c r="T305" s="573"/>
      <c r="U305" s="428"/>
    </row>
    <row r="306" spans="1:22" ht="15.75" thickBot="1" x14ac:dyDescent="0.3">
      <c r="A306" s="1050"/>
      <c r="B306" s="111">
        <v>10</v>
      </c>
      <c r="C306" s="100"/>
      <c r="D306" s="99"/>
      <c r="E306" s="99"/>
      <c r="F306" s="100"/>
      <c r="G306" s="574"/>
      <c r="H306" s="100"/>
      <c r="I306" s="575"/>
      <c r="J306" s="576"/>
      <c r="K306" s="577"/>
      <c r="L306" s="575"/>
      <c r="M306" s="577"/>
      <c r="N306" s="108"/>
      <c r="O306" s="108"/>
      <c r="P306" s="675"/>
      <c r="Q306" s="675"/>
      <c r="R306" s="575"/>
      <c r="S306" s="575"/>
      <c r="T306" s="578"/>
      <c r="U306" s="428"/>
    </row>
    <row r="307" spans="1:22" ht="25.5" thickBot="1" x14ac:dyDescent="0.3">
      <c r="A307" s="493"/>
      <c r="C307" s="494"/>
      <c r="D307" s="495"/>
      <c r="E307" s="368" t="s">
        <v>248</v>
      </c>
      <c r="F307" s="369">
        <f>COUNTA(F297:F306)</f>
        <v>0</v>
      </c>
      <c r="G307" s="370">
        <f>COUNTA(G297:G306)</f>
        <v>0</v>
      </c>
      <c r="H307" s="494"/>
      <c r="I307" s="490"/>
      <c r="J307" s="496"/>
      <c r="K307" s="497"/>
      <c r="L307" s="952" t="s">
        <v>499</v>
      </c>
      <c r="M307" s="953"/>
      <c r="N307" s="498">
        <f>SUM(N297:N306)</f>
        <v>0</v>
      </c>
      <c r="O307" s="499">
        <f>SUM(O297:O306)</f>
        <v>0</v>
      </c>
      <c r="P307" s="500"/>
      <c r="Q307" s="500"/>
      <c r="R307" s="490"/>
      <c r="S307" s="500"/>
      <c r="T307" s="500"/>
      <c r="U307" s="428"/>
    </row>
    <row r="308" spans="1:22" ht="21.75" customHeight="1" x14ac:dyDescent="0.25">
      <c r="A308" s="101"/>
      <c r="B308" s="85"/>
      <c r="C308" s="85"/>
      <c r="D308" s="85"/>
      <c r="H308" s="501"/>
      <c r="I308" s="501"/>
      <c r="J308" s="502"/>
      <c r="K308" s="501"/>
      <c r="L308" s="954" t="s">
        <v>500</v>
      </c>
      <c r="M308" s="955"/>
      <c r="N308" s="503">
        <f>SUMIF(M297:M306,"&lt;=31/12/2025",N297:N306)</f>
        <v>0</v>
      </c>
      <c r="O308" s="504">
        <f>SUMIF(M297:M306,"&lt;=31/12/2025",O297:O306)</f>
        <v>0</v>
      </c>
      <c r="P308" s="89"/>
      <c r="R308" s="85"/>
      <c r="S308" s="89"/>
      <c r="T308" s="505"/>
      <c r="U308" s="506"/>
      <c r="V308" s="507"/>
    </row>
    <row r="309" spans="1:22" ht="32.25" customHeight="1" thickBot="1" x14ac:dyDescent="0.3">
      <c r="A309" s="101"/>
      <c r="L309" s="956" t="s">
        <v>501</v>
      </c>
      <c r="M309" s="957"/>
      <c r="N309" s="508">
        <f>SUMIF(M297:M306,"&gt;31/12/2025",N297:N306)</f>
        <v>0</v>
      </c>
      <c r="O309" s="509">
        <f>SUMIF(M297:M306,"&gt;31/12/2025",O297:O306)</f>
        <v>0</v>
      </c>
      <c r="S309" s="510"/>
      <c r="T309" s="511"/>
      <c r="U309" s="428"/>
    </row>
    <row r="310" spans="1:22" ht="15.75" thickBot="1" x14ac:dyDescent="0.3">
      <c r="A310" s="579"/>
      <c r="B310" s="478"/>
      <c r="C310" s="480"/>
      <c r="D310" s="480"/>
      <c r="E310" s="480"/>
      <c r="F310" s="478"/>
      <c r="G310" s="480"/>
      <c r="H310" s="480"/>
      <c r="I310" s="478"/>
      <c r="J310" s="478"/>
      <c r="K310" s="480"/>
      <c r="L310" s="480"/>
      <c r="M310" s="480"/>
      <c r="N310" s="480"/>
      <c r="O310" s="480"/>
      <c r="P310" s="676"/>
      <c r="Q310" s="676"/>
      <c r="R310" s="480"/>
      <c r="S310" s="580"/>
      <c r="T310" s="480"/>
      <c r="U310" s="482"/>
    </row>
    <row r="311" spans="1:22" ht="15.75" thickBot="1" x14ac:dyDescent="0.3">
      <c r="A311" s="563"/>
      <c r="B311" s="422"/>
      <c r="C311" s="289"/>
      <c r="D311" s="289"/>
      <c r="E311" s="289"/>
      <c r="F311" s="422"/>
      <c r="G311" s="289"/>
      <c r="H311" s="289"/>
      <c r="I311" s="422"/>
      <c r="J311" s="422"/>
      <c r="K311" s="289"/>
      <c r="L311" s="289"/>
      <c r="M311" s="289"/>
      <c r="N311" s="289"/>
      <c r="O311" s="289"/>
      <c r="P311" s="669"/>
      <c r="Q311" s="669"/>
      <c r="R311" s="289"/>
      <c r="S311" s="289"/>
      <c r="T311" s="289"/>
      <c r="U311" s="425"/>
    </row>
    <row r="312" spans="1:22" ht="28.5" thickBot="1" x14ac:dyDescent="0.3">
      <c r="A312" s="115" t="s">
        <v>8</v>
      </c>
      <c r="B312" s="961" t="s">
        <v>66</v>
      </c>
      <c r="C312" s="962"/>
      <c r="E312" s="1024" t="s">
        <v>213</v>
      </c>
      <c r="F312" s="1025"/>
      <c r="G312" s="935">
        <f>VLOOKUP(B312,'1.Piano inv. forn'!$D$71:$H$100,3,FALSE)</f>
        <v>0</v>
      </c>
      <c r="H312" s="936"/>
      <c r="I312" s="69"/>
      <c r="J312" s="1024" t="s">
        <v>214</v>
      </c>
      <c r="K312" s="1025"/>
      <c r="L312" s="935">
        <f>VLOOKUP(B312,'1.Piano inv. forn'!$D$71:$H$100,4,FALSE)</f>
        <v>0</v>
      </c>
      <c r="M312" s="936"/>
      <c r="O312" s="121" t="s">
        <v>215</v>
      </c>
      <c r="P312" s="670"/>
      <c r="R312" s="122" t="s">
        <v>216</v>
      </c>
      <c r="S312" s="941"/>
      <c r="T312" s="942"/>
      <c r="U312" s="428"/>
    </row>
    <row r="313" spans="1:22" ht="15.75" thickBot="1" x14ac:dyDescent="0.3">
      <c r="A313" s="101"/>
      <c r="B313" s="86"/>
      <c r="C313" s="86"/>
      <c r="E313" s="87"/>
      <c r="F313" s="87"/>
      <c r="G313" s="88"/>
      <c r="H313" s="88"/>
      <c r="I313" s="69"/>
      <c r="J313" s="87"/>
      <c r="K313" s="87"/>
      <c r="L313" s="88"/>
      <c r="M313" s="88"/>
      <c r="O313" s="89"/>
      <c r="R313" s="85"/>
      <c r="S313" s="490"/>
      <c r="U313" s="102"/>
    </row>
    <row r="314" spans="1:22" ht="35.25" customHeight="1" thickBot="1" x14ac:dyDescent="0.3">
      <c r="A314" s="1038" t="s">
        <v>13</v>
      </c>
      <c r="B314" s="1039"/>
      <c r="C314" s="1039"/>
      <c r="D314" s="1040"/>
      <c r="E314" s="943">
        <f>VLOOKUP(B312,'1.Piano inv. forn'!$D$71:$V$100,17,FALSE)</f>
        <v>0</v>
      </c>
      <c r="F314" s="944"/>
      <c r="G314" s="944"/>
      <c r="H314" s="945"/>
      <c r="I314" s="69"/>
      <c r="J314" s="1041" t="s">
        <v>59</v>
      </c>
      <c r="K314" s="1042"/>
      <c r="L314" s="943">
        <f>VLOOKUP(B312,'1.Piano inv. forn'!$D$71:$V$100,19,FALSE)</f>
        <v>0</v>
      </c>
      <c r="M314" s="945"/>
      <c r="N314" s="98"/>
      <c r="O314" s="122" t="s">
        <v>15</v>
      </c>
      <c r="P314" s="671">
        <f>L314+E314</f>
        <v>0</v>
      </c>
      <c r="R314" s="122" t="s">
        <v>217</v>
      </c>
      <c r="S314" s="941"/>
      <c r="T314" s="942"/>
      <c r="U314" s="102"/>
    </row>
    <row r="315" spans="1:22" ht="15.75" thickBot="1" x14ac:dyDescent="0.3">
      <c r="A315" s="104"/>
      <c r="B315" s="105"/>
      <c r="C315" s="105"/>
      <c r="D315" s="105"/>
      <c r="E315" s="106"/>
      <c r="F315" s="106"/>
      <c r="G315" s="106"/>
      <c r="H315" s="106"/>
      <c r="I315" s="69"/>
      <c r="J315" s="87"/>
      <c r="K315" s="87"/>
      <c r="L315" s="106"/>
      <c r="M315" s="106"/>
      <c r="N315" s="98"/>
      <c r="O315" s="85"/>
      <c r="P315" s="672"/>
      <c r="R315" s="85"/>
      <c r="S315" s="86"/>
      <c r="T315" s="86"/>
      <c r="U315" s="428"/>
    </row>
    <row r="316" spans="1:22" ht="75" x14ac:dyDescent="0.25">
      <c r="A316" s="1043" t="s">
        <v>218</v>
      </c>
      <c r="B316" s="1045" t="s">
        <v>219</v>
      </c>
      <c r="C316" s="1045" t="s">
        <v>220</v>
      </c>
      <c r="D316" s="117" t="s">
        <v>221</v>
      </c>
      <c r="E316" s="118" t="s">
        <v>222</v>
      </c>
      <c r="F316" s="117" t="s">
        <v>223</v>
      </c>
      <c r="G316" s="117" t="s">
        <v>224</v>
      </c>
      <c r="H316" s="119" t="s">
        <v>188</v>
      </c>
      <c r="I316" s="119" t="s">
        <v>225</v>
      </c>
      <c r="J316" s="119" t="s">
        <v>226</v>
      </c>
      <c r="K316" s="119" t="s">
        <v>227</v>
      </c>
      <c r="L316" s="119" t="s">
        <v>228</v>
      </c>
      <c r="M316" s="119" t="s">
        <v>229</v>
      </c>
      <c r="N316" s="119" t="s">
        <v>230</v>
      </c>
      <c r="O316" s="119" t="s">
        <v>231</v>
      </c>
      <c r="P316" s="119" t="s">
        <v>232</v>
      </c>
      <c r="Q316" s="119" t="s">
        <v>233</v>
      </c>
      <c r="R316" s="119" t="s">
        <v>234</v>
      </c>
      <c r="S316" s="119" t="s">
        <v>235</v>
      </c>
      <c r="T316" s="1047" t="s">
        <v>236</v>
      </c>
      <c r="U316" s="564"/>
    </row>
    <row r="317" spans="1:22" ht="24.75" thickBot="1" x14ac:dyDescent="0.3">
      <c r="A317" s="1044"/>
      <c r="B317" s="1046"/>
      <c r="C317" s="1046"/>
      <c r="D317" s="120" t="s">
        <v>237</v>
      </c>
      <c r="E317" s="120" t="s">
        <v>238</v>
      </c>
      <c r="F317" s="120" t="s">
        <v>239</v>
      </c>
      <c r="G317" s="120" t="s">
        <v>239</v>
      </c>
      <c r="H317" s="120" t="s">
        <v>252</v>
      </c>
      <c r="I317" s="120" t="s">
        <v>32</v>
      </c>
      <c r="J317" s="120" t="s">
        <v>241</v>
      </c>
      <c r="K317" s="120" t="s">
        <v>242</v>
      </c>
      <c r="L317" s="120" t="s">
        <v>243</v>
      </c>
      <c r="M317" s="120" t="s">
        <v>242</v>
      </c>
      <c r="N317" s="120" t="s">
        <v>244</v>
      </c>
      <c r="O317" s="120" t="s">
        <v>212</v>
      </c>
      <c r="P317" s="120" t="s">
        <v>245</v>
      </c>
      <c r="Q317" s="120" t="s">
        <v>246</v>
      </c>
      <c r="R317" s="120" t="s">
        <v>247</v>
      </c>
      <c r="S317" s="120" t="s">
        <v>247</v>
      </c>
      <c r="T317" s="1048"/>
      <c r="U317" s="564"/>
    </row>
    <row r="318" spans="1:22" x14ac:dyDescent="0.25">
      <c r="A318" s="1049" t="str">
        <f>B312</f>
        <v>e.1</v>
      </c>
      <c r="B318" s="109">
        <v>1</v>
      </c>
      <c r="C318" s="164"/>
      <c r="D318" s="91"/>
      <c r="E318" s="91"/>
      <c r="F318" s="164"/>
      <c r="G318" s="566"/>
      <c r="H318" s="92"/>
      <c r="I318" s="340"/>
      <c r="J318" s="567"/>
      <c r="K318" s="568"/>
      <c r="L318" s="340"/>
      <c r="M318" s="568"/>
      <c r="N318" s="116"/>
      <c r="O318" s="116"/>
      <c r="P318" s="673"/>
      <c r="Q318" s="673"/>
      <c r="R318" s="340"/>
      <c r="S318" s="340"/>
      <c r="T318" s="569"/>
      <c r="U318" s="428"/>
    </row>
    <row r="319" spans="1:22" x14ac:dyDescent="0.25">
      <c r="A319" s="1049"/>
      <c r="B319" s="110">
        <v>2</v>
      </c>
      <c r="C319" s="90"/>
      <c r="D319" s="84"/>
      <c r="E319" s="84"/>
      <c r="F319" s="90"/>
      <c r="G319" s="570"/>
      <c r="H319" s="90"/>
      <c r="I319" s="557"/>
      <c r="J319" s="571"/>
      <c r="K319" s="572"/>
      <c r="L319" s="557"/>
      <c r="M319" s="572"/>
      <c r="N319" s="107"/>
      <c r="O319" s="107"/>
      <c r="P319" s="674"/>
      <c r="Q319" s="674" t="s">
        <v>249</v>
      </c>
      <c r="R319" s="557"/>
      <c r="S319" s="557"/>
      <c r="T319" s="573"/>
      <c r="U319" s="428"/>
    </row>
    <row r="320" spans="1:22" x14ac:dyDescent="0.25">
      <c r="A320" s="1049"/>
      <c r="B320" s="110">
        <v>3</v>
      </c>
      <c r="C320" s="90"/>
      <c r="D320" s="84"/>
      <c r="E320" s="84"/>
      <c r="F320" s="90"/>
      <c r="G320" s="570"/>
      <c r="H320" s="90"/>
      <c r="I320" s="557"/>
      <c r="J320" s="571"/>
      <c r="K320" s="572"/>
      <c r="L320" s="557"/>
      <c r="M320" s="572"/>
      <c r="N320" s="107"/>
      <c r="O320" s="107"/>
      <c r="P320" s="674"/>
      <c r="Q320" s="674"/>
      <c r="R320" s="557"/>
      <c r="S320" s="557"/>
      <c r="T320" s="573"/>
      <c r="U320" s="428"/>
    </row>
    <row r="321" spans="1:22" x14ac:dyDescent="0.25">
      <c r="A321" s="1049"/>
      <c r="B321" s="110">
        <v>4</v>
      </c>
      <c r="C321" s="90"/>
      <c r="D321" s="84"/>
      <c r="E321" s="84"/>
      <c r="F321" s="90"/>
      <c r="G321" s="570"/>
      <c r="H321" s="90"/>
      <c r="I321" s="557"/>
      <c r="J321" s="571"/>
      <c r="K321" s="572"/>
      <c r="L321" s="557"/>
      <c r="M321" s="572"/>
      <c r="N321" s="107"/>
      <c r="O321" s="107"/>
      <c r="P321" s="674"/>
      <c r="Q321" s="674"/>
      <c r="R321" s="557"/>
      <c r="S321" s="557"/>
      <c r="T321" s="573"/>
      <c r="U321" s="428"/>
    </row>
    <row r="322" spans="1:22" x14ac:dyDescent="0.25">
      <c r="A322" s="1049"/>
      <c r="B322" s="110">
        <v>5</v>
      </c>
      <c r="C322" s="90"/>
      <c r="D322" s="84"/>
      <c r="E322" s="84"/>
      <c r="F322" s="90"/>
      <c r="G322" s="570"/>
      <c r="H322" s="90"/>
      <c r="I322" s="557"/>
      <c r="J322" s="571"/>
      <c r="K322" s="572"/>
      <c r="L322" s="557"/>
      <c r="M322" s="572"/>
      <c r="N322" s="107"/>
      <c r="O322" s="107"/>
      <c r="P322" s="674"/>
      <c r="Q322" s="674"/>
      <c r="R322" s="557"/>
      <c r="S322" s="557"/>
      <c r="T322" s="573"/>
      <c r="U322" s="428"/>
    </row>
    <row r="323" spans="1:22" x14ac:dyDescent="0.25">
      <c r="A323" s="1049"/>
      <c r="B323" s="110">
        <v>6</v>
      </c>
      <c r="C323" s="90"/>
      <c r="D323" s="84"/>
      <c r="E323" s="84"/>
      <c r="F323" s="90"/>
      <c r="G323" s="570"/>
      <c r="H323" s="90"/>
      <c r="I323" s="557"/>
      <c r="J323" s="571"/>
      <c r="K323" s="572"/>
      <c r="L323" s="557"/>
      <c r="M323" s="572"/>
      <c r="N323" s="107"/>
      <c r="O323" s="107"/>
      <c r="P323" s="674"/>
      <c r="Q323" s="674"/>
      <c r="R323" s="557"/>
      <c r="S323" s="557"/>
      <c r="T323" s="573"/>
      <c r="U323" s="428"/>
    </row>
    <row r="324" spans="1:22" x14ac:dyDescent="0.25">
      <c r="A324" s="1049"/>
      <c r="B324" s="110">
        <v>7</v>
      </c>
      <c r="C324" s="90"/>
      <c r="D324" s="84"/>
      <c r="E324" s="84"/>
      <c r="F324" s="90"/>
      <c r="G324" s="570"/>
      <c r="H324" s="90"/>
      <c r="I324" s="557"/>
      <c r="J324" s="571"/>
      <c r="K324" s="572"/>
      <c r="L324" s="557"/>
      <c r="M324" s="572"/>
      <c r="N324" s="107"/>
      <c r="O324" s="107"/>
      <c r="P324" s="674"/>
      <c r="Q324" s="674"/>
      <c r="R324" s="557"/>
      <c r="S324" s="557"/>
      <c r="T324" s="573"/>
      <c r="U324" s="428"/>
    </row>
    <row r="325" spans="1:22" x14ac:dyDescent="0.25">
      <c r="A325" s="1049"/>
      <c r="B325" s="110">
        <v>8</v>
      </c>
      <c r="C325" s="90"/>
      <c r="D325" s="84"/>
      <c r="E325" s="84"/>
      <c r="F325" s="90"/>
      <c r="G325" s="570"/>
      <c r="H325" s="90"/>
      <c r="I325" s="557"/>
      <c r="J325" s="571"/>
      <c r="K325" s="572"/>
      <c r="L325" s="557"/>
      <c r="M325" s="572"/>
      <c r="N325" s="107"/>
      <c r="O325" s="107"/>
      <c r="P325" s="674"/>
      <c r="Q325" s="674"/>
      <c r="R325" s="557"/>
      <c r="S325" s="557"/>
      <c r="T325" s="573"/>
      <c r="U325" s="428"/>
    </row>
    <row r="326" spans="1:22" x14ac:dyDescent="0.25">
      <c r="A326" s="1049"/>
      <c r="B326" s="110">
        <v>9</v>
      </c>
      <c r="C326" s="90"/>
      <c r="D326" s="84"/>
      <c r="E326" s="84"/>
      <c r="F326" s="90"/>
      <c r="G326" s="570"/>
      <c r="H326" s="90"/>
      <c r="I326" s="557"/>
      <c r="J326" s="571"/>
      <c r="K326" s="572"/>
      <c r="L326" s="557"/>
      <c r="M326" s="572"/>
      <c r="N326" s="107"/>
      <c r="O326" s="107"/>
      <c r="P326" s="674"/>
      <c r="Q326" s="674"/>
      <c r="R326" s="557"/>
      <c r="S326" s="557"/>
      <c r="T326" s="573"/>
      <c r="U326" s="428"/>
    </row>
    <row r="327" spans="1:22" ht="15.75" thickBot="1" x14ac:dyDescent="0.3">
      <c r="A327" s="1050"/>
      <c r="B327" s="111">
        <v>10</v>
      </c>
      <c r="C327" s="100"/>
      <c r="D327" s="99"/>
      <c r="E327" s="99"/>
      <c r="F327" s="100"/>
      <c r="G327" s="574"/>
      <c r="H327" s="100"/>
      <c r="I327" s="575"/>
      <c r="J327" s="576"/>
      <c r="K327" s="577"/>
      <c r="L327" s="575"/>
      <c r="M327" s="577"/>
      <c r="N327" s="108"/>
      <c r="O327" s="108"/>
      <c r="P327" s="675"/>
      <c r="Q327" s="675"/>
      <c r="R327" s="575"/>
      <c r="S327" s="575"/>
      <c r="T327" s="578"/>
      <c r="U327" s="428"/>
    </row>
    <row r="328" spans="1:22" ht="25.5" thickBot="1" x14ac:dyDescent="0.3">
      <c r="A328" s="493"/>
      <c r="C328" s="494"/>
      <c r="D328" s="495"/>
      <c r="E328" s="368" t="s">
        <v>248</v>
      </c>
      <c r="F328" s="369">
        <f>COUNTA(F318:F327)</f>
        <v>0</v>
      </c>
      <c r="G328" s="370">
        <f>COUNTA(G318:G327)</f>
        <v>0</v>
      </c>
      <c r="H328" s="494"/>
      <c r="I328" s="490"/>
      <c r="J328" s="496"/>
      <c r="K328" s="497"/>
      <c r="L328" s="952" t="s">
        <v>499</v>
      </c>
      <c r="M328" s="953"/>
      <c r="N328" s="498">
        <f>SUM(N318:N327)</f>
        <v>0</v>
      </c>
      <c r="O328" s="499">
        <f>SUM(O318:O327)</f>
        <v>0</v>
      </c>
      <c r="P328" s="500"/>
      <c r="Q328" s="500"/>
      <c r="R328" s="490"/>
      <c r="S328" s="500"/>
      <c r="T328" s="500"/>
      <c r="U328" s="428"/>
    </row>
    <row r="329" spans="1:22" ht="21.75" customHeight="1" x14ac:dyDescent="0.25">
      <c r="A329" s="101"/>
      <c r="B329" s="85"/>
      <c r="C329" s="85"/>
      <c r="D329" s="85"/>
      <c r="H329" s="501"/>
      <c r="I329" s="501"/>
      <c r="J329" s="502"/>
      <c r="K329" s="501"/>
      <c r="L329" s="954" t="s">
        <v>500</v>
      </c>
      <c r="M329" s="955"/>
      <c r="N329" s="503">
        <f>SUMIF(M318:M327,"&lt;=31/12/2025",N318:N327)</f>
        <v>0</v>
      </c>
      <c r="O329" s="504">
        <f>SUMIF(M318:M327,"&lt;=31/12/2025",O318:O327)</f>
        <v>0</v>
      </c>
      <c r="P329" s="89"/>
      <c r="R329" s="85"/>
      <c r="S329" s="89"/>
      <c r="T329" s="505"/>
      <c r="U329" s="506"/>
      <c r="V329" s="507"/>
    </row>
    <row r="330" spans="1:22" ht="32.25" customHeight="1" thickBot="1" x14ac:dyDescent="0.3">
      <c r="A330" s="101"/>
      <c r="L330" s="956" t="s">
        <v>501</v>
      </c>
      <c r="M330" s="957"/>
      <c r="N330" s="508">
        <f>SUMIF(M318:M327,"&gt;31/12/2025",N318:N327)</f>
        <v>0</v>
      </c>
      <c r="O330" s="509">
        <f>SUMIF(M318:M327,"&gt;31/12/2025",O318:O327)</f>
        <v>0</v>
      </c>
      <c r="S330" s="510"/>
      <c r="T330" s="511"/>
      <c r="U330" s="428"/>
    </row>
    <row r="331" spans="1:22" ht="15.75" thickBot="1" x14ac:dyDescent="0.3">
      <c r="A331" s="579"/>
      <c r="B331" s="478"/>
      <c r="C331" s="480"/>
      <c r="D331" s="480"/>
      <c r="E331" s="480"/>
      <c r="F331" s="478"/>
      <c r="G331" s="480"/>
      <c r="H331" s="480"/>
      <c r="I331" s="478"/>
      <c r="J331" s="478"/>
      <c r="K331" s="480"/>
      <c r="L331" s="480"/>
      <c r="M331" s="480"/>
      <c r="N331" s="480"/>
      <c r="O331" s="480"/>
      <c r="P331" s="676"/>
      <c r="Q331" s="676"/>
      <c r="R331" s="480"/>
      <c r="S331" s="580"/>
      <c r="T331" s="480"/>
      <c r="U331" s="482"/>
    </row>
    <row r="332" spans="1:22" ht="15.75" thickBot="1" x14ac:dyDescent="0.3">
      <c r="A332" s="563"/>
      <c r="B332" s="422"/>
      <c r="C332" s="289"/>
      <c r="D332" s="289"/>
      <c r="E332" s="289"/>
      <c r="F332" s="422"/>
      <c r="G332" s="289"/>
      <c r="H332" s="289"/>
      <c r="I332" s="422"/>
      <c r="J332" s="422"/>
      <c r="K332" s="289"/>
      <c r="L332" s="289"/>
      <c r="M332" s="289"/>
      <c r="N332" s="289"/>
      <c r="O332" s="289"/>
      <c r="P332" s="669"/>
      <c r="Q332" s="669"/>
      <c r="R332" s="289"/>
      <c r="S332" s="289"/>
      <c r="T332" s="289"/>
      <c r="U332" s="425"/>
    </row>
    <row r="333" spans="1:22" ht="28.5" thickBot="1" x14ac:dyDescent="0.3">
      <c r="A333" s="115" t="s">
        <v>8</v>
      </c>
      <c r="B333" s="961" t="s">
        <v>66</v>
      </c>
      <c r="C333" s="962"/>
      <c r="E333" s="1024" t="s">
        <v>213</v>
      </c>
      <c r="F333" s="1025"/>
      <c r="G333" s="935">
        <f>VLOOKUP(B333,'1.Piano inv. forn'!$D$71:$H$100,3,FALSE)</f>
        <v>0</v>
      </c>
      <c r="H333" s="936"/>
      <c r="I333" s="69"/>
      <c r="J333" s="1024" t="s">
        <v>214</v>
      </c>
      <c r="K333" s="1025"/>
      <c r="L333" s="935">
        <f>VLOOKUP(B333,'1.Piano inv. forn'!$D$71:$H$100,4,FALSE)</f>
        <v>0</v>
      </c>
      <c r="M333" s="936"/>
      <c r="O333" s="121" t="s">
        <v>215</v>
      </c>
      <c r="P333" s="670"/>
      <c r="R333" s="122" t="s">
        <v>216</v>
      </c>
      <c r="S333" s="941"/>
      <c r="T333" s="942"/>
      <c r="U333" s="428"/>
    </row>
    <row r="334" spans="1:22" ht="15.75" thickBot="1" x14ac:dyDescent="0.3">
      <c r="A334" s="101"/>
      <c r="B334" s="86"/>
      <c r="C334" s="86"/>
      <c r="E334" s="87"/>
      <c r="F334" s="87"/>
      <c r="G334" s="88"/>
      <c r="H334" s="88"/>
      <c r="I334" s="69"/>
      <c r="J334" s="87"/>
      <c r="K334" s="87"/>
      <c r="L334" s="88"/>
      <c r="M334" s="88"/>
      <c r="O334" s="89"/>
      <c r="R334" s="85"/>
      <c r="S334" s="490"/>
      <c r="U334" s="102"/>
    </row>
    <row r="335" spans="1:22" ht="35.25" customHeight="1" thickBot="1" x14ac:dyDescent="0.3">
      <c r="A335" s="1038" t="s">
        <v>13</v>
      </c>
      <c r="B335" s="1039"/>
      <c r="C335" s="1039"/>
      <c r="D335" s="1040"/>
      <c r="E335" s="943">
        <f>VLOOKUP(B333,'1.Piano inv. forn'!$D$71:$V$100,17,FALSE)</f>
        <v>0</v>
      </c>
      <c r="F335" s="944"/>
      <c r="G335" s="944"/>
      <c r="H335" s="945"/>
      <c r="I335" s="69"/>
      <c r="J335" s="1041" t="s">
        <v>59</v>
      </c>
      <c r="K335" s="1042"/>
      <c r="L335" s="943">
        <f>VLOOKUP(B333,'1.Piano inv. forn'!$D$71:$V$100,19,FALSE)</f>
        <v>0</v>
      </c>
      <c r="M335" s="945"/>
      <c r="N335" s="98"/>
      <c r="O335" s="122" t="s">
        <v>15</v>
      </c>
      <c r="P335" s="671">
        <f>L335+E335</f>
        <v>0</v>
      </c>
      <c r="R335" s="122" t="s">
        <v>217</v>
      </c>
      <c r="S335" s="941"/>
      <c r="T335" s="942"/>
      <c r="U335" s="102"/>
    </row>
    <row r="336" spans="1:22" ht="15.75" thickBot="1" x14ac:dyDescent="0.3">
      <c r="A336" s="104"/>
      <c r="B336" s="105"/>
      <c r="C336" s="105"/>
      <c r="D336" s="105"/>
      <c r="E336" s="106"/>
      <c r="F336" s="106"/>
      <c r="G336" s="106"/>
      <c r="H336" s="106"/>
      <c r="I336" s="69"/>
      <c r="J336" s="87"/>
      <c r="K336" s="87"/>
      <c r="L336" s="106"/>
      <c r="M336" s="106"/>
      <c r="N336" s="98"/>
      <c r="O336" s="85"/>
      <c r="P336" s="672"/>
      <c r="R336" s="85"/>
      <c r="S336" s="86"/>
      <c r="T336" s="86"/>
      <c r="U336" s="428"/>
    </row>
    <row r="337" spans="1:22" ht="75" x14ac:dyDescent="0.25">
      <c r="A337" s="1043" t="s">
        <v>218</v>
      </c>
      <c r="B337" s="1045" t="s">
        <v>219</v>
      </c>
      <c r="C337" s="1045" t="s">
        <v>220</v>
      </c>
      <c r="D337" s="117" t="s">
        <v>221</v>
      </c>
      <c r="E337" s="118" t="s">
        <v>222</v>
      </c>
      <c r="F337" s="117" t="s">
        <v>223</v>
      </c>
      <c r="G337" s="117" t="s">
        <v>224</v>
      </c>
      <c r="H337" s="119" t="s">
        <v>188</v>
      </c>
      <c r="I337" s="119" t="s">
        <v>225</v>
      </c>
      <c r="J337" s="119" t="s">
        <v>226</v>
      </c>
      <c r="K337" s="119" t="s">
        <v>227</v>
      </c>
      <c r="L337" s="119" t="s">
        <v>228</v>
      </c>
      <c r="M337" s="119" t="s">
        <v>229</v>
      </c>
      <c r="N337" s="119" t="s">
        <v>230</v>
      </c>
      <c r="O337" s="119" t="s">
        <v>231</v>
      </c>
      <c r="P337" s="119" t="s">
        <v>232</v>
      </c>
      <c r="Q337" s="119" t="s">
        <v>233</v>
      </c>
      <c r="R337" s="119" t="s">
        <v>234</v>
      </c>
      <c r="S337" s="119" t="s">
        <v>235</v>
      </c>
      <c r="T337" s="1047" t="s">
        <v>236</v>
      </c>
      <c r="U337" s="564"/>
    </row>
    <row r="338" spans="1:22" ht="24.75" thickBot="1" x14ac:dyDescent="0.3">
      <c r="A338" s="1044"/>
      <c r="B338" s="1046"/>
      <c r="C338" s="1046"/>
      <c r="D338" s="120" t="s">
        <v>237</v>
      </c>
      <c r="E338" s="120" t="s">
        <v>238</v>
      </c>
      <c r="F338" s="120" t="s">
        <v>239</v>
      </c>
      <c r="G338" s="120" t="s">
        <v>239</v>
      </c>
      <c r="H338" s="120" t="s">
        <v>252</v>
      </c>
      <c r="I338" s="120" t="s">
        <v>32</v>
      </c>
      <c r="J338" s="120" t="s">
        <v>241</v>
      </c>
      <c r="K338" s="120" t="s">
        <v>242</v>
      </c>
      <c r="L338" s="120" t="s">
        <v>243</v>
      </c>
      <c r="M338" s="120" t="s">
        <v>242</v>
      </c>
      <c r="N338" s="120" t="s">
        <v>244</v>
      </c>
      <c r="O338" s="120" t="s">
        <v>212</v>
      </c>
      <c r="P338" s="120" t="s">
        <v>245</v>
      </c>
      <c r="Q338" s="120" t="s">
        <v>246</v>
      </c>
      <c r="R338" s="120" t="s">
        <v>247</v>
      </c>
      <c r="S338" s="120" t="s">
        <v>247</v>
      </c>
      <c r="T338" s="1048"/>
      <c r="U338" s="564"/>
    </row>
    <row r="339" spans="1:22" x14ac:dyDescent="0.25">
      <c r="A339" s="1049" t="str">
        <f>B333</f>
        <v>e.1</v>
      </c>
      <c r="B339" s="109">
        <v>1</v>
      </c>
      <c r="C339" s="164"/>
      <c r="D339" s="91"/>
      <c r="E339" s="91"/>
      <c r="F339" s="164"/>
      <c r="G339" s="566"/>
      <c r="H339" s="92"/>
      <c r="I339" s="340"/>
      <c r="J339" s="567"/>
      <c r="K339" s="568"/>
      <c r="L339" s="340"/>
      <c r="M339" s="568"/>
      <c r="N339" s="116"/>
      <c r="O339" s="116"/>
      <c r="P339" s="673"/>
      <c r="Q339" s="673"/>
      <c r="R339" s="340"/>
      <c r="S339" s="340"/>
      <c r="T339" s="569"/>
      <c r="U339" s="428"/>
    </row>
    <row r="340" spans="1:22" x14ac:dyDescent="0.25">
      <c r="A340" s="1049"/>
      <c r="B340" s="110">
        <v>2</v>
      </c>
      <c r="C340" s="90"/>
      <c r="D340" s="84"/>
      <c r="E340" s="84"/>
      <c r="F340" s="90"/>
      <c r="G340" s="570"/>
      <c r="H340" s="90"/>
      <c r="I340" s="557"/>
      <c r="J340" s="571"/>
      <c r="K340" s="572"/>
      <c r="L340" s="557"/>
      <c r="M340" s="572"/>
      <c r="N340" s="107"/>
      <c r="O340" s="107"/>
      <c r="P340" s="674"/>
      <c r="Q340" s="674" t="s">
        <v>249</v>
      </c>
      <c r="R340" s="557"/>
      <c r="S340" s="557"/>
      <c r="T340" s="573"/>
      <c r="U340" s="428"/>
    </row>
    <row r="341" spans="1:22" x14ac:dyDescent="0.25">
      <c r="A341" s="1049"/>
      <c r="B341" s="110">
        <v>3</v>
      </c>
      <c r="C341" s="90"/>
      <c r="D341" s="84"/>
      <c r="E341" s="84"/>
      <c r="F341" s="90"/>
      <c r="G341" s="570"/>
      <c r="H341" s="90"/>
      <c r="I341" s="557"/>
      <c r="J341" s="571"/>
      <c r="K341" s="572"/>
      <c r="L341" s="557"/>
      <c r="M341" s="572"/>
      <c r="N341" s="107"/>
      <c r="O341" s="107"/>
      <c r="P341" s="674"/>
      <c r="Q341" s="674"/>
      <c r="R341" s="557"/>
      <c r="S341" s="557"/>
      <c r="T341" s="573"/>
      <c r="U341" s="428"/>
    </row>
    <row r="342" spans="1:22" x14ac:dyDescent="0.25">
      <c r="A342" s="1049"/>
      <c r="B342" s="110">
        <v>4</v>
      </c>
      <c r="C342" s="90"/>
      <c r="D342" s="84"/>
      <c r="E342" s="84"/>
      <c r="F342" s="90"/>
      <c r="G342" s="570"/>
      <c r="H342" s="90"/>
      <c r="I342" s="557"/>
      <c r="J342" s="571"/>
      <c r="K342" s="572"/>
      <c r="L342" s="557"/>
      <c r="M342" s="572"/>
      <c r="N342" s="107"/>
      <c r="O342" s="107"/>
      <c r="P342" s="674"/>
      <c r="Q342" s="674"/>
      <c r="R342" s="557"/>
      <c r="S342" s="557"/>
      <c r="T342" s="573"/>
      <c r="U342" s="428"/>
    </row>
    <row r="343" spans="1:22" x14ac:dyDescent="0.25">
      <c r="A343" s="1049"/>
      <c r="B343" s="110">
        <v>5</v>
      </c>
      <c r="C343" s="90"/>
      <c r="D343" s="84"/>
      <c r="E343" s="84"/>
      <c r="F343" s="90"/>
      <c r="G343" s="570"/>
      <c r="H343" s="90"/>
      <c r="I343" s="557"/>
      <c r="J343" s="571"/>
      <c r="K343" s="572"/>
      <c r="L343" s="557"/>
      <c r="M343" s="572"/>
      <c r="N343" s="107"/>
      <c r="O343" s="107"/>
      <c r="P343" s="674"/>
      <c r="Q343" s="674"/>
      <c r="R343" s="557"/>
      <c r="S343" s="557"/>
      <c r="T343" s="573"/>
      <c r="U343" s="428"/>
    </row>
    <row r="344" spans="1:22" x14ac:dyDescent="0.25">
      <c r="A344" s="1049"/>
      <c r="B344" s="110">
        <v>6</v>
      </c>
      <c r="C344" s="90"/>
      <c r="D344" s="84"/>
      <c r="E344" s="84"/>
      <c r="F344" s="90"/>
      <c r="G344" s="570"/>
      <c r="H344" s="90"/>
      <c r="I344" s="557"/>
      <c r="J344" s="571"/>
      <c r="K344" s="572"/>
      <c r="L344" s="557"/>
      <c r="M344" s="572"/>
      <c r="N344" s="107"/>
      <c r="O344" s="107"/>
      <c r="P344" s="674"/>
      <c r="Q344" s="674"/>
      <c r="R344" s="557"/>
      <c r="S344" s="557"/>
      <c r="T344" s="573"/>
      <c r="U344" s="428"/>
    </row>
    <row r="345" spans="1:22" x14ac:dyDescent="0.25">
      <c r="A345" s="1049"/>
      <c r="B345" s="110">
        <v>7</v>
      </c>
      <c r="C345" s="90"/>
      <c r="D345" s="84"/>
      <c r="E345" s="84"/>
      <c r="F345" s="90"/>
      <c r="G345" s="570"/>
      <c r="H345" s="90"/>
      <c r="I345" s="557"/>
      <c r="J345" s="571"/>
      <c r="K345" s="572"/>
      <c r="L345" s="557"/>
      <c r="M345" s="572"/>
      <c r="N345" s="107"/>
      <c r="O345" s="107"/>
      <c r="P345" s="674"/>
      <c r="Q345" s="674"/>
      <c r="R345" s="557"/>
      <c r="S345" s="557"/>
      <c r="T345" s="573"/>
      <c r="U345" s="428"/>
    </row>
    <row r="346" spans="1:22" x14ac:dyDescent="0.25">
      <c r="A346" s="1049"/>
      <c r="B346" s="110">
        <v>8</v>
      </c>
      <c r="C346" s="90"/>
      <c r="D346" s="84"/>
      <c r="E346" s="84"/>
      <c r="F346" s="90"/>
      <c r="G346" s="570"/>
      <c r="H346" s="90"/>
      <c r="I346" s="557"/>
      <c r="J346" s="571"/>
      <c r="K346" s="572"/>
      <c r="L346" s="557"/>
      <c r="M346" s="572"/>
      <c r="N346" s="107"/>
      <c r="O346" s="107"/>
      <c r="P346" s="674"/>
      <c r="Q346" s="674"/>
      <c r="R346" s="557"/>
      <c r="S346" s="557"/>
      <c r="T346" s="573"/>
      <c r="U346" s="428"/>
    </row>
    <row r="347" spans="1:22" x14ac:dyDescent="0.25">
      <c r="A347" s="1049"/>
      <c r="B347" s="110">
        <v>9</v>
      </c>
      <c r="C347" s="90"/>
      <c r="D347" s="84"/>
      <c r="E347" s="84"/>
      <c r="F347" s="90"/>
      <c r="G347" s="570"/>
      <c r="H347" s="90"/>
      <c r="I347" s="557"/>
      <c r="J347" s="571"/>
      <c r="K347" s="572"/>
      <c r="L347" s="557"/>
      <c r="M347" s="572"/>
      <c r="N347" s="107"/>
      <c r="O347" s="107"/>
      <c r="P347" s="674"/>
      <c r="Q347" s="674"/>
      <c r="R347" s="557"/>
      <c r="S347" s="557"/>
      <c r="T347" s="573"/>
      <c r="U347" s="428"/>
    </row>
    <row r="348" spans="1:22" ht="15.75" thickBot="1" x14ac:dyDescent="0.3">
      <c r="A348" s="1050"/>
      <c r="B348" s="111">
        <v>10</v>
      </c>
      <c r="C348" s="100"/>
      <c r="D348" s="99"/>
      <c r="E348" s="99"/>
      <c r="F348" s="100"/>
      <c r="G348" s="574"/>
      <c r="H348" s="100"/>
      <c r="I348" s="575"/>
      <c r="J348" s="576"/>
      <c r="K348" s="577"/>
      <c r="L348" s="575"/>
      <c r="M348" s="577"/>
      <c r="N348" s="108"/>
      <c r="O348" s="108"/>
      <c r="P348" s="675"/>
      <c r="Q348" s="675"/>
      <c r="R348" s="575"/>
      <c r="S348" s="575"/>
      <c r="T348" s="578"/>
      <c r="U348" s="428"/>
    </row>
    <row r="349" spans="1:22" ht="25.5" thickBot="1" x14ac:dyDescent="0.3">
      <c r="A349" s="493"/>
      <c r="C349" s="494"/>
      <c r="D349" s="495"/>
      <c r="E349" s="368" t="s">
        <v>248</v>
      </c>
      <c r="F349" s="369">
        <f>COUNTA(F339:F348)</f>
        <v>0</v>
      </c>
      <c r="G349" s="370">
        <f>COUNTA(G339:G348)</f>
        <v>0</v>
      </c>
      <c r="H349" s="494"/>
      <c r="I349" s="490"/>
      <c r="J349" s="496"/>
      <c r="K349" s="497"/>
      <c r="L349" s="952" t="s">
        <v>499</v>
      </c>
      <c r="M349" s="953"/>
      <c r="N349" s="498">
        <f>SUM(N339:N348)</f>
        <v>0</v>
      </c>
      <c r="O349" s="499">
        <f>SUM(O339:O348)</f>
        <v>0</v>
      </c>
      <c r="P349" s="500"/>
      <c r="Q349" s="500"/>
      <c r="R349" s="490"/>
      <c r="S349" s="500"/>
      <c r="T349" s="500"/>
      <c r="U349" s="428"/>
    </row>
    <row r="350" spans="1:22" ht="21.75" customHeight="1" x14ac:dyDescent="0.25">
      <c r="A350" s="101"/>
      <c r="B350" s="85"/>
      <c r="C350" s="85"/>
      <c r="D350" s="85"/>
      <c r="H350" s="501"/>
      <c r="I350" s="501"/>
      <c r="J350" s="502"/>
      <c r="K350" s="501"/>
      <c r="L350" s="954" t="s">
        <v>500</v>
      </c>
      <c r="M350" s="955"/>
      <c r="N350" s="503">
        <f>SUMIF(M339:M348,"&lt;=31/12/2025",N339:N348)</f>
        <v>0</v>
      </c>
      <c r="O350" s="504">
        <f>SUMIF(M339:M348,"&lt;=31/12/2025",O339:O348)</f>
        <v>0</v>
      </c>
      <c r="P350" s="89"/>
      <c r="R350" s="85"/>
      <c r="S350" s="89"/>
      <c r="T350" s="505"/>
      <c r="U350" s="506"/>
      <c r="V350" s="507"/>
    </row>
    <row r="351" spans="1:22" ht="32.25" customHeight="1" thickBot="1" x14ac:dyDescent="0.3">
      <c r="A351" s="101"/>
      <c r="L351" s="956" t="s">
        <v>501</v>
      </c>
      <c r="M351" s="957"/>
      <c r="N351" s="508">
        <f>SUMIF(M339:M348,"&gt;31/12/2025",N339:N348)</f>
        <v>0</v>
      </c>
      <c r="O351" s="509">
        <f>SUMIF(M339:M348,"&gt;31/12/2025",O339:O348)</f>
        <v>0</v>
      </c>
      <c r="S351" s="510"/>
      <c r="T351" s="511"/>
      <c r="U351" s="428"/>
    </row>
    <row r="352" spans="1:22" ht="15.75" thickBot="1" x14ac:dyDescent="0.3">
      <c r="A352" s="579"/>
      <c r="B352" s="478"/>
      <c r="C352" s="480"/>
      <c r="D352" s="480"/>
      <c r="E352" s="480"/>
      <c r="F352" s="478"/>
      <c r="G352" s="480"/>
      <c r="H352" s="480"/>
      <c r="I352" s="478"/>
      <c r="J352" s="478"/>
      <c r="K352" s="480"/>
      <c r="L352" s="480"/>
      <c r="M352" s="480"/>
      <c r="N352" s="480"/>
      <c r="O352" s="480"/>
      <c r="P352" s="676"/>
      <c r="Q352" s="676"/>
      <c r="R352" s="480"/>
      <c r="S352" s="580"/>
      <c r="T352" s="480"/>
      <c r="U352" s="482"/>
    </row>
    <row r="353" spans="1:21" ht="15.75" thickBot="1" x14ac:dyDescent="0.3">
      <c r="A353" s="563"/>
      <c r="B353" s="422"/>
      <c r="C353" s="289"/>
      <c r="D353" s="289"/>
      <c r="E353" s="289"/>
      <c r="F353" s="422"/>
      <c r="G353" s="289"/>
      <c r="H353" s="289"/>
      <c r="I353" s="422"/>
      <c r="J353" s="422"/>
      <c r="K353" s="289"/>
      <c r="L353" s="289"/>
      <c r="M353" s="289"/>
      <c r="N353" s="289"/>
      <c r="O353" s="289"/>
      <c r="P353" s="669"/>
      <c r="Q353" s="669"/>
      <c r="R353" s="289"/>
      <c r="S353" s="289"/>
      <c r="T353" s="289"/>
      <c r="U353" s="425"/>
    </row>
    <row r="354" spans="1:21" ht="28.5" thickBot="1" x14ac:dyDescent="0.3">
      <c r="A354" s="115" t="s">
        <v>8</v>
      </c>
      <c r="B354" s="961" t="s">
        <v>66</v>
      </c>
      <c r="C354" s="962"/>
      <c r="E354" s="1024" t="s">
        <v>213</v>
      </c>
      <c r="F354" s="1025"/>
      <c r="G354" s="935">
        <f>VLOOKUP(B354,'1.Piano inv. forn'!$D$71:$H$100,3,FALSE)</f>
        <v>0</v>
      </c>
      <c r="H354" s="936"/>
      <c r="I354" s="69"/>
      <c r="J354" s="1024" t="s">
        <v>214</v>
      </c>
      <c r="K354" s="1025"/>
      <c r="L354" s="935">
        <f>VLOOKUP(B354,'1.Piano inv. forn'!$D$71:$H$100,4,FALSE)</f>
        <v>0</v>
      </c>
      <c r="M354" s="936"/>
      <c r="O354" s="121" t="s">
        <v>215</v>
      </c>
      <c r="P354" s="670"/>
      <c r="R354" s="122" t="s">
        <v>216</v>
      </c>
      <c r="S354" s="941"/>
      <c r="T354" s="942"/>
      <c r="U354" s="428"/>
    </row>
    <row r="355" spans="1:21" ht="15.75" thickBot="1" x14ac:dyDescent="0.3">
      <c r="A355" s="101"/>
      <c r="B355" s="86"/>
      <c r="C355" s="86"/>
      <c r="E355" s="87"/>
      <c r="F355" s="87"/>
      <c r="G355" s="88"/>
      <c r="H355" s="88"/>
      <c r="I355" s="69"/>
      <c r="J355" s="87"/>
      <c r="K355" s="87"/>
      <c r="L355" s="88"/>
      <c r="M355" s="88"/>
      <c r="O355" s="89"/>
      <c r="R355" s="85"/>
      <c r="S355" s="490"/>
      <c r="U355" s="102"/>
    </row>
    <row r="356" spans="1:21" ht="35.25" customHeight="1" thickBot="1" x14ac:dyDescent="0.3">
      <c r="A356" s="1038" t="s">
        <v>13</v>
      </c>
      <c r="B356" s="1039"/>
      <c r="C356" s="1039"/>
      <c r="D356" s="1040"/>
      <c r="E356" s="943">
        <f>VLOOKUP(B354,'1.Piano inv. forn'!$D$71:$V$100,17,FALSE)</f>
        <v>0</v>
      </c>
      <c r="F356" s="944"/>
      <c r="G356" s="944"/>
      <c r="H356" s="945"/>
      <c r="I356" s="69"/>
      <c r="J356" s="1041" t="s">
        <v>59</v>
      </c>
      <c r="K356" s="1042"/>
      <c r="L356" s="943">
        <f>VLOOKUP(B354,'1.Piano inv. forn'!$D$71:$V$100,19,FALSE)</f>
        <v>0</v>
      </c>
      <c r="M356" s="945"/>
      <c r="N356" s="98"/>
      <c r="O356" s="122" t="s">
        <v>15</v>
      </c>
      <c r="P356" s="671">
        <f>L356+E356</f>
        <v>0</v>
      </c>
      <c r="R356" s="122" t="s">
        <v>217</v>
      </c>
      <c r="S356" s="941"/>
      <c r="T356" s="942"/>
      <c r="U356" s="102"/>
    </row>
    <row r="357" spans="1:21" ht="15.75" thickBot="1" x14ac:dyDescent="0.3">
      <c r="A357" s="104"/>
      <c r="B357" s="105"/>
      <c r="C357" s="105"/>
      <c r="D357" s="105"/>
      <c r="E357" s="106"/>
      <c r="F357" s="106"/>
      <c r="G357" s="106"/>
      <c r="H357" s="106"/>
      <c r="I357" s="69"/>
      <c r="J357" s="87"/>
      <c r="K357" s="87"/>
      <c r="L357" s="106"/>
      <c r="M357" s="106"/>
      <c r="N357" s="98"/>
      <c r="O357" s="85"/>
      <c r="P357" s="672"/>
      <c r="R357" s="85"/>
      <c r="S357" s="86"/>
      <c r="T357" s="86"/>
      <c r="U357" s="428"/>
    </row>
    <row r="358" spans="1:21" ht="75" x14ac:dyDescent="0.25">
      <c r="A358" s="1043" t="s">
        <v>218</v>
      </c>
      <c r="B358" s="1045" t="s">
        <v>219</v>
      </c>
      <c r="C358" s="1045" t="s">
        <v>220</v>
      </c>
      <c r="D358" s="117" t="s">
        <v>221</v>
      </c>
      <c r="E358" s="118" t="s">
        <v>222</v>
      </c>
      <c r="F358" s="117" t="s">
        <v>223</v>
      </c>
      <c r="G358" s="117" t="s">
        <v>224</v>
      </c>
      <c r="H358" s="119" t="s">
        <v>188</v>
      </c>
      <c r="I358" s="119" t="s">
        <v>225</v>
      </c>
      <c r="J358" s="119" t="s">
        <v>226</v>
      </c>
      <c r="K358" s="119" t="s">
        <v>227</v>
      </c>
      <c r="L358" s="119" t="s">
        <v>228</v>
      </c>
      <c r="M358" s="119" t="s">
        <v>229</v>
      </c>
      <c r="N358" s="119" t="s">
        <v>230</v>
      </c>
      <c r="O358" s="119" t="s">
        <v>231</v>
      </c>
      <c r="P358" s="119" t="s">
        <v>232</v>
      </c>
      <c r="Q358" s="119" t="s">
        <v>233</v>
      </c>
      <c r="R358" s="119" t="s">
        <v>234</v>
      </c>
      <c r="S358" s="119" t="s">
        <v>235</v>
      </c>
      <c r="T358" s="1047" t="s">
        <v>236</v>
      </c>
      <c r="U358" s="564"/>
    </row>
    <row r="359" spans="1:21" ht="24.75" thickBot="1" x14ac:dyDescent="0.3">
      <c r="A359" s="1044"/>
      <c r="B359" s="1046"/>
      <c r="C359" s="1046"/>
      <c r="D359" s="120" t="s">
        <v>237</v>
      </c>
      <c r="E359" s="120" t="s">
        <v>238</v>
      </c>
      <c r="F359" s="120" t="s">
        <v>239</v>
      </c>
      <c r="G359" s="120" t="s">
        <v>239</v>
      </c>
      <c r="H359" s="120" t="s">
        <v>252</v>
      </c>
      <c r="I359" s="120" t="s">
        <v>32</v>
      </c>
      <c r="J359" s="120" t="s">
        <v>241</v>
      </c>
      <c r="K359" s="120" t="s">
        <v>242</v>
      </c>
      <c r="L359" s="120" t="s">
        <v>243</v>
      </c>
      <c r="M359" s="120" t="s">
        <v>242</v>
      </c>
      <c r="N359" s="120" t="s">
        <v>244</v>
      </c>
      <c r="O359" s="120" t="s">
        <v>212</v>
      </c>
      <c r="P359" s="120" t="s">
        <v>245</v>
      </c>
      <c r="Q359" s="120" t="s">
        <v>246</v>
      </c>
      <c r="R359" s="120" t="s">
        <v>247</v>
      </c>
      <c r="S359" s="120" t="s">
        <v>247</v>
      </c>
      <c r="T359" s="1048"/>
      <c r="U359" s="564"/>
    </row>
    <row r="360" spans="1:21" x14ac:dyDescent="0.25">
      <c r="A360" s="1049" t="str">
        <f>B354</f>
        <v>e.1</v>
      </c>
      <c r="B360" s="109">
        <v>1</v>
      </c>
      <c r="C360" s="164"/>
      <c r="D360" s="91"/>
      <c r="E360" s="91"/>
      <c r="F360" s="164"/>
      <c r="G360" s="566"/>
      <c r="H360" s="92"/>
      <c r="I360" s="340"/>
      <c r="J360" s="567"/>
      <c r="K360" s="568"/>
      <c r="L360" s="340"/>
      <c r="M360" s="568"/>
      <c r="N360" s="116"/>
      <c r="O360" s="116"/>
      <c r="P360" s="673"/>
      <c r="Q360" s="673"/>
      <c r="R360" s="340"/>
      <c r="S360" s="340"/>
      <c r="T360" s="569"/>
      <c r="U360" s="428"/>
    </row>
    <row r="361" spans="1:21" x14ac:dyDescent="0.25">
      <c r="A361" s="1049"/>
      <c r="B361" s="110">
        <v>2</v>
      </c>
      <c r="C361" s="90"/>
      <c r="D361" s="84"/>
      <c r="E361" s="84"/>
      <c r="F361" s="90"/>
      <c r="G361" s="570"/>
      <c r="H361" s="90"/>
      <c r="I361" s="557"/>
      <c r="J361" s="571"/>
      <c r="K361" s="572"/>
      <c r="L361" s="557"/>
      <c r="M361" s="572"/>
      <c r="N361" s="107"/>
      <c r="O361" s="107"/>
      <c r="P361" s="674"/>
      <c r="Q361" s="674" t="s">
        <v>249</v>
      </c>
      <c r="R361" s="557"/>
      <c r="S361" s="557"/>
      <c r="T361" s="573"/>
      <c r="U361" s="428"/>
    </row>
    <row r="362" spans="1:21" x14ac:dyDescent="0.25">
      <c r="A362" s="1049"/>
      <c r="B362" s="110">
        <v>3</v>
      </c>
      <c r="C362" s="90"/>
      <c r="D362" s="84"/>
      <c r="E362" s="84"/>
      <c r="F362" s="90"/>
      <c r="G362" s="570"/>
      <c r="H362" s="90"/>
      <c r="I362" s="557"/>
      <c r="J362" s="571"/>
      <c r="K362" s="572"/>
      <c r="L362" s="557"/>
      <c r="M362" s="572"/>
      <c r="N362" s="107"/>
      <c r="O362" s="107"/>
      <c r="P362" s="674"/>
      <c r="Q362" s="674"/>
      <c r="R362" s="557"/>
      <c r="S362" s="557"/>
      <c r="T362" s="573"/>
      <c r="U362" s="428"/>
    </row>
    <row r="363" spans="1:21" x14ac:dyDescent="0.25">
      <c r="A363" s="1049"/>
      <c r="B363" s="110">
        <v>4</v>
      </c>
      <c r="C363" s="90"/>
      <c r="D363" s="84"/>
      <c r="E363" s="84"/>
      <c r="F363" s="90"/>
      <c r="G363" s="570"/>
      <c r="H363" s="90"/>
      <c r="I363" s="557"/>
      <c r="J363" s="571"/>
      <c r="K363" s="572"/>
      <c r="L363" s="557"/>
      <c r="M363" s="572"/>
      <c r="N363" s="107"/>
      <c r="O363" s="107"/>
      <c r="P363" s="674"/>
      <c r="Q363" s="674"/>
      <c r="R363" s="557"/>
      <c r="S363" s="557"/>
      <c r="T363" s="573"/>
      <c r="U363" s="428"/>
    </row>
    <row r="364" spans="1:21" x14ac:dyDescent="0.25">
      <c r="A364" s="1049"/>
      <c r="B364" s="110">
        <v>5</v>
      </c>
      <c r="C364" s="90"/>
      <c r="D364" s="84"/>
      <c r="E364" s="84"/>
      <c r="F364" s="90"/>
      <c r="G364" s="570"/>
      <c r="H364" s="90"/>
      <c r="I364" s="557"/>
      <c r="J364" s="571"/>
      <c r="K364" s="572"/>
      <c r="L364" s="557"/>
      <c r="M364" s="572"/>
      <c r="N364" s="107"/>
      <c r="O364" s="107"/>
      <c r="P364" s="674"/>
      <c r="Q364" s="674"/>
      <c r="R364" s="557"/>
      <c r="S364" s="557"/>
      <c r="T364" s="573"/>
      <c r="U364" s="428"/>
    </row>
    <row r="365" spans="1:21" x14ac:dyDescent="0.25">
      <c r="A365" s="1049"/>
      <c r="B365" s="110">
        <v>6</v>
      </c>
      <c r="C365" s="90"/>
      <c r="D365" s="84"/>
      <c r="E365" s="84"/>
      <c r="F365" s="90"/>
      <c r="G365" s="570"/>
      <c r="H365" s="90"/>
      <c r="I365" s="557"/>
      <c r="J365" s="571"/>
      <c r="K365" s="572"/>
      <c r="L365" s="557"/>
      <c r="M365" s="572"/>
      <c r="N365" s="107"/>
      <c r="O365" s="107"/>
      <c r="P365" s="674"/>
      <c r="Q365" s="674"/>
      <c r="R365" s="557"/>
      <c r="S365" s="557"/>
      <c r="T365" s="573"/>
      <c r="U365" s="428"/>
    </row>
    <row r="366" spans="1:21" x14ac:dyDescent="0.25">
      <c r="A366" s="1049"/>
      <c r="B366" s="110">
        <v>7</v>
      </c>
      <c r="C366" s="90"/>
      <c r="D366" s="84"/>
      <c r="E366" s="84"/>
      <c r="F366" s="90"/>
      <c r="G366" s="570"/>
      <c r="H366" s="90"/>
      <c r="I366" s="557"/>
      <c r="J366" s="571"/>
      <c r="K366" s="572"/>
      <c r="L366" s="557"/>
      <c r="M366" s="572"/>
      <c r="N366" s="107"/>
      <c r="O366" s="107"/>
      <c r="P366" s="674"/>
      <c r="Q366" s="674"/>
      <c r="R366" s="557"/>
      <c r="S366" s="557"/>
      <c r="T366" s="573"/>
      <c r="U366" s="428"/>
    </row>
    <row r="367" spans="1:21" x14ac:dyDescent="0.25">
      <c r="A367" s="1049"/>
      <c r="B367" s="110">
        <v>8</v>
      </c>
      <c r="C367" s="90"/>
      <c r="D367" s="84"/>
      <c r="E367" s="84"/>
      <c r="F367" s="90"/>
      <c r="G367" s="570"/>
      <c r="H367" s="90"/>
      <c r="I367" s="557"/>
      <c r="J367" s="571"/>
      <c r="K367" s="572"/>
      <c r="L367" s="557"/>
      <c r="M367" s="572"/>
      <c r="N367" s="107"/>
      <c r="O367" s="107"/>
      <c r="P367" s="674"/>
      <c r="Q367" s="674"/>
      <c r="R367" s="557"/>
      <c r="S367" s="557"/>
      <c r="T367" s="573"/>
      <c r="U367" s="428"/>
    </row>
    <row r="368" spans="1:21" x14ac:dyDescent="0.25">
      <c r="A368" s="1049"/>
      <c r="B368" s="110">
        <v>9</v>
      </c>
      <c r="C368" s="90"/>
      <c r="D368" s="84"/>
      <c r="E368" s="84"/>
      <c r="F368" s="90"/>
      <c r="G368" s="570"/>
      <c r="H368" s="90"/>
      <c r="I368" s="557"/>
      <c r="J368" s="571"/>
      <c r="K368" s="572"/>
      <c r="L368" s="557"/>
      <c r="M368" s="572"/>
      <c r="N368" s="107"/>
      <c r="O368" s="107"/>
      <c r="P368" s="674"/>
      <c r="Q368" s="674"/>
      <c r="R368" s="557"/>
      <c r="S368" s="557"/>
      <c r="T368" s="573"/>
      <c r="U368" s="428"/>
    </row>
    <row r="369" spans="1:22" ht="15.75" thickBot="1" x14ac:dyDescent="0.3">
      <c r="A369" s="1050"/>
      <c r="B369" s="111">
        <v>10</v>
      </c>
      <c r="C369" s="100"/>
      <c r="D369" s="99"/>
      <c r="E369" s="99"/>
      <c r="F369" s="100"/>
      <c r="G369" s="574"/>
      <c r="H369" s="100"/>
      <c r="I369" s="575"/>
      <c r="J369" s="576"/>
      <c r="K369" s="577"/>
      <c r="L369" s="575"/>
      <c r="M369" s="577"/>
      <c r="N369" s="108"/>
      <c r="O369" s="108"/>
      <c r="P369" s="675"/>
      <c r="Q369" s="675"/>
      <c r="R369" s="575"/>
      <c r="S369" s="575"/>
      <c r="T369" s="578"/>
      <c r="U369" s="428"/>
    </row>
    <row r="370" spans="1:22" ht="25.5" thickBot="1" x14ac:dyDescent="0.3">
      <c r="A370" s="493"/>
      <c r="C370" s="494"/>
      <c r="D370" s="495"/>
      <c r="E370" s="368" t="s">
        <v>248</v>
      </c>
      <c r="F370" s="369">
        <f>COUNTA(F360:F369)</f>
        <v>0</v>
      </c>
      <c r="G370" s="370">
        <f>COUNTA(G360:G369)</f>
        <v>0</v>
      </c>
      <c r="H370" s="494"/>
      <c r="I370" s="490"/>
      <c r="J370" s="496"/>
      <c r="K370" s="497"/>
      <c r="L370" s="952" t="s">
        <v>499</v>
      </c>
      <c r="M370" s="953"/>
      <c r="N370" s="498">
        <f>SUM(N360:N369)</f>
        <v>0</v>
      </c>
      <c r="O370" s="499">
        <f>SUM(O360:O369)</f>
        <v>0</v>
      </c>
      <c r="P370" s="500"/>
      <c r="Q370" s="500"/>
      <c r="R370" s="490"/>
      <c r="S370" s="500"/>
      <c r="T370" s="500"/>
      <c r="U370" s="428"/>
    </row>
    <row r="371" spans="1:22" ht="21.75" customHeight="1" x14ac:dyDescent="0.25">
      <c r="A371" s="101"/>
      <c r="B371" s="85"/>
      <c r="C371" s="85"/>
      <c r="D371" s="85"/>
      <c r="H371" s="501"/>
      <c r="I371" s="501"/>
      <c r="J371" s="502"/>
      <c r="K371" s="501"/>
      <c r="L371" s="954" t="s">
        <v>500</v>
      </c>
      <c r="M371" s="955"/>
      <c r="N371" s="503">
        <f>SUMIF(M360:M369,"&lt;=31/12/2025",N360:N369)</f>
        <v>0</v>
      </c>
      <c r="O371" s="504">
        <f>SUMIF(M360:M369,"&lt;=31/12/2025",O360:O369)</f>
        <v>0</v>
      </c>
      <c r="P371" s="89"/>
      <c r="R371" s="85"/>
      <c r="S371" s="89"/>
      <c r="T371" s="505"/>
      <c r="U371" s="506"/>
      <c r="V371" s="507"/>
    </row>
    <row r="372" spans="1:22" ht="32.25" customHeight="1" thickBot="1" x14ac:dyDescent="0.3">
      <c r="A372" s="101"/>
      <c r="L372" s="956" t="s">
        <v>501</v>
      </c>
      <c r="M372" s="957"/>
      <c r="N372" s="508">
        <f>SUMIF(M360:M369,"&gt;31/12/2025",N360:N369)</f>
        <v>0</v>
      </c>
      <c r="O372" s="509">
        <f>SUMIF(M360:M369,"&gt;31/12/2025",O360:O369)</f>
        <v>0</v>
      </c>
      <c r="S372" s="510"/>
      <c r="T372" s="511"/>
      <c r="U372" s="428"/>
    </row>
    <row r="373" spans="1:22" ht="15.75" thickBot="1" x14ac:dyDescent="0.3">
      <c r="A373" s="579"/>
      <c r="B373" s="478"/>
      <c r="C373" s="480"/>
      <c r="D373" s="480"/>
      <c r="E373" s="480"/>
      <c r="F373" s="478"/>
      <c r="G373" s="480"/>
      <c r="H373" s="480"/>
      <c r="I373" s="478"/>
      <c r="J373" s="478"/>
      <c r="K373" s="480"/>
      <c r="L373" s="480"/>
      <c r="M373" s="480"/>
      <c r="N373" s="480"/>
      <c r="O373" s="480"/>
      <c r="P373" s="676"/>
      <c r="Q373" s="676"/>
      <c r="R373" s="480"/>
      <c r="S373" s="580"/>
      <c r="T373" s="480"/>
      <c r="U373" s="482"/>
    </row>
    <row r="374" spans="1:22" ht="15.75" thickBot="1" x14ac:dyDescent="0.3">
      <c r="A374" s="563"/>
      <c r="B374" s="422"/>
      <c r="C374" s="289"/>
      <c r="D374" s="289"/>
      <c r="E374" s="289"/>
      <c r="F374" s="422"/>
      <c r="G374" s="289"/>
      <c r="H374" s="289"/>
      <c r="I374" s="422"/>
      <c r="J374" s="422"/>
      <c r="K374" s="289"/>
      <c r="L374" s="289"/>
      <c r="M374" s="289"/>
      <c r="N374" s="289"/>
      <c r="O374" s="289"/>
      <c r="P374" s="669"/>
      <c r="Q374" s="669"/>
      <c r="R374" s="289"/>
      <c r="S374" s="289"/>
      <c r="T374" s="289"/>
      <c r="U374" s="425"/>
    </row>
    <row r="375" spans="1:22" ht="28.5" thickBot="1" x14ac:dyDescent="0.3">
      <c r="A375" s="115" t="s">
        <v>8</v>
      </c>
      <c r="B375" s="961" t="s">
        <v>66</v>
      </c>
      <c r="C375" s="962"/>
      <c r="E375" s="1024" t="s">
        <v>213</v>
      </c>
      <c r="F375" s="1025"/>
      <c r="G375" s="935">
        <f>VLOOKUP(B375,'1.Piano inv. forn'!$D$71:$H$100,3,FALSE)</f>
        <v>0</v>
      </c>
      <c r="H375" s="936"/>
      <c r="I375" s="69"/>
      <c r="J375" s="1024" t="s">
        <v>214</v>
      </c>
      <c r="K375" s="1025"/>
      <c r="L375" s="935">
        <f>VLOOKUP(B375,'1.Piano inv. forn'!$D$71:$H$100,4,FALSE)</f>
        <v>0</v>
      </c>
      <c r="M375" s="936"/>
      <c r="O375" s="121" t="s">
        <v>215</v>
      </c>
      <c r="P375" s="670"/>
      <c r="R375" s="122" t="s">
        <v>216</v>
      </c>
      <c r="S375" s="941"/>
      <c r="T375" s="942"/>
      <c r="U375" s="428"/>
    </row>
    <row r="376" spans="1:22" ht="15.75" thickBot="1" x14ac:dyDescent="0.3">
      <c r="A376" s="101"/>
      <c r="B376" s="86"/>
      <c r="C376" s="86"/>
      <c r="E376" s="87"/>
      <c r="F376" s="87"/>
      <c r="G376" s="88"/>
      <c r="H376" s="88"/>
      <c r="I376" s="69"/>
      <c r="J376" s="87"/>
      <c r="K376" s="87"/>
      <c r="L376" s="88"/>
      <c r="M376" s="88"/>
      <c r="O376" s="89"/>
      <c r="R376" s="85"/>
      <c r="S376" s="490"/>
      <c r="U376" s="102"/>
    </row>
    <row r="377" spans="1:22" ht="35.25" customHeight="1" thickBot="1" x14ac:dyDescent="0.3">
      <c r="A377" s="1038" t="s">
        <v>13</v>
      </c>
      <c r="B377" s="1039"/>
      <c r="C377" s="1039"/>
      <c r="D377" s="1040"/>
      <c r="E377" s="943">
        <f>VLOOKUP(B375,'1.Piano inv. forn'!$D$71:$V$100,17,FALSE)</f>
        <v>0</v>
      </c>
      <c r="F377" s="944"/>
      <c r="G377" s="944"/>
      <c r="H377" s="945"/>
      <c r="I377" s="69"/>
      <c r="J377" s="1041" t="s">
        <v>59</v>
      </c>
      <c r="K377" s="1042"/>
      <c r="L377" s="943">
        <f>VLOOKUP(B375,'1.Piano inv. forn'!$D$71:$V$100,19,FALSE)</f>
        <v>0</v>
      </c>
      <c r="M377" s="945"/>
      <c r="N377" s="98"/>
      <c r="O377" s="122" t="s">
        <v>15</v>
      </c>
      <c r="P377" s="671">
        <f>L377+E377</f>
        <v>0</v>
      </c>
      <c r="R377" s="122" t="s">
        <v>217</v>
      </c>
      <c r="S377" s="941"/>
      <c r="T377" s="942"/>
      <c r="U377" s="102"/>
    </row>
    <row r="378" spans="1:22" ht="15.75" thickBot="1" x14ac:dyDescent="0.3">
      <c r="A378" s="104"/>
      <c r="B378" s="105"/>
      <c r="C378" s="105"/>
      <c r="D378" s="105"/>
      <c r="E378" s="106"/>
      <c r="F378" s="106"/>
      <c r="G378" s="106"/>
      <c r="H378" s="106"/>
      <c r="I378" s="69"/>
      <c r="J378" s="87"/>
      <c r="K378" s="87"/>
      <c r="L378" s="106"/>
      <c r="M378" s="106"/>
      <c r="N378" s="98"/>
      <c r="O378" s="85"/>
      <c r="P378" s="672"/>
      <c r="R378" s="85"/>
      <c r="S378" s="86"/>
      <c r="T378" s="86"/>
      <c r="U378" s="428"/>
    </row>
    <row r="379" spans="1:22" ht="75" x14ac:dyDescent="0.25">
      <c r="A379" s="1043" t="s">
        <v>218</v>
      </c>
      <c r="B379" s="1045" t="s">
        <v>219</v>
      </c>
      <c r="C379" s="1045" t="s">
        <v>220</v>
      </c>
      <c r="D379" s="117" t="s">
        <v>221</v>
      </c>
      <c r="E379" s="118" t="s">
        <v>222</v>
      </c>
      <c r="F379" s="117" t="s">
        <v>223</v>
      </c>
      <c r="G379" s="117" t="s">
        <v>224</v>
      </c>
      <c r="H379" s="119" t="s">
        <v>188</v>
      </c>
      <c r="I379" s="119" t="s">
        <v>225</v>
      </c>
      <c r="J379" s="119" t="s">
        <v>226</v>
      </c>
      <c r="K379" s="119" t="s">
        <v>227</v>
      </c>
      <c r="L379" s="119" t="s">
        <v>228</v>
      </c>
      <c r="M379" s="119" t="s">
        <v>229</v>
      </c>
      <c r="N379" s="119" t="s">
        <v>230</v>
      </c>
      <c r="O379" s="119" t="s">
        <v>231</v>
      </c>
      <c r="P379" s="119" t="s">
        <v>232</v>
      </c>
      <c r="Q379" s="119" t="s">
        <v>233</v>
      </c>
      <c r="R379" s="119" t="s">
        <v>234</v>
      </c>
      <c r="S379" s="119" t="s">
        <v>235</v>
      </c>
      <c r="T379" s="1047" t="s">
        <v>236</v>
      </c>
      <c r="U379" s="564"/>
    </row>
    <row r="380" spans="1:22" ht="24.75" thickBot="1" x14ac:dyDescent="0.3">
      <c r="A380" s="1044"/>
      <c r="B380" s="1046"/>
      <c r="C380" s="1046"/>
      <c r="D380" s="120" t="s">
        <v>237</v>
      </c>
      <c r="E380" s="120" t="s">
        <v>238</v>
      </c>
      <c r="F380" s="120" t="s">
        <v>239</v>
      </c>
      <c r="G380" s="120" t="s">
        <v>239</v>
      </c>
      <c r="H380" s="120" t="s">
        <v>252</v>
      </c>
      <c r="I380" s="120" t="s">
        <v>32</v>
      </c>
      <c r="J380" s="120" t="s">
        <v>241</v>
      </c>
      <c r="K380" s="120" t="s">
        <v>242</v>
      </c>
      <c r="L380" s="120" t="s">
        <v>243</v>
      </c>
      <c r="M380" s="120" t="s">
        <v>242</v>
      </c>
      <c r="N380" s="120" t="s">
        <v>244</v>
      </c>
      <c r="O380" s="120" t="s">
        <v>212</v>
      </c>
      <c r="P380" s="120" t="s">
        <v>245</v>
      </c>
      <c r="Q380" s="120" t="s">
        <v>246</v>
      </c>
      <c r="R380" s="120" t="s">
        <v>247</v>
      </c>
      <c r="S380" s="120" t="s">
        <v>247</v>
      </c>
      <c r="T380" s="1048"/>
      <c r="U380" s="564"/>
    </row>
    <row r="381" spans="1:22" x14ac:dyDescent="0.25">
      <c r="A381" s="1049" t="str">
        <f>B375</f>
        <v>e.1</v>
      </c>
      <c r="B381" s="109">
        <v>1</v>
      </c>
      <c r="C381" s="164"/>
      <c r="D381" s="91"/>
      <c r="E381" s="91"/>
      <c r="F381" s="164"/>
      <c r="G381" s="566"/>
      <c r="H381" s="92"/>
      <c r="I381" s="340"/>
      <c r="J381" s="567"/>
      <c r="K381" s="568"/>
      <c r="L381" s="340"/>
      <c r="M381" s="568"/>
      <c r="N381" s="116"/>
      <c r="O381" s="116"/>
      <c r="P381" s="673"/>
      <c r="Q381" s="673"/>
      <c r="R381" s="340"/>
      <c r="S381" s="340"/>
      <c r="T381" s="569"/>
      <c r="U381" s="428"/>
    </row>
    <row r="382" spans="1:22" x14ac:dyDescent="0.25">
      <c r="A382" s="1049"/>
      <c r="B382" s="110">
        <v>2</v>
      </c>
      <c r="C382" s="90"/>
      <c r="D382" s="84"/>
      <c r="E382" s="84"/>
      <c r="F382" s="90"/>
      <c r="G382" s="570"/>
      <c r="H382" s="90"/>
      <c r="I382" s="557"/>
      <c r="J382" s="571"/>
      <c r="K382" s="572"/>
      <c r="L382" s="557"/>
      <c r="M382" s="572"/>
      <c r="N382" s="107"/>
      <c r="O382" s="107"/>
      <c r="P382" s="674"/>
      <c r="Q382" s="674" t="s">
        <v>249</v>
      </c>
      <c r="R382" s="557"/>
      <c r="S382" s="557"/>
      <c r="T382" s="573"/>
      <c r="U382" s="428"/>
    </row>
    <row r="383" spans="1:22" x14ac:dyDescent="0.25">
      <c r="A383" s="1049"/>
      <c r="B383" s="110">
        <v>3</v>
      </c>
      <c r="C383" s="90"/>
      <c r="D383" s="84"/>
      <c r="E383" s="84"/>
      <c r="F383" s="90"/>
      <c r="G383" s="570"/>
      <c r="H383" s="90"/>
      <c r="I383" s="557"/>
      <c r="J383" s="571"/>
      <c r="K383" s="572"/>
      <c r="L383" s="557"/>
      <c r="M383" s="572"/>
      <c r="N383" s="107"/>
      <c r="O383" s="107"/>
      <c r="P383" s="674"/>
      <c r="Q383" s="674"/>
      <c r="R383" s="557"/>
      <c r="S383" s="557"/>
      <c r="T383" s="573"/>
      <c r="U383" s="428"/>
    </row>
    <row r="384" spans="1:22" x14ac:dyDescent="0.25">
      <c r="A384" s="1049"/>
      <c r="B384" s="110">
        <v>4</v>
      </c>
      <c r="C384" s="90"/>
      <c r="D384" s="84"/>
      <c r="E384" s="84"/>
      <c r="F384" s="90"/>
      <c r="G384" s="570"/>
      <c r="H384" s="90"/>
      <c r="I384" s="557"/>
      <c r="J384" s="571"/>
      <c r="K384" s="572"/>
      <c r="L384" s="557"/>
      <c r="M384" s="572"/>
      <c r="N384" s="107"/>
      <c r="O384" s="107"/>
      <c r="P384" s="674"/>
      <c r="Q384" s="674"/>
      <c r="R384" s="557"/>
      <c r="S384" s="557"/>
      <c r="T384" s="573"/>
      <c r="U384" s="428"/>
    </row>
    <row r="385" spans="1:22" x14ac:dyDescent="0.25">
      <c r="A385" s="1049"/>
      <c r="B385" s="110">
        <v>5</v>
      </c>
      <c r="C385" s="90"/>
      <c r="D385" s="84"/>
      <c r="E385" s="84"/>
      <c r="F385" s="90"/>
      <c r="G385" s="570"/>
      <c r="H385" s="90"/>
      <c r="I385" s="557"/>
      <c r="J385" s="571"/>
      <c r="K385" s="572"/>
      <c r="L385" s="557"/>
      <c r="M385" s="572"/>
      <c r="N385" s="107"/>
      <c r="O385" s="107"/>
      <c r="P385" s="674"/>
      <c r="Q385" s="674"/>
      <c r="R385" s="557"/>
      <c r="S385" s="557"/>
      <c r="T385" s="573"/>
      <c r="U385" s="428"/>
    </row>
    <row r="386" spans="1:22" x14ac:dyDescent="0.25">
      <c r="A386" s="1049"/>
      <c r="B386" s="110">
        <v>6</v>
      </c>
      <c r="C386" s="90"/>
      <c r="D386" s="84"/>
      <c r="E386" s="84"/>
      <c r="F386" s="90"/>
      <c r="G386" s="570"/>
      <c r="H386" s="90"/>
      <c r="I386" s="557"/>
      <c r="J386" s="571"/>
      <c r="K386" s="572"/>
      <c r="L386" s="557"/>
      <c r="M386" s="572"/>
      <c r="N386" s="107"/>
      <c r="O386" s="107"/>
      <c r="P386" s="674"/>
      <c r="Q386" s="674"/>
      <c r="R386" s="557"/>
      <c r="S386" s="557"/>
      <c r="T386" s="573"/>
      <c r="U386" s="428"/>
    </row>
    <row r="387" spans="1:22" x14ac:dyDescent="0.25">
      <c r="A387" s="1049"/>
      <c r="B387" s="110">
        <v>7</v>
      </c>
      <c r="C387" s="90"/>
      <c r="D387" s="84"/>
      <c r="E387" s="84"/>
      <c r="F387" s="90"/>
      <c r="G387" s="570"/>
      <c r="H387" s="90"/>
      <c r="I387" s="557"/>
      <c r="J387" s="571"/>
      <c r="K387" s="572"/>
      <c r="L387" s="557"/>
      <c r="M387" s="572"/>
      <c r="N387" s="107"/>
      <c r="O387" s="107"/>
      <c r="P387" s="674"/>
      <c r="Q387" s="674"/>
      <c r="R387" s="557"/>
      <c r="S387" s="557"/>
      <c r="T387" s="573"/>
      <c r="U387" s="428"/>
    </row>
    <row r="388" spans="1:22" x14ac:dyDescent="0.25">
      <c r="A388" s="1049"/>
      <c r="B388" s="110">
        <v>8</v>
      </c>
      <c r="C388" s="90"/>
      <c r="D388" s="84"/>
      <c r="E388" s="84"/>
      <c r="F388" s="90"/>
      <c r="G388" s="570"/>
      <c r="H388" s="90"/>
      <c r="I388" s="557"/>
      <c r="J388" s="571"/>
      <c r="K388" s="572"/>
      <c r="L388" s="557"/>
      <c r="M388" s="572"/>
      <c r="N388" s="107"/>
      <c r="O388" s="107"/>
      <c r="P388" s="674"/>
      <c r="Q388" s="674"/>
      <c r="R388" s="557"/>
      <c r="S388" s="557"/>
      <c r="T388" s="573"/>
      <c r="U388" s="428"/>
    </row>
    <row r="389" spans="1:22" x14ac:dyDescent="0.25">
      <c r="A389" s="1049"/>
      <c r="B389" s="110">
        <v>9</v>
      </c>
      <c r="C389" s="90"/>
      <c r="D389" s="84"/>
      <c r="E389" s="84"/>
      <c r="F389" s="90"/>
      <c r="G389" s="570"/>
      <c r="H389" s="90"/>
      <c r="I389" s="557"/>
      <c r="J389" s="571"/>
      <c r="K389" s="572"/>
      <c r="L389" s="557"/>
      <c r="M389" s="572"/>
      <c r="N389" s="107"/>
      <c r="O389" s="107"/>
      <c r="P389" s="674"/>
      <c r="Q389" s="674"/>
      <c r="R389" s="557"/>
      <c r="S389" s="557"/>
      <c r="T389" s="573"/>
      <c r="U389" s="428"/>
    </row>
    <row r="390" spans="1:22" ht="15.75" thickBot="1" x14ac:dyDescent="0.3">
      <c r="A390" s="1050"/>
      <c r="B390" s="111">
        <v>10</v>
      </c>
      <c r="C390" s="100"/>
      <c r="D390" s="99"/>
      <c r="E390" s="99"/>
      <c r="F390" s="100"/>
      <c r="G390" s="574"/>
      <c r="H390" s="100"/>
      <c r="I390" s="575"/>
      <c r="J390" s="576"/>
      <c r="K390" s="577"/>
      <c r="L390" s="575"/>
      <c r="M390" s="577"/>
      <c r="N390" s="108"/>
      <c r="O390" s="108"/>
      <c r="P390" s="675"/>
      <c r="Q390" s="675"/>
      <c r="R390" s="575"/>
      <c r="S390" s="575"/>
      <c r="T390" s="578"/>
      <c r="U390" s="428"/>
    </row>
    <row r="391" spans="1:22" ht="25.5" thickBot="1" x14ac:dyDescent="0.3">
      <c r="A391" s="493"/>
      <c r="C391" s="494"/>
      <c r="D391" s="495"/>
      <c r="E391" s="368" t="s">
        <v>248</v>
      </c>
      <c r="F391" s="369">
        <f>COUNTA(F381:F390)</f>
        <v>0</v>
      </c>
      <c r="G391" s="370">
        <f>COUNTA(G381:G390)</f>
        <v>0</v>
      </c>
      <c r="H391" s="494"/>
      <c r="I391" s="490"/>
      <c r="J391" s="496"/>
      <c r="K391" s="497"/>
      <c r="L391" s="952" t="s">
        <v>499</v>
      </c>
      <c r="M391" s="953"/>
      <c r="N391" s="498">
        <f>SUM(N381:N390)</f>
        <v>0</v>
      </c>
      <c r="O391" s="499">
        <f>SUM(O381:O390)</f>
        <v>0</v>
      </c>
      <c r="P391" s="500"/>
      <c r="Q391" s="500"/>
      <c r="R391" s="490"/>
      <c r="S391" s="500"/>
      <c r="T391" s="500"/>
      <c r="U391" s="428"/>
    </row>
    <row r="392" spans="1:22" ht="21.75" customHeight="1" x14ac:dyDescent="0.25">
      <c r="A392" s="101"/>
      <c r="B392" s="85"/>
      <c r="C392" s="85"/>
      <c r="D392" s="85"/>
      <c r="H392" s="501"/>
      <c r="I392" s="501"/>
      <c r="J392" s="502"/>
      <c r="K392" s="501"/>
      <c r="L392" s="954" t="s">
        <v>500</v>
      </c>
      <c r="M392" s="955"/>
      <c r="N392" s="503">
        <f>SUMIF(M381:M390,"&lt;=31/12/2025",N381:N390)</f>
        <v>0</v>
      </c>
      <c r="O392" s="504">
        <f>SUMIF(M381:M390,"&lt;=31/12/2025",O381:O390)</f>
        <v>0</v>
      </c>
      <c r="P392" s="89"/>
      <c r="R392" s="85"/>
      <c r="S392" s="89"/>
      <c r="T392" s="505"/>
      <c r="U392" s="506"/>
      <c r="V392" s="507"/>
    </row>
    <row r="393" spans="1:22" ht="32.25" customHeight="1" thickBot="1" x14ac:dyDescent="0.3">
      <c r="A393" s="101"/>
      <c r="L393" s="956" t="s">
        <v>501</v>
      </c>
      <c r="M393" s="957"/>
      <c r="N393" s="508">
        <f>SUMIF(M381:M390,"&gt;31/12/2025",N381:N390)</f>
        <v>0</v>
      </c>
      <c r="O393" s="509">
        <f>SUMIF(M381:M390,"&gt;31/12/2025",O381:O390)</f>
        <v>0</v>
      </c>
      <c r="S393" s="510"/>
      <c r="T393" s="511"/>
      <c r="U393" s="428"/>
    </row>
    <row r="394" spans="1:22" ht="15.75" thickBot="1" x14ac:dyDescent="0.3">
      <c r="A394" s="579"/>
      <c r="B394" s="478"/>
      <c r="C394" s="480"/>
      <c r="D394" s="480"/>
      <c r="E394" s="480"/>
      <c r="F394" s="478"/>
      <c r="G394" s="480"/>
      <c r="H394" s="480"/>
      <c r="I394" s="478"/>
      <c r="J394" s="478"/>
      <c r="K394" s="480"/>
      <c r="L394" s="480"/>
      <c r="M394" s="480"/>
      <c r="N394" s="480"/>
      <c r="O394" s="480"/>
      <c r="P394" s="676"/>
      <c r="Q394" s="676"/>
      <c r="R394" s="480"/>
      <c r="S394" s="580"/>
      <c r="T394" s="480"/>
      <c r="U394" s="482"/>
    </row>
    <row r="395" spans="1:22" ht="15.75" thickBot="1" x14ac:dyDescent="0.3">
      <c r="A395" s="563"/>
      <c r="B395" s="422"/>
      <c r="C395" s="289"/>
      <c r="D395" s="289"/>
      <c r="E395" s="289"/>
      <c r="F395" s="422"/>
      <c r="G395" s="289"/>
      <c r="H395" s="289"/>
      <c r="I395" s="422"/>
      <c r="J395" s="422"/>
      <c r="K395" s="289"/>
      <c r="L395" s="289"/>
      <c r="M395" s="289"/>
      <c r="N395" s="289"/>
      <c r="O395" s="289"/>
      <c r="P395" s="669"/>
      <c r="Q395" s="669"/>
      <c r="R395" s="289"/>
      <c r="S395" s="289"/>
      <c r="T395" s="289"/>
      <c r="U395" s="425"/>
    </row>
    <row r="396" spans="1:22" ht="28.5" thickBot="1" x14ac:dyDescent="0.3">
      <c r="A396" s="115" t="s">
        <v>8</v>
      </c>
      <c r="B396" s="961" t="s">
        <v>66</v>
      </c>
      <c r="C396" s="962"/>
      <c r="E396" s="1024" t="s">
        <v>213</v>
      </c>
      <c r="F396" s="1025"/>
      <c r="G396" s="935">
        <f>VLOOKUP(B396,'1.Piano inv. forn'!$D$71:$H$100,3,FALSE)</f>
        <v>0</v>
      </c>
      <c r="H396" s="936"/>
      <c r="I396" s="69"/>
      <c r="J396" s="1024" t="s">
        <v>214</v>
      </c>
      <c r="K396" s="1025"/>
      <c r="L396" s="935">
        <f>VLOOKUP(B396,'1.Piano inv. forn'!$D$71:$H$100,4,FALSE)</f>
        <v>0</v>
      </c>
      <c r="M396" s="936"/>
      <c r="O396" s="121" t="s">
        <v>215</v>
      </c>
      <c r="P396" s="670"/>
      <c r="R396" s="122" t="s">
        <v>216</v>
      </c>
      <c r="S396" s="941"/>
      <c r="T396" s="942"/>
      <c r="U396" s="428"/>
    </row>
    <row r="397" spans="1:22" ht="15.75" thickBot="1" x14ac:dyDescent="0.3">
      <c r="A397" s="101"/>
      <c r="B397" s="86"/>
      <c r="C397" s="86"/>
      <c r="E397" s="87"/>
      <c r="F397" s="87"/>
      <c r="G397" s="88"/>
      <c r="H397" s="88"/>
      <c r="I397" s="69"/>
      <c r="J397" s="87"/>
      <c r="K397" s="87"/>
      <c r="L397" s="88"/>
      <c r="M397" s="88"/>
      <c r="O397" s="89"/>
      <c r="R397" s="85"/>
      <c r="S397" s="490"/>
      <c r="U397" s="102"/>
    </row>
    <row r="398" spans="1:22" ht="35.25" customHeight="1" thickBot="1" x14ac:dyDescent="0.3">
      <c r="A398" s="1038" t="s">
        <v>13</v>
      </c>
      <c r="B398" s="1039"/>
      <c r="C398" s="1039"/>
      <c r="D398" s="1040"/>
      <c r="E398" s="943">
        <f>VLOOKUP(B396,'1.Piano inv. forn'!$D$71:$V$100,17,FALSE)</f>
        <v>0</v>
      </c>
      <c r="F398" s="944"/>
      <c r="G398" s="944"/>
      <c r="H398" s="945"/>
      <c r="I398" s="69"/>
      <c r="J398" s="1041" t="s">
        <v>59</v>
      </c>
      <c r="K398" s="1042"/>
      <c r="L398" s="943">
        <f>VLOOKUP(B396,'1.Piano inv. forn'!$D$71:$V$100,19,FALSE)</f>
        <v>0</v>
      </c>
      <c r="M398" s="945"/>
      <c r="N398" s="98"/>
      <c r="O398" s="122" t="s">
        <v>15</v>
      </c>
      <c r="P398" s="671">
        <f>L398+E398</f>
        <v>0</v>
      </c>
      <c r="R398" s="122" t="s">
        <v>217</v>
      </c>
      <c r="S398" s="941"/>
      <c r="T398" s="942"/>
      <c r="U398" s="102"/>
    </row>
    <row r="399" spans="1:22" ht="15.75" thickBot="1" x14ac:dyDescent="0.3">
      <c r="A399" s="104"/>
      <c r="B399" s="105"/>
      <c r="C399" s="105"/>
      <c r="D399" s="105"/>
      <c r="E399" s="106"/>
      <c r="F399" s="106"/>
      <c r="G399" s="106"/>
      <c r="H399" s="106"/>
      <c r="I399" s="69"/>
      <c r="J399" s="87"/>
      <c r="K399" s="87"/>
      <c r="L399" s="106"/>
      <c r="M399" s="106"/>
      <c r="N399" s="98"/>
      <c r="O399" s="85"/>
      <c r="P399" s="672"/>
      <c r="R399" s="85"/>
      <c r="S399" s="86"/>
      <c r="T399" s="86"/>
      <c r="U399" s="428"/>
    </row>
    <row r="400" spans="1:22" ht="75" x14ac:dyDescent="0.25">
      <c r="A400" s="1043" t="s">
        <v>218</v>
      </c>
      <c r="B400" s="1045" t="s">
        <v>219</v>
      </c>
      <c r="C400" s="1045" t="s">
        <v>220</v>
      </c>
      <c r="D400" s="117" t="s">
        <v>221</v>
      </c>
      <c r="E400" s="118" t="s">
        <v>222</v>
      </c>
      <c r="F400" s="117" t="s">
        <v>223</v>
      </c>
      <c r="G400" s="117" t="s">
        <v>224</v>
      </c>
      <c r="H400" s="119" t="s">
        <v>188</v>
      </c>
      <c r="I400" s="119" t="s">
        <v>225</v>
      </c>
      <c r="J400" s="119" t="s">
        <v>226</v>
      </c>
      <c r="K400" s="119" t="s">
        <v>227</v>
      </c>
      <c r="L400" s="119" t="s">
        <v>228</v>
      </c>
      <c r="M400" s="119" t="s">
        <v>229</v>
      </c>
      <c r="N400" s="119" t="s">
        <v>230</v>
      </c>
      <c r="O400" s="119" t="s">
        <v>231</v>
      </c>
      <c r="P400" s="119" t="s">
        <v>232</v>
      </c>
      <c r="Q400" s="119" t="s">
        <v>233</v>
      </c>
      <c r="R400" s="119" t="s">
        <v>234</v>
      </c>
      <c r="S400" s="119" t="s">
        <v>235</v>
      </c>
      <c r="T400" s="1047" t="s">
        <v>236</v>
      </c>
      <c r="U400" s="564"/>
    </row>
    <row r="401" spans="1:22" ht="24.75" thickBot="1" x14ac:dyDescent="0.3">
      <c r="A401" s="1044"/>
      <c r="B401" s="1046"/>
      <c r="C401" s="1046"/>
      <c r="D401" s="120" t="s">
        <v>237</v>
      </c>
      <c r="E401" s="120" t="s">
        <v>238</v>
      </c>
      <c r="F401" s="120" t="s">
        <v>239</v>
      </c>
      <c r="G401" s="120" t="s">
        <v>239</v>
      </c>
      <c r="H401" s="120" t="s">
        <v>252</v>
      </c>
      <c r="I401" s="120" t="s">
        <v>32</v>
      </c>
      <c r="J401" s="120" t="s">
        <v>241</v>
      </c>
      <c r="K401" s="120" t="s">
        <v>242</v>
      </c>
      <c r="L401" s="120" t="s">
        <v>243</v>
      </c>
      <c r="M401" s="120" t="s">
        <v>242</v>
      </c>
      <c r="N401" s="120" t="s">
        <v>244</v>
      </c>
      <c r="O401" s="120" t="s">
        <v>212</v>
      </c>
      <c r="P401" s="120" t="s">
        <v>245</v>
      </c>
      <c r="Q401" s="120" t="s">
        <v>246</v>
      </c>
      <c r="R401" s="120" t="s">
        <v>247</v>
      </c>
      <c r="S401" s="120" t="s">
        <v>247</v>
      </c>
      <c r="T401" s="1048"/>
      <c r="U401" s="564"/>
    </row>
    <row r="402" spans="1:22" x14ac:dyDescent="0.25">
      <c r="A402" s="1049" t="str">
        <f>B396</f>
        <v>e.1</v>
      </c>
      <c r="B402" s="109">
        <v>1</v>
      </c>
      <c r="C402" s="164"/>
      <c r="D402" s="91"/>
      <c r="E402" s="91"/>
      <c r="F402" s="164"/>
      <c r="G402" s="566"/>
      <c r="H402" s="92"/>
      <c r="I402" s="340"/>
      <c r="J402" s="567"/>
      <c r="K402" s="568"/>
      <c r="L402" s="340"/>
      <c r="M402" s="568"/>
      <c r="N402" s="116"/>
      <c r="O402" s="116"/>
      <c r="P402" s="673"/>
      <c r="Q402" s="673"/>
      <c r="R402" s="340"/>
      <c r="S402" s="340"/>
      <c r="T402" s="569"/>
      <c r="U402" s="428"/>
    </row>
    <row r="403" spans="1:22" x14ac:dyDescent="0.25">
      <c r="A403" s="1049"/>
      <c r="B403" s="110">
        <v>2</v>
      </c>
      <c r="C403" s="90"/>
      <c r="D403" s="84"/>
      <c r="E403" s="84"/>
      <c r="F403" s="90"/>
      <c r="G403" s="570"/>
      <c r="H403" s="90"/>
      <c r="I403" s="557"/>
      <c r="J403" s="571"/>
      <c r="K403" s="572"/>
      <c r="L403" s="557"/>
      <c r="M403" s="572"/>
      <c r="N403" s="107"/>
      <c r="O403" s="107"/>
      <c r="P403" s="674"/>
      <c r="Q403" s="674" t="s">
        <v>249</v>
      </c>
      <c r="R403" s="557"/>
      <c r="S403" s="557"/>
      <c r="T403" s="573"/>
      <c r="U403" s="428"/>
    </row>
    <row r="404" spans="1:22" x14ac:dyDescent="0.25">
      <c r="A404" s="1049"/>
      <c r="B404" s="110">
        <v>3</v>
      </c>
      <c r="C404" s="90"/>
      <c r="D404" s="84"/>
      <c r="E404" s="84"/>
      <c r="F404" s="90"/>
      <c r="G404" s="570"/>
      <c r="H404" s="90"/>
      <c r="I404" s="557"/>
      <c r="J404" s="571"/>
      <c r="K404" s="572"/>
      <c r="L404" s="557"/>
      <c r="M404" s="572"/>
      <c r="N404" s="107"/>
      <c r="O404" s="107"/>
      <c r="P404" s="674"/>
      <c r="Q404" s="674"/>
      <c r="R404" s="557"/>
      <c r="S404" s="557"/>
      <c r="T404" s="573"/>
      <c r="U404" s="428"/>
    </row>
    <row r="405" spans="1:22" x14ac:dyDescent="0.25">
      <c r="A405" s="1049"/>
      <c r="B405" s="110">
        <v>4</v>
      </c>
      <c r="C405" s="90"/>
      <c r="D405" s="84"/>
      <c r="E405" s="84"/>
      <c r="F405" s="90"/>
      <c r="G405" s="570"/>
      <c r="H405" s="90"/>
      <c r="I405" s="557"/>
      <c r="J405" s="571"/>
      <c r="K405" s="572"/>
      <c r="L405" s="557"/>
      <c r="M405" s="572"/>
      <c r="N405" s="107"/>
      <c r="O405" s="107"/>
      <c r="P405" s="674"/>
      <c r="Q405" s="674"/>
      <c r="R405" s="557"/>
      <c r="S405" s="557"/>
      <c r="T405" s="573"/>
      <c r="U405" s="428"/>
    </row>
    <row r="406" spans="1:22" x14ac:dyDescent="0.25">
      <c r="A406" s="1049"/>
      <c r="B406" s="110">
        <v>5</v>
      </c>
      <c r="C406" s="90"/>
      <c r="D406" s="84"/>
      <c r="E406" s="84"/>
      <c r="F406" s="90"/>
      <c r="G406" s="570"/>
      <c r="H406" s="90"/>
      <c r="I406" s="557"/>
      <c r="J406" s="571"/>
      <c r="K406" s="572"/>
      <c r="L406" s="557"/>
      <c r="M406" s="572"/>
      <c r="N406" s="107"/>
      <c r="O406" s="107"/>
      <c r="P406" s="674"/>
      <c r="Q406" s="674"/>
      <c r="R406" s="557"/>
      <c r="S406" s="557"/>
      <c r="T406" s="573"/>
      <c r="U406" s="428"/>
    </row>
    <row r="407" spans="1:22" x14ac:dyDescent="0.25">
      <c r="A407" s="1049"/>
      <c r="B407" s="110">
        <v>6</v>
      </c>
      <c r="C407" s="90"/>
      <c r="D407" s="84"/>
      <c r="E407" s="84"/>
      <c r="F407" s="90"/>
      <c r="G407" s="570"/>
      <c r="H407" s="90"/>
      <c r="I407" s="557"/>
      <c r="J407" s="571"/>
      <c r="K407" s="572"/>
      <c r="L407" s="557"/>
      <c r="M407" s="572"/>
      <c r="N407" s="107"/>
      <c r="O407" s="107"/>
      <c r="P407" s="674"/>
      <c r="Q407" s="674"/>
      <c r="R407" s="557"/>
      <c r="S407" s="557"/>
      <c r="T407" s="573"/>
      <c r="U407" s="428"/>
    </row>
    <row r="408" spans="1:22" x14ac:dyDescent="0.25">
      <c r="A408" s="1049"/>
      <c r="B408" s="110">
        <v>7</v>
      </c>
      <c r="C408" s="90"/>
      <c r="D408" s="84"/>
      <c r="E408" s="84"/>
      <c r="F408" s="90"/>
      <c r="G408" s="570"/>
      <c r="H408" s="90"/>
      <c r="I408" s="557"/>
      <c r="J408" s="571"/>
      <c r="K408" s="572"/>
      <c r="L408" s="557"/>
      <c r="M408" s="572"/>
      <c r="N408" s="107"/>
      <c r="O408" s="107"/>
      <c r="P408" s="674"/>
      <c r="Q408" s="674"/>
      <c r="R408" s="557"/>
      <c r="S408" s="557"/>
      <c r="T408" s="573"/>
      <c r="U408" s="428"/>
    </row>
    <row r="409" spans="1:22" x14ac:dyDescent="0.25">
      <c r="A409" s="1049"/>
      <c r="B409" s="110">
        <v>8</v>
      </c>
      <c r="C409" s="90"/>
      <c r="D409" s="84"/>
      <c r="E409" s="84"/>
      <c r="F409" s="90"/>
      <c r="G409" s="570"/>
      <c r="H409" s="90"/>
      <c r="I409" s="557"/>
      <c r="J409" s="571"/>
      <c r="K409" s="572"/>
      <c r="L409" s="557"/>
      <c r="M409" s="572"/>
      <c r="N409" s="107"/>
      <c r="O409" s="107"/>
      <c r="P409" s="674"/>
      <c r="Q409" s="674"/>
      <c r="R409" s="557"/>
      <c r="S409" s="557"/>
      <c r="T409" s="573"/>
      <c r="U409" s="428"/>
    </row>
    <row r="410" spans="1:22" x14ac:dyDescent="0.25">
      <c r="A410" s="1049"/>
      <c r="B410" s="110">
        <v>9</v>
      </c>
      <c r="C410" s="90"/>
      <c r="D410" s="84"/>
      <c r="E410" s="84"/>
      <c r="F410" s="90"/>
      <c r="G410" s="570"/>
      <c r="H410" s="90"/>
      <c r="I410" s="557"/>
      <c r="J410" s="571"/>
      <c r="K410" s="572"/>
      <c r="L410" s="557"/>
      <c r="M410" s="572"/>
      <c r="N410" s="107"/>
      <c r="O410" s="107"/>
      <c r="P410" s="674"/>
      <c r="Q410" s="674"/>
      <c r="R410" s="557"/>
      <c r="S410" s="557"/>
      <c r="T410" s="573"/>
      <c r="U410" s="428"/>
    </row>
    <row r="411" spans="1:22" ht="15.75" thickBot="1" x14ac:dyDescent="0.3">
      <c r="A411" s="1050"/>
      <c r="B411" s="111">
        <v>10</v>
      </c>
      <c r="C411" s="100"/>
      <c r="D411" s="99"/>
      <c r="E411" s="99"/>
      <c r="F411" s="100"/>
      <c r="G411" s="574"/>
      <c r="H411" s="100"/>
      <c r="I411" s="575"/>
      <c r="J411" s="576"/>
      <c r="K411" s="577"/>
      <c r="L411" s="575"/>
      <c r="M411" s="577"/>
      <c r="N411" s="108"/>
      <c r="O411" s="108"/>
      <c r="P411" s="675"/>
      <c r="Q411" s="675"/>
      <c r="R411" s="575"/>
      <c r="S411" s="575"/>
      <c r="T411" s="578"/>
      <c r="U411" s="428"/>
    </row>
    <row r="412" spans="1:22" ht="25.5" thickBot="1" x14ac:dyDescent="0.3">
      <c r="A412" s="493"/>
      <c r="C412" s="494"/>
      <c r="D412" s="495"/>
      <c r="E412" s="368" t="s">
        <v>248</v>
      </c>
      <c r="F412" s="369">
        <f>COUNTA(F402:F411)</f>
        <v>0</v>
      </c>
      <c r="G412" s="370">
        <f>COUNTA(G402:G411)</f>
        <v>0</v>
      </c>
      <c r="H412" s="494"/>
      <c r="I412" s="490"/>
      <c r="J412" s="496"/>
      <c r="K412" s="497"/>
      <c r="L412" s="952" t="s">
        <v>499</v>
      </c>
      <c r="M412" s="953"/>
      <c r="N412" s="498">
        <f>SUM(N402:N411)</f>
        <v>0</v>
      </c>
      <c r="O412" s="499">
        <f>SUM(O402:O411)</f>
        <v>0</v>
      </c>
      <c r="P412" s="500"/>
      <c r="Q412" s="500"/>
      <c r="R412" s="490"/>
      <c r="S412" s="500"/>
      <c r="T412" s="500"/>
      <c r="U412" s="428"/>
    </row>
    <row r="413" spans="1:22" ht="21.75" customHeight="1" x14ac:dyDescent="0.25">
      <c r="A413" s="101"/>
      <c r="B413" s="85"/>
      <c r="C413" s="85"/>
      <c r="D413" s="85"/>
      <c r="H413" s="501"/>
      <c r="I413" s="501"/>
      <c r="J413" s="502"/>
      <c r="K413" s="501"/>
      <c r="L413" s="954" t="s">
        <v>500</v>
      </c>
      <c r="M413" s="955"/>
      <c r="N413" s="503">
        <f>SUMIF(M402:M411,"&lt;=31/12/2025",N402:N411)</f>
        <v>0</v>
      </c>
      <c r="O413" s="504">
        <f>SUMIF(M402:M411,"&lt;=31/12/2025",O402:O411)</f>
        <v>0</v>
      </c>
      <c r="P413" s="89"/>
      <c r="R413" s="85"/>
      <c r="S413" s="89"/>
      <c r="T413" s="505"/>
      <c r="U413" s="506"/>
      <c r="V413" s="507"/>
    </row>
    <row r="414" spans="1:22" ht="32.25" customHeight="1" thickBot="1" x14ac:dyDescent="0.3">
      <c r="A414" s="101"/>
      <c r="L414" s="956" t="s">
        <v>501</v>
      </c>
      <c r="M414" s="957"/>
      <c r="N414" s="508">
        <f>SUMIF(M402:M411,"&gt;31/12/2025",N402:N411)</f>
        <v>0</v>
      </c>
      <c r="O414" s="509">
        <f>SUMIF(M402:M411,"&gt;31/12/2025",O402:O411)</f>
        <v>0</v>
      </c>
      <c r="S414" s="510"/>
      <c r="T414" s="511"/>
      <c r="U414" s="428"/>
    </row>
    <row r="415" spans="1:22" ht="15.75" thickBot="1" x14ac:dyDescent="0.3">
      <c r="A415" s="579"/>
      <c r="B415" s="478"/>
      <c r="C415" s="480"/>
      <c r="D415" s="480"/>
      <c r="E415" s="480"/>
      <c r="F415" s="478"/>
      <c r="G415" s="480"/>
      <c r="H415" s="480"/>
      <c r="I415" s="478"/>
      <c r="J415" s="478"/>
      <c r="K415" s="480"/>
      <c r="L415" s="480"/>
      <c r="M415" s="480"/>
      <c r="N415" s="480"/>
      <c r="O415" s="480"/>
      <c r="P415" s="676"/>
      <c r="Q415" s="676"/>
      <c r="R415" s="480"/>
      <c r="S415" s="580"/>
      <c r="T415" s="480"/>
      <c r="U415" s="482"/>
    </row>
    <row r="416" spans="1:22" ht="15.75" thickBot="1" x14ac:dyDescent="0.3">
      <c r="A416" s="563"/>
      <c r="B416" s="422"/>
      <c r="C416" s="289"/>
      <c r="D416" s="289"/>
      <c r="E416" s="289"/>
      <c r="F416" s="422"/>
      <c r="G416" s="289"/>
      <c r="H416" s="289"/>
      <c r="I416" s="422"/>
      <c r="J416" s="422"/>
      <c r="K416" s="289"/>
      <c r="L416" s="289"/>
      <c r="M416" s="289"/>
      <c r="N416" s="289"/>
      <c r="O416" s="289"/>
      <c r="P416" s="669"/>
      <c r="Q416" s="669"/>
      <c r="R416" s="289"/>
      <c r="S416" s="289"/>
      <c r="T416" s="289"/>
      <c r="U416" s="425"/>
    </row>
    <row r="417" spans="1:21" ht="28.5" thickBot="1" x14ac:dyDescent="0.3">
      <c r="A417" s="115" t="s">
        <v>8</v>
      </c>
      <c r="B417" s="961" t="s">
        <v>66</v>
      </c>
      <c r="C417" s="962"/>
      <c r="E417" s="1024" t="s">
        <v>213</v>
      </c>
      <c r="F417" s="1025"/>
      <c r="G417" s="935">
        <f>VLOOKUP(B417,'1.Piano inv. forn'!$D$71:$H$100,3,FALSE)</f>
        <v>0</v>
      </c>
      <c r="H417" s="936"/>
      <c r="I417" s="69"/>
      <c r="J417" s="1024" t="s">
        <v>214</v>
      </c>
      <c r="K417" s="1025"/>
      <c r="L417" s="935">
        <f>VLOOKUP(B417,'1.Piano inv. forn'!$D$71:$H$100,4,FALSE)</f>
        <v>0</v>
      </c>
      <c r="M417" s="936"/>
      <c r="O417" s="121" t="s">
        <v>215</v>
      </c>
      <c r="P417" s="670"/>
      <c r="R417" s="122" t="s">
        <v>216</v>
      </c>
      <c r="S417" s="941"/>
      <c r="T417" s="942"/>
      <c r="U417" s="428"/>
    </row>
    <row r="418" spans="1:21" ht="15.75" thickBot="1" x14ac:dyDescent="0.3">
      <c r="A418" s="101"/>
      <c r="B418" s="86"/>
      <c r="C418" s="86"/>
      <c r="E418" s="87"/>
      <c r="F418" s="87"/>
      <c r="G418" s="88"/>
      <c r="H418" s="88"/>
      <c r="I418" s="69"/>
      <c r="J418" s="87"/>
      <c r="K418" s="87"/>
      <c r="L418" s="88"/>
      <c r="M418" s="88"/>
      <c r="O418" s="89"/>
      <c r="R418" s="85"/>
      <c r="S418" s="490"/>
      <c r="U418" s="102"/>
    </row>
    <row r="419" spans="1:21" ht="35.25" customHeight="1" thickBot="1" x14ac:dyDescent="0.3">
      <c r="A419" s="1038" t="s">
        <v>13</v>
      </c>
      <c r="B419" s="1039"/>
      <c r="C419" s="1039"/>
      <c r="D419" s="1040"/>
      <c r="E419" s="943">
        <f>VLOOKUP(B417,'1.Piano inv. forn'!$D$71:$V$100,17,FALSE)</f>
        <v>0</v>
      </c>
      <c r="F419" s="944"/>
      <c r="G419" s="944"/>
      <c r="H419" s="945"/>
      <c r="I419" s="69"/>
      <c r="J419" s="1041" t="s">
        <v>59</v>
      </c>
      <c r="K419" s="1042"/>
      <c r="L419" s="943">
        <f>VLOOKUP(B417,'1.Piano inv. forn'!$D$71:$V$100,19,FALSE)</f>
        <v>0</v>
      </c>
      <c r="M419" s="945"/>
      <c r="N419" s="98"/>
      <c r="O419" s="122" t="s">
        <v>15</v>
      </c>
      <c r="P419" s="671">
        <f>L419+E419</f>
        <v>0</v>
      </c>
      <c r="R419" s="122" t="s">
        <v>217</v>
      </c>
      <c r="S419" s="941"/>
      <c r="T419" s="942"/>
      <c r="U419" s="102"/>
    </row>
    <row r="420" spans="1:21" ht="15.75" thickBot="1" x14ac:dyDescent="0.3">
      <c r="A420" s="104"/>
      <c r="B420" s="105"/>
      <c r="C420" s="105"/>
      <c r="D420" s="105"/>
      <c r="E420" s="106"/>
      <c r="F420" s="106"/>
      <c r="G420" s="106"/>
      <c r="H420" s="106"/>
      <c r="I420" s="69"/>
      <c r="J420" s="87"/>
      <c r="K420" s="87"/>
      <c r="L420" s="106"/>
      <c r="M420" s="106"/>
      <c r="N420" s="98"/>
      <c r="O420" s="85"/>
      <c r="P420" s="672"/>
      <c r="R420" s="85"/>
      <c r="S420" s="86"/>
      <c r="T420" s="86"/>
      <c r="U420" s="428"/>
    </row>
    <row r="421" spans="1:21" ht="75" x14ac:dyDescent="0.25">
      <c r="A421" s="1043" t="s">
        <v>218</v>
      </c>
      <c r="B421" s="1045" t="s">
        <v>219</v>
      </c>
      <c r="C421" s="1045" t="s">
        <v>220</v>
      </c>
      <c r="D421" s="117" t="s">
        <v>221</v>
      </c>
      <c r="E421" s="118" t="s">
        <v>222</v>
      </c>
      <c r="F421" s="117" t="s">
        <v>223</v>
      </c>
      <c r="G421" s="117" t="s">
        <v>224</v>
      </c>
      <c r="H421" s="119" t="s">
        <v>188</v>
      </c>
      <c r="I421" s="119" t="s">
        <v>225</v>
      </c>
      <c r="J421" s="119" t="s">
        <v>226</v>
      </c>
      <c r="K421" s="119" t="s">
        <v>227</v>
      </c>
      <c r="L421" s="119" t="s">
        <v>228</v>
      </c>
      <c r="M421" s="119" t="s">
        <v>229</v>
      </c>
      <c r="N421" s="119" t="s">
        <v>230</v>
      </c>
      <c r="O421" s="119" t="s">
        <v>231</v>
      </c>
      <c r="P421" s="119" t="s">
        <v>232</v>
      </c>
      <c r="Q421" s="119" t="s">
        <v>233</v>
      </c>
      <c r="R421" s="119" t="s">
        <v>234</v>
      </c>
      <c r="S421" s="119" t="s">
        <v>235</v>
      </c>
      <c r="T421" s="1047" t="s">
        <v>236</v>
      </c>
      <c r="U421" s="564"/>
    </row>
    <row r="422" spans="1:21" ht="24.75" thickBot="1" x14ac:dyDescent="0.3">
      <c r="A422" s="1044"/>
      <c r="B422" s="1046"/>
      <c r="C422" s="1046"/>
      <c r="D422" s="120" t="s">
        <v>237</v>
      </c>
      <c r="E422" s="120" t="s">
        <v>238</v>
      </c>
      <c r="F422" s="120" t="s">
        <v>239</v>
      </c>
      <c r="G422" s="120" t="s">
        <v>239</v>
      </c>
      <c r="H422" s="120" t="s">
        <v>252</v>
      </c>
      <c r="I422" s="120" t="s">
        <v>32</v>
      </c>
      <c r="J422" s="120" t="s">
        <v>241</v>
      </c>
      <c r="K422" s="120" t="s">
        <v>242</v>
      </c>
      <c r="L422" s="120" t="s">
        <v>243</v>
      </c>
      <c r="M422" s="120" t="s">
        <v>242</v>
      </c>
      <c r="N422" s="120" t="s">
        <v>244</v>
      </c>
      <c r="O422" s="120" t="s">
        <v>212</v>
      </c>
      <c r="P422" s="120" t="s">
        <v>245</v>
      </c>
      <c r="Q422" s="120" t="s">
        <v>246</v>
      </c>
      <c r="R422" s="120" t="s">
        <v>247</v>
      </c>
      <c r="S422" s="120" t="s">
        <v>247</v>
      </c>
      <c r="T422" s="1048"/>
      <c r="U422" s="564"/>
    </row>
    <row r="423" spans="1:21" x14ac:dyDescent="0.25">
      <c r="A423" s="1049" t="str">
        <f>B417</f>
        <v>e.1</v>
      </c>
      <c r="B423" s="109">
        <v>1</v>
      </c>
      <c r="C423" s="164"/>
      <c r="D423" s="91"/>
      <c r="E423" s="91"/>
      <c r="F423" s="164"/>
      <c r="G423" s="566"/>
      <c r="H423" s="92"/>
      <c r="I423" s="340"/>
      <c r="J423" s="567"/>
      <c r="K423" s="568"/>
      <c r="L423" s="340"/>
      <c r="M423" s="568"/>
      <c r="N423" s="116"/>
      <c r="O423" s="116"/>
      <c r="P423" s="673"/>
      <c r="Q423" s="673"/>
      <c r="R423" s="340"/>
      <c r="S423" s="340"/>
      <c r="T423" s="569"/>
      <c r="U423" s="428"/>
    </row>
    <row r="424" spans="1:21" x14ac:dyDescent="0.25">
      <c r="A424" s="1049"/>
      <c r="B424" s="110">
        <v>2</v>
      </c>
      <c r="C424" s="90"/>
      <c r="D424" s="84"/>
      <c r="E424" s="84"/>
      <c r="F424" s="90"/>
      <c r="G424" s="570"/>
      <c r="H424" s="90"/>
      <c r="I424" s="557"/>
      <c r="J424" s="571"/>
      <c r="K424" s="572"/>
      <c r="L424" s="557"/>
      <c r="M424" s="572"/>
      <c r="N424" s="107"/>
      <c r="O424" s="107"/>
      <c r="P424" s="674"/>
      <c r="Q424" s="674" t="s">
        <v>249</v>
      </c>
      <c r="R424" s="557"/>
      <c r="S424" s="557"/>
      <c r="T424" s="573"/>
      <c r="U424" s="428"/>
    </row>
    <row r="425" spans="1:21" x14ac:dyDescent="0.25">
      <c r="A425" s="1049"/>
      <c r="B425" s="110">
        <v>3</v>
      </c>
      <c r="C425" s="90"/>
      <c r="D425" s="84"/>
      <c r="E425" s="84"/>
      <c r="F425" s="90"/>
      <c r="G425" s="570"/>
      <c r="H425" s="90"/>
      <c r="I425" s="557"/>
      <c r="J425" s="571"/>
      <c r="K425" s="572"/>
      <c r="L425" s="557"/>
      <c r="M425" s="572"/>
      <c r="N425" s="107"/>
      <c r="O425" s="107"/>
      <c r="P425" s="674"/>
      <c r="Q425" s="674"/>
      <c r="R425" s="557"/>
      <c r="S425" s="557"/>
      <c r="T425" s="573"/>
      <c r="U425" s="428"/>
    </row>
    <row r="426" spans="1:21" x14ac:dyDescent="0.25">
      <c r="A426" s="1049"/>
      <c r="B426" s="110">
        <v>4</v>
      </c>
      <c r="C426" s="90"/>
      <c r="D426" s="84"/>
      <c r="E426" s="84"/>
      <c r="F426" s="90"/>
      <c r="G426" s="570"/>
      <c r="H426" s="90"/>
      <c r="I426" s="557"/>
      <c r="J426" s="571"/>
      <c r="K426" s="572"/>
      <c r="L426" s="557"/>
      <c r="M426" s="572"/>
      <c r="N426" s="107"/>
      <c r="O426" s="107"/>
      <c r="P426" s="674"/>
      <c r="Q426" s="674"/>
      <c r="R426" s="557"/>
      <c r="S426" s="557"/>
      <c r="T426" s="573"/>
      <c r="U426" s="428"/>
    </row>
    <row r="427" spans="1:21" x14ac:dyDescent="0.25">
      <c r="A427" s="1049"/>
      <c r="B427" s="110">
        <v>5</v>
      </c>
      <c r="C427" s="90"/>
      <c r="D427" s="84"/>
      <c r="E427" s="84"/>
      <c r="F427" s="90"/>
      <c r="G427" s="570"/>
      <c r="H427" s="90"/>
      <c r="I427" s="557"/>
      <c r="J427" s="571"/>
      <c r="K427" s="572"/>
      <c r="L427" s="557"/>
      <c r="M427" s="572"/>
      <c r="N427" s="107"/>
      <c r="O427" s="107"/>
      <c r="P427" s="674"/>
      <c r="Q427" s="674"/>
      <c r="R427" s="557"/>
      <c r="S427" s="557"/>
      <c r="T427" s="573"/>
      <c r="U427" s="428"/>
    </row>
    <row r="428" spans="1:21" x14ac:dyDescent="0.25">
      <c r="A428" s="1049"/>
      <c r="B428" s="110">
        <v>6</v>
      </c>
      <c r="C428" s="90"/>
      <c r="D428" s="84"/>
      <c r="E428" s="84"/>
      <c r="F428" s="90"/>
      <c r="G428" s="570"/>
      <c r="H428" s="90"/>
      <c r="I428" s="557"/>
      <c r="J428" s="571"/>
      <c r="K428" s="572"/>
      <c r="L428" s="557"/>
      <c r="M428" s="572"/>
      <c r="N428" s="107"/>
      <c r="O428" s="107"/>
      <c r="P428" s="674"/>
      <c r="Q428" s="674"/>
      <c r="R428" s="557"/>
      <c r="S428" s="557"/>
      <c r="T428" s="573"/>
      <c r="U428" s="428"/>
    </row>
    <row r="429" spans="1:21" x14ac:dyDescent="0.25">
      <c r="A429" s="1049"/>
      <c r="B429" s="110">
        <v>7</v>
      </c>
      <c r="C429" s="90"/>
      <c r="D429" s="84"/>
      <c r="E429" s="84"/>
      <c r="F429" s="90"/>
      <c r="G429" s="570"/>
      <c r="H429" s="90"/>
      <c r="I429" s="557"/>
      <c r="J429" s="571"/>
      <c r="K429" s="572"/>
      <c r="L429" s="557"/>
      <c r="M429" s="572"/>
      <c r="N429" s="107"/>
      <c r="O429" s="107"/>
      <c r="P429" s="674"/>
      <c r="Q429" s="674"/>
      <c r="R429" s="557"/>
      <c r="S429" s="557"/>
      <c r="T429" s="573"/>
      <c r="U429" s="428"/>
    </row>
    <row r="430" spans="1:21" x14ac:dyDescent="0.25">
      <c r="A430" s="1049"/>
      <c r="B430" s="110">
        <v>8</v>
      </c>
      <c r="C430" s="90"/>
      <c r="D430" s="84"/>
      <c r="E430" s="84"/>
      <c r="F430" s="90"/>
      <c r="G430" s="570"/>
      <c r="H430" s="90"/>
      <c r="I430" s="557"/>
      <c r="J430" s="571"/>
      <c r="K430" s="572"/>
      <c r="L430" s="557"/>
      <c r="M430" s="572"/>
      <c r="N430" s="107"/>
      <c r="O430" s="107"/>
      <c r="P430" s="674"/>
      <c r="Q430" s="674"/>
      <c r="R430" s="557"/>
      <c r="S430" s="557"/>
      <c r="T430" s="573"/>
      <c r="U430" s="428"/>
    </row>
    <row r="431" spans="1:21" x14ac:dyDescent="0.25">
      <c r="A431" s="1049"/>
      <c r="B431" s="110">
        <v>9</v>
      </c>
      <c r="C431" s="90"/>
      <c r="D431" s="84"/>
      <c r="E431" s="84"/>
      <c r="F431" s="90"/>
      <c r="G431" s="570"/>
      <c r="H431" s="90"/>
      <c r="I431" s="557"/>
      <c r="J431" s="571"/>
      <c r="K431" s="572"/>
      <c r="L431" s="557"/>
      <c r="M431" s="572"/>
      <c r="N431" s="107"/>
      <c r="O431" s="107"/>
      <c r="P431" s="674"/>
      <c r="Q431" s="674"/>
      <c r="R431" s="557"/>
      <c r="S431" s="557"/>
      <c r="T431" s="573"/>
      <c r="U431" s="428"/>
    </row>
    <row r="432" spans="1:21" ht="15.75" thickBot="1" x14ac:dyDescent="0.3">
      <c r="A432" s="1050"/>
      <c r="B432" s="111">
        <v>10</v>
      </c>
      <c r="C432" s="100"/>
      <c r="D432" s="99"/>
      <c r="E432" s="99"/>
      <c r="F432" s="100"/>
      <c r="G432" s="574"/>
      <c r="H432" s="100"/>
      <c r="I432" s="575"/>
      <c r="J432" s="576"/>
      <c r="K432" s="577"/>
      <c r="L432" s="575"/>
      <c r="M432" s="577"/>
      <c r="N432" s="108"/>
      <c r="O432" s="108"/>
      <c r="P432" s="675"/>
      <c r="Q432" s="675"/>
      <c r="R432" s="575"/>
      <c r="S432" s="575"/>
      <c r="T432" s="578"/>
      <c r="U432" s="428"/>
    </row>
    <row r="433" spans="1:22" ht="25.5" thickBot="1" x14ac:dyDescent="0.3">
      <c r="A433" s="493"/>
      <c r="C433" s="494"/>
      <c r="D433" s="495"/>
      <c r="E433" s="368" t="s">
        <v>248</v>
      </c>
      <c r="F433" s="369">
        <f>COUNTA(F423:F432)</f>
        <v>0</v>
      </c>
      <c r="G433" s="370">
        <f>COUNTA(G423:G432)</f>
        <v>0</v>
      </c>
      <c r="H433" s="494"/>
      <c r="I433" s="490"/>
      <c r="J433" s="496"/>
      <c r="K433" s="497"/>
      <c r="L433" s="952" t="s">
        <v>499</v>
      </c>
      <c r="M433" s="953"/>
      <c r="N433" s="498">
        <f>SUM(N423:N432)</f>
        <v>0</v>
      </c>
      <c r="O433" s="499">
        <f>SUM(O423:O432)</f>
        <v>0</v>
      </c>
      <c r="P433" s="500"/>
      <c r="Q433" s="500"/>
      <c r="R433" s="490"/>
      <c r="S433" s="500"/>
      <c r="T433" s="500"/>
      <c r="U433" s="428"/>
    </row>
    <row r="434" spans="1:22" ht="21.75" customHeight="1" x14ac:dyDescent="0.25">
      <c r="A434" s="101"/>
      <c r="B434" s="85"/>
      <c r="C434" s="85"/>
      <c r="D434" s="85"/>
      <c r="H434" s="501"/>
      <c r="I434" s="501"/>
      <c r="J434" s="502"/>
      <c r="K434" s="501"/>
      <c r="L434" s="954" t="s">
        <v>500</v>
      </c>
      <c r="M434" s="955"/>
      <c r="N434" s="503">
        <f>SUMIF(M423:M432,"&lt;=31/12/2025",N423:N432)</f>
        <v>0</v>
      </c>
      <c r="O434" s="504">
        <f>SUMIF(M423:M432,"&lt;=31/12/2025",O423:O432)</f>
        <v>0</v>
      </c>
      <c r="P434" s="89"/>
      <c r="R434" s="85"/>
      <c r="S434" s="89"/>
      <c r="T434" s="505"/>
      <c r="U434" s="506"/>
      <c r="V434" s="507"/>
    </row>
    <row r="435" spans="1:22" ht="32.25" customHeight="1" thickBot="1" x14ac:dyDescent="0.3">
      <c r="A435" s="101"/>
      <c r="L435" s="956" t="s">
        <v>501</v>
      </c>
      <c r="M435" s="957"/>
      <c r="N435" s="508">
        <f>SUMIF(M423:M432,"&gt;31/12/2025",N423:N432)</f>
        <v>0</v>
      </c>
      <c r="O435" s="509">
        <f>SUMIF(M423:M432,"&gt;31/12/2025",O423:O432)</f>
        <v>0</v>
      </c>
      <c r="S435" s="510"/>
      <c r="T435" s="511"/>
      <c r="U435" s="428"/>
    </row>
    <row r="436" spans="1:22" ht="15.75" thickBot="1" x14ac:dyDescent="0.3">
      <c r="A436" s="579"/>
      <c r="B436" s="478"/>
      <c r="C436" s="480"/>
      <c r="D436" s="480"/>
      <c r="E436" s="480"/>
      <c r="F436" s="478"/>
      <c r="G436" s="480"/>
      <c r="H436" s="480"/>
      <c r="I436" s="478"/>
      <c r="J436" s="478"/>
      <c r="K436" s="480"/>
      <c r="L436" s="480"/>
      <c r="M436" s="480"/>
      <c r="N436" s="480"/>
      <c r="O436" s="480"/>
      <c r="P436" s="676"/>
      <c r="Q436" s="676"/>
      <c r="R436" s="480"/>
      <c r="S436" s="580"/>
      <c r="T436" s="480"/>
      <c r="U436" s="482"/>
    </row>
    <row r="437" spans="1:22" ht="15.75" thickBot="1" x14ac:dyDescent="0.3">
      <c r="A437" s="563"/>
      <c r="B437" s="422"/>
      <c r="C437" s="289"/>
      <c r="D437" s="289"/>
      <c r="E437" s="289"/>
      <c r="F437" s="422"/>
      <c r="G437" s="289"/>
      <c r="H437" s="289"/>
      <c r="I437" s="422"/>
      <c r="J437" s="422"/>
      <c r="K437" s="289"/>
      <c r="L437" s="289"/>
      <c r="M437" s="289"/>
      <c r="N437" s="289"/>
      <c r="O437" s="289"/>
      <c r="P437" s="669"/>
      <c r="Q437" s="669"/>
      <c r="R437" s="289"/>
      <c r="S437" s="289"/>
      <c r="T437" s="289"/>
      <c r="U437" s="425"/>
    </row>
    <row r="438" spans="1:22" ht="28.5" thickBot="1" x14ac:dyDescent="0.3">
      <c r="A438" s="115" t="s">
        <v>8</v>
      </c>
      <c r="B438" s="961" t="s">
        <v>66</v>
      </c>
      <c r="C438" s="962"/>
      <c r="E438" s="1024" t="s">
        <v>213</v>
      </c>
      <c r="F438" s="1025"/>
      <c r="G438" s="935">
        <f>VLOOKUP(B438,'1.Piano inv. forn'!$D$71:$H$100,3,FALSE)</f>
        <v>0</v>
      </c>
      <c r="H438" s="936"/>
      <c r="I438" s="69"/>
      <c r="J438" s="1024" t="s">
        <v>214</v>
      </c>
      <c r="K438" s="1025"/>
      <c r="L438" s="935">
        <f>VLOOKUP(B438,'1.Piano inv. forn'!$D$71:$H$100,4,FALSE)</f>
        <v>0</v>
      </c>
      <c r="M438" s="936"/>
      <c r="O438" s="121" t="s">
        <v>215</v>
      </c>
      <c r="P438" s="670"/>
      <c r="R438" s="122" t="s">
        <v>216</v>
      </c>
      <c r="S438" s="941"/>
      <c r="T438" s="942"/>
      <c r="U438" s="428"/>
    </row>
    <row r="439" spans="1:22" ht="15.75" thickBot="1" x14ac:dyDescent="0.3">
      <c r="A439" s="101"/>
      <c r="B439" s="86"/>
      <c r="C439" s="86"/>
      <c r="E439" s="87"/>
      <c r="F439" s="87"/>
      <c r="G439" s="88"/>
      <c r="H439" s="88"/>
      <c r="I439" s="69"/>
      <c r="J439" s="87"/>
      <c r="K439" s="87"/>
      <c r="L439" s="88"/>
      <c r="M439" s="88"/>
      <c r="O439" s="89"/>
      <c r="R439" s="85"/>
      <c r="S439" s="490"/>
      <c r="U439" s="102"/>
    </row>
    <row r="440" spans="1:22" ht="35.25" customHeight="1" thickBot="1" x14ac:dyDescent="0.3">
      <c r="A440" s="1038" t="s">
        <v>13</v>
      </c>
      <c r="B440" s="1039"/>
      <c r="C440" s="1039"/>
      <c r="D440" s="1040"/>
      <c r="E440" s="943">
        <f>VLOOKUP(B438,'1.Piano inv. forn'!$D$71:$V$100,17,FALSE)</f>
        <v>0</v>
      </c>
      <c r="F440" s="944"/>
      <c r="G440" s="944"/>
      <c r="H440" s="945"/>
      <c r="I440" s="69"/>
      <c r="J440" s="1041" t="s">
        <v>59</v>
      </c>
      <c r="K440" s="1042"/>
      <c r="L440" s="943">
        <f>VLOOKUP(B438,'1.Piano inv. forn'!$D$71:$V$100,19,FALSE)</f>
        <v>0</v>
      </c>
      <c r="M440" s="945"/>
      <c r="N440" s="98"/>
      <c r="O440" s="122" t="s">
        <v>15</v>
      </c>
      <c r="P440" s="671">
        <f>L440+E440</f>
        <v>0</v>
      </c>
      <c r="R440" s="122" t="s">
        <v>217</v>
      </c>
      <c r="S440" s="941"/>
      <c r="T440" s="942"/>
      <c r="U440" s="102"/>
    </row>
    <row r="441" spans="1:22" ht="15.75" thickBot="1" x14ac:dyDescent="0.3">
      <c r="A441" s="104"/>
      <c r="B441" s="105"/>
      <c r="C441" s="105"/>
      <c r="D441" s="105"/>
      <c r="E441" s="106"/>
      <c r="F441" s="106"/>
      <c r="G441" s="106"/>
      <c r="H441" s="106"/>
      <c r="I441" s="69"/>
      <c r="J441" s="87"/>
      <c r="K441" s="87"/>
      <c r="L441" s="106"/>
      <c r="M441" s="106"/>
      <c r="N441" s="98"/>
      <c r="O441" s="85"/>
      <c r="P441" s="672"/>
      <c r="R441" s="85"/>
      <c r="S441" s="86"/>
      <c r="T441" s="86"/>
      <c r="U441" s="428"/>
    </row>
    <row r="442" spans="1:22" ht="75" x14ac:dyDescent="0.25">
      <c r="A442" s="1043" t="s">
        <v>218</v>
      </c>
      <c r="B442" s="1045" t="s">
        <v>219</v>
      </c>
      <c r="C442" s="1045" t="s">
        <v>220</v>
      </c>
      <c r="D442" s="117" t="s">
        <v>221</v>
      </c>
      <c r="E442" s="118" t="s">
        <v>222</v>
      </c>
      <c r="F442" s="117" t="s">
        <v>223</v>
      </c>
      <c r="G442" s="117" t="s">
        <v>224</v>
      </c>
      <c r="H442" s="119" t="s">
        <v>188</v>
      </c>
      <c r="I442" s="119" t="s">
        <v>225</v>
      </c>
      <c r="J442" s="119" t="s">
        <v>226</v>
      </c>
      <c r="K442" s="119" t="s">
        <v>227</v>
      </c>
      <c r="L442" s="119" t="s">
        <v>228</v>
      </c>
      <c r="M442" s="119" t="s">
        <v>229</v>
      </c>
      <c r="N442" s="119" t="s">
        <v>230</v>
      </c>
      <c r="O442" s="119" t="s">
        <v>231</v>
      </c>
      <c r="P442" s="119" t="s">
        <v>232</v>
      </c>
      <c r="Q442" s="119" t="s">
        <v>233</v>
      </c>
      <c r="R442" s="119" t="s">
        <v>234</v>
      </c>
      <c r="S442" s="119" t="s">
        <v>235</v>
      </c>
      <c r="T442" s="1047" t="s">
        <v>236</v>
      </c>
      <c r="U442" s="564"/>
    </row>
    <row r="443" spans="1:22" ht="24.75" thickBot="1" x14ac:dyDescent="0.3">
      <c r="A443" s="1044"/>
      <c r="B443" s="1046"/>
      <c r="C443" s="1046"/>
      <c r="D443" s="120" t="s">
        <v>237</v>
      </c>
      <c r="E443" s="120" t="s">
        <v>238</v>
      </c>
      <c r="F443" s="120" t="s">
        <v>239</v>
      </c>
      <c r="G443" s="120" t="s">
        <v>239</v>
      </c>
      <c r="H443" s="120" t="s">
        <v>252</v>
      </c>
      <c r="I443" s="120" t="s">
        <v>32</v>
      </c>
      <c r="J443" s="120" t="s">
        <v>241</v>
      </c>
      <c r="K443" s="120" t="s">
        <v>242</v>
      </c>
      <c r="L443" s="120" t="s">
        <v>243</v>
      </c>
      <c r="M443" s="120" t="s">
        <v>242</v>
      </c>
      <c r="N443" s="120" t="s">
        <v>244</v>
      </c>
      <c r="O443" s="120" t="s">
        <v>212</v>
      </c>
      <c r="P443" s="120" t="s">
        <v>245</v>
      </c>
      <c r="Q443" s="120" t="s">
        <v>246</v>
      </c>
      <c r="R443" s="120" t="s">
        <v>247</v>
      </c>
      <c r="S443" s="120" t="s">
        <v>247</v>
      </c>
      <c r="T443" s="1048"/>
      <c r="U443" s="564"/>
    </row>
    <row r="444" spans="1:22" x14ac:dyDescent="0.25">
      <c r="A444" s="1049" t="str">
        <f>B438</f>
        <v>e.1</v>
      </c>
      <c r="B444" s="109">
        <v>1</v>
      </c>
      <c r="C444" s="164"/>
      <c r="D444" s="91"/>
      <c r="E444" s="91"/>
      <c r="F444" s="164"/>
      <c r="G444" s="566"/>
      <c r="H444" s="92"/>
      <c r="I444" s="340"/>
      <c r="J444" s="567"/>
      <c r="K444" s="568"/>
      <c r="L444" s="340"/>
      <c r="M444" s="568"/>
      <c r="N444" s="116"/>
      <c r="O444" s="116"/>
      <c r="P444" s="673"/>
      <c r="Q444" s="673"/>
      <c r="R444" s="340"/>
      <c r="S444" s="340"/>
      <c r="T444" s="569"/>
      <c r="U444" s="428"/>
    </row>
    <row r="445" spans="1:22" x14ac:dyDescent="0.25">
      <c r="A445" s="1049"/>
      <c r="B445" s="110">
        <v>2</v>
      </c>
      <c r="C445" s="90"/>
      <c r="D445" s="84"/>
      <c r="E445" s="84"/>
      <c r="F445" s="90"/>
      <c r="G445" s="570"/>
      <c r="H445" s="90"/>
      <c r="I445" s="557"/>
      <c r="J445" s="571"/>
      <c r="K445" s="572"/>
      <c r="L445" s="557"/>
      <c r="M445" s="572"/>
      <c r="N445" s="107"/>
      <c r="O445" s="107"/>
      <c r="P445" s="674"/>
      <c r="Q445" s="674" t="s">
        <v>249</v>
      </c>
      <c r="R445" s="557"/>
      <c r="S445" s="557"/>
      <c r="T445" s="573"/>
      <c r="U445" s="428"/>
    </row>
    <row r="446" spans="1:22" x14ac:dyDescent="0.25">
      <c r="A446" s="1049"/>
      <c r="B446" s="110">
        <v>3</v>
      </c>
      <c r="C446" s="90"/>
      <c r="D446" s="84"/>
      <c r="E446" s="84"/>
      <c r="F446" s="90"/>
      <c r="G446" s="570"/>
      <c r="H446" s="90"/>
      <c r="I446" s="557"/>
      <c r="J446" s="571"/>
      <c r="K446" s="572"/>
      <c r="L446" s="557"/>
      <c r="M446" s="572"/>
      <c r="N446" s="107"/>
      <c r="O446" s="107"/>
      <c r="P446" s="674"/>
      <c r="Q446" s="674"/>
      <c r="R446" s="557"/>
      <c r="S446" s="557"/>
      <c r="T446" s="573"/>
      <c r="U446" s="428"/>
    </row>
    <row r="447" spans="1:22" x14ac:dyDescent="0.25">
      <c r="A447" s="1049"/>
      <c r="B447" s="110">
        <v>4</v>
      </c>
      <c r="C447" s="90"/>
      <c r="D447" s="84"/>
      <c r="E447" s="84"/>
      <c r="F447" s="90"/>
      <c r="G447" s="570"/>
      <c r="H447" s="90"/>
      <c r="I447" s="557"/>
      <c r="J447" s="571"/>
      <c r="K447" s="572"/>
      <c r="L447" s="557"/>
      <c r="M447" s="572"/>
      <c r="N447" s="107"/>
      <c r="O447" s="107"/>
      <c r="P447" s="674"/>
      <c r="Q447" s="674"/>
      <c r="R447" s="557"/>
      <c r="S447" s="557"/>
      <c r="T447" s="573"/>
      <c r="U447" s="428"/>
    </row>
    <row r="448" spans="1:22" x14ac:dyDescent="0.25">
      <c r="A448" s="1049"/>
      <c r="B448" s="110">
        <v>5</v>
      </c>
      <c r="C448" s="90"/>
      <c r="D448" s="84"/>
      <c r="E448" s="84"/>
      <c r="F448" s="90"/>
      <c r="G448" s="570"/>
      <c r="H448" s="90"/>
      <c r="I448" s="557"/>
      <c r="J448" s="571"/>
      <c r="K448" s="572"/>
      <c r="L448" s="557"/>
      <c r="M448" s="572"/>
      <c r="N448" s="107"/>
      <c r="O448" s="107"/>
      <c r="P448" s="674"/>
      <c r="Q448" s="674"/>
      <c r="R448" s="557"/>
      <c r="S448" s="557"/>
      <c r="T448" s="573"/>
      <c r="U448" s="428"/>
    </row>
    <row r="449" spans="1:22" x14ac:dyDescent="0.25">
      <c r="A449" s="1049"/>
      <c r="B449" s="110">
        <v>6</v>
      </c>
      <c r="C449" s="90"/>
      <c r="D449" s="84"/>
      <c r="E449" s="84"/>
      <c r="F449" s="90"/>
      <c r="G449" s="570"/>
      <c r="H449" s="90"/>
      <c r="I449" s="557"/>
      <c r="J449" s="571"/>
      <c r="K449" s="572"/>
      <c r="L449" s="557"/>
      <c r="M449" s="572"/>
      <c r="N449" s="107"/>
      <c r="O449" s="107"/>
      <c r="P449" s="674"/>
      <c r="Q449" s="674"/>
      <c r="R449" s="557"/>
      <c r="S449" s="557"/>
      <c r="T449" s="573"/>
      <c r="U449" s="428"/>
    </row>
    <row r="450" spans="1:22" x14ac:dyDescent="0.25">
      <c r="A450" s="1049"/>
      <c r="B450" s="110">
        <v>7</v>
      </c>
      <c r="C450" s="90"/>
      <c r="D450" s="84"/>
      <c r="E450" s="84"/>
      <c r="F450" s="90"/>
      <c r="G450" s="570"/>
      <c r="H450" s="90"/>
      <c r="I450" s="557"/>
      <c r="J450" s="571"/>
      <c r="K450" s="572"/>
      <c r="L450" s="557"/>
      <c r="M450" s="572"/>
      <c r="N450" s="107"/>
      <c r="O450" s="107"/>
      <c r="P450" s="674"/>
      <c r="Q450" s="674"/>
      <c r="R450" s="557"/>
      <c r="S450" s="557"/>
      <c r="T450" s="573"/>
      <c r="U450" s="428"/>
    </row>
    <row r="451" spans="1:22" x14ac:dyDescent="0.25">
      <c r="A451" s="1049"/>
      <c r="B451" s="110">
        <v>8</v>
      </c>
      <c r="C451" s="90"/>
      <c r="D451" s="84"/>
      <c r="E451" s="84"/>
      <c r="F451" s="90"/>
      <c r="G451" s="570"/>
      <c r="H451" s="90"/>
      <c r="I451" s="557"/>
      <c r="J451" s="571"/>
      <c r="K451" s="572"/>
      <c r="L451" s="557"/>
      <c r="M451" s="572"/>
      <c r="N451" s="107"/>
      <c r="O451" s="107"/>
      <c r="P451" s="674"/>
      <c r="Q451" s="674"/>
      <c r="R451" s="557"/>
      <c r="S451" s="557"/>
      <c r="T451" s="573"/>
      <c r="U451" s="428"/>
    </row>
    <row r="452" spans="1:22" x14ac:dyDescent="0.25">
      <c r="A452" s="1049"/>
      <c r="B452" s="110">
        <v>9</v>
      </c>
      <c r="C452" s="90"/>
      <c r="D452" s="84"/>
      <c r="E452" s="84"/>
      <c r="F452" s="90"/>
      <c r="G452" s="570"/>
      <c r="H452" s="90"/>
      <c r="I452" s="557"/>
      <c r="J452" s="571"/>
      <c r="K452" s="572"/>
      <c r="L452" s="557"/>
      <c r="M452" s="572"/>
      <c r="N452" s="107"/>
      <c r="O452" s="107"/>
      <c r="P452" s="674"/>
      <c r="Q452" s="674"/>
      <c r="R452" s="557"/>
      <c r="S452" s="557"/>
      <c r="T452" s="573"/>
      <c r="U452" s="428"/>
    </row>
    <row r="453" spans="1:22" ht="15.75" thickBot="1" x14ac:dyDescent="0.3">
      <c r="A453" s="1050"/>
      <c r="B453" s="111">
        <v>10</v>
      </c>
      <c r="C453" s="100"/>
      <c r="D453" s="99"/>
      <c r="E453" s="99"/>
      <c r="F453" s="100"/>
      <c r="G453" s="574"/>
      <c r="H453" s="100"/>
      <c r="I453" s="575"/>
      <c r="J453" s="576"/>
      <c r="K453" s="577"/>
      <c r="L453" s="575"/>
      <c r="M453" s="577"/>
      <c r="N453" s="108"/>
      <c r="O453" s="108"/>
      <c r="P453" s="675"/>
      <c r="Q453" s="675"/>
      <c r="R453" s="575"/>
      <c r="S453" s="575"/>
      <c r="T453" s="578"/>
      <c r="U453" s="428"/>
    </row>
    <row r="454" spans="1:22" ht="25.5" thickBot="1" x14ac:dyDescent="0.3">
      <c r="A454" s="493"/>
      <c r="C454" s="494"/>
      <c r="D454" s="495"/>
      <c r="E454" s="368" t="s">
        <v>248</v>
      </c>
      <c r="F454" s="369">
        <f>COUNTA(F444:F453)</f>
        <v>0</v>
      </c>
      <c r="G454" s="370">
        <f>COUNTA(G444:G453)</f>
        <v>0</v>
      </c>
      <c r="H454" s="494"/>
      <c r="I454" s="490"/>
      <c r="J454" s="496"/>
      <c r="K454" s="497"/>
      <c r="L454" s="952" t="s">
        <v>499</v>
      </c>
      <c r="M454" s="953"/>
      <c r="N454" s="498">
        <f>SUM(N444:N453)</f>
        <v>0</v>
      </c>
      <c r="O454" s="499">
        <f>SUM(O444:O453)</f>
        <v>0</v>
      </c>
      <c r="P454" s="500"/>
      <c r="Q454" s="500"/>
      <c r="R454" s="490"/>
      <c r="S454" s="500"/>
      <c r="T454" s="500"/>
      <c r="U454" s="428"/>
    </row>
    <row r="455" spans="1:22" ht="21.75" customHeight="1" x14ac:dyDescent="0.25">
      <c r="A455" s="101"/>
      <c r="B455" s="85"/>
      <c r="C455" s="85"/>
      <c r="D455" s="85"/>
      <c r="H455" s="501"/>
      <c r="I455" s="501"/>
      <c r="J455" s="502"/>
      <c r="K455" s="501"/>
      <c r="L455" s="954" t="s">
        <v>500</v>
      </c>
      <c r="M455" s="955"/>
      <c r="N455" s="503">
        <f>SUMIF(M444:M453,"&lt;=31/12/2025",N444:N453)</f>
        <v>0</v>
      </c>
      <c r="O455" s="504">
        <f>SUMIF(M444:M453,"&lt;=31/12/2025",O444:O453)</f>
        <v>0</v>
      </c>
      <c r="P455" s="89"/>
      <c r="R455" s="85"/>
      <c r="S455" s="89"/>
      <c r="T455" s="505"/>
      <c r="U455" s="506"/>
      <c r="V455" s="507"/>
    </row>
    <row r="456" spans="1:22" ht="32.25" customHeight="1" thickBot="1" x14ac:dyDescent="0.3">
      <c r="A456" s="101"/>
      <c r="L456" s="956" t="s">
        <v>501</v>
      </c>
      <c r="M456" s="957"/>
      <c r="N456" s="508">
        <f>SUMIF(M444:M453,"&gt;31/12/2025",N444:N453)</f>
        <v>0</v>
      </c>
      <c r="O456" s="509">
        <f>SUMIF(M444:M453,"&gt;31/12/2025",O444:O453)</f>
        <v>0</v>
      </c>
      <c r="S456" s="510"/>
      <c r="T456" s="511"/>
      <c r="U456" s="428"/>
    </row>
    <row r="457" spans="1:22" ht="15.75" thickBot="1" x14ac:dyDescent="0.3">
      <c r="A457" s="579"/>
      <c r="B457" s="478"/>
      <c r="C457" s="480"/>
      <c r="D457" s="480"/>
      <c r="E457" s="480"/>
      <c r="F457" s="478"/>
      <c r="G457" s="480"/>
      <c r="H457" s="480"/>
      <c r="I457" s="478"/>
      <c r="J457" s="478"/>
      <c r="K457" s="480"/>
      <c r="L457" s="480"/>
      <c r="M457" s="480"/>
      <c r="N457" s="480"/>
      <c r="O457" s="480"/>
      <c r="P457" s="676"/>
      <c r="Q457" s="676"/>
      <c r="R457" s="480"/>
      <c r="S457" s="580"/>
      <c r="T457" s="480"/>
      <c r="U457" s="482"/>
    </row>
    <row r="458" spans="1:22" ht="15.75" thickBot="1" x14ac:dyDescent="0.3">
      <c r="A458" s="563"/>
      <c r="B458" s="422"/>
      <c r="C458" s="289"/>
      <c r="D458" s="289"/>
      <c r="E458" s="289"/>
      <c r="F458" s="422"/>
      <c r="G458" s="289"/>
      <c r="H458" s="289"/>
      <c r="I458" s="422"/>
      <c r="J458" s="422"/>
      <c r="K458" s="289"/>
      <c r="L458" s="289"/>
      <c r="M458" s="289"/>
      <c r="N458" s="289"/>
      <c r="O458" s="289"/>
      <c r="P458" s="669"/>
      <c r="Q458" s="669"/>
      <c r="R458" s="289"/>
      <c r="S458" s="289"/>
      <c r="T458" s="289"/>
      <c r="U458" s="425"/>
    </row>
    <row r="459" spans="1:22" ht="28.5" thickBot="1" x14ac:dyDescent="0.3">
      <c r="A459" s="115" t="s">
        <v>8</v>
      </c>
      <c r="B459" s="961" t="s">
        <v>66</v>
      </c>
      <c r="C459" s="962"/>
      <c r="E459" s="1024" t="s">
        <v>213</v>
      </c>
      <c r="F459" s="1025"/>
      <c r="G459" s="935">
        <f>VLOOKUP(B459,'1.Piano inv. forn'!$D$71:$H$100,3,FALSE)</f>
        <v>0</v>
      </c>
      <c r="H459" s="936"/>
      <c r="I459" s="69"/>
      <c r="J459" s="1024" t="s">
        <v>214</v>
      </c>
      <c r="K459" s="1025"/>
      <c r="L459" s="935">
        <f>VLOOKUP(B459,'1.Piano inv. forn'!$D$71:$H$100,4,FALSE)</f>
        <v>0</v>
      </c>
      <c r="M459" s="936"/>
      <c r="O459" s="121" t="s">
        <v>215</v>
      </c>
      <c r="P459" s="670"/>
      <c r="R459" s="122" t="s">
        <v>216</v>
      </c>
      <c r="S459" s="941"/>
      <c r="T459" s="942"/>
      <c r="U459" s="428"/>
    </row>
    <row r="460" spans="1:22" ht="15.75" thickBot="1" x14ac:dyDescent="0.3">
      <c r="A460" s="101"/>
      <c r="B460" s="86"/>
      <c r="C460" s="86"/>
      <c r="E460" s="87"/>
      <c r="F460" s="87"/>
      <c r="G460" s="88"/>
      <c r="H460" s="88"/>
      <c r="I460" s="69"/>
      <c r="J460" s="87"/>
      <c r="K460" s="87"/>
      <c r="L460" s="88"/>
      <c r="M460" s="88"/>
      <c r="O460" s="89"/>
      <c r="R460" s="85"/>
      <c r="S460" s="490"/>
      <c r="U460" s="102"/>
    </row>
    <row r="461" spans="1:22" ht="35.25" customHeight="1" thickBot="1" x14ac:dyDescent="0.3">
      <c r="A461" s="1038" t="s">
        <v>13</v>
      </c>
      <c r="B461" s="1039"/>
      <c r="C461" s="1039"/>
      <c r="D461" s="1040"/>
      <c r="E461" s="943">
        <f>VLOOKUP(B459,'1.Piano inv. forn'!$D$71:$V$100,17,FALSE)</f>
        <v>0</v>
      </c>
      <c r="F461" s="944"/>
      <c r="G461" s="944"/>
      <c r="H461" s="945"/>
      <c r="I461" s="69"/>
      <c r="J461" s="1041" t="s">
        <v>59</v>
      </c>
      <c r="K461" s="1042"/>
      <c r="L461" s="943">
        <f>VLOOKUP(B459,'1.Piano inv. forn'!$D$71:$V$100,19,FALSE)</f>
        <v>0</v>
      </c>
      <c r="M461" s="945"/>
      <c r="N461" s="98"/>
      <c r="O461" s="122" t="s">
        <v>15</v>
      </c>
      <c r="P461" s="671">
        <f>L461+E461</f>
        <v>0</v>
      </c>
      <c r="R461" s="122" t="s">
        <v>217</v>
      </c>
      <c r="S461" s="941"/>
      <c r="T461" s="942"/>
      <c r="U461" s="102"/>
    </row>
    <row r="462" spans="1:22" ht="15.75" thickBot="1" x14ac:dyDescent="0.3">
      <c r="A462" s="104"/>
      <c r="B462" s="105"/>
      <c r="C462" s="105"/>
      <c r="D462" s="105"/>
      <c r="E462" s="106"/>
      <c r="F462" s="106"/>
      <c r="G462" s="106"/>
      <c r="H462" s="106"/>
      <c r="I462" s="69"/>
      <c r="J462" s="87"/>
      <c r="K462" s="87"/>
      <c r="L462" s="106"/>
      <c r="M462" s="106"/>
      <c r="N462" s="98"/>
      <c r="O462" s="85"/>
      <c r="P462" s="672"/>
      <c r="R462" s="85"/>
      <c r="S462" s="86"/>
      <c r="T462" s="86"/>
      <c r="U462" s="428"/>
    </row>
    <row r="463" spans="1:22" ht="75" x14ac:dyDescent="0.25">
      <c r="A463" s="1043" t="s">
        <v>218</v>
      </c>
      <c r="B463" s="1045" t="s">
        <v>219</v>
      </c>
      <c r="C463" s="1045" t="s">
        <v>220</v>
      </c>
      <c r="D463" s="117" t="s">
        <v>221</v>
      </c>
      <c r="E463" s="118" t="s">
        <v>222</v>
      </c>
      <c r="F463" s="117" t="s">
        <v>223</v>
      </c>
      <c r="G463" s="117" t="s">
        <v>224</v>
      </c>
      <c r="H463" s="119" t="s">
        <v>188</v>
      </c>
      <c r="I463" s="119" t="s">
        <v>225</v>
      </c>
      <c r="J463" s="119" t="s">
        <v>226</v>
      </c>
      <c r="K463" s="119" t="s">
        <v>227</v>
      </c>
      <c r="L463" s="119" t="s">
        <v>228</v>
      </c>
      <c r="M463" s="119" t="s">
        <v>229</v>
      </c>
      <c r="N463" s="119" t="s">
        <v>230</v>
      </c>
      <c r="O463" s="119" t="s">
        <v>231</v>
      </c>
      <c r="P463" s="119" t="s">
        <v>232</v>
      </c>
      <c r="Q463" s="119" t="s">
        <v>233</v>
      </c>
      <c r="R463" s="119" t="s">
        <v>234</v>
      </c>
      <c r="S463" s="119" t="s">
        <v>235</v>
      </c>
      <c r="T463" s="1047" t="s">
        <v>236</v>
      </c>
      <c r="U463" s="564"/>
    </row>
    <row r="464" spans="1:22" ht="24.75" thickBot="1" x14ac:dyDescent="0.3">
      <c r="A464" s="1044"/>
      <c r="B464" s="1046"/>
      <c r="C464" s="1046"/>
      <c r="D464" s="120" t="s">
        <v>237</v>
      </c>
      <c r="E464" s="120" t="s">
        <v>238</v>
      </c>
      <c r="F464" s="120" t="s">
        <v>239</v>
      </c>
      <c r="G464" s="120" t="s">
        <v>239</v>
      </c>
      <c r="H464" s="120" t="s">
        <v>252</v>
      </c>
      <c r="I464" s="120" t="s">
        <v>32</v>
      </c>
      <c r="J464" s="120" t="s">
        <v>241</v>
      </c>
      <c r="K464" s="120" t="s">
        <v>242</v>
      </c>
      <c r="L464" s="120" t="s">
        <v>243</v>
      </c>
      <c r="M464" s="120" t="s">
        <v>242</v>
      </c>
      <c r="N464" s="120" t="s">
        <v>244</v>
      </c>
      <c r="O464" s="120" t="s">
        <v>212</v>
      </c>
      <c r="P464" s="120" t="s">
        <v>245</v>
      </c>
      <c r="Q464" s="120" t="s">
        <v>246</v>
      </c>
      <c r="R464" s="120" t="s">
        <v>247</v>
      </c>
      <c r="S464" s="120" t="s">
        <v>247</v>
      </c>
      <c r="T464" s="1048"/>
      <c r="U464" s="564"/>
    </row>
    <row r="465" spans="1:22" x14ac:dyDescent="0.25">
      <c r="A465" s="1049" t="str">
        <f>B459</f>
        <v>e.1</v>
      </c>
      <c r="B465" s="109">
        <v>1</v>
      </c>
      <c r="C465" s="164"/>
      <c r="D465" s="91"/>
      <c r="E465" s="91"/>
      <c r="F465" s="164"/>
      <c r="G465" s="566"/>
      <c r="H465" s="92"/>
      <c r="I465" s="340"/>
      <c r="J465" s="567"/>
      <c r="K465" s="568"/>
      <c r="L465" s="340"/>
      <c r="M465" s="568"/>
      <c r="N465" s="116"/>
      <c r="O465" s="116"/>
      <c r="P465" s="673"/>
      <c r="Q465" s="673"/>
      <c r="R465" s="340"/>
      <c r="S465" s="340"/>
      <c r="T465" s="569"/>
      <c r="U465" s="428"/>
    </row>
    <row r="466" spans="1:22" x14ac:dyDescent="0.25">
      <c r="A466" s="1049"/>
      <c r="B466" s="110">
        <v>2</v>
      </c>
      <c r="C466" s="90"/>
      <c r="D466" s="84"/>
      <c r="E466" s="84"/>
      <c r="F466" s="90"/>
      <c r="G466" s="570"/>
      <c r="H466" s="90"/>
      <c r="I466" s="557"/>
      <c r="J466" s="571"/>
      <c r="K466" s="572"/>
      <c r="L466" s="557"/>
      <c r="M466" s="572"/>
      <c r="N466" s="107"/>
      <c r="O466" s="107"/>
      <c r="P466" s="674"/>
      <c r="Q466" s="674" t="s">
        <v>249</v>
      </c>
      <c r="R466" s="557"/>
      <c r="S466" s="557"/>
      <c r="T466" s="573"/>
      <c r="U466" s="428"/>
    </row>
    <row r="467" spans="1:22" x14ac:dyDescent="0.25">
      <c r="A467" s="1049"/>
      <c r="B467" s="110">
        <v>3</v>
      </c>
      <c r="C467" s="90"/>
      <c r="D467" s="84"/>
      <c r="E467" s="84"/>
      <c r="F467" s="90"/>
      <c r="G467" s="570"/>
      <c r="H467" s="90"/>
      <c r="I467" s="557"/>
      <c r="J467" s="571"/>
      <c r="K467" s="572"/>
      <c r="L467" s="557"/>
      <c r="M467" s="572"/>
      <c r="N467" s="107"/>
      <c r="O467" s="107"/>
      <c r="P467" s="674"/>
      <c r="Q467" s="674"/>
      <c r="R467" s="557"/>
      <c r="S467" s="557"/>
      <c r="T467" s="573"/>
      <c r="U467" s="428"/>
    </row>
    <row r="468" spans="1:22" x14ac:dyDescent="0.25">
      <c r="A468" s="1049"/>
      <c r="B468" s="110">
        <v>4</v>
      </c>
      <c r="C468" s="90"/>
      <c r="D468" s="84"/>
      <c r="E468" s="84"/>
      <c r="F468" s="90"/>
      <c r="G468" s="570"/>
      <c r="H468" s="90"/>
      <c r="I468" s="557"/>
      <c r="J468" s="571"/>
      <c r="K468" s="572"/>
      <c r="L468" s="557"/>
      <c r="M468" s="572"/>
      <c r="N468" s="107"/>
      <c r="O468" s="107"/>
      <c r="P468" s="674"/>
      <c r="Q468" s="674"/>
      <c r="R468" s="557"/>
      <c r="S468" s="557"/>
      <c r="T468" s="573"/>
      <c r="U468" s="428"/>
    </row>
    <row r="469" spans="1:22" x14ac:dyDescent="0.25">
      <c r="A469" s="1049"/>
      <c r="B469" s="110">
        <v>5</v>
      </c>
      <c r="C469" s="90"/>
      <c r="D469" s="84"/>
      <c r="E469" s="84"/>
      <c r="F469" s="90"/>
      <c r="G469" s="570"/>
      <c r="H469" s="90"/>
      <c r="I469" s="557"/>
      <c r="J469" s="571"/>
      <c r="K469" s="572"/>
      <c r="L469" s="557"/>
      <c r="M469" s="572"/>
      <c r="N469" s="107"/>
      <c r="O469" s="107"/>
      <c r="P469" s="674"/>
      <c r="Q469" s="674"/>
      <c r="R469" s="557"/>
      <c r="S469" s="557"/>
      <c r="T469" s="573"/>
      <c r="U469" s="428"/>
    </row>
    <row r="470" spans="1:22" x14ac:dyDescent="0.25">
      <c r="A470" s="1049"/>
      <c r="B470" s="110">
        <v>6</v>
      </c>
      <c r="C470" s="90"/>
      <c r="D470" s="84"/>
      <c r="E470" s="84"/>
      <c r="F470" s="90"/>
      <c r="G470" s="570"/>
      <c r="H470" s="90"/>
      <c r="I470" s="557"/>
      <c r="J470" s="571"/>
      <c r="K470" s="572"/>
      <c r="L470" s="557"/>
      <c r="M470" s="572"/>
      <c r="N470" s="107"/>
      <c r="O470" s="107"/>
      <c r="P470" s="674"/>
      <c r="Q470" s="674"/>
      <c r="R470" s="557"/>
      <c r="S470" s="557"/>
      <c r="T470" s="573"/>
      <c r="U470" s="428"/>
    </row>
    <row r="471" spans="1:22" x14ac:dyDescent="0.25">
      <c r="A471" s="1049"/>
      <c r="B471" s="110">
        <v>7</v>
      </c>
      <c r="C471" s="90"/>
      <c r="D471" s="84"/>
      <c r="E471" s="84"/>
      <c r="F471" s="90"/>
      <c r="G471" s="570"/>
      <c r="H471" s="90"/>
      <c r="I471" s="557"/>
      <c r="J471" s="571"/>
      <c r="K471" s="572"/>
      <c r="L471" s="557"/>
      <c r="M471" s="572"/>
      <c r="N471" s="107"/>
      <c r="O471" s="107"/>
      <c r="P471" s="674"/>
      <c r="Q471" s="674"/>
      <c r="R471" s="557"/>
      <c r="S471" s="557"/>
      <c r="T471" s="573"/>
      <c r="U471" s="428"/>
    </row>
    <row r="472" spans="1:22" x14ac:dyDescent="0.25">
      <c r="A472" s="1049"/>
      <c r="B472" s="110">
        <v>8</v>
      </c>
      <c r="C472" s="90"/>
      <c r="D472" s="84"/>
      <c r="E472" s="84"/>
      <c r="F472" s="90"/>
      <c r="G472" s="570"/>
      <c r="H472" s="90"/>
      <c r="I472" s="557"/>
      <c r="J472" s="571"/>
      <c r="K472" s="572"/>
      <c r="L472" s="557"/>
      <c r="M472" s="572"/>
      <c r="N472" s="107"/>
      <c r="O472" s="107"/>
      <c r="P472" s="674"/>
      <c r="Q472" s="674"/>
      <c r="R472" s="557"/>
      <c r="S472" s="557"/>
      <c r="T472" s="573"/>
      <c r="U472" s="428"/>
    </row>
    <row r="473" spans="1:22" x14ac:dyDescent="0.25">
      <c r="A473" s="1049"/>
      <c r="B473" s="110">
        <v>9</v>
      </c>
      <c r="C473" s="90"/>
      <c r="D473" s="84"/>
      <c r="E473" s="84"/>
      <c r="F473" s="90"/>
      <c r="G473" s="570"/>
      <c r="H473" s="90"/>
      <c r="I473" s="557"/>
      <c r="J473" s="571"/>
      <c r="K473" s="572"/>
      <c r="L473" s="557"/>
      <c r="M473" s="572"/>
      <c r="N473" s="107"/>
      <c r="O473" s="107"/>
      <c r="P473" s="674"/>
      <c r="Q473" s="674"/>
      <c r="R473" s="557"/>
      <c r="S473" s="557"/>
      <c r="T473" s="573"/>
      <c r="U473" s="428"/>
    </row>
    <row r="474" spans="1:22" ht="15.75" thickBot="1" x14ac:dyDescent="0.3">
      <c r="A474" s="1050"/>
      <c r="B474" s="111">
        <v>10</v>
      </c>
      <c r="C474" s="100"/>
      <c r="D474" s="99"/>
      <c r="E474" s="99"/>
      <c r="F474" s="100"/>
      <c r="G474" s="574"/>
      <c r="H474" s="100"/>
      <c r="I474" s="575"/>
      <c r="J474" s="576"/>
      <c r="K474" s="577"/>
      <c r="L474" s="575"/>
      <c r="M474" s="577"/>
      <c r="N474" s="108"/>
      <c r="O474" s="108"/>
      <c r="P474" s="675"/>
      <c r="Q474" s="675"/>
      <c r="R474" s="575"/>
      <c r="S474" s="575"/>
      <c r="T474" s="578"/>
      <c r="U474" s="428"/>
    </row>
    <row r="475" spans="1:22" ht="25.5" thickBot="1" x14ac:dyDescent="0.3">
      <c r="A475" s="493"/>
      <c r="C475" s="494"/>
      <c r="D475" s="495"/>
      <c r="E475" s="368" t="s">
        <v>248</v>
      </c>
      <c r="F475" s="369">
        <f>COUNTA(F465:F474)</f>
        <v>0</v>
      </c>
      <c r="G475" s="370">
        <f>COUNTA(G465:G474)</f>
        <v>0</v>
      </c>
      <c r="H475" s="494"/>
      <c r="I475" s="490"/>
      <c r="J475" s="496"/>
      <c r="K475" s="497"/>
      <c r="L475" s="952" t="s">
        <v>499</v>
      </c>
      <c r="M475" s="953"/>
      <c r="N475" s="498">
        <f>SUM(N465:N474)</f>
        <v>0</v>
      </c>
      <c r="O475" s="499">
        <f>SUM(O465:O474)</f>
        <v>0</v>
      </c>
      <c r="P475" s="500"/>
      <c r="Q475" s="500"/>
      <c r="R475" s="490"/>
      <c r="S475" s="500"/>
      <c r="T475" s="500"/>
      <c r="U475" s="428"/>
    </row>
    <row r="476" spans="1:22" ht="21.75" customHeight="1" x14ac:dyDescent="0.25">
      <c r="A476" s="101"/>
      <c r="B476" s="85"/>
      <c r="C476" s="85"/>
      <c r="D476" s="85"/>
      <c r="H476" s="501"/>
      <c r="I476" s="501"/>
      <c r="J476" s="502"/>
      <c r="K476" s="501"/>
      <c r="L476" s="954" t="s">
        <v>500</v>
      </c>
      <c r="M476" s="955"/>
      <c r="N476" s="503">
        <f>SUMIF(M465:M474,"&lt;=31/12/2025",N465:N474)</f>
        <v>0</v>
      </c>
      <c r="O476" s="504">
        <f>SUMIF(M465:M474,"&lt;=31/12/2025",O465:O474)</f>
        <v>0</v>
      </c>
      <c r="P476" s="89"/>
      <c r="R476" s="85"/>
      <c r="S476" s="89"/>
      <c r="T476" s="505"/>
      <c r="U476" s="506"/>
      <c r="V476" s="507"/>
    </row>
    <row r="477" spans="1:22" ht="32.25" customHeight="1" thickBot="1" x14ac:dyDescent="0.3">
      <c r="A477" s="101"/>
      <c r="L477" s="956" t="s">
        <v>501</v>
      </c>
      <c r="M477" s="957"/>
      <c r="N477" s="508">
        <f>SUMIF(M465:M474,"&gt;31/12/2025",N465:N474)</f>
        <v>0</v>
      </c>
      <c r="O477" s="509">
        <f>SUMIF(M465:M474,"&gt;31/12/2025",O465:O474)</f>
        <v>0</v>
      </c>
      <c r="S477" s="510"/>
      <c r="T477" s="511"/>
      <c r="U477" s="428"/>
    </row>
    <row r="478" spans="1:22" ht="15.75" thickBot="1" x14ac:dyDescent="0.3">
      <c r="A478" s="579"/>
      <c r="B478" s="478"/>
      <c r="C478" s="480"/>
      <c r="D478" s="480"/>
      <c r="E478" s="480"/>
      <c r="F478" s="478"/>
      <c r="G478" s="480"/>
      <c r="H478" s="480"/>
      <c r="I478" s="478"/>
      <c r="J478" s="478"/>
      <c r="K478" s="480"/>
      <c r="L478" s="480"/>
      <c r="M478" s="480"/>
      <c r="N478" s="480"/>
      <c r="O478" s="480"/>
      <c r="P478" s="676"/>
      <c r="Q478" s="676"/>
      <c r="R478" s="480"/>
      <c r="S478" s="580"/>
      <c r="T478" s="480"/>
      <c r="U478" s="482"/>
    </row>
    <row r="479" spans="1:22" ht="15.75" thickBot="1" x14ac:dyDescent="0.3">
      <c r="A479" s="563"/>
      <c r="B479" s="422"/>
      <c r="C479" s="289"/>
      <c r="D479" s="289"/>
      <c r="E479" s="289"/>
      <c r="F479" s="422"/>
      <c r="G479" s="289"/>
      <c r="H479" s="289"/>
      <c r="I479" s="422"/>
      <c r="J479" s="422"/>
      <c r="K479" s="289"/>
      <c r="L479" s="289"/>
      <c r="M479" s="289"/>
      <c r="N479" s="289"/>
      <c r="O479" s="289"/>
      <c r="P479" s="669"/>
      <c r="Q479" s="669"/>
      <c r="R479" s="289"/>
      <c r="S479" s="289"/>
      <c r="T479" s="289"/>
      <c r="U479" s="425"/>
    </row>
    <row r="480" spans="1:22" ht="28.5" thickBot="1" x14ac:dyDescent="0.3">
      <c r="A480" s="115" t="s">
        <v>8</v>
      </c>
      <c r="B480" s="961" t="s">
        <v>66</v>
      </c>
      <c r="C480" s="962"/>
      <c r="E480" s="1024" t="s">
        <v>213</v>
      </c>
      <c r="F480" s="1025"/>
      <c r="G480" s="935">
        <f>VLOOKUP(B480,'1.Piano inv. forn'!$D$71:$H$100,3,FALSE)</f>
        <v>0</v>
      </c>
      <c r="H480" s="936"/>
      <c r="I480" s="69"/>
      <c r="J480" s="1024" t="s">
        <v>214</v>
      </c>
      <c r="K480" s="1025"/>
      <c r="L480" s="935">
        <f>VLOOKUP(B480,'1.Piano inv. forn'!$D$71:$H$100,4,FALSE)</f>
        <v>0</v>
      </c>
      <c r="M480" s="936"/>
      <c r="O480" s="121" t="s">
        <v>215</v>
      </c>
      <c r="P480" s="670"/>
      <c r="R480" s="122" t="s">
        <v>216</v>
      </c>
      <c r="S480" s="941"/>
      <c r="T480" s="942"/>
      <c r="U480" s="428"/>
    </row>
    <row r="481" spans="1:21" ht="15.75" thickBot="1" x14ac:dyDescent="0.3">
      <c r="A481" s="101"/>
      <c r="B481" s="86"/>
      <c r="C481" s="86"/>
      <c r="E481" s="87"/>
      <c r="F481" s="87"/>
      <c r="G481" s="88"/>
      <c r="H481" s="88"/>
      <c r="I481" s="69"/>
      <c r="J481" s="87"/>
      <c r="K481" s="87"/>
      <c r="L481" s="88"/>
      <c r="M481" s="88"/>
      <c r="O481" s="89"/>
      <c r="R481" s="85"/>
      <c r="S481" s="490"/>
      <c r="U481" s="102"/>
    </row>
    <row r="482" spans="1:21" ht="35.25" customHeight="1" thickBot="1" x14ac:dyDescent="0.3">
      <c r="A482" s="1038" t="s">
        <v>13</v>
      </c>
      <c r="B482" s="1039"/>
      <c r="C482" s="1039"/>
      <c r="D482" s="1040"/>
      <c r="E482" s="943">
        <f>VLOOKUP(B480,'1.Piano inv. forn'!$D$71:$V$100,17,FALSE)</f>
        <v>0</v>
      </c>
      <c r="F482" s="944"/>
      <c r="G482" s="944"/>
      <c r="H482" s="945"/>
      <c r="I482" s="69"/>
      <c r="J482" s="1041" t="s">
        <v>59</v>
      </c>
      <c r="K482" s="1042"/>
      <c r="L482" s="943">
        <f>VLOOKUP(B480,'1.Piano inv. forn'!$D$71:$V$100,19,FALSE)</f>
        <v>0</v>
      </c>
      <c r="M482" s="945"/>
      <c r="N482" s="98"/>
      <c r="O482" s="122" t="s">
        <v>15</v>
      </c>
      <c r="P482" s="671">
        <f>L482+E482</f>
        <v>0</v>
      </c>
      <c r="R482" s="122" t="s">
        <v>217</v>
      </c>
      <c r="S482" s="941"/>
      <c r="T482" s="942"/>
      <c r="U482" s="102"/>
    </row>
    <row r="483" spans="1:21" ht="15.75" thickBot="1" x14ac:dyDescent="0.3">
      <c r="A483" s="104"/>
      <c r="B483" s="105"/>
      <c r="C483" s="105"/>
      <c r="D483" s="105"/>
      <c r="E483" s="106"/>
      <c r="F483" s="106"/>
      <c r="G483" s="106"/>
      <c r="H483" s="106"/>
      <c r="I483" s="69"/>
      <c r="J483" s="87"/>
      <c r="K483" s="87"/>
      <c r="L483" s="106"/>
      <c r="M483" s="106"/>
      <c r="N483" s="98"/>
      <c r="O483" s="85"/>
      <c r="P483" s="672"/>
      <c r="R483" s="85"/>
      <c r="S483" s="86"/>
      <c r="T483" s="86"/>
      <c r="U483" s="428"/>
    </row>
    <row r="484" spans="1:21" ht="75" x14ac:dyDescent="0.25">
      <c r="A484" s="1043" t="s">
        <v>218</v>
      </c>
      <c r="B484" s="1045" t="s">
        <v>219</v>
      </c>
      <c r="C484" s="1045" t="s">
        <v>220</v>
      </c>
      <c r="D484" s="117" t="s">
        <v>221</v>
      </c>
      <c r="E484" s="118" t="s">
        <v>222</v>
      </c>
      <c r="F484" s="117" t="s">
        <v>223</v>
      </c>
      <c r="G484" s="117" t="s">
        <v>224</v>
      </c>
      <c r="H484" s="119" t="s">
        <v>188</v>
      </c>
      <c r="I484" s="119" t="s">
        <v>225</v>
      </c>
      <c r="J484" s="119" t="s">
        <v>226</v>
      </c>
      <c r="K484" s="119" t="s">
        <v>227</v>
      </c>
      <c r="L484" s="119" t="s">
        <v>228</v>
      </c>
      <c r="M484" s="119" t="s">
        <v>229</v>
      </c>
      <c r="N484" s="119" t="s">
        <v>230</v>
      </c>
      <c r="O484" s="119" t="s">
        <v>231</v>
      </c>
      <c r="P484" s="119" t="s">
        <v>232</v>
      </c>
      <c r="Q484" s="119" t="s">
        <v>233</v>
      </c>
      <c r="R484" s="119" t="s">
        <v>234</v>
      </c>
      <c r="S484" s="119" t="s">
        <v>235</v>
      </c>
      <c r="T484" s="1047" t="s">
        <v>236</v>
      </c>
      <c r="U484" s="564"/>
    </row>
    <row r="485" spans="1:21" ht="24.75" thickBot="1" x14ac:dyDescent="0.3">
      <c r="A485" s="1044"/>
      <c r="B485" s="1046"/>
      <c r="C485" s="1046"/>
      <c r="D485" s="120" t="s">
        <v>237</v>
      </c>
      <c r="E485" s="120" t="s">
        <v>238</v>
      </c>
      <c r="F485" s="120" t="s">
        <v>239</v>
      </c>
      <c r="G485" s="120" t="s">
        <v>239</v>
      </c>
      <c r="H485" s="120" t="s">
        <v>252</v>
      </c>
      <c r="I485" s="120" t="s">
        <v>32</v>
      </c>
      <c r="J485" s="120" t="s">
        <v>241</v>
      </c>
      <c r="K485" s="120" t="s">
        <v>242</v>
      </c>
      <c r="L485" s="120" t="s">
        <v>243</v>
      </c>
      <c r="M485" s="120" t="s">
        <v>242</v>
      </c>
      <c r="N485" s="120" t="s">
        <v>244</v>
      </c>
      <c r="O485" s="120" t="s">
        <v>212</v>
      </c>
      <c r="P485" s="120" t="s">
        <v>245</v>
      </c>
      <c r="Q485" s="120" t="s">
        <v>246</v>
      </c>
      <c r="R485" s="120" t="s">
        <v>247</v>
      </c>
      <c r="S485" s="120" t="s">
        <v>247</v>
      </c>
      <c r="T485" s="1048"/>
      <c r="U485" s="564"/>
    </row>
    <row r="486" spans="1:21" x14ac:dyDescent="0.25">
      <c r="A486" s="1049" t="str">
        <f>B480</f>
        <v>e.1</v>
      </c>
      <c r="B486" s="109">
        <v>1</v>
      </c>
      <c r="C486" s="164"/>
      <c r="D486" s="91"/>
      <c r="E486" s="91"/>
      <c r="F486" s="164"/>
      <c r="G486" s="566"/>
      <c r="H486" s="92"/>
      <c r="I486" s="340"/>
      <c r="J486" s="567"/>
      <c r="K486" s="568"/>
      <c r="L486" s="340"/>
      <c r="M486" s="568"/>
      <c r="N486" s="116"/>
      <c r="O486" s="116"/>
      <c r="P486" s="673"/>
      <c r="Q486" s="673"/>
      <c r="R486" s="340"/>
      <c r="S486" s="340"/>
      <c r="T486" s="569"/>
      <c r="U486" s="428"/>
    </row>
    <row r="487" spans="1:21" x14ac:dyDescent="0.25">
      <c r="A487" s="1049"/>
      <c r="B487" s="110">
        <v>2</v>
      </c>
      <c r="C487" s="90"/>
      <c r="D487" s="84"/>
      <c r="E487" s="84"/>
      <c r="F487" s="90"/>
      <c r="G487" s="570"/>
      <c r="H487" s="90"/>
      <c r="I487" s="557"/>
      <c r="J487" s="571"/>
      <c r="K487" s="572"/>
      <c r="L487" s="557"/>
      <c r="M487" s="572"/>
      <c r="N487" s="107"/>
      <c r="O487" s="107"/>
      <c r="P487" s="674"/>
      <c r="Q487" s="674" t="s">
        <v>249</v>
      </c>
      <c r="R487" s="557"/>
      <c r="S487" s="557"/>
      <c r="T487" s="573"/>
      <c r="U487" s="428"/>
    </row>
    <row r="488" spans="1:21" x14ac:dyDescent="0.25">
      <c r="A488" s="1049"/>
      <c r="B488" s="110">
        <v>3</v>
      </c>
      <c r="C488" s="90"/>
      <c r="D488" s="84"/>
      <c r="E488" s="84"/>
      <c r="F488" s="90"/>
      <c r="G488" s="570"/>
      <c r="H488" s="90"/>
      <c r="I488" s="557"/>
      <c r="J488" s="571"/>
      <c r="K488" s="572"/>
      <c r="L488" s="557"/>
      <c r="M488" s="572"/>
      <c r="N488" s="107"/>
      <c r="O488" s="107"/>
      <c r="P488" s="674"/>
      <c r="Q488" s="674"/>
      <c r="R488" s="557"/>
      <c r="S488" s="557"/>
      <c r="T488" s="573"/>
      <c r="U488" s="428"/>
    </row>
    <row r="489" spans="1:21" x14ac:dyDescent="0.25">
      <c r="A489" s="1049"/>
      <c r="B489" s="110">
        <v>4</v>
      </c>
      <c r="C489" s="90"/>
      <c r="D489" s="84"/>
      <c r="E489" s="84"/>
      <c r="F489" s="90"/>
      <c r="G489" s="570"/>
      <c r="H489" s="90"/>
      <c r="I489" s="557"/>
      <c r="J489" s="571"/>
      <c r="K489" s="572"/>
      <c r="L489" s="557"/>
      <c r="M489" s="572"/>
      <c r="N489" s="107"/>
      <c r="O489" s="107"/>
      <c r="P489" s="674"/>
      <c r="Q489" s="674"/>
      <c r="R489" s="557"/>
      <c r="S489" s="557"/>
      <c r="T489" s="573"/>
      <c r="U489" s="428"/>
    </row>
    <row r="490" spans="1:21" x14ac:dyDescent="0.25">
      <c r="A490" s="1049"/>
      <c r="B490" s="110">
        <v>5</v>
      </c>
      <c r="C490" s="90"/>
      <c r="D490" s="84"/>
      <c r="E490" s="84"/>
      <c r="F490" s="90"/>
      <c r="G490" s="570"/>
      <c r="H490" s="90"/>
      <c r="I490" s="557"/>
      <c r="J490" s="571"/>
      <c r="K490" s="572"/>
      <c r="L490" s="557"/>
      <c r="M490" s="572"/>
      <c r="N490" s="107"/>
      <c r="O490" s="107"/>
      <c r="P490" s="674"/>
      <c r="Q490" s="674"/>
      <c r="R490" s="557"/>
      <c r="S490" s="557"/>
      <c r="T490" s="573"/>
      <c r="U490" s="428"/>
    </row>
    <row r="491" spans="1:21" x14ac:dyDescent="0.25">
      <c r="A491" s="1049"/>
      <c r="B491" s="110">
        <v>6</v>
      </c>
      <c r="C491" s="90"/>
      <c r="D491" s="84"/>
      <c r="E491" s="84"/>
      <c r="F491" s="90"/>
      <c r="G491" s="570"/>
      <c r="H491" s="90"/>
      <c r="I491" s="557"/>
      <c r="J491" s="571"/>
      <c r="K491" s="572"/>
      <c r="L491" s="557"/>
      <c r="M491" s="572"/>
      <c r="N491" s="107"/>
      <c r="O491" s="107"/>
      <c r="P491" s="674"/>
      <c r="Q491" s="674"/>
      <c r="R491" s="557"/>
      <c r="S491" s="557"/>
      <c r="T491" s="573"/>
      <c r="U491" s="428"/>
    </row>
    <row r="492" spans="1:21" x14ac:dyDescent="0.25">
      <c r="A492" s="1049"/>
      <c r="B492" s="110">
        <v>7</v>
      </c>
      <c r="C492" s="90"/>
      <c r="D492" s="84"/>
      <c r="E492" s="84"/>
      <c r="F492" s="90"/>
      <c r="G492" s="570"/>
      <c r="H492" s="90"/>
      <c r="I492" s="557"/>
      <c r="J492" s="571"/>
      <c r="K492" s="572"/>
      <c r="L492" s="557"/>
      <c r="M492" s="572"/>
      <c r="N492" s="107"/>
      <c r="O492" s="107"/>
      <c r="P492" s="674"/>
      <c r="Q492" s="674"/>
      <c r="R492" s="557"/>
      <c r="S492" s="557"/>
      <c r="T492" s="573"/>
      <c r="U492" s="428"/>
    </row>
    <row r="493" spans="1:21" x14ac:dyDescent="0.25">
      <c r="A493" s="1049"/>
      <c r="B493" s="110">
        <v>8</v>
      </c>
      <c r="C493" s="90"/>
      <c r="D493" s="84"/>
      <c r="E493" s="84"/>
      <c r="F493" s="90"/>
      <c r="G493" s="570"/>
      <c r="H493" s="90"/>
      <c r="I493" s="557"/>
      <c r="J493" s="571"/>
      <c r="K493" s="572"/>
      <c r="L493" s="557"/>
      <c r="M493" s="572"/>
      <c r="N493" s="107"/>
      <c r="O493" s="107"/>
      <c r="P493" s="674"/>
      <c r="Q493" s="674"/>
      <c r="R493" s="557"/>
      <c r="S493" s="557"/>
      <c r="T493" s="573"/>
      <c r="U493" s="428"/>
    </row>
    <row r="494" spans="1:21" x14ac:dyDescent="0.25">
      <c r="A494" s="1049"/>
      <c r="B494" s="110">
        <v>9</v>
      </c>
      <c r="C494" s="90"/>
      <c r="D494" s="84"/>
      <c r="E494" s="84"/>
      <c r="F494" s="90"/>
      <c r="G494" s="570"/>
      <c r="H494" s="90"/>
      <c r="I494" s="557"/>
      <c r="J494" s="571"/>
      <c r="K494" s="572"/>
      <c r="L494" s="557"/>
      <c r="M494" s="572"/>
      <c r="N494" s="107"/>
      <c r="O494" s="107"/>
      <c r="P494" s="674"/>
      <c r="Q494" s="674"/>
      <c r="R494" s="557"/>
      <c r="S494" s="557"/>
      <c r="T494" s="573"/>
      <c r="U494" s="428"/>
    </row>
    <row r="495" spans="1:21" ht="15.75" thickBot="1" x14ac:dyDescent="0.3">
      <c r="A495" s="1050"/>
      <c r="B495" s="111">
        <v>10</v>
      </c>
      <c r="C495" s="100"/>
      <c r="D495" s="99"/>
      <c r="E495" s="99"/>
      <c r="F495" s="100"/>
      <c r="G495" s="574"/>
      <c r="H495" s="100"/>
      <c r="I495" s="575"/>
      <c r="J495" s="576"/>
      <c r="K495" s="577"/>
      <c r="L495" s="575"/>
      <c r="M495" s="577"/>
      <c r="N495" s="108"/>
      <c r="O495" s="108"/>
      <c r="P495" s="675"/>
      <c r="Q495" s="675"/>
      <c r="R495" s="575"/>
      <c r="S495" s="575"/>
      <c r="T495" s="578"/>
      <c r="U495" s="428"/>
    </row>
    <row r="496" spans="1:21" ht="25.5" thickBot="1" x14ac:dyDescent="0.3">
      <c r="A496" s="493"/>
      <c r="C496" s="494"/>
      <c r="D496" s="495"/>
      <c r="E496" s="368" t="s">
        <v>248</v>
      </c>
      <c r="F496" s="369">
        <f>COUNTA(F486:F495)</f>
        <v>0</v>
      </c>
      <c r="G496" s="370">
        <f>COUNTA(G486:G495)</f>
        <v>0</v>
      </c>
      <c r="H496" s="494"/>
      <c r="I496" s="490"/>
      <c r="J496" s="496"/>
      <c r="K496" s="497"/>
      <c r="L496" s="952" t="s">
        <v>499</v>
      </c>
      <c r="M496" s="953"/>
      <c r="N496" s="498">
        <f>SUM(N486:N495)</f>
        <v>0</v>
      </c>
      <c r="O496" s="499">
        <f>SUM(O486:O495)</f>
        <v>0</v>
      </c>
      <c r="P496" s="500"/>
      <c r="Q496" s="500"/>
      <c r="R496" s="490"/>
      <c r="S496" s="500"/>
      <c r="T496" s="500"/>
      <c r="U496" s="428"/>
    </row>
    <row r="497" spans="1:22" ht="21.75" customHeight="1" x14ac:dyDescent="0.25">
      <c r="A497" s="101"/>
      <c r="B497" s="85"/>
      <c r="C497" s="85"/>
      <c r="D497" s="85"/>
      <c r="H497" s="501"/>
      <c r="I497" s="501"/>
      <c r="J497" s="502"/>
      <c r="K497" s="501"/>
      <c r="L497" s="954" t="s">
        <v>500</v>
      </c>
      <c r="M497" s="955"/>
      <c r="N497" s="503">
        <f>SUMIF(M486:M495,"&lt;=31/12/2025",N486:N495)</f>
        <v>0</v>
      </c>
      <c r="O497" s="504">
        <f>SUMIF(M486:M495,"&lt;=31/12/2025",O486:O495)</f>
        <v>0</v>
      </c>
      <c r="P497" s="89"/>
      <c r="R497" s="85"/>
      <c r="S497" s="89"/>
      <c r="T497" s="505"/>
      <c r="U497" s="506"/>
      <c r="V497" s="507"/>
    </row>
    <row r="498" spans="1:22" ht="32.25" customHeight="1" thickBot="1" x14ac:dyDescent="0.3">
      <c r="A498" s="101"/>
      <c r="L498" s="956" t="s">
        <v>501</v>
      </c>
      <c r="M498" s="957"/>
      <c r="N498" s="508">
        <f>SUMIF(M486:M495,"&gt;31/12/2025",N486:N495)</f>
        <v>0</v>
      </c>
      <c r="O498" s="509">
        <f>SUMIF(M486:M495,"&gt;31/12/2025",O486:O495)</f>
        <v>0</v>
      </c>
      <c r="S498" s="510"/>
      <c r="T498" s="511"/>
      <c r="U498" s="428"/>
    </row>
    <row r="499" spans="1:22" ht="15.75" thickBot="1" x14ac:dyDescent="0.3">
      <c r="A499" s="579"/>
      <c r="B499" s="478"/>
      <c r="C499" s="480"/>
      <c r="D499" s="480"/>
      <c r="E499" s="480"/>
      <c r="F499" s="478"/>
      <c r="G499" s="480"/>
      <c r="H499" s="480"/>
      <c r="I499" s="478"/>
      <c r="J499" s="478"/>
      <c r="K499" s="480"/>
      <c r="L499" s="480"/>
      <c r="M499" s="480"/>
      <c r="N499" s="480"/>
      <c r="O499" s="480"/>
      <c r="P499" s="676"/>
      <c r="Q499" s="676"/>
      <c r="R499" s="480"/>
      <c r="S499" s="580"/>
      <c r="T499" s="480"/>
      <c r="U499" s="482"/>
    </row>
    <row r="500" spans="1:22" ht="15.75" thickBot="1" x14ac:dyDescent="0.3">
      <c r="A500" s="563"/>
      <c r="B500" s="422"/>
      <c r="C500" s="289"/>
      <c r="D500" s="289"/>
      <c r="E500" s="289"/>
      <c r="F500" s="422"/>
      <c r="G500" s="289"/>
      <c r="H500" s="289"/>
      <c r="I500" s="422"/>
      <c r="J500" s="422"/>
      <c r="K500" s="289"/>
      <c r="L500" s="289"/>
      <c r="M500" s="289"/>
      <c r="N500" s="289"/>
      <c r="O500" s="289"/>
      <c r="P500" s="669"/>
      <c r="Q500" s="669"/>
      <c r="R500" s="289"/>
      <c r="S500" s="289"/>
      <c r="T500" s="289"/>
      <c r="U500" s="425"/>
    </row>
    <row r="501" spans="1:22" ht="28.5" thickBot="1" x14ac:dyDescent="0.3">
      <c r="A501" s="115" t="s">
        <v>8</v>
      </c>
      <c r="B501" s="961" t="s">
        <v>66</v>
      </c>
      <c r="C501" s="962"/>
      <c r="E501" s="1024" t="s">
        <v>213</v>
      </c>
      <c r="F501" s="1025"/>
      <c r="G501" s="935">
        <f>VLOOKUP(B501,'1.Piano inv. forn'!$D$71:$H$100,3,FALSE)</f>
        <v>0</v>
      </c>
      <c r="H501" s="936"/>
      <c r="I501" s="69"/>
      <c r="J501" s="1024" t="s">
        <v>214</v>
      </c>
      <c r="K501" s="1025"/>
      <c r="L501" s="935">
        <f>VLOOKUP(B501,'1.Piano inv. forn'!$D$71:$H$100,4,FALSE)</f>
        <v>0</v>
      </c>
      <c r="M501" s="936"/>
      <c r="O501" s="121" t="s">
        <v>215</v>
      </c>
      <c r="P501" s="670"/>
      <c r="R501" s="122" t="s">
        <v>216</v>
      </c>
      <c r="S501" s="941"/>
      <c r="T501" s="942"/>
      <c r="U501" s="428"/>
    </row>
    <row r="502" spans="1:22" ht="15.75" thickBot="1" x14ac:dyDescent="0.3">
      <c r="A502" s="101"/>
      <c r="B502" s="86"/>
      <c r="C502" s="86"/>
      <c r="E502" s="87"/>
      <c r="F502" s="87"/>
      <c r="G502" s="88"/>
      <c r="H502" s="88"/>
      <c r="I502" s="69"/>
      <c r="J502" s="87"/>
      <c r="K502" s="87"/>
      <c r="L502" s="88"/>
      <c r="M502" s="88"/>
      <c r="O502" s="89"/>
      <c r="R502" s="85"/>
      <c r="S502" s="490"/>
      <c r="U502" s="102"/>
    </row>
    <row r="503" spans="1:22" ht="35.25" customHeight="1" thickBot="1" x14ac:dyDescent="0.3">
      <c r="A503" s="1038" t="s">
        <v>13</v>
      </c>
      <c r="B503" s="1039"/>
      <c r="C503" s="1039"/>
      <c r="D503" s="1040"/>
      <c r="E503" s="943">
        <f>VLOOKUP(B501,'1.Piano inv. forn'!$D$71:$V$100,17,FALSE)</f>
        <v>0</v>
      </c>
      <c r="F503" s="944"/>
      <c r="G503" s="944"/>
      <c r="H503" s="945"/>
      <c r="I503" s="69"/>
      <c r="J503" s="1041" t="s">
        <v>59</v>
      </c>
      <c r="K503" s="1042"/>
      <c r="L503" s="943">
        <f>VLOOKUP(B501,'1.Piano inv. forn'!$D$71:$V$100,19,FALSE)</f>
        <v>0</v>
      </c>
      <c r="M503" s="945"/>
      <c r="N503" s="98"/>
      <c r="O503" s="122" t="s">
        <v>15</v>
      </c>
      <c r="P503" s="671">
        <f>L503+E503</f>
        <v>0</v>
      </c>
      <c r="R503" s="122" t="s">
        <v>217</v>
      </c>
      <c r="S503" s="941"/>
      <c r="T503" s="942"/>
      <c r="U503" s="102"/>
    </row>
    <row r="504" spans="1:22" ht="15.75" thickBot="1" x14ac:dyDescent="0.3">
      <c r="A504" s="104"/>
      <c r="B504" s="105"/>
      <c r="C504" s="105"/>
      <c r="D504" s="105"/>
      <c r="E504" s="106"/>
      <c r="F504" s="106"/>
      <c r="G504" s="106"/>
      <c r="H504" s="106"/>
      <c r="I504" s="69"/>
      <c r="J504" s="87"/>
      <c r="K504" s="87"/>
      <c r="L504" s="106"/>
      <c r="M504" s="106"/>
      <c r="N504" s="98"/>
      <c r="O504" s="85"/>
      <c r="P504" s="672"/>
      <c r="R504" s="85"/>
      <c r="S504" s="86"/>
      <c r="T504" s="86"/>
      <c r="U504" s="428"/>
    </row>
    <row r="505" spans="1:22" ht="75" x14ac:dyDescent="0.25">
      <c r="A505" s="1043" t="s">
        <v>218</v>
      </c>
      <c r="B505" s="1045" t="s">
        <v>219</v>
      </c>
      <c r="C505" s="1045" t="s">
        <v>220</v>
      </c>
      <c r="D505" s="117" t="s">
        <v>221</v>
      </c>
      <c r="E505" s="118" t="s">
        <v>222</v>
      </c>
      <c r="F505" s="117" t="s">
        <v>223</v>
      </c>
      <c r="G505" s="117" t="s">
        <v>224</v>
      </c>
      <c r="H505" s="119" t="s">
        <v>188</v>
      </c>
      <c r="I505" s="119" t="s">
        <v>225</v>
      </c>
      <c r="J505" s="119" t="s">
        <v>226</v>
      </c>
      <c r="K505" s="119" t="s">
        <v>227</v>
      </c>
      <c r="L505" s="119" t="s">
        <v>228</v>
      </c>
      <c r="M505" s="119" t="s">
        <v>229</v>
      </c>
      <c r="N505" s="119" t="s">
        <v>230</v>
      </c>
      <c r="O505" s="119" t="s">
        <v>231</v>
      </c>
      <c r="P505" s="119" t="s">
        <v>232</v>
      </c>
      <c r="Q505" s="119" t="s">
        <v>233</v>
      </c>
      <c r="R505" s="119" t="s">
        <v>234</v>
      </c>
      <c r="S505" s="119" t="s">
        <v>235</v>
      </c>
      <c r="T505" s="1047" t="s">
        <v>236</v>
      </c>
      <c r="U505" s="564"/>
    </row>
    <row r="506" spans="1:22" ht="24.75" thickBot="1" x14ac:dyDescent="0.3">
      <c r="A506" s="1044"/>
      <c r="B506" s="1046"/>
      <c r="C506" s="1046"/>
      <c r="D506" s="120" t="s">
        <v>237</v>
      </c>
      <c r="E506" s="120" t="s">
        <v>238</v>
      </c>
      <c r="F506" s="120" t="s">
        <v>239</v>
      </c>
      <c r="G506" s="120" t="s">
        <v>239</v>
      </c>
      <c r="H506" s="120" t="s">
        <v>252</v>
      </c>
      <c r="I506" s="120" t="s">
        <v>32</v>
      </c>
      <c r="J506" s="120" t="s">
        <v>241</v>
      </c>
      <c r="K506" s="120" t="s">
        <v>242</v>
      </c>
      <c r="L506" s="120" t="s">
        <v>243</v>
      </c>
      <c r="M506" s="120" t="s">
        <v>242</v>
      </c>
      <c r="N506" s="120" t="s">
        <v>244</v>
      </c>
      <c r="O506" s="120" t="s">
        <v>212</v>
      </c>
      <c r="P506" s="120" t="s">
        <v>245</v>
      </c>
      <c r="Q506" s="120" t="s">
        <v>246</v>
      </c>
      <c r="R506" s="120" t="s">
        <v>247</v>
      </c>
      <c r="S506" s="120" t="s">
        <v>247</v>
      </c>
      <c r="T506" s="1048"/>
      <c r="U506" s="564"/>
    </row>
    <row r="507" spans="1:22" x14ac:dyDescent="0.25">
      <c r="A507" s="1049" t="str">
        <f>B501</f>
        <v>e.1</v>
      </c>
      <c r="B507" s="109">
        <v>1</v>
      </c>
      <c r="C507" s="164"/>
      <c r="D507" s="91"/>
      <c r="E507" s="91"/>
      <c r="F507" s="164"/>
      <c r="G507" s="566"/>
      <c r="H507" s="92"/>
      <c r="I507" s="340"/>
      <c r="J507" s="567"/>
      <c r="K507" s="568"/>
      <c r="L507" s="340"/>
      <c r="M507" s="568"/>
      <c r="N507" s="116"/>
      <c r="O507" s="116"/>
      <c r="P507" s="673"/>
      <c r="Q507" s="673"/>
      <c r="R507" s="340"/>
      <c r="S507" s="340"/>
      <c r="T507" s="569"/>
      <c r="U507" s="428"/>
    </row>
    <row r="508" spans="1:22" x14ac:dyDescent="0.25">
      <c r="A508" s="1049"/>
      <c r="B508" s="110">
        <v>2</v>
      </c>
      <c r="C508" s="90"/>
      <c r="D508" s="84"/>
      <c r="E508" s="84"/>
      <c r="F508" s="90"/>
      <c r="G508" s="570"/>
      <c r="H508" s="90"/>
      <c r="I508" s="557"/>
      <c r="J508" s="571"/>
      <c r="K508" s="572"/>
      <c r="L508" s="557"/>
      <c r="M508" s="572"/>
      <c r="N508" s="107"/>
      <c r="O508" s="107"/>
      <c r="P508" s="674"/>
      <c r="Q508" s="674" t="s">
        <v>249</v>
      </c>
      <c r="R508" s="557"/>
      <c r="S508" s="557"/>
      <c r="T508" s="573"/>
      <c r="U508" s="428"/>
    </row>
    <row r="509" spans="1:22" x14ac:dyDescent="0.25">
      <c r="A509" s="1049"/>
      <c r="B509" s="110">
        <v>3</v>
      </c>
      <c r="C509" s="90"/>
      <c r="D509" s="84"/>
      <c r="E509" s="84"/>
      <c r="F509" s="90"/>
      <c r="G509" s="570"/>
      <c r="H509" s="90"/>
      <c r="I509" s="557"/>
      <c r="J509" s="571"/>
      <c r="K509" s="572"/>
      <c r="L509" s="557"/>
      <c r="M509" s="572"/>
      <c r="N509" s="107"/>
      <c r="O509" s="107"/>
      <c r="P509" s="674"/>
      <c r="Q509" s="674"/>
      <c r="R509" s="557"/>
      <c r="S509" s="557"/>
      <c r="T509" s="573"/>
      <c r="U509" s="428"/>
    </row>
    <row r="510" spans="1:22" x14ac:dyDescent="0.25">
      <c r="A510" s="1049"/>
      <c r="B510" s="110">
        <v>4</v>
      </c>
      <c r="C510" s="90"/>
      <c r="D510" s="84"/>
      <c r="E510" s="84"/>
      <c r="F510" s="90"/>
      <c r="G510" s="570"/>
      <c r="H510" s="90"/>
      <c r="I510" s="557"/>
      <c r="J510" s="571"/>
      <c r="K510" s="572"/>
      <c r="L510" s="557"/>
      <c r="M510" s="572"/>
      <c r="N510" s="107"/>
      <c r="O510" s="107"/>
      <c r="P510" s="674"/>
      <c r="Q510" s="674"/>
      <c r="R510" s="557"/>
      <c r="S510" s="557"/>
      <c r="T510" s="573"/>
      <c r="U510" s="428"/>
    </row>
    <row r="511" spans="1:22" x14ac:dyDescent="0.25">
      <c r="A511" s="1049"/>
      <c r="B511" s="110">
        <v>5</v>
      </c>
      <c r="C511" s="90"/>
      <c r="D511" s="84"/>
      <c r="E511" s="84"/>
      <c r="F511" s="90"/>
      <c r="G511" s="570"/>
      <c r="H511" s="90"/>
      <c r="I511" s="557"/>
      <c r="J511" s="571"/>
      <c r="K511" s="572"/>
      <c r="L511" s="557"/>
      <c r="M511" s="572"/>
      <c r="N511" s="107"/>
      <c r="O511" s="107"/>
      <c r="P511" s="674"/>
      <c r="Q511" s="674"/>
      <c r="R511" s="557"/>
      <c r="S511" s="557"/>
      <c r="T511" s="573"/>
      <c r="U511" s="428"/>
    </row>
    <row r="512" spans="1:22" x14ac:dyDescent="0.25">
      <c r="A512" s="1049"/>
      <c r="B512" s="110">
        <v>6</v>
      </c>
      <c r="C512" s="90"/>
      <c r="D512" s="84"/>
      <c r="E512" s="84"/>
      <c r="F512" s="90"/>
      <c r="G512" s="570"/>
      <c r="H512" s="90"/>
      <c r="I512" s="557"/>
      <c r="J512" s="571"/>
      <c r="K512" s="572"/>
      <c r="L512" s="557"/>
      <c r="M512" s="572"/>
      <c r="N512" s="107"/>
      <c r="O512" s="107"/>
      <c r="P512" s="674"/>
      <c r="Q512" s="674"/>
      <c r="R512" s="557"/>
      <c r="S512" s="557"/>
      <c r="T512" s="573"/>
      <c r="U512" s="428"/>
    </row>
    <row r="513" spans="1:22" x14ac:dyDescent="0.25">
      <c r="A513" s="1049"/>
      <c r="B513" s="110">
        <v>7</v>
      </c>
      <c r="C513" s="90"/>
      <c r="D513" s="84"/>
      <c r="E513" s="84"/>
      <c r="F513" s="90"/>
      <c r="G513" s="570"/>
      <c r="H513" s="90"/>
      <c r="I513" s="557"/>
      <c r="J513" s="571"/>
      <c r="K513" s="572"/>
      <c r="L513" s="557"/>
      <c r="M513" s="572"/>
      <c r="N513" s="107"/>
      <c r="O513" s="107"/>
      <c r="P513" s="674"/>
      <c r="Q513" s="674"/>
      <c r="R513" s="557"/>
      <c r="S513" s="557"/>
      <c r="T513" s="573"/>
      <c r="U513" s="428"/>
    </row>
    <row r="514" spans="1:22" x14ac:dyDescent="0.25">
      <c r="A514" s="1049"/>
      <c r="B514" s="110">
        <v>8</v>
      </c>
      <c r="C514" s="90"/>
      <c r="D514" s="84"/>
      <c r="E514" s="84"/>
      <c r="F514" s="90"/>
      <c r="G514" s="570"/>
      <c r="H514" s="90"/>
      <c r="I514" s="557"/>
      <c r="J514" s="571"/>
      <c r="K514" s="572"/>
      <c r="L514" s="557"/>
      <c r="M514" s="572"/>
      <c r="N514" s="107"/>
      <c r="O514" s="107"/>
      <c r="P514" s="674"/>
      <c r="Q514" s="674"/>
      <c r="R514" s="557"/>
      <c r="S514" s="557"/>
      <c r="T514" s="573"/>
      <c r="U514" s="428"/>
    </row>
    <row r="515" spans="1:22" x14ac:dyDescent="0.25">
      <c r="A515" s="1049"/>
      <c r="B515" s="110">
        <v>9</v>
      </c>
      <c r="C515" s="90"/>
      <c r="D515" s="84"/>
      <c r="E515" s="84"/>
      <c r="F515" s="90"/>
      <c r="G515" s="570"/>
      <c r="H515" s="90"/>
      <c r="I515" s="557"/>
      <c r="J515" s="571"/>
      <c r="K515" s="572"/>
      <c r="L515" s="557"/>
      <c r="M515" s="572"/>
      <c r="N515" s="107"/>
      <c r="O515" s="107"/>
      <c r="P515" s="674"/>
      <c r="Q515" s="674"/>
      <c r="R515" s="557"/>
      <c r="S515" s="557"/>
      <c r="T515" s="573"/>
      <c r="U515" s="428"/>
    </row>
    <row r="516" spans="1:22" ht="15.75" thickBot="1" x14ac:dyDescent="0.3">
      <c r="A516" s="1050"/>
      <c r="B516" s="111">
        <v>10</v>
      </c>
      <c r="C516" s="100"/>
      <c r="D516" s="99"/>
      <c r="E516" s="99"/>
      <c r="F516" s="100"/>
      <c r="G516" s="574"/>
      <c r="H516" s="100"/>
      <c r="I516" s="575"/>
      <c r="J516" s="576"/>
      <c r="K516" s="577"/>
      <c r="L516" s="575"/>
      <c r="M516" s="577"/>
      <c r="N516" s="108"/>
      <c r="O516" s="108"/>
      <c r="P516" s="675"/>
      <c r="Q516" s="675"/>
      <c r="R516" s="575"/>
      <c r="S516" s="575"/>
      <c r="T516" s="578"/>
      <c r="U516" s="428"/>
    </row>
    <row r="517" spans="1:22" ht="25.5" thickBot="1" x14ac:dyDescent="0.3">
      <c r="A517" s="493"/>
      <c r="C517" s="494"/>
      <c r="D517" s="495"/>
      <c r="E517" s="368" t="s">
        <v>248</v>
      </c>
      <c r="F517" s="369">
        <f>COUNTA(F507:F516)</f>
        <v>0</v>
      </c>
      <c r="G517" s="370">
        <f>COUNTA(G507:G516)</f>
        <v>0</v>
      </c>
      <c r="H517" s="494"/>
      <c r="I517" s="490"/>
      <c r="J517" s="496"/>
      <c r="K517" s="497"/>
      <c r="L517" s="952" t="s">
        <v>499</v>
      </c>
      <c r="M517" s="953"/>
      <c r="N517" s="498">
        <f>SUM(N507:N516)</f>
        <v>0</v>
      </c>
      <c r="O517" s="499">
        <f>SUM(O507:O516)</f>
        <v>0</v>
      </c>
      <c r="P517" s="500"/>
      <c r="Q517" s="500"/>
      <c r="R517" s="490"/>
      <c r="S517" s="500"/>
      <c r="T517" s="500"/>
      <c r="U517" s="428"/>
    </row>
    <row r="518" spans="1:22" ht="21.75" customHeight="1" x14ac:dyDescent="0.25">
      <c r="A518" s="101"/>
      <c r="B518" s="85"/>
      <c r="C518" s="85"/>
      <c r="D518" s="85"/>
      <c r="H518" s="501"/>
      <c r="I518" s="501"/>
      <c r="J518" s="502"/>
      <c r="K518" s="501"/>
      <c r="L518" s="954" t="s">
        <v>500</v>
      </c>
      <c r="M518" s="955"/>
      <c r="N518" s="503">
        <f>SUMIF(M507:M516,"&lt;=31/12/2025",N507:N516)</f>
        <v>0</v>
      </c>
      <c r="O518" s="504">
        <f>SUMIF(M507:M516,"&lt;=31/12/2025",O507:O516)</f>
        <v>0</v>
      </c>
      <c r="P518" s="89"/>
      <c r="R518" s="85"/>
      <c r="S518" s="89"/>
      <c r="T518" s="505"/>
      <c r="U518" s="506"/>
      <c r="V518" s="507"/>
    </row>
    <row r="519" spans="1:22" ht="32.25" customHeight="1" thickBot="1" x14ac:dyDescent="0.3">
      <c r="A519" s="101"/>
      <c r="L519" s="956" t="s">
        <v>501</v>
      </c>
      <c r="M519" s="957"/>
      <c r="N519" s="508">
        <f>SUMIF(M507:M516,"&gt;31/12/2025",N507:N516)</f>
        <v>0</v>
      </c>
      <c r="O519" s="509">
        <f>SUMIF(M507:M516,"&gt;31/12/2025",O507:O516)</f>
        <v>0</v>
      </c>
      <c r="S519" s="510"/>
      <c r="T519" s="511"/>
      <c r="U519" s="428"/>
    </row>
    <row r="520" spans="1:22" ht="15.75" thickBot="1" x14ac:dyDescent="0.3">
      <c r="A520" s="579"/>
      <c r="B520" s="478"/>
      <c r="C520" s="480"/>
      <c r="D520" s="480"/>
      <c r="E520" s="480"/>
      <c r="F520" s="478"/>
      <c r="G520" s="480"/>
      <c r="H520" s="480"/>
      <c r="I520" s="478"/>
      <c r="J520" s="478"/>
      <c r="K520" s="480"/>
      <c r="L520" s="480"/>
      <c r="M520" s="480"/>
      <c r="N520" s="480"/>
      <c r="O520" s="480"/>
      <c r="P520" s="676"/>
      <c r="Q520" s="676"/>
      <c r="R520" s="480"/>
      <c r="S520" s="580"/>
      <c r="T520" s="480"/>
      <c r="U520" s="482"/>
    </row>
    <row r="521" spans="1:22" ht="15.75" thickBot="1" x14ac:dyDescent="0.3">
      <c r="A521" s="563"/>
      <c r="B521" s="422"/>
      <c r="C521" s="289"/>
      <c r="D521" s="289"/>
      <c r="E521" s="289"/>
      <c r="F521" s="422"/>
      <c r="G521" s="289"/>
      <c r="H521" s="289"/>
      <c r="I521" s="422"/>
      <c r="J521" s="422"/>
      <c r="K521" s="289"/>
      <c r="L521" s="289"/>
      <c r="M521" s="289"/>
      <c r="N521" s="289"/>
      <c r="O521" s="289"/>
      <c r="P521" s="669"/>
      <c r="Q521" s="669"/>
      <c r="R521" s="289"/>
      <c r="S521" s="289"/>
      <c r="T521" s="289"/>
      <c r="U521" s="425"/>
    </row>
    <row r="522" spans="1:22" ht="28.5" thickBot="1" x14ac:dyDescent="0.3">
      <c r="A522" s="115" t="s">
        <v>8</v>
      </c>
      <c r="B522" s="961" t="s">
        <v>66</v>
      </c>
      <c r="C522" s="962"/>
      <c r="E522" s="1024" t="s">
        <v>213</v>
      </c>
      <c r="F522" s="1025"/>
      <c r="G522" s="935">
        <f>VLOOKUP(B522,'1.Piano inv. forn'!$D$71:$H$100,3,FALSE)</f>
        <v>0</v>
      </c>
      <c r="H522" s="936"/>
      <c r="I522" s="69"/>
      <c r="J522" s="1024" t="s">
        <v>214</v>
      </c>
      <c r="K522" s="1025"/>
      <c r="L522" s="935">
        <f>VLOOKUP(B522,'1.Piano inv. forn'!$D$71:$H$100,4,FALSE)</f>
        <v>0</v>
      </c>
      <c r="M522" s="936"/>
      <c r="O522" s="121" t="s">
        <v>215</v>
      </c>
      <c r="P522" s="670"/>
      <c r="R522" s="122" t="s">
        <v>216</v>
      </c>
      <c r="S522" s="941"/>
      <c r="T522" s="942"/>
      <c r="U522" s="428"/>
    </row>
    <row r="523" spans="1:22" ht="15.75" thickBot="1" x14ac:dyDescent="0.3">
      <c r="A523" s="101"/>
      <c r="B523" s="86"/>
      <c r="C523" s="86"/>
      <c r="E523" s="87"/>
      <c r="F523" s="87"/>
      <c r="G523" s="88"/>
      <c r="H523" s="88"/>
      <c r="I523" s="69"/>
      <c r="J523" s="87"/>
      <c r="K523" s="87"/>
      <c r="L523" s="88"/>
      <c r="M523" s="88"/>
      <c r="O523" s="89"/>
      <c r="R523" s="85"/>
      <c r="S523" s="490"/>
      <c r="U523" s="102"/>
    </row>
    <row r="524" spans="1:22" ht="35.25" customHeight="1" thickBot="1" x14ac:dyDescent="0.3">
      <c r="A524" s="1038" t="s">
        <v>13</v>
      </c>
      <c r="B524" s="1039"/>
      <c r="C524" s="1039"/>
      <c r="D524" s="1040"/>
      <c r="E524" s="943">
        <f>VLOOKUP(B522,'1.Piano inv. forn'!$D$71:$V$100,17,FALSE)</f>
        <v>0</v>
      </c>
      <c r="F524" s="944"/>
      <c r="G524" s="944"/>
      <c r="H524" s="945"/>
      <c r="I524" s="69"/>
      <c r="J524" s="1041" t="s">
        <v>59</v>
      </c>
      <c r="K524" s="1042"/>
      <c r="L524" s="943">
        <f>VLOOKUP(B522,'1.Piano inv. forn'!$D$71:$V$100,19,FALSE)</f>
        <v>0</v>
      </c>
      <c r="M524" s="945"/>
      <c r="N524" s="98"/>
      <c r="O524" s="122" t="s">
        <v>15</v>
      </c>
      <c r="P524" s="671">
        <f>L524+E524</f>
        <v>0</v>
      </c>
      <c r="R524" s="122" t="s">
        <v>217</v>
      </c>
      <c r="S524" s="941"/>
      <c r="T524" s="942"/>
      <c r="U524" s="102"/>
    </row>
    <row r="525" spans="1:22" ht="15.75" thickBot="1" x14ac:dyDescent="0.3">
      <c r="A525" s="104"/>
      <c r="B525" s="105"/>
      <c r="C525" s="105"/>
      <c r="D525" s="105"/>
      <c r="E525" s="106"/>
      <c r="F525" s="106"/>
      <c r="G525" s="106"/>
      <c r="H525" s="106"/>
      <c r="I525" s="69"/>
      <c r="J525" s="87"/>
      <c r="K525" s="87"/>
      <c r="L525" s="106"/>
      <c r="M525" s="106"/>
      <c r="N525" s="98"/>
      <c r="O525" s="85"/>
      <c r="P525" s="672"/>
      <c r="R525" s="85"/>
      <c r="S525" s="86"/>
      <c r="T525" s="86"/>
      <c r="U525" s="428"/>
    </row>
    <row r="526" spans="1:22" ht="75" x14ac:dyDescent="0.25">
      <c r="A526" s="1043" t="s">
        <v>218</v>
      </c>
      <c r="B526" s="1045" t="s">
        <v>219</v>
      </c>
      <c r="C526" s="1045" t="s">
        <v>220</v>
      </c>
      <c r="D526" s="117" t="s">
        <v>221</v>
      </c>
      <c r="E526" s="118" t="s">
        <v>222</v>
      </c>
      <c r="F526" s="117" t="s">
        <v>223</v>
      </c>
      <c r="G526" s="117" t="s">
        <v>224</v>
      </c>
      <c r="H526" s="119" t="s">
        <v>188</v>
      </c>
      <c r="I526" s="119" t="s">
        <v>225</v>
      </c>
      <c r="J526" s="119" t="s">
        <v>226</v>
      </c>
      <c r="K526" s="119" t="s">
        <v>227</v>
      </c>
      <c r="L526" s="119" t="s">
        <v>228</v>
      </c>
      <c r="M526" s="119" t="s">
        <v>229</v>
      </c>
      <c r="N526" s="119" t="s">
        <v>230</v>
      </c>
      <c r="O526" s="119" t="s">
        <v>231</v>
      </c>
      <c r="P526" s="119" t="s">
        <v>232</v>
      </c>
      <c r="Q526" s="119" t="s">
        <v>233</v>
      </c>
      <c r="R526" s="119" t="s">
        <v>234</v>
      </c>
      <c r="S526" s="119" t="s">
        <v>235</v>
      </c>
      <c r="T526" s="1047" t="s">
        <v>236</v>
      </c>
      <c r="U526" s="564"/>
    </row>
    <row r="527" spans="1:22" ht="24.75" thickBot="1" x14ac:dyDescent="0.3">
      <c r="A527" s="1044"/>
      <c r="B527" s="1046"/>
      <c r="C527" s="1046"/>
      <c r="D527" s="120" t="s">
        <v>237</v>
      </c>
      <c r="E527" s="120" t="s">
        <v>238</v>
      </c>
      <c r="F527" s="120" t="s">
        <v>239</v>
      </c>
      <c r="G527" s="120" t="s">
        <v>239</v>
      </c>
      <c r="H527" s="120" t="s">
        <v>252</v>
      </c>
      <c r="I527" s="120" t="s">
        <v>32</v>
      </c>
      <c r="J527" s="120" t="s">
        <v>241</v>
      </c>
      <c r="K527" s="120" t="s">
        <v>242</v>
      </c>
      <c r="L527" s="120" t="s">
        <v>243</v>
      </c>
      <c r="M527" s="120" t="s">
        <v>242</v>
      </c>
      <c r="N527" s="120" t="s">
        <v>244</v>
      </c>
      <c r="O527" s="120" t="s">
        <v>212</v>
      </c>
      <c r="P527" s="120" t="s">
        <v>245</v>
      </c>
      <c r="Q527" s="120" t="s">
        <v>246</v>
      </c>
      <c r="R527" s="120" t="s">
        <v>247</v>
      </c>
      <c r="S527" s="120" t="s">
        <v>247</v>
      </c>
      <c r="T527" s="1048"/>
      <c r="U527" s="564"/>
    </row>
    <row r="528" spans="1:22" x14ac:dyDescent="0.25">
      <c r="A528" s="1049" t="str">
        <f>B522</f>
        <v>e.1</v>
      </c>
      <c r="B528" s="109">
        <v>1</v>
      </c>
      <c r="C528" s="164"/>
      <c r="D528" s="91"/>
      <c r="E528" s="91"/>
      <c r="F528" s="164"/>
      <c r="G528" s="566"/>
      <c r="H528" s="92"/>
      <c r="I528" s="340"/>
      <c r="J528" s="567"/>
      <c r="K528" s="568"/>
      <c r="L528" s="340"/>
      <c r="M528" s="568"/>
      <c r="N528" s="116"/>
      <c r="O528" s="116"/>
      <c r="P528" s="673"/>
      <c r="Q528" s="673"/>
      <c r="R528" s="340"/>
      <c r="S528" s="340"/>
      <c r="T528" s="569"/>
      <c r="U528" s="428"/>
    </row>
    <row r="529" spans="1:22" x14ac:dyDescent="0.25">
      <c r="A529" s="1049"/>
      <c r="B529" s="110">
        <v>2</v>
      </c>
      <c r="C529" s="90"/>
      <c r="D529" s="84"/>
      <c r="E529" s="84"/>
      <c r="F529" s="90"/>
      <c r="G529" s="570"/>
      <c r="H529" s="90"/>
      <c r="I529" s="557"/>
      <c r="J529" s="571"/>
      <c r="K529" s="572"/>
      <c r="L529" s="557"/>
      <c r="M529" s="572"/>
      <c r="N529" s="107"/>
      <c r="O529" s="107"/>
      <c r="P529" s="674"/>
      <c r="Q529" s="674" t="s">
        <v>249</v>
      </c>
      <c r="R529" s="557"/>
      <c r="S529" s="557"/>
      <c r="T529" s="573"/>
      <c r="U529" s="428"/>
    </row>
    <row r="530" spans="1:22" x14ac:dyDescent="0.25">
      <c r="A530" s="1049"/>
      <c r="B530" s="110">
        <v>3</v>
      </c>
      <c r="C530" s="90"/>
      <c r="D530" s="84"/>
      <c r="E530" s="84"/>
      <c r="F530" s="90"/>
      <c r="G530" s="570"/>
      <c r="H530" s="90"/>
      <c r="I530" s="557"/>
      <c r="J530" s="571"/>
      <c r="K530" s="572"/>
      <c r="L530" s="557"/>
      <c r="M530" s="572"/>
      <c r="N530" s="107"/>
      <c r="O530" s="107"/>
      <c r="P530" s="674"/>
      <c r="Q530" s="674"/>
      <c r="R530" s="557"/>
      <c r="S530" s="557"/>
      <c r="T530" s="573"/>
      <c r="U530" s="428"/>
    </row>
    <row r="531" spans="1:22" x14ac:dyDescent="0.25">
      <c r="A531" s="1049"/>
      <c r="B531" s="110">
        <v>4</v>
      </c>
      <c r="C531" s="90"/>
      <c r="D531" s="84"/>
      <c r="E531" s="84"/>
      <c r="F531" s="90"/>
      <c r="G531" s="570"/>
      <c r="H531" s="90"/>
      <c r="I531" s="557"/>
      <c r="J531" s="571"/>
      <c r="K531" s="572"/>
      <c r="L531" s="557"/>
      <c r="M531" s="572"/>
      <c r="N531" s="107"/>
      <c r="O531" s="107"/>
      <c r="P531" s="674"/>
      <c r="Q531" s="674"/>
      <c r="R531" s="557"/>
      <c r="S531" s="557"/>
      <c r="T531" s="573"/>
      <c r="U531" s="428"/>
    </row>
    <row r="532" spans="1:22" x14ac:dyDescent="0.25">
      <c r="A532" s="1049"/>
      <c r="B532" s="110">
        <v>5</v>
      </c>
      <c r="C532" s="90"/>
      <c r="D532" s="84"/>
      <c r="E532" s="84"/>
      <c r="F532" s="90"/>
      <c r="G532" s="570"/>
      <c r="H532" s="90"/>
      <c r="I532" s="557"/>
      <c r="J532" s="571"/>
      <c r="K532" s="572"/>
      <c r="L532" s="557"/>
      <c r="M532" s="572"/>
      <c r="N532" s="107"/>
      <c r="O532" s="107"/>
      <c r="P532" s="674"/>
      <c r="Q532" s="674"/>
      <c r="R532" s="557"/>
      <c r="S532" s="557"/>
      <c r="T532" s="573"/>
      <c r="U532" s="428"/>
    </row>
    <row r="533" spans="1:22" x14ac:dyDescent="0.25">
      <c r="A533" s="1049"/>
      <c r="B533" s="110">
        <v>6</v>
      </c>
      <c r="C533" s="90"/>
      <c r="D533" s="84"/>
      <c r="E533" s="84"/>
      <c r="F533" s="90"/>
      <c r="G533" s="570"/>
      <c r="H533" s="90"/>
      <c r="I533" s="557"/>
      <c r="J533" s="571"/>
      <c r="K533" s="572"/>
      <c r="L533" s="557"/>
      <c r="M533" s="572"/>
      <c r="N533" s="107"/>
      <c r="O533" s="107"/>
      <c r="P533" s="674"/>
      <c r="Q533" s="674"/>
      <c r="R533" s="557"/>
      <c r="S533" s="557"/>
      <c r="T533" s="573"/>
      <c r="U533" s="428"/>
    </row>
    <row r="534" spans="1:22" x14ac:dyDescent="0.25">
      <c r="A534" s="1049"/>
      <c r="B534" s="110">
        <v>7</v>
      </c>
      <c r="C534" s="90"/>
      <c r="D534" s="84"/>
      <c r="E534" s="84"/>
      <c r="F534" s="90"/>
      <c r="G534" s="570"/>
      <c r="H534" s="90"/>
      <c r="I534" s="557"/>
      <c r="J534" s="571"/>
      <c r="K534" s="572"/>
      <c r="L534" s="557"/>
      <c r="M534" s="572"/>
      <c r="N534" s="107"/>
      <c r="O534" s="107"/>
      <c r="P534" s="674"/>
      <c r="Q534" s="674"/>
      <c r="R534" s="557"/>
      <c r="S534" s="557"/>
      <c r="T534" s="573"/>
      <c r="U534" s="428"/>
    </row>
    <row r="535" spans="1:22" x14ac:dyDescent="0.25">
      <c r="A535" s="1049"/>
      <c r="B535" s="110">
        <v>8</v>
      </c>
      <c r="C535" s="90"/>
      <c r="D535" s="84"/>
      <c r="E535" s="84"/>
      <c r="F535" s="90"/>
      <c r="G535" s="570"/>
      <c r="H535" s="90"/>
      <c r="I535" s="557"/>
      <c r="J535" s="571"/>
      <c r="K535" s="572"/>
      <c r="L535" s="557"/>
      <c r="M535" s="572"/>
      <c r="N535" s="107"/>
      <c r="O535" s="107"/>
      <c r="P535" s="674"/>
      <c r="Q535" s="674"/>
      <c r="R535" s="557"/>
      <c r="S535" s="557"/>
      <c r="T535" s="573"/>
      <c r="U535" s="428"/>
    </row>
    <row r="536" spans="1:22" x14ac:dyDescent="0.25">
      <c r="A536" s="1049"/>
      <c r="B536" s="110">
        <v>9</v>
      </c>
      <c r="C536" s="90"/>
      <c r="D536" s="84"/>
      <c r="E536" s="84"/>
      <c r="F536" s="90"/>
      <c r="G536" s="570"/>
      <c r="H536" s="90"/>
      <c r="I536" s="557"/>
      <c r="J536" s="571"/>
      <c r="K536" s="572"/>
      <c r="L536" s="557"/>
      <c r="M536" s="572"/>
      <c r="N536" s="107"/>
      <c r="O536" s="107"/>
      <c r="P536" s="674"/>
      <c r="Q536" s="674"/>
      <c r="R536" s="557"/>
      <c r="S536" s="557"/>
      <c r="T536" s="573"/>
      <c r="U536" s="428"/>
    </row>
    <row r="537" spans="1:22" ht="15.75" thickBot="1" x14ac:dyDescent="0.3">
      <c r="A537" s="1050"/>
      <c r="B537" s="111">
        <v>10</v>
      </c>
      <c r="C537" s="100"/>
      <c r="D537" s="99"/>
      <c r="E537" s="99"/>
      <c r="F537" s="100"/>
      <c r="G537" s="574"/>
      <c r="H537" s="100"/>
      <c r="I537" s="575"/>
      <c r="J537" s="576"/>
      <c r="K537" s="577"/>
      <c r="L537" s="575"/>
      <c r="M537" s="577"/>
      <c r="N537" s="108"/>
      <c r="O537" s="108"/>
      <c r="P537" s="675"/>
      <c r="Q537" s="675"/>
      <c r="R537" s="575"/>
      <c r="S537" s="575"/>
      <c r="T537" s="578"/>
      <c r="U537" s="428"/>
    </row>
    <row r="538" spans="1:22" ht="25.5" thickBot="1" x14ac:dyDescent="0.3">
      <c r="A538" s="493"/>
      <c r="C538" s="494"/>
      <c r="D538" s="495"/>
      <c r="E538" s="368" t="s">
        <v>248</v>
      </c>
      <c r="F538" s="369">
        <f>COUNTA(F528:F537)</f>
        <v>0</v>
      </c>
      <c r="G538" s="370">
        <f>COUNTA(G528:G537)</f>
        <v>0</v>
      </c>
      <c r="H538" s="494"/>
      <c r="I538" s="490"/>
      <c r="J538" s="496"/>
      <c r="K538" s="497"/>
      <c r="L538" s="952" t="s">
        <v>499</v>
      </c>
      <c r="M538" s="953"/>
      <c r="N538" s="498">
        <f>SUM(N528:N537)</f>
        <v>0</v>
      </c>
      <c r="O538" s="499">
        <f>SUM(O528:O537)</f>
        <v>0</v>
      </c>
      <c r="P538" s="500"/>
      <c r="Q538" s="500"/>
      <c r="R538" s="490"/>
      <c r="S538" s="500"/>
      <c r="T538" s="500"/>
      <c r="U538" s="428"/>
    </row>
    <row r="539" spans="1:22" ht="21.75" customHeight="1" x14ac:dyDescent="0.25">
      <c r="A539" s="101"/>
      <c r="B539" s="85"/>
      <c r="C539" s="85"/>
      <c r="D539" s="85"/>
      <c r="H539" s="501"/>
      <c r="I539" s="501"/>
      <c r="J539" s="502"/>
      <c r="K539" s="501"/>
      <c r="L539" s="954" t="s">
        <v>500</v>
      </c>
      <c r="M539" s="955"/>
      <c r="N539" s="503">
        <f>SUMIF(M528:M537,"&lt;=31/12/2025",N528:N537)</f>
        <v>0</v>
      </c>
      <c r="O539" s="504">
        <f>SUMIF(M528:M537,"&lt;=31/12/2025",O528:O537)</f>
        <v>0</v>
      </c>
      <c r="P539" s="89"/>
      <c r="R539" s="85"/>
      <c r="S539" s="89"/>
      <c r="T539" s="505"/>
      <c r="U539" s="506"/>
      <c r="V539" s="507"/>
    </row>
    <row r="540" spans="1:22" ht="32.25" customHeight="1" thickBot="1" x14ac:dyDescent="0.3">
      <c r="A540" s="101"/>
      <c r="L540" s="956" t="s">
        <v>501</v>
      </c>
      <c r="M540" s="957"/>
      <c r="N540" s="508">
        <f>SUMIF(M528:M537,"&gt;31/12/2025",N528:N537)</f>
        <v>0</v>
      </c>
      <c r="O540" s="509">
        <f>SUMIF(M528:M537,"&gt;31/12/2025",O528:O537)</f>
        <v>0</v>
      </c>
      <c r="S540" s="510"/>
      <c r="T540" s="511"/>
      <c r="U540" s="428"/>
    </row>
    <row r="541" spans="1:22" ht="15.75" thickBot="1" x14ac:dyDescent="0.3">
      <c r="A541" s="579"/>
      <c r="B541" s="478"/>
      <c r="C541" s="480"/>
      <c r="D541" s="480"/>
      <c r="E541" s="480"/>
      <c r="F541" s="478"/>
      <c r="G541" s="480"/>
      <c r="H541" s="480"/>
      <c r="I541" s="478"/>
      <c r="J541" s="478"/>
      <c r="K541" s="480"/>
      <c r="L541" s="480"/>
      <c r="M541" s="480"/>
      <c r="N541" s="480"/>
      <c r="O541" s="480"/>
      <c r="P541" s="676"/>
      <c r="Q541" s="676"/>
      <c r="R541" s="480"/>
      <c r="S541" s="580"/>
      <c r="T541" s="480"/>
      <c r="U541" s="482"/>
    </row>
    <row r="542" spans="1:22" ht="15.75" thickBot="1" x14ac:dyDescent="0.3">
      <c r="A542" s="563"/>
      <c r="B542" s="422"/>
      <c r="C542" s="289"/>
      <c r="D542" s="289"/>
      <c r="E542" s="289"/>
      <c r="F542" s="422"/>
      <c r="G542" s="289"/>
      <c r="H542" s="289"/>
      <c r="I542" s="422"/>
      <c r="J542" s="422"/>
      <c r="K542" s="289"/>
      <c r="L542" s="289"/>
      <c r="M542" s="289"/>
      <c r="N542" s="289"/>
      <c r="O542" s="289"/>
      <c r="P542" s="669"/>
      <c r="Q542" s="669"/>
      <c r="R542" s="289"/>
      <c r="S542" s="289"/>
      <c r="T542" s="289"/>
      <c r="U542" s="425"/>
    </row>
    <row r="543" spans="1:22" ht="28.5" thickBot="1" x14ac:dyDescent="0.3">
      <c r="A543" s="115" t="s">
        <v>8</v>
      </c>
      <c r="B543" s="961" t="s">
        <v>66</v>
      </c>
      <c r="C543" s="962"/>
      <c r="E543" s="1024" t="s">
        <v>213</v>
      </c>
      <c r="F543" s="1025"/>
      <c r="G543" s="935">
        <f>VLOOKUP(B543,'1.Piano inv. forn'!$D$71:$H$100,3,FALSE)</f>
        <v>0</v>
      </c>
      <c r="H543" s="936"/>
      <c r="I543" s="69"/>
      <c r="J543" s="1024" t="s">
        <v>214</v>
      </c>
      <c r="K543" s="1025"/>
      <c r="L543" s="935">
        <f>VLOOKUP(B543,'1.Piano inv. forn'!$D$71:$H$100,4,FALSE)</f>
        <v>0</v>
      </c>
      <c r="M543" s="936"/>
      <c r="O543" s="121" t="s">
        <v>215</v>
      </c>
      <c r="P543" s="670"/>
      <c r="R543" s="122" t="s">
        <v>216</v>
      </c>
      <c r="S543" s="941"/>
      <c r="T543" s="942"/>
      <c r="U543" s="428"/>
    </row>
    <row r="544" spans="1:22" ht="15.75" thickBot="1" x14ac:dyDescent="0.3">
      <c r="A544" s="101"/>
      <c r="B544" s="86"/>
      <c r="C544" s="86"/>
      <c r="E544" s="87"/>
      <c r="F544" s="87"/>
      <c r="G544" s="88"/>
      <c r="H544" s="88"/>
      <c r="I544" s="69"/>
      <c r="J544" s="87"/>
      <c r="K544" s="87"/>
      <c r="L544" s="88"/>
      <c r="M544" s="88"/>
      <c r="O544" s="89"/>
      <c r="R544" s="85"/>
      <c r="S544" s="490"/>
      <c r="U544" s="102"/>
    </row>
    <row r="545" spans="1:22" ht="35.25" customHeight="1" thickBot="1" x14ac:dyDescent="0.3">
      <c r="A545" s="1038" t="s">
        <v>13</v>
      </c>
      <c r="B545" s="1039"/>
      <c r="C545" s="1039"/>
      <c r="D545" s="1040"/>
      <c r="E545" s="943">
        <f>VLOOKUP(B543,'1.Piano inv. forn'!$D$71:$V$100,17,FALSE)</f>
        <v>0</v>
      </c>
      <c r="F545" s="944"/>
      <c r="G545" s="944"/>
      <c r="H545" s="945"/>
      <c r="I545" s="69"/>
      <c r="J545" s="1041" t="s">
        <v>59</v>
      </c>
      <c r="K545" s="1042"/>
      <c r="L545" s="943">
        <f>VLOOKUP(B543,'1.Piano inv. forn'!$D$71:$V$100,19,FALSE)</f>
        <v>0</v>
      </c>
      <c r="M545" s="945"/>
      <c r="N545" s="98"/>
      <c r="O545" s="122" t="s">
        <v>15</v>
      </c>
      <c r="P545" s="671">
        <f>L545+E545</f>
        <v>0</v>
      </c>
      <c r="R545" s="122" t="s">
        <v>217</v>
      </c>
      <c r="S545" s="941"/>
      <c r="T545" s="942"/>
      <c r="U545" s="102"/>
    </row>
    <row r="546" spans="1:22" ht="15.75" thickBot="1" x14ac:dyDescent="0.3">
      <c r="A546" s="104"/>
      <c r="B546" s="105"/>
      <c r="C546" s="105"/>
      <c r="D546" s="105"/>
      <c r="E546" s="106"/>
      <c r="F546" s="106"/>
      <c r="G546" s="106"/>
      <c r="H546" s="106"/>
      <c r="I546" s="69"/>
      <c r="J546" s="87"/>
      <c r="K546" s="87"/>
      <c r="L546" s="106"/>
      <c r="M546" s="106"/>
      <c r="N546" s="98"/>
      <c r="O546" s="85"/>
      <c r="P546" s="672"/>
      <c r="R546" s="85"/>
      <c r="S546" s="86"/>
      <c r="T546" s="86"/>
      <c r="U546" s="428"/>
    </row>
    <row r="547" spans="1:22" ht="75" x14ac:dyDescent="0.25">
      <c r="A547" s="1043" t="s">
        <v>218</v>
      </c>
      <c r="B547" s="1045" t="s">
        <v>219</v>
      </c>
      <c r="C547" s="1045" t="s">
        <v>220</v>
      </c>
      <c r="D547" s="117" t="s">
        <v>221</v>
      </c>
      <c r="E547" s="118" t="s">
        <v>222</v>
      </c>
      <c r="F547" s="117" t="s">
        <v>223</v>
      </c>
      <c r="G547" s="117" t="s">
        <v>224</v>
      </c>
      <c r="H547" s="119" t="s">
        <v>188</v>
      </c>
      <c r="I547" s="119" t="s">
        <v>225</v>
      </c>
      <c r="J547" s="119" t="s">
        <v>226</v>
      </c>
      <c r="K547" s="119" t="s">
        <v>227</v>
      </c>
      <c r="L547" s="119" t="s">
        <v>228</v>
      </c>
      <c r="M547" s="119" t="s">
        <v>229</v>
      </c>
      <c r="N547" s="119" t="s">
        <v>230</v>
      </c>
      <c r="O547" s="119" t="s">
        <v>231</v>
      </c>
      <c r="P547" s="119" t="s">
        <v>232</v>
      </c>
      <c r="Q547" s="119" t="s">
        <v>233</v>
      </c>
      <c r="R547" s="119" t="s">
        <v>234</v>
      </c>
      <c r="S547" s="119" t="s">
        <v>235</v>
      </c>
      <c r="T547" s="1047" t="s">
        <v>236</v>
      </c>
      <c r="U547" s="564"/>
    </row>
    <row r="548" spans="1:22" ht="24.75" thickBot="1" x14ac:dyDescent="0.3">
      <c r="A548" s="1044"/>
      <c r="B548" s="1046"/>
      <c r="C548" s="1046"/>
      <c r="D548" s="120" t="s">
        <v>237</v>
      </c>
      <c r="E548" s="120" t="s">
        <v>238</v>
      </c>
      <c r="F548" s="120" t="s">
        <v>239</v>
      </c>
      <c r="G548" s="120" t="s">
        <v>239</v>
      </c>
      <c r="H548" s="120" t="s">
        <v>252</v>
      </c>
      <c r="I548" s="120" t="s">
        <v>32</v>
      </c>
      <c r="J548" s="120" t="s">
        <v>241</v>
      </c>
      <c r="K548" s="120" t="s">
        <v>242</v>
      </c>
      <c r="L548" s="120" t="s">
        <v>243</v>
      </c>
      <c r="M548" s="120" t="s">
        <v>242</v>
      </c>
      <c r="N548" s="120" t="s">
        <v>244</v>
      </c>
      <c r="O548" s="120" t="s">
        <v>212</v>
      </c>
      <c r="P548" s="120" t="s">
        <v>245</v>
      </c>
      <c r="Q548" s="120" t="s">
        <v>246</v>
      </c>
      <c r="R548" s="120" t="s">
        <v>247</v>
      </c>
      <c r="S548" s="120" t="s">
        <v>247</v>
      </c>
      <c r="T548" s="1048"/>
      <c r="U548" s="564"/>
    </row>
    <row r="549" spans="1:22" x14ac:dyDescent="0.25">
      <c r="A549" s="1049" t="str">
        <f>B543</f>
        <v>e.1</v>
      </c>
      <c r="B549" s="109">
        <v>1</v>
      </c>
      <c r="C549" s="164"/>
      <c r="D549" s="91"/>
      <c r="E549" s="91"/>
      <c r="F549" s="164"/>
      <c r="G549" s="566"/>
      <c r="H549" s="92"/>
      <c r="I549" s="340"/>
      <c r="J549" s="567"/>
      <c r="K549" s="568"/>
      <c r="L549" s="340"/>
      <c r="M549" s="568"/>
      <c r="N549" s="116"/>
      <c r="O549" s="116"/>
      <c r="P549" s="673"/>
      <c r="Q549" s="673"/>
      <c r="R549" s="340"/>
      <c r="S549" s="340"/>
      <c r="T549" s="569"/>
      <c r="U549" s="428"/>
    </row>
    <row r="550" spans="1:22" x14ac:dyDescent="0.25">
      <c r="A550" s="1049"/>
      <c r="B550" s="110">
        <v>2</v>
      </c>
      <c r="C550" s="90"/>
      <c r="D550" s="84"/>
      <c r="E550" s="84"/>
      <c r="F550" s="90"/>
      <c r="G550" s="570"/>
      <c r="H550" s="90"/>
      <c r="I550" s="557"/>
      <c r="J550" s="571"/>
      <c r="K550" s="572"/>
      <c r="L550" s="557"/>
      <c r="M550" s="572"/>
      <c r="N550" s="107"/>
      <c r="O550" s="107"/>
      <c r="P550" s="674"/>
      <c r="Q550" s="674" t="s">
        <v>249</v>
      </c>
      <c r="R550" s="557"/>
      <c r="S550" s="557"/>
      <c r="T550" s="573"/>
      <c r="U550" s="428"/>
    </row>
    <row r="551" spans="1:22" x14ac:dyDescent="0.25">
      <c r="A551" s="1049"/>
      <c r="B551" s="110">
        <v>3</v>
      </c>
      <c r="C551" s="90"/>
      <c r="D551" s="84"/>
      <c r="E551" s="84"/>
      <c r="F551" s="90"/>
      <c r="G551" s="570"/>
      <c r="H551" s="90"/>
      <c r="I551" s="557"/>
      <c r="J551" s="571"/>
      <c r="K551" s="572"/>
      <c r="L551" s="557"/>
      <c r="M551" s="572"/>
      <c r="N551" s="107"/>
      <c r="O551" s="107"/>
      <c r="P551" s="674"/>
      <c r="Q551" s="674"/>
      <c r="R551" s="557"/>
      <c r="S551" s="557"/>
      <c r="T551" s="573"/>
      <c r="U551" s="428"/>
    </row>
    <row r="552" spans="1:22" x14ac:dyDescent="0.25">
      <c r="A552" s="1049"/>
      <c r="B552" s="110">
        <v>4</v>
      </c>
      <c r="C552" s="90"/>
      <c r="D552" s="84"/>
      <c r="E552" s="84"/>
      <c r="F552" s="90"/>
      <c r="G552" s="570"/>
      <c r="H552" s="90"/>
      <c r="I552" s="557"/>
      <c r="J552" s="571"/>
      <c r="K552" s="572"/>
      <c r="L552" s="557"/>
      <c r="M552" s="572"/>
      <c r="N552" s="107"/>
      <c r="O552" s="107"/>
      <c r="P552" s="674"/>
      <c r="Q552" s="674"/>
      <c r="R552" s="557"/>
      <c r="S552" s="557"/>
      <c r="T552" s="573"/>
      <c r="U552" s="428"/>
    </row>
    <row r="553" spans="1:22" x14ac:dyDescent="0.25">
      <c r="A553" s="1049"/>
      <c r="B553" s="110">
        <v>5</v>
      </c>
      <c r="C553" s="90"/>
      <c r="D553" s="84"/>
      <c r="E553" s="84"/>
      <c r="F553" s="90"/>
      <c r="G553" s="570"/>
      <c r="H553" s="90"/>
      <c r="I553" s="557"/>
      <c r="J553" s="571"/>
      <c r="K553" s="572"/>
      <c r="L553" s="557"/>
      <c r="M553" s="572"/>
      <c r="N553" s="107"/>
      <c r="O553" s="107"/>
      <c r="P553" s="674"/>
      <c r="Q553" s="674"/>
      <c r="R553" s="557"/>
      <c r="S553" s="557"/>
      <c r="T553" s="573"/>
      <c r="U553" s="428"/>
    </row>
    <row r="554" spans="1:22" x14ac:dyDescent="0.25">
      <c r="A554" s="1049"/>
      <c r="B554" s="110">
        <v>6</v>
      </c>
      <c r="C554" s="90"/>
      <c r="D554" s="84"/>
      <c r="E554" s="84"/>
      <c r="F554" s="90"/>
      <c r="G554" s="570"/>
      <c r="H554" s="90"/>
      <c r="I554" s="557"/>
      <c r="J554" s="571"/>
      <c r="K554" s="572"/>
      <c r="L554" s="557"/>
      <c r="M554" s="572"/>
      <c r="N554" s="107"/>
      <c r="O554" s="107"/>
      <c r="P554" s="674"/>
      <c r="Q554" s="674"/>
      <c r="R554" s="557"/>
      <c r="S554" s="557"/>
      <c r="T554" s="573"/>
      <c r="U554" s="428"/>
    </row>
    <row r="555" spans="1:22" x14ac:dyDescent="0.25">
      <c r="A555" s="1049"/>
      <c r="B555" s="110">
        <v>7</v>
      </c>
      <c r="C555" s="90"/>
      <c r="D555" s="84"/>
      <c r="E555" s="84"/>
      <c r="F555" s="90"/>
      <c r="G555" s="570"/>
      <c r="H555" s="90"/>
      <c r="I555" s="557"/>
      <c r="J555" s="571"/>
      <c r="K555" s="572"/>
      <c r="L555" s="557"/>
      <c r="M555" s="572"/>
      <c r="N555" s="107"/>
      <c r="O555" s="107"/>
      <c r="P555" s="674"/>
      <c r="Q555" s="674"/>
      <c r="R555" s="557"/>
      <c r="S555" s="557"/>
      <c r="T555" s="573"/>
      <c r="U555" s="428"/>
    </row>
    <row r="556" spans="1:22" x14ac:dyDescent="0.25">
      <c r="A556" s="1049"/>
      <c r="B556" s="110">
        <v>8</v>
      </c>
      <c r="C556" s="90"/>
      <c r="D556" s="84"/>
      <c r="E556" s="84"/>
      <c r="F556" s="90"/>
      <c r="G556" s="570"/>
      <c r="H556" s="90"/>
      <c r="I556" s="557"/>
      <c r="J556" s="571"/>
      <c r="K556" s="572"/>
      <c r="L556" s="557"/>
      <c r="M556" s="572"/>
      <c r="N556" s="107"/>
      <c r="O556" s="107"/>
      <c r="P556" s="674"/>
      <c r="Q556" s="674"/>
      <c r="R556" s="557"/>
      <c r="S556" s="557"/>
      <c r="T556" s="573"/>
      <c r="U556" s="428"/>
    </row>
    <row r="557" spans="1:22" x14ac:dyDescent="0.25">
      <c r="A557" s="1049"/>
      <c r="B557" s="110">
        <v>9</v>
      </c>
      <c r="C557" s="90"/>
      <c r="D557" s="84"/>
      <c r="E557" s="84"/>
      <c r="F557" s="90"/>
      <c r="G557" s="570"/>
      <c r="H557" s="90"/>
      <c r="I557" s="557"/>
      <c r="J557" s="571"/>
      <c r="K557" s="572"/>
      <c r="L557" s="557"/>
      <c r="M557" s="572"/>
      <c r="N557" s="107"/>
      <c r="O557" s="107"/>
      <c r="P557" s="674"/>
      <c r="Q557" s="674"/>
      <c r="R557" s="557"/>
      <c r="S557" s="557"/>
      <c r="T557" s="573"/>
      <c r="U557" s="428"/>
    </row>
    <row r="558" spans="1:22" ht="15.75" thickBot="1" x14ac:dyDescent="0.3">
      <c r="A558" s="1050"/>
      <c r="B558" s="111">
        <v>10</v>
      </c>
      <c r="C558" s="100"/>
      <c r="D558" s="99"/>
      <c r="E558" s="99"/>
      <c r="F558" s="100"/>
      <c r="G558" s="574"/>
      <c r="H558" s="100"/>
      <c r="I558" s="575"/>
      <c r="J558" s="576"/>
      <c r="K558" s="577"/>
      <c r="L558" s="575"/>
      <c r="M558" s="577"/>
      <c r="N558" s="108"/>
      <c r="O558" s="108"/>
      <c r="P558" s="675"/>
      <c r="Q558" s="675"/>
      <c r="R558" s="575"/>
      <c r="S558" s="575"/>
      <c r="T558" s="578"/>
      <c r="U558" s="428"/>
    </row>
    <row r="559" spans="1:22" ht="25.5" thickBot="1" x14ac:dyDescent="0.3">
      <c r="A559" s="493"/>
      <c r="C559" s="494"/>
      <c r="D559" s="495"/>
      <c r="E559" s="368" t="s">
        <v>248</v>
      </c>
      <c r="F559" s="369">
        <f>COUNTA(F549:F558)</f>
        <v>0</v>
      </c>
      <c r="G559" s="370">
        <f>COUNTA(G549:G558)</f>
        <v>0</v>
      </c>
      <c r="H559" s="494"/>
      <c r="I559" s="490"/>
      <c r="J559" s="496"/>
      <c r="K559" s="497"/>
      <c r="L559" s="952" t="s">
        <v>499</v>
      </c>
      <c r="M559" s="953"/>
      <c r="N559" s="498">
        <f>SUM(N549:N558)</f>
        <v>0</v>
      </c>
      <c r="O559" s="499">
        <f>SUM(O549:O558)</f>
        <v>0</v>
      </c>
      <c r="P559" s="500"/>
      <c r="Q559" s="500"/>
      <c r="R559" s="490"/>
      <c r="S559" s="500"/>
      <c r="T559" s="500"/>
      <c r="U559" s="428"/>
    </row>
    <row r="560" spans="1:22" ht="21.75" customHeight="1" x14ac:dyDescent="0.25">
      <c r="A560" s="101"/>
      <c r="B560" s="85"/>
      <c r="C560" s="85"/>
      <c r="D560" s="85"/>
      <c r="H560" s="501"/>
      <c r="I560" s="501"/>
      <c r="J560" s="502"/>
      <c r="K560" s="501"/>
      <c r="L560" s="954" t="s">
        <v>500</v>
      </c>
      <c r="M560" s="955"/>
      <c r="N560" s="503">
        <f>SUMIF(M549:M558,"&lt;=31/12/2025",N549:N558)</f>
        <v>0</v>
      </c>
      <c r="O560" s="504">
        <f>SUMIF(M549:M558,"&lt;=31/12/2025",O549:O558)</f>
        <v>0</v>
      </c>
      <c r="P560" s="89"/>
      <c r="R560" s="85"/>
      <c r="S560" s="89"/>
      <c r="T560" s="505"/>
      <c r="U560" s="506"/>
      <c r="V560" s="507"/>
    </row>
    <row r="561" spans="1:21" ht="32.25" customHeight="1" thickBot="1" x14ac:dyDescent="0.3">
      <c r="A561" s="101"/>
      <c r="L561" s="956" t="s">
        <v>501</v>
      </c>
      <c r="M561" s="957"/>
      <c r="N561" s="508">
        <f>SUMIF(M549:M558,"&gt;31/12/2025",N549:N558)</f>
        <v>0</v>
      </c>
      <c r="O561" s="509">
        <f>SUMIF(M549:M558,"&gt;31/12/2025",O549:O558)</f>
        <v>0</v>
      </c>
      <c r="S561" s="510"/>
      <c r="T561" s="511"/>
      <c r="U561" s="428"/>
    </row>
    <row r="562" spans="1:21" ht="15.75" thickBot="1" x14ac:dyDescent="0.3">
      <c r="A562" s="579"/>
      <c r="B562" s="478"/>
      <c r="C562" s="480"/>
      <c r="D562" s="480"/>
      <c r="E562" s="480"/>
      <c r="F562" s="478"/>
      <c r="G562" s="480"/>
      <c r="H562" s="480"/>
      <c r="I562" s="478"/>
      <c r="J562" s="478"/>
      <c r="K562" s="480"/>
      <c r="L562" s="480"/>
      <c r="M562" s="480"/>
      <c r="N562" s="480"/>
      <c r="O562" s="480"/>
      <c r="P562" s="676"/>
      <c r="Q562" s="676"/>
      <c r="R562" s="480"/>
      <c r="S562" s="580"/>
      <c r="T562" s="480"/>
      <c r="U562" s="482"/>
    </row>
    <row r="563" spans="1:21" ht="15.75" thickBot="1" x14ac:dyDescent="0.3">
      <c r="A563" s="563"/>
      <c r="B563" s="422"/>
      <c r="C563" s="289"/>
      <c r="D563" s="289"/>
      <c r="E563" s="289"/>
      <c r="F563" s="422"/>
      <c r="G563" s="289"/>
      <c r="H563" s="289"/>
      <c r="I563" s="422"/>
      <c r="J563" s="422"/>
      <c r="K563" s="289"/>
      <c r="L563" s="289"/>
      <c r="M563" s="289"/>
      <c r="N563" s="289"/>
      <c r="O563" s="289"/>
      <c r="P563" s="669"/>
      <c r="Q563" s="669"/>
      <c r="R563" s="289"/>
      <c r="S563" s="289"/>
      <c r="T563" s="289"/>
      <c r="U563" s="425"/>
    </row>
    <row r="564" spans="1:21" ht="28.5" thickBot="1" x14ac:dyDescent="0.3">
      <c r="A564" s="115" t="s">
        <v>8</v>
      </c>
      <c r="B564" s="961" t="s">
        <v>66</v>
      </c>
      <c r="C564" s="962"/>
      <c r="E564" s="1024" t="s">
        <v>213</v>
      </c>
      <c r="F564" s="1025"/>
      <c r="G564" s="935">
        <f>VLOOKUP(B564,'1.Piano inv. forn'!$D$71:$H$100,3,FALSE)</f>
        <v>0</v>
      </c>
      <c r="H564" s="936"/>
      <c r="I564" s="69"/>
      <c r="J564" s="1024" t="s">
        <v>214</v>
      </c>
      <c r="K564" s="1025"/>
      <c r="L564" s="935">
        <f>VLOOKUP(B564,'1.Piano inv. forn'!$D$71:$H$100,4,FALSE)</f>
        <v>0</v>
      </c>
      <c r="M564" s="936"/>
      <c r="O564" s="121" t="s">
        <v>215</v>
      </c>
      <c r="P564" s="670"/>
      <c r="R564" s="122" t="s">
        <v>216</v>
      </c>
      <c r="S564" s="941"/>
      <c r="T564" s="942"/>
      <c r="U564" s="428"/>
    </row>
    <row r="565" spans="1:21" ht="15.75" thickBot="1" x14ac:dyDescent="0.3">
      <c r="A565" s="101"/>
      <c r="B565" s="86"/>
      <c r="C565" s="86"/>
      <c r="E565" s="87"/>
      <c r="F565" s="87"/>
      <c r="G565" s="88"/>
      <c r="H565" s="88"/>
      <c r="I565" s="69"/>
      <c r="J565" s="87"/>
      <c r="K565" s="87"/>
      <c r="L565" s="88"/>
      <c r="M565" s="88"/>
      <c r="O565" s="89"/>
      <c r="R565" s="85"/>
      <c r="S565" s="490"/>
      <c r="U565" s="102"/>
    </row>
    <row r="566" spans="1:21" ht="35.25" customHeight="1" thickBot="1" x14ac:dyDescent="0.3">
      <c r="A566" s="1038" t="s">
        <v>13</v>
      </c>
      <c r="B566" s="1039"/>
      <c r="C566" s="1039"/>
      <c r="D566" s="1040"/>
      <c r="E566" s="943">
        <f>VLOOKUP(B564,'1.Piano inv. forn'!$D$71:$V$100,17,FALSE)</f>
        <v>0</v>
      </c>
      <c r="F566" s="944"/>
      <c r="G566" s="944"/>
      <c r="H566" s="945"/>
      <c r="I566" s="69"/>
      <c r="J566" s="1041" t="s">
        <v>59</v>
      </c>
      <c r="K566" s="1042"/>
      <c r="L566" s="943">
        <f>VLOOKUP(B564,'1.Piano inv. forn'!$D$71:$V$100,19,FALSE)</f>
        <v>0</v>
      </c>
      <c r="M566" s="945"/>
      <c r="N566" s="98"/>
      <c r="O566" s="122" t="s">
        <v>15</v>
      </c>
      <c r="P566" s="671">
        <f>L566+E566</f>
        <v>0</v>
      </c>
      <c r="R566" s="122" t="s">
        <v>217</v>
      </c>
      <c r="S566" s="941"/>
      <c r="T566" s="942"/>
      <c r="U566" s="102"/>
    </row>
    <row r="567" spans="1:21" ht="15.75" thickBot="1" x14ac:dyDescent="0.3">
      <c r="A567" s="104"/>
      <c r="B567" s="105"/>
      <c r="C567" s="105"/>
      <c r="D567" s="105"/>
      <c r="E567" s="106"/>
      <c r="F567" s="106"/>
      <c r="G567" s="106"/>
      <c r="H567" s="106"/>
      <c r="I567" s="69"/>
      <c r="J567" s="87"/>
      <c r="K567" s="87"/>
      <c r="L567" s="106"/>
      <c r="M567" s="106"/>
      <c r="N567" s="98"/>
      <c r="O567" s="85"/>
      <c r="P567" s="672"/>
      <c r="R567" s="85"/>
      <c r="S567" s="86"/>
      <c r="T567" s="86"/>
      <c r="U567" s="428"/>
    </row>
    <row r="568" spans="1:21" ht="75" x14ac:dyDescent="0.25">
      <c r="A568" s="1043" t="s">
        <v>218</v>
      </c>
      <c r="B568" s="1045" t="s">
        <v>219</v>
      </c>
      <c r="C568" s="1045" t="s">
        <v>220</v>
      </c>
      <c r="D568" s="117" t="s">
        <v>221</v>
      </c>
      <c r="E568" s="118" t="s">
        <v>222</v>
      </c>
      <c r="F568" s="117" t="s">
        <v>223</v>
      </c>
      <c r="G568" s="117" t="s">
        <v>224</v>
      </c>
      <c r="H568" s="119" t="s">
        <v>188</v>
      </c>
      <c r="I568" s="119" t="s">
        <v>225</v>
      </c>
      <c r="J568" s="119" t="s">
        <v>226</v>
      </c>
      <c r="K568" s="119" t="s">
        <v>227</v>
      </c>
      <c r="L568" s="119" t="s">
        <v>228</v>
      </c>
      <c r="M568" s="119" t="s">
        <v>229</v>
      </c>
      <c r="N568" s="119" t="s">
        <v>230</v>
      </c>
      <c r="O568" s="119" t="s">
        <v>231</v>
      </c>
      <c r="P568" s="119" t="s">
        <v>232</v>
      </c>
      <c r="Q568" s="119" t="s">
        <v>233</v>
      </c>
      <c r="R568" s="119" t="s">
        <v>234</v>
      </c>
      <c r="S568" s="119" t="s">
        <v>235</v>
      </c>
      <c r="T568" s="1047" t="s">
        <v>236</v>
      </c>
      <c r="U568" s="564"/>
    </row>
    <row r="569" spans="1:21" ht="24.75" thickBot="1" x14ac:dyDescent="0.3">
      <c r="A569" s="1044"/>
      <c r="B569" s="1046"/>
      <c r="C569" s="1046"/>
      <c r="D569" s="120" t="s">
        <v>237</v>
      </c>
      <c r="E569" s="120" t="s">
        <v>238</v>
      </c>
      <c r="F569" s="120" t="s">
        <v>239</v>
      </c>
      <c r="G569" s="120" t="s">
        <v>239</v>
      </c>
      <c r="H569" s="120" t="s">
        <v>252</v>
      </c>
      <c r="I569" s="120" t="s">
        <v>32</v>
      </c>
      <c r="J569" s="120" t="s">
        <v>241</v>
      </c>
      <c r="K569" s="120" t="s">
        <v>242</v>
      </c>
      <c r="L569" s="120" t="s">
        <v>243</v>
      </c>
      <c r="M569" s="120" t="s">
        <v>242</v>
      </c>
      <c r="N569" s="120" t="s">
        <v>244</v>
      </c>
      <c r="O569" s="120" t="s">
        <v>212</v>
      </c>
      <c r="P569" s="120" t="s">
        <v>245</v>
      </c>
      <c r="Q569" s="120" t="s">
        <v>246</v>
      </c>
      <c r="R569" s="120" t="s">
        <v>247</v>
      </c>
      <c r="S569" s="120" t="s">
        <v>247</v>
      </c>
      <c r="T569" s="1048"/>
      <c r="U569" s="564"/>
    </row>
    <row r="570" spans="1:21" x14ac:dyDescent="0.25">
      <c r="A570" s="1049" t="str">
        <f>B564</f>
        <v>e.1</v>
      </c>
      <c r="B570" s="109">
        <v>1</v>
      </c>
      <c r="C570" s="164"/>
      <c r="D570" s="91"/>
      <c r="E570" s="91"/>
      <c r="F570" s="164"/>
      <c r="G570" s="566"/>
      <c r="H570" s="92"/>
      <c r="I570" s="340"/>
      <c r="J570" s="567"/>
      <c r="K570" s="568"/>
      <c r="L570" s="340"/>
      <c r="M570" s="568"/>
      <c r="N570" s="116"/>
      <c r="O570" s="116"/>
      <c r="P570" s="673"/>
      <c r="Q570" s="673"/>
      <c r="R570" s="340"/>
      <c r="S570" s="340"/>
      <c r="T570" s="569"/>
      <c r="U570" s="428"/>
    </row>
    <row r="571" spans="1:21" x14ac:dyDescent="0.25">
      <c r="A571" s="1049"/>
      <c r="B571" s="110">
        <v>2</v>
      </c>
      <c r="C571" s="90"/>
      <c r="D571" s="84"/>
      <c r="E571" s="84"/>
      <c r="F571" s="90"/>
      <c r="G571" s="570"/>
      <c r="H571" s="90"/>
      <c r="I571" s="557"/>
      <c r="J571" s="571"/>
      <c r="K571" s="572"/>
      <c r="L571" s="557"/>
      <c r="M571" s="572"/>
      <c r="N571" s="107"/>
      <c r="O571" s="107"/>
      <c r="P571" s="674"/>
      <c r="Q571" s="674" t="s">
        <v>249</v>
      </c>
      <c r="R571" s="557"/>
      <c r="S571" s="557"/>
      <c r="T571" s="573"/>
      <c r="U571" s="428"/>
    </row>
    <row r="572" spans="1:21" x14ac:dyDescent="0.25">
      <c r="A572" s="1049"/>
      <c r="B572" s="110">
        <v>3</v>
      </c>
      <c r="C572" s="90"/>
      <c r="D572" s="84"/>
      <c r="E572" s="84"/>
      <c r="F572" s="90"/>
      <c r="G572" s="570"/>
      <c r="H572" s="90"/>
      <c r="I572" s="557"/>
      <c r="J572" s="571"/>
      <c r="K572" s="572"/>
      <c r="L572" s="557"/>
      <c r="M572" s="572"/>
      <c r="N572" s="107"/>
      <c r="O572" s="107"/>
      <c r="P572" s="674"/>
      <c r="Q572" s="674"/>
      <c r="R572" s="557"/>
      <c r="S572" s="557"/>
      <c r="T572" s="573"/>
      <c r="U572" s="428"/>
    </row>
    <row r="573" spans="1:21" x14ac:dyDescent="0.25">
      <c r="A573" s="1049"/>
      <c r="B573" s="110">
        <v>4</v>
      </c>
      <c r="C573" s="90"/>
      <c r="D573" s="84"/>
      <c r="E573" s="84"/>
      <c r="F573" s="90"/>
      <c r="G573" s="570"/>
      <c r="H573" s="90"/>
      <c r="I573" s="557"/>
      <c r="J573" s="571"/>
      <c r="K573" s="572"/>
      <c r="L573" s="557"/>
      <c r="M573" s="572"/>
      <c r="N573" s="107"/>
      <c r="O573" s="107"/>
      <c r="P573" s="674"/>
      <c r="Q573" s="674"/>
      <c r="R573" s="557"/>
      <c r="S573" s="557"/>
      <c r="T573" s="573"/>
      <c r="U573" s="428"/>
    </row>
    <row r="574" spans="1:21" x14ac:dyDescent="0.25">
      <c r="A574" s="1049"/>
      <c r="B574" s="110">
        <v>5</v>
      </c>
      <c r="C574" s="90"/>
      <c r="D574" s="84"/>
      <c r="E574" s="84"/>
      <c r="F574" s="90"/>
      <c r="G574" s="570"/>
      <c r="H574" s="90"/>
      <c r="I574" s="557"/>
      <c r="J574" s="571"/>
      <c r="K574" s="572"/>
      <c r="L574" s="557"/>
      <c r="M574" s="572"/>
      <c r="N574" s="107"/>
      <c r="O574" s="107"/>
      <c r="P574" s="674"/>
      <c r="Q574" s="674"/>
      <c r="R574" s="557"/>
      <c r="S574" s="557"/>
      <c r="T574" s="573"/>
      <c r="U574" s="428"/>
    </row>
    <row r="575" spans="1:21" x14ac:dyDescent="0.25">
      <c r="A575" s="1049"/>
      <c r="B575" s="110">
        <v>6</v>
      </c>
      <c r="C575" s="90"/>
      <c r="D575" s="84"/>
      <c r="E575" s="84"/>
      <c r="F575" s="90"/>
      <c r="G575" s="570"/>
      <c r="H575" s="90"/>
      <c r="I575" s="557"/>
      <c r="J575" s="571"/>
      <c r="K575" s="572"/>
      <c r="L575" s="557"/>
      <c r="M575" s="572"/>
      <c r="N575" s="107"/>
      <c r="O575" s="107"/>
      <c r="P575" s="674"/>
      <c r="Q575" s="674"/>
      <c r="R575" s="557"/>
      <c r="S575" s="557"/>
      <c r="T575" s="573"/>
      <c r="U575" s="428"/>
    </row>
    <row r="576" spans="1:21" x14ac:dyDescent="0.25">
      <c r="A576" s="1049"/>
      <c r="B576" s="110">
        <v>7</v>
      </c>
      <c r="C576" s="90"/>
      <c r="D576" s="84"/>
      <c r="E576" s="84"/>
      <c r="F576" s="90"/>
      <c r="G576" s="570"/>
      <c r="H576" s="90"/>
      <c r="I576" s="557"/>
      <c r="J576" s="571"/>
      <c r="K576" s="572"/>
      <c r="L576" s="557"/>
      <c r="M576" s="572"/>
      <c r="N576" s="107"/>
      <c r="O576" s="107"/>
      <c r="P576" s="674"/>
      <c r="Q576" s="674"/>
      <c r="R576" s="557"/>
      <c r="S576" s="557"/>
      <c r="T576" s="573"/>
      <c r="U576" s="428"/>
    </row>
    <row r="577" spans="1:22" x14ac:dyDescent="0.25">
      <c r="A577" s="1049"/>
      <c r="B577" s="110">
        <v>8</v>
      </c>
      <c r="C577" s="90"/>
      <c r="D577" s="84"/>
      <c r="E577" s="84"/>
      <c r="F577" s="90"/>
      <c r="G577" s="570"/>
      <c r="H577" s="90"/>
      <c r="I577" s="557"/>
      <c r="J577" s="571"/>
      <c r="K577" s="572"/>
      <c r="L577" s="557"/>
      <c r="M577" s="572"/>
      <c r="N577" s="107"/>
      <c r="O577" s="107"/>
      <c r="P577" s="674"/>
      <c r="Q577" s="674"/>
      <c r="R577" s="557"/>
      <c r="S577" s="557"/>
      <c r="T577" s="573"/>
      <c r="U577" s="428"/>
    </row>
    <row r="578" spans="1:22" x14ac:dyDescent="0.25">
      <c r="A578" s="1049"/>
      <c r="B578" s="110">
        <v>9</v>
      </c>
      <c r="C578" s="90"/>
      <c r="D578" s="84"/>
      <c r="E578" s="84"/>
      <c r="F578" s="90"/>
      <c r="G578" s="570"/>
      <c r="H578" s="90"/>
      <c r="I578" s="557"/>
      <c r="J578" s="571"/>
      <c r="K578" s="572"/>
      <c r="L578" s="557"/>
      <c r="M578" s="572"/>
      <c r="N578" s="107"/>
      <c r="O578" s="107"/>
      <c r="P578" s="674"/>
      <c r="Q578" s="674"/>
      <c r="R578" s="557"/>
      <c r="S578" s="557"/>
      <c r="T578" s="573"/>
      <c r="U578" s="428"/>
    </row>
    <row r="579" spans="1:22" ht="15.75" thickBot="1" x14ac:dyDescent="0.3">
      <c r="A579" s="1050"/>
      <c r="B579" s="111">
        <v>10</v>
      </c>
      <c r="C579" s="100"/>
      <c r="D579" s="99"/>
      <c r="E579" s="99"/>
      <c r="F579" s="100"/>
      <c r="G579" s="574"/>
      <c r="H579" s="100"/>
      <c r="I579" s="575"/>
      <c r="J579" s="576"/>
      <c r="K579" s="577"/>
      <c r="L579" s="575"/>
      <c r="M579" s="577"/>
      <c r="N579" s="108"/>
      <c r="O579" s="108"/>
      <c r="P579" s="675"/>
      <c r="Q579" s="675"/>
      <c r="R579" s="575"/>
      <c r="S579" s="575"/>
      <c r="T579" s="578"/>
      <c r="U579" s="428"/>
    </row>
    <row r="580" spans="1:22" ht="25.5" thickBot="1" x14ac:dyDescent="0.3">
      <c r="A580" s="493"/>
      <c r="C580" s="494"/>
      <c r="D580" s="495"/>
      <c r="E580" s="368" t="s">
        <v>248</v>
      </c>
      <c r="F580" s="369">
        <f>COUNTA(F570:F579)</f>
        <v>0</v>
      </c>
      <c r="G580" s="370">
        <f>COUNTA(G570:G579)</f>
        <v>0</v>
      </c>
      <c r="H580" s="494"/>
      <c r="I580" s="490"/>
      <c r="J580" s="496"/>
      <c r="K580" s="497"/>
      <c r="L580" s="952" t="s">
        <v>499</v>
      </c>
      <c r="M580" s="953"/>
      <c r="N580" s="498">
        <f>SUM(N570:N579)</f>
        <v>0</v>
      </c>
      <c r="O580" s="499">
        <f>SUM(O570:O579)</f>
        <v>0</v>
      </c>
      <c r="P580" s="500"/>
      <c r="Q580" s="500"/>
      <c r="R580" s="490"/>
      <c r="S580" s="500"/>
      <c r="T580" s="500"/>
      <c r="U580" s="428"/>
    </row>
    <row r="581" spans="1:22" ht="21.75" customHeight="1" x14ac:dyDescent="0.25">
      <c r="A581" s="101"/>
      <c r="B581" s="85"/>
      <c r="C581" s="85"/>
      <c r="D581" s="85"/>
      <c r="H581" s="501"/>
      <c r="I581" s="501"/>
      <c r="J581" s="502"/>
      <c r="K581" s="501"/>
      <c r="L581" s="954" t="s">
        <v>500</v>
      </c>
      <c r="M581" s="955"/>
      <c r="N581" s="503">
        <f>SUMIF(M570:M579,"&lt;=31/12/2025",N570:N579)</f>
        <v>0</v>
      </c>
      <c r="O581" s="504">
        <f>SUMIF(M570:M579,"&lt;=31/12/2025",O570:O579)</f>
        <v>0</v>
      </c>
      <c r="P581" s="89"/>
      <c r="R581" s="85"/>
      <c r="S581" s="89"/>
      <c r="T581" s="505"/>
      <c r="U581" s="506"/>
      <c r="V581" s="507"/>
    </row>
    <row r="582" spans="1:22" ht="32.25" customHeight="1" thickBot="1" x14ac:dyDescent="0.3">
      <c r="A582" s="101"/>
      <c r="L582" s="956" t="s">
        <v>501</v>
      </c>
      <c r="M582" s="957"/>
      <c r="N582" s="508">
        <f>SUMIF(M570:M579,"&gt;31/12/2025",N570:N579)</f>
        <v>0</v>
      </c>
      <c r="O582" s="509">
        <f>SUMIF(M570:M579,"&gt;31/12/2025",O570:O579)</f>
        <v>0</v>
      </c>
      <c r="S582" s="510"/>
      <c r="T582" s="511"/>
      <c r="U582" s="428"/>
    </row>
    <row r="583" spans="1:22" ht="15.75" thickBot="1" x14ac:dyDescent="0.3">
      <c r="A583" s="579"/>
      <c r="B583" s="478"/>
      <c r="C583" s="480"/>
      <c r="D583" s="480"/>
      <c r="E583" s="480"/>
      <c r="F583" s="478"/>
      <c r="G583" s="480"/>
      <c r="H583" s="480"/>
      <c r="I583" s="478"/>
      <c r="J583" s="478"/>
      <c r="K583" s="480"/>
      <c r="L583" s="480"/>
      <c r="M583" s="480"/>
      <c r="N583" s="480"/>
      <c r="O583" s="480"/>
      <c r="P583" s="676"/>
      <c r="Q583" s="676"/>
      <c r="R583" s="480"/>
      <c r="S583" s="580"/>
      <c r="T583" s="480"/>
      <c r="U583" s="482"/>
    </row>
    <row r="584" spans="1:22" ht="15.75" thickBot="1" x14ac:dyDescent="0.3">
      <c r="A584" s="563"/>
      <c r="B584" s="422"/>
      <c r="C584" s="289"/>
      <c r="D584" s="289"/>
      <c r="E584" s="289"/>
      <c r="F584" s="422"/>
      <c r="G584" s="289"/>
      <c r="H584" s="289"/>
      <c r="I584" s="422"/>
      <c r="J584" s="422"/>
      <c r="K584" s="289"/>
      <c r="L584" s="289"/>
      <c r="M584" s="289"/>
      <c r="N584" s="289"/>
      <c r="O584" s="289"/>
      <c r="P584" s="669"/>
      <c r="Q584" s="669"/>
      <c r="R584" s="289"/>
      <c r="S584" s="289"/>
      <c r="T584" s="289"/>
      <c r="U584" s="425"/>
    </row>
    <row r="585" spans="1:22" ht="28.5" thickBot="1" x14ac:dyDescent="0.3">
      <c r="A585" s="115" t="s">
        <v>8</v>
      </c>
      <c r="B585" s="961" t="s">
        <v>66</v>
      </c>
      <c r="C585" s="962"/>
      <c r="E585" s="1024" t="s">
        <v>213</v>
      </c>
      <c r="F585" s="1025"/>
      <c r="G585" s="935">
        <f>VLOOKUP(B585,'1.Piano inv. forn'!$D$71:$H$100,3,FALSE)</f>
        <v>0</v>
      </c>
      <c r="H585" s="936"/>
      <c r="I585" s="69"/>
      <c r="J585" s="1024" t="s">
        <v>214</v>
      </c>
      <c r="K585" s="1025"/>
      <c r="L585" s="935">
        <f>VLOOKUP(B585,'1.Piano inv. forn'!$D$71:$H$100,4,FALSE)</f>
        <v>0</v>
      </c>
      <c r="M585" s="936"/>
      <c r="O585" s="121" t="s">
        <v>215</v>
      </c>
      <c r="P585" s="670"/>
      <c r="R585" s="122" t="s">
        <v>216</v>
      </c>
      <c r="S585" s="941"/>
      <c r="T585" s="942"/>
      <c r="U585" s="428"/>
    </row>
    <row r="586" spans="1:22" ht="15.75" thickBot="1" x14ac:dyDescent="0.3">
      <c r="A586" s="101"/>
      <c r="B586" s="86"/>
      <c r="C586" s="86"/>
      <c r="E586" s="87"/>
      <c r="F586" s="87"/>
      <c r="G586" s="88"/>
      <c r="H586" s="88"/>
      <c r="I586" s="69"/>
      <c r="J586" s="87"/>
      <c r="K586" s="87"/>
      <c r="L586" s="88"/>
      <c r="M586" s="88"/>
      <c r="O586" s="89"/>
      <c r="R586" s="85"/>
      <c r="S586" s="490"/>
      <c r="U586" s="102"/>
    </row>
    <row r="587" spans="1:22" ht="35.25" customHeight="1" thickBot="1" x14ac:dyDescent="0.3">
      <c r="A587" s="1038" t="s">
        <v>13</v>
      </c>
      <c r="B587" s="1039"/>
      <c r="C587" s="1039"/>
      <c r="D587" s="1040"/>
      <c r="E587" s="943">
        <f>VLOOKUP(B585,'1.Piano inv. forn'!$D$71:$V$100,17,FALSE)</f>
        <v>0</v>
      </c>
      <c r="F587" s="944"/>
      <c r="G587" s="944"/>
      <c r="H587" s="945"/>
      <c r="I587" s="69"/>
      <c r="J587" s="1041" t="s">
        <v>59</v>
      </c>
      <c r="K587" s="1042"/>
      <c r="L587" s="943">
        <f>VLOOKUP(B585,'1.Piano inv. forn'!$D$71:$V$100,19,FALSE)</f>
        <v>0</v>
      </c>
      <c r="M587" s="945"/>
      <c r="N587" s="98"/>
      <c r="O587" s="122" t="s">
        <v>15</v>
      </c>
      <c r="P587" s="671">
        <f>L587+E587</f>
        <v>0</v>
      </c>
      <c r="R587" s="122" t="s">
        <v>217</v>
      </c>
      <c r="S587" s="941"/>
      <c r="T587" s="942"/>
      <c r="U587" s="102"/>
    </row>
    <row r="588" spans="1:22" ht="15.75" thickBot="1" x14ac:dyDescent="0.3">
      <c r="A588" s="104"/>
      <c r="B588" s="105"/>
      <c r="C588" s="105"/>
      <c r="D588" s="105"/>
      <c r="E588" s="106"/>
      <c r="F588" s="106"/>
      <c r="G588" s="106"/>
      <c r="H588" s="106"/>
      <c r="I588" s="69"/>
      <c r="J588" s="87"/>
      <c r="K588" s="87"/>
      <c r="L588" s="106"/>
      <c r="M588" s="106"/>
      <c r="N588" s="98"/>
      <c r="O588" s="85"/>
      <c r="P588" s="672"/>
      <c r="R588" s="85"/>
      <c r="S588" s="86"/>
      <c r="T588" s="86"/>
      <c r="U588" s="428"/>
    </row>
    <row r="589" spans="1:22" ht="75" x14ac:dyDescent="0.25">
      <c r="A589" s="1043" t="s">
        <v>218</v>
      </c>
      <c r="B589" s="1045" t="s">
        <v>219</v>
      </c>
      <c r="C589" s="1045" t="s">
        <v>220</v>
      </c>
      <c r="D589" s="117" t="s">
        <v>221</v>
      </c>
      <c r="E589" s="118" t="s">
        <v>222</v>
      </c>
      <c r="F589" s="117" t="s">
        <v>223</v>
      </c>
      <c r="G589" s="117" t="s">
        <v>224</v>
      </c>
      <c r="H589" s="119" t="s">
        <v>188</v>
      </c>
      <c r="I589" s="119" t="s">
        <v>225</v>
      </c>
      <c r="J589" s="119" t="s">
        <v>226</v>
      </c>
      <c r="K589" s="119" t="s">
        <v>227</v>
      </c>
      <c r="L589" s="119" t="s">
        <v>228</v>
      </c>
      <c r="M589" s="119" t="s">
        <v>229</v>
      </c>
      <c r="N589" s="119" t="s">
        <v>230</v>
      </c>
      <c r="O589" s="119" t="s">
        <v>231</v>
      </c>
      <c r="P589" s="119" t="s">
        <v>232</v>
      </c>
      <c r="Q589" s="119" t="s">
        <v>233</v>
      </c>
      <c r="R589" s="119" t="s">
        <v>234</v>
      </c>
      <c r="S589" s="119" t="s">
        <v>235</v>
      </c>
      <c r="T589" s="1047" t="s">
        <v>236</v>
      </c>
      <c r="U589" s="564"/>
    </row>
    <row r="590" spans="1:22" ht="24.75" thickBot="1" x14ac:dyDescent="0.3">
      <c r="A590" s="1044"/>
      <c r="B590" s="1046"/>
      <c r="C590" s="1046"/>
      <c r="D590" s="120" t="s">
        <v>237</v>
      </c>
      <c r="E590" s="120" t="s">
        <v>238</v>
      </c>
      <c r="F590" s="120" t="s">
        <v>239</v>
      </c>
      <c r="G590" s="120" t="s">
        <v>239</v>
      </c>
      <c r="H590" s="120" t="s">
        <v>252</v>
      </c>
      <c r="I590" s="120" t="s">
        <v>32</v>
      </c>
      <c r="J590" s="120" t="s">
        <v>241</v>
      </c>
      <c r="K590" s="120" t="s">
        <v>242</v>
      </c>
      <c r="L590" s="120" t="s">
        <v>243</v>
      </c>
      <c r="M590" s="120" t="s">
        <v>242</v>
      </c>
      <c r="N590" s="120" t="s">
        <v>244</v>
      </c>
      <c r="O590" s="120" t="s">
        <v>212</v>
      </c>
      <c r="P590" s="120" t="s">
        <v>245</v>
      </c>
      <c r="Q590" s="120" t="s">
        <v>246</v>
      </c>
      <c r="R590" s="120" t="s">
        <v>247</v>
      </c>
      <c r="S590" s="120" t="s">
        <v>247</v>
      </c>
      <c r="T590" s="1048"/>
      <c r="U590" s="564"/>
    </row>
    <row r="591" spans="1:22" x14ac:dyDescent="0.25">
      <c r="A591" s="1049" t="str">
        <f>B585</f>
        <v>e.1</v>
      </c>
      <c r="B591" s="109">
        <v>1</v>
      </c>
      <c r="C591" s="164"/>
      <c r="D591" s="91"/>
      <c r="E591" s="91"/>
      <c r="F591" s="164"/>
      <c r="G591" s="566"/>
      <c r="H591" s="92"/>
      <c r="I591" s="340"/>
      <c r="J591" s="567"/>
      <c r="K591" s="568"/>
      <c r="L591" s="340"/>
      <c r="M591" s="568"/>
      <c r="N591" s="116"/>
      <c r="O591" s="116"/>
      <c r="P591" s="673"/>
      <c r="Q591" s="673"/>
      <c r="R591" s="340"/>
      <c r="S591" s="340"/>
      <c r="T591" s="569"/>
      <c r="U591" s="428"/>
    </row>
    <row r="592" spans="1:22" x14ac:dyDescent="0.25">
      <c r="A592" s="1049"/>
      <c r="B592" s="110">
        <v>2</v>
      </c>
      <c r="C592" s="90"/>
      <c r="D592" s="84"/>
      <c r="E592" s="84"/>
      <c r="F592" s="90"/>
      <c r="G592" s="570"/>
      <c r="H592" s="90"/>
      <c r="I592" s="557"/>
      <c r="J592" s="571"/>
      <c r="K592" s="572"/>
      <c r="L592" s="557"/>
      <c r="M592" s="572"/>
      <c r="N592" s="107"/>
      <c r="O592" s="107"/>
      <c r="P592" s="674"/>
      <c r="Q592" s="674" t="s">
        <v>249</v>
      </c>
      <c r="R592" s="557"/>
      <c r="S592" s="557"/>
      <c r="T592" s="573"/>
      <c r="U592" s="428"/>
    </row>
    <row r="593" spans="1:22" x14ac:dyDescent="0.25">
      <c r="A593" s="1049"/>
      <c r="B593" s="110">
        <v>3</v>
      </c>
      <c r="C593" s="90"/>
      <c r="D593" s="84"/>
      <c r="E593" s="84"/>
      <c r="F593" s="90"/>
      <c r="G593" s="570"/>
      <c r="H593" s="90"/>
      <c r="I593" s="557"/>
      <c r="J593" s="571"/>
      <c r="K593" s="572"/>
      <c r="L593" s="557"/>
      <c r="M593" s="572"/>
      <c r="N593" s="107"/>
      <c r="O593" s="107"/>
      <c r="P593" s="674"/>
      <c r="Q593" s="674"/>
      <c r="R593" s="557"/>
      <c r="S593" s="557"/>
      <c r="T593" s="573"/>
      <c r="U593" s="428"/>
    </row>
    <row r="594" spans="1:22" x14ac:dyDescent="0.25">
      <c r="A594" s="1049"/>
      <c r="B594" s="110">
        <v>4</v>
      </c>
      <c r="C594" s="90"/>
      <c r="D594" s="84"/>
      <c r="E594" s="84"/>
      <c r="F594" s="90"/>
      <c r="G594" s="570"/>
      <c r="H594" s="90"/>
      <c r="I594" s="557"/>
      <c r="J594" s="571"/>
      <c r="K594" s="572"/>
      <c r="L594" s="557"/>
      <c r="M594" s="572"/>
      <c r="N594" s="107"/>
      <c r="O594" s="107"/>
      <c r="P594" s="674"/>
      <c r="Q594" s="674"/>
      <c r="R594" s="557"/>
      <c r="S594" s="557"/>
      <c r="T594" s="573"/>
      <c r="U594" s="428"/>
    </row>
    <row r="595" spans="1:22" x14ac:dyDescent="0.25">
      <c r="A595" s="1049"/>
      <c r="B595" s="110">
        <v>5</v>
      </c>
      <c r="C595" s="90"/>
      <c r="D595" s="84"/>
      <c r="E595" s="84"/>
      <c r="F595" s="90"/>
      <c r="G595" s="570"/>
      <c r="H595" s="90"/>
      <c r="I595" s="557"/>
      <c r="J595" s="571"/>
      <c r="K595" s="572"/>
      <c r="L595" s="557"/>
      <c r="M595" s="572"/>
      <c r="N595" s="107"/>
      <c r="O595" s="107"/>
      <c r="P595" s="674"/>
      <c r="Q595" s="674"/>
      <c r="R595" s="557"/>
      <c r="S595" s="557"/>
      <c r="T595" s="573"/>
      <c r="U595" s="428"/>
    </row>
    <row r="596" spans="1:22" x14ac:dyDescent="0.25">
      <c r="A596" s="1049"/>
      <c r="B596" s="110">
        <v>6</v>
      </c>
      <c r="C596" s="90"/>
      <c r="D596" s="84"/>
      <c r="E596" s="84"/>
      <c r="F596" s="90"/>
      <c r="G596" s="570"/>
      <c r="H596" s="90"/>
      <c r="I596" s="557"/>
      <c r="J596" s="571"/>
      <c r="K596" s="572"/>
      <c r="L596" s="557"/>
      <c r="M596" s="572"/>
      <c r="N596" s="107"/>
      <c r="O596" s="107"/>
      <c r="P596" s="674"/>
      <c r="Q596" s="674"/>
      <c r="R596" s="557"/>
      <c r="S596" s="557"/>
      <c r="T596" s="573"/>
      <c r="U596" s="428"/>
    </row>
    <row r="597" spans="1:22" x14ac:dyDescent="0.25">
      <c r="A597" s="1049"/>
      <c r="B597" s="110">
        <v>7</v>
      </c>
      <c r="C597" s="90"/>
      <c r="D597" s="84"/>
      <c r="E597" s="84"/>
      <c r="F597" s="90"/>
      <c r="G597" s="570"/>
      <c r="H597" s="90"/>
      <c r="I597" s="557"/>
      <c r="J597" s="571"/>
      <c r="K597" s="572"/>
      <c r="L597" s="557"/>
      <c r="M597" s="572"/>
      <c r="N597" s="107"/>
      <c r="O597" s="107"/>
      <c r="P597" s="674"/>
      <c r="Q597" s="674"/>
      <c r="R597" s="557"/>
      <c r="S597" s="557"/>
      <c r="T597" s="573"/>
      <c r="U597" s="428"/>
    </row>
    <row r="598" spans="1:22" x14ac:dyDescent="0.25">
      <c r="A598" s="1049"/>
      <c r="B598" s="110">
        <v>8</v>
      </c>
      <c r="C598" s="90"/>
      <c r="D598" s="84"/>
      <c r="E598" s="84"/>
      <c r="F598" s="90"/>
      <c r="G598" s="570"/>
      <c r="H598" s="90"/>
      <c r="I598" s="557"/>
      <c r="J598" s="571"/>
      <c r="K598" s="572"/>
      <c r="L598" s="557"/>
      <c r="M598" s="572"/>
      <c r="N598" s="107"/>
      <c r="O598" s="107"/>
      <c r="P598" s="674"/>
      <c r="Q598" s="674"/>
      <c r="R598" s="557"/>
      <c r="S598" s="557"/>
      <c r="T598" s="573"/>
      <c r="U598" s="428"/>
    </row>
    <row r="599" spans="1:22" x14ac:dyDescent="0.25">
      <c r="A599" s="1049"/>
      <c r="B599" s="110">
        <v>9</v>
      </c>
      <c r="C599" s="90"/>
      <c r="D599" s="84"/>
      <c r="E599" s="84"/>
      <c r="F599" s="90"/>
      <c r="G599" s="570"/>
      <c r="H599" s="90"/>
      <c r="I599" s="557"/>
      <c r="J599" s="571"/>
      <c r="K599" s="572"/>
      <c r="L599" s="557"/>
      <c r="M599" s="572"/>
      <c r="N599" s="107"/>
      <c r="O599" s="107"/>
      <c r="P599" s="674"/>
      <c r="Q599" s="674"/>
      <c r="R599" s="557"/>
      <c r="S599" s="557"/>
      <c r="T599" s="573"/>
      <c r="U599" s="428"/>
    </row>
    <row r="600" spans="1:22" ht="15.75" thickBot="1" x14ac:dyDescent="0.3">
      <c r="A600" s="1050"/>
      <c r="B600" s="111">
        <v>10</v>
      </c>
      <c r="C600" s="100"/>
      <c r="D600" s="99"/>
      <c r="E600" s="99"/>
      <c r="F600" s="100"/>
      <c r="G600" s="574"/>
      <c r="H600" s="100"/>
      <c r="I600" s="575"/>
      <c r="J600" s="576"/>
      <c r="K600" s="577"/>
      <c r="L600" s="575"/>
      <c r="M600" s="577"/>
      <c r="N600" s="108"/>
      <c r="O600" s="108"/>
      <c r="P600" s="675"/>
      <c r="Q600" s="675"/>
      <c r="R600" s="575"/>
      <c r="S600" s="575"/>
      <c r="T600" s="578"/>
      <c r="U600" s="428"/>
    </row>
    <row r="601" spans="1:22" ht="25.5" thickBot="1" x14ac:dyDescent="0.3">
      <c r="A601" s="493"/>
      <c r="C601" s="494"/>
      <c r="D601" s="495"/>
      <c r="E601" s="368" t="s">
        <v>248</v>
      </c>
      <c r="F601" s="369">
        <f>COUNTA(F591:F600)</f>
        <v>0</v>
      </c>
      <c r="G601" s="370">
        <f>COUNTA(G591:G600)</f>
        <v>0</v>
      </c>
      <c r="H601" s="494"/>
      <c r="I601" s="490"/>
      <c r="J601" s="496"/>
      <c r="K601" s="497"/>
      <c r="L601" s="952" t="s">
        <v>499</v>
      </c>
      <c r="M601" s="953"/>
      <c r="N601" s="498">
        <f>SUM(N591:N600)</f>
        <v>0</v>
      </c>
      <c r="O601" s="499">
        <f>SUM(O591:O600)</f>
        <v>0</v>
      </c>
      <c r="P601" s="500"/>
      <c r="Q601" s="500"/>
      <c r="R601" s="490"/>
      <c r="S601" s="500"/>
      <c r="T601" s="500"/>
      <c r="U601" s="428"/>
    </row>
    <row r="602" spans="1:22" ht="21.75" customHeight="1" x14ac:dyDescent="0.25">
      <c r="A602" s="101"/>
      <c r="B602" s="85"/>
      <c r="C602" s="85"/>
      <c r="D602" s="85"/>
      <c r="H602" s="501"/>
      <c r="I602" s="501"/>
      <c r="J602" s="502"/>
      <c r="K602" s="501"/>
      <c r="L602" s="954" t="s">
        <v>500</v>
      </c>
      <c r="M602" s="955"/>
      <c r="N602" s="503">
        <f>SUMIF(M591:M600,"&lt;=31/12/2025",N591:N600)</f>
        <v>0</v>
      </c>
      <c r="O602" s="504">
        <f>SUMIF(M591:M600,"&lt;=31/12/2025",O591:O600)</f>
        <v>0</v>
      </c>
      <c r="P602" s="89"/>
      <c r="R602" s="85"/>
      <c r="S602" s="89"/>
      <c r="T602" s="505"/>
      <c r="U602" s="506"/>
      <c r="V602" s="507"/>
    </row>
    <row r="603" spans="1:22" ht="32.25" customHeight="1" thickBot="1" x14ac:dyDescent="0.3">
      <c r="A603" s="101"/>
      <c r="L603" s="956" t="s">
        <v>501</v>
      </c>
      <c r="M603" s="957"/>
      <c r="N603" s="508">
        <f>SUMIF(M591:M600,"&gt;31/12/2025",N591:N600)</f>
        <v>0</v>
      </c>
      <c r="O603" s="509">
        <f>SUMIF(M591:M600,"&gt;31/12/2025",O591:O600)</f>
        <v>0</v>
      </c>
      <c r="S603" s="510"/>
      <c r="T603" s="511"/>
      <c r="U603" s="428"/>
    </row>
    <row r="604" spans="1:22" ht="15.75" thickBot="1" x14ac:dyDescent="0.3">
      <c r="A604" s="579"/>
      <c r="B604" s="478"/>
      <c r="C604" s="480"/>
      <c r="D604" s="480"/>
      <c r="E604" s="480"/>
      <c r="F604" s="478"/>
      <c r="G604" s="480"/>
      <c r="H604" s="480"/>
      <c r="I604" s="478"/>
      <c r="J604" s="478"/>
      <c r="K604" s="480"/>
      <c r="L604" s="480"/>
      <c r="M604" s="480"/>
      <c r="N604" s="480"/>
      <c r="O604" s="480"/>
      <c r="P604" s="676"/>
      <c r="Q604" s="676"/>
      <c r="R604" s="480"/>
      <c r="S604" s="580"/>
      <c r="T604" s="480"/>
      <c r="U604" s="482"/>
    </row>
    <row r="605" spans="1:22" ht="15.75" thickBot="1" x14ac:dyDescent="0.3">
      <c r="A605" s="563"/>
      <c r="B605" s="422"/>
      <c r="C605" s="289"/>
      <c r="D605" s="289"/>
      <c r="E605" s="289"/>
      <c r="F605" s="422"/>
      <c r="G605" s="289"/>
      <c r="H605" s="289"/>
      <c r="I605" s="422"/>
      <c r="J605" s="422"/>
      <c r="K605" s="289"/>
      <c r="L605" s="289"/>
      <c r="M605" s="289"/>
      <c r="N605" s="289"/>
      <c r="O605" s="289"/>
      <c r="P605" s="669"/>
      <c r="Q605" s="669"/>
      <c r="R605" s="289"/>
      <c r="S605" s="289"/>
      <c r="T605" s="289"/>
      <c r="U605" s="425"/>
    </row>
    <row r="606" spans="1:22" ht="28.5" thickBot="1" x14ac:dyDescent="0.3">
      <c r="A606" s="115" t="s">
        <v>8</v>
      </c>
      <c r="B606" s="961" t="s">
        <v>66</v>
      </c>
      <c r="C606" s="962"/>
      <c r="E606" s="1024" t="s">
        <v>213</v>
      </c>
      <c r="F606" s="1025"/>
      <c r="G606" s="935">
        <f>VLOOKUP(B606,'1.Piano inv. forn'!$D$71:$H$100,3,FALSE)</f>
        <v>0</v>
      </c>
      <c r="H606" s="936"/>
      <c r="I606" s="69"/>
      <c r="J606" s="1024" t="s">
        <v>214</v>
      </c>
      <c r="K606" s="1025"/>
      <c r="L606" s="935">
        <f>VLOOKUP(B606,'1.Piano inv. forn'!$D$71:$H$100,4,FALSE)</f>
        <v>0</v>
      </c>
      <c r="M606" s="936"/>
      <c r="O606" s="121" t="s">
        <v>215</v>
      </c>
      <c r="P606" s="670"/>
      <c r="R606" s="122" t="s">
        <v>216</v>
      </c>
      <c r="S606" s="941"/>
      <c r="T606" s="942"/>
      <c r="U606" s="428"/>
    </row>
    <row r="607" spans="1:22" ht="15.75" thickBot="1" x14ac:dyDescent="0.3">
      <c r="A607" s="101"/>
      <c r="B607" s="86"/>
      <c r="C607" s="86"/>
      <c r="E607" s="87"/>
      <c r="F607" s="87"/>
      <c r="G607" s="88"/>
      <c r="H607" s="88"/>
      <c r="I607" s="69"/>
      <c r="J607" s="87"/>
      <c r="K607" s="87"/>
      <c r="L607" s="88"/>
      <c r="M607" s="88"/>
      <c r="O607" s="89"/>
      <c r="R607" s="85"/>
      <c r="S607" s="490"/>
      <c r="U607" s="102"/>
    </row>
    <row r="608" spans="1:22" ht="35.25" customHeight="1" thickBot="1" x14ac:dyDescent="0.3">
      <c r="A608" s="1038" t="s">
        <v>13</v>
      </c>
      <c r="B608" s="1039"/>
      <c r="C608" s="1039"/>
      <c r="D608" s="1040"/>
      <c r="E608" s="943">
        <f>VLOOKUP(B606,'1.Piano inv. forn'!$D$71:$V$100,17,FALSE)</f>
        <v>0</v>
      </c>
      <c r="F608" s="944"/>
      <c r="G608" s="944"/>
      <c r="H608" s="945"/>
      <c r="I608" s="69"/>
      <c r="J608" s="1041" t="s">
        <v>59</v>
      </c>
      <c r="K608" s="1042"/>
      <c r="L608" s="943">
        <f>VLOOKUP(B606,'1.Piano inv. forn'!$D$71:$V$100,19,FALSE)</f>
        <v>0</v>
      </c>
      <c r="M608" s="945"/>
      <c r="N608" s="98"/>
      <c r="O608" s="122" t="s">
        <v>15</v>
      </c>
      <c r="P608" s="671">
        <f>L608+E608</f>
        <v>0</v>
      </c>
      <c r="R608" s="122" t="s">
        <v>217</v>
      </c>
      <c r="S608" s="941"/>
      <c r="T608" s="942"/>
      <c r="U608" s="102"/>
    </row>
    <row r="609" spans="1:22" ht="15.75" thickBot="1" x14ac:dyDescent="0.3">
      <c r="A609" s="104"/>
      <c r="B609" s="105"/>
      <c r="C609" s="105"/>
      <c r="D609" s="105"/>
      <c r="E609" s="106"/>
      <c r="F609" s="106"/>
      <c r="G609" s="106"/>
      <c r="H609" s="106"/>
      <c r="I609" s="69"/>
      <c r="J609" s="87"/>
      <c r="K609" s="87"/>
      <c r="L609" s="106"/>
      <c r="M609" s="106"/>
      <c r="N609" s="98"/>
      <c r="O609" s="85"/>
      <c r="P609" s="672"/>
      <c r="R609" s="85"/>
      <c r="S609" s="86"/>
      <c r="T609" s="86"/>
      <c r="U609" s="428"/>
    </row>
    <row r="610" spans="1:22" ht="75" x14ac:dyDescent="0.25">
      <c r="A610" s="1043" t="s">
        <v>218</v>
      </c>
      <c r="B610" s="1045" t="s">
        <v>219</v>
      </c>
      <c r="C610" s="1045" t="s">
        <v>220</v>
      </c>
      <c r="D610" s="117" t="s">
        <v>221</v>
      </c>
      <c r="E610" s="118" t="s">
        <v>222</v>
      </c>
      <c r="F610" s="117" t="s">
        <v>223</v>
      </c>
      <c r="G610" s="117" t="s">
        <v>224</v>
      </c>
      <c r="H610" s="119" t="s">
        <v>188</v>
      </c>
      <c r="I610" s="119" t="s">
        <v>225</v>
      </c>
      <c r="J610" s="119" t="s">
        <v>226</v>
      </c>
      <c r="K610" s="119" t="s">
        <v>227</v>
      </c>
      <c r="L610" s="119" t="s">
        <v>228</v>
      </c>
      <c r="M610" s="119" t="s">
        <v>229</v>
      </c>
      <c r="N610" s="119" t="s">
        <v>230</v>
      </c>
      <c r="O610" s="119" t="s">
        <v>231</v>
      </c>
      <c r="P610" s="119" t="s">
        <v>232</v>
      </c>
      <c r="Q610" s="119" t="s">
        <v>233</v>
      </c>
      <c r="R610" s="119" t="s">
        <v>234</v>
      </c>
      <c r="S610" s="119" t="s">
        <v>235</v>
      </c>
      <c r="T610" s="1047" t="s">
        <v>236</v>
      </c>
      <c r="U610" s="564"/>
    </row>
    <row r="611" spans="1:22" ht="24.75" thickBot="1" x14ac:dyDescent="0.3">
      <c r="A611" s="1044"/>
      <c r="B611" s="1046"/>
      <c r="C611" s="1046"/>
      <c r="D611" s="120" t="s">
        <v>237</v>
      </c>
      <c r="E611" s="120" t="s">
        <v>238</v>
      </c>
      <c r="F611" s="120" t="s">
        <v>239</v>
      </c>
      <c r="G611" s="120" t="s">
        <v>239</v>
      </c>
      <c r="H611" s="120" t="s">
        <v>252</v>
      </c>
      <c r="I611" s="120" t="s">
        <v>32</v>
      </c>
      <c r="J611" s="120" t="s">
        <v>241</v>
      </c>
      <c r="K611" s="120" t="s">
        <v>242</v>
      </c>
      <c r="L611" s="120" t="s">
        <v>243</v>
      </c>
      <c r="M611" s="120" t="s">
        <v>242</v>
      </c>
      <c r="N611" s="120" t="s">
        <v>244</v>
      </c>
      <c r="O611" s="120" t="s">
        <v>212</v>
      </c>
      <c r="P611" s="120" t="s">
        <v>245</v>
      </c>
      <c r="Q611" s="120" t="s">
        <v>246</v>
      </c>
      <c r="R611" s="120" t="s">
        <v>247</v>
      </c>
      <c r="S611" s="120" t="s">
        <v>247</v>
      </c>
      <c r="T611" s="1048"/>
      <c r="U611" s="564"/>
    </row>
    <row r="612" spans="1:22" x14ac:dyDescent="0.25">
      <c r="A612" s="1049" t="str">
        <f>B606</f>
        <v>e.1</v>
      </c>
      <c r="B612" s="109">
        <v>1</v>
      </c>
      <c r="C612" s="164"/>
      <c r="D612" s="91"/>
      <c r="E612" s="91"/>
      <c r="F612" s="164"/>
      <c r="G612" s="566"/>
      <c r="H612" s="92"/>
      <c r="I612" s="340"/>
      <c r="J612" s="567"/>
      <c r="K612" s="568"/>
      <c r="L612" s="340"/>
      <c r="M612" s="568"/>
      <c r="N612" s="116"/>
      <c r="O612" s="116"/>
      <c r="P612" s="673"/>
      <c r="Q612" s="673"/>
      <c r="R612" s="340"/>
      <c r="S612" s="340"/>
      <c r="T612" s="569"/>
      <c r="U612" s="428"/>
    </row>
    <row r="613" spans="1:22" x14ac:dyDescent="0.25">
      <c r="A613" s="1049"/>
      <c r="B613" s="110">
        <v>2</v>
      </c>
      <c r="C613" s="90"/>
      <c r="D613" s="84"/>
      <c r="E613" s="84"/>
      <c r="F613" s="90"/>
      <c r="G613" s="570"/>
      <c r="H613" s="90"/>
      <c r="I613" s="557"/>
      <c r="J613" s="571"/>
      <c r="K613" s="572"/>
      <c r="L613" s="557"/>
      <c r="M613" s="572"/>
      <c r="N613" s="107"/>
      <c r="O613" s="107"/>
      <c r="P613" s="674"/>
      <c r="Q613" s="674" t="s">
        <v>249</v>
      </c>
      <c r="R613" s="557"/>
      <c r="S613" s="557"/>
      <c r="T613" s="573"/>
      <c r="U613" s="428"/>
    </row>
    <row r="614" spans="1:22" x14ac:dyDescent="0.25">
      <c r="A614" s="1049"/>
      <c r="B614" s="110">
        <v>3</v>
      </c>
      <c r="C614" s="90"/>
      <c r="D614" s="84"/>
      <c r="E614" s="84"/>
      <c r="F614" s="90"/>
      <c r="G614" s="570"/>
      <c r="H614" s="90"/>
      <c r="I614" s="557"/>
      <c r="J614" s="571"/>
      <c r="K614" s="572"/>
      <c r="L614" s="557"/>
      <c r="M614" s="572"/>
      <c r="N614" s="107"/>
      <c r="O614" s="107"/>
      <c r="P614" s="674"/>
      <c r="Q614" s="674"/>
      <c r="R614" s="557"/>
      <c r="S614" s="557"/>
      <c r="T614" s="573"/>
      <c r="U614" s="428"/>
    </row>
    <row r="615" spans="1:22" x14ac:dyDescent="0.25">
      <c r="A615" s="1049"/>
      <c r="B615" s="110">
        <v>4</v>
      </c>
      <c r="C615" s="90"/>
      <c r="D615" s="84"/>
      <c r="E615" s="84"/>
      <c r="F615" s="90"/>
      <c r="G615" s="570"/>
      <c r="H615" s="90"/>
      <c r="I615" s="557"/>
      <c r="J615" s="571"/>
      <c r="K615" s="572"/>
      <c r="L615" s="557"/>
      <c r="M615" s="572"/>
      <c r="N615" s="107"/>
      <c r="O615" s="107"/>
      <c r="P615" s="674"/>
      <c r="Q615" s="674"/>
      <c r="R615" s="557"/>
      <c r="S615" s="557"/>
      <c r="T615" s="573"/>
      <c r="U615" s="428"/>
    </row>
    <row r="616" spans="1:22" x14ac:dyDescent="0.25">
      <c r="A616" s="1049"/>
      <c r="B616" s="110">
        <v>5</v>
      </c>
      <c r="C616" s="90"/>
      <c r="D616" s="84"/>
      <c r="E616" s="84"/>
      <c r="F616" s="90"/>
      <c r="G616" s="570"/>
      <c r="H616" s="90"/>
      <c r="I616" s="557"/>
      <c r="J616" s="571"/>
      <c r="K616" s="572"/>
      <c r="L616" s="557"/>
      <c r="M616" s="572"/>
      <c r="N616" s="107"/>
      <c r="O616" s="107"/>
      <c r="P616" s="674"/>
      <c r="Q616" s="674"/>
      <c r="R616" s="557"/>
      <c r="S616" s="557"/>
      <c r="T616" s="573"/>
      <c r="U616" s="428"/>
    </row>
    <row r="617" spans="1:22" x14ac:dyDescent="0.25">
      <c r="A617" s="1049"/>
      <c r="B617" s="110">
        <v>6</v>
      </c>
      <c r="C617" s="90"/>
      <c r="D617" s="84"/>
      <c r="E617" s="84"/>
      <c r="F617" s="90"/>
      <c r="G617" s="570"/>
      <c r="H617" s="90"/>
      <c r="I617" s="557"/>
      <c r="J617" s="571"/>
      <c r="K617" s="572"/>
      <c r="L617" s="557"/>
      <c r="M617" s="572"/>
      <c r="N617" s="107"/>
      <c r="O617" s="107"/>
      <c r="P617" s="674"/>
      <c r="Q617" s="674"/>
      <c r="R617" s="557"/>
      <c r="S617" s="557"/>
      <c r="T617" s="573"/>
      <c r="U617" s="428"/>
    </row>
    <row r="618" spans="1:22" x14ac:dyDescent="0.25">
      <c r="A618" s="1049"/>
      <c r="B618" s="110">
        <v>7</v>
      </c>
      <c r="C618" s="90"/>
      <c r="D618" s="84"/>
      <c r="E618" s="84"/>
      <c r="F618" s="90"/>
      <c r="G618" s="570"/>
      <c r="H618" s="90"/>
      <c r="I618" s="557"/>
      <c r="J618" s="571"/>
      <c r="K618" s="572"/>
      <c r="L618" s="557"/>
      <c r="M618" s="572"/>
      <c r="N618" s="107"/>
      <c r="O618" s="107"/>
      <c r="P618" s="674"/>
      <c r="Q618" s="674"/>
      <c r="R618" s="557"/>
      <c r="S618" s="557"/>
      <c r="T618" s="573"/>
      <c r="U618" s="428"/>
    </row>
    <row r="619" spans="1:22" x14ac:dyDescent="0.25">
      <c r="A619" s="1049"/>
      <c r="B619" s="110">
        <v>8</v>
      </c>
      <c r="C619" s="90"/>
      <c r="D619" s="84"/>
      <c r="E619" s="84"/>
      <c r="F619" s="90"/>
      <c r="G619" s="570"/>
      <c r="H619" s="90"/>
      <c r="I619" s="557"/>
      <c r="J619" s="571"/>
      <c r="K619" s="572"/>
      <c r="L619" s="557"/>
      <c r="M619" s="572"/>
      <c r="N619" s="107"/>
      <c r="O619" s="107"/>
      <c r="P619" s="674"/>
      <c r="Q619" s="674"/>
      <c r="R619" s="557"/>
      <c r="S619" s="557"/>
      <c r="T619" s="573"/>
      <c r="U619" s="428"/>
    </row>
    <row r="620" spans="1:22" x14ac:dyDescent="0.25">
      <c r="A620" s="1049"/>
      <c r="B620" s="110">
        <v>9</v>
      </c>
      <c r="C620" s="90"/>
      <c r="D620" s="84"/>
      <c r="E620" s="84"/>
      <c r="F620" s="90"/>
      <c r="G620" s="570"/>
      <c r="H620" s="90"/>
      <c r="I620" s="557"/>
      <c r="J620" s="571"/>
      <c r="K620" s="572"/>
      <c r="L620" s="557"/>
      <c r="M620" s="572"/>
      <c r="N620" s="107"/>
      <c r="O620" s="107"/>
      <c r="P620" s="674"/>
      <c r="Q620" s="674"/>
      <c r="R620" s="557"/>
      <c r="S620" s="557"/>
      <c r="T620" s="573"/>
      <c r="U620" s="428"/>
    </row>
    <row r="621" spans="1:22" ht="15.75" thickBot="1" x14ac:dyDescent="0.3">
      <c r="A621" s="1050"/>
      <c r="B621" s="111">
        <v>10</v>
      </c>
      <c r="C621" s="100"/>
      <c r="D621" s="99"/>
      <c r="E621" s="99"/>
      <c r="F621" s="100"/>
      <c r="G621" s="574"/>
      <c r="H621" s="100"/>
      <c r="I621" s="575"/>
      <c r="J621" s="576"/>
      <c r="K621" s="577"/>
      <c r="L621" s="575"/>
      <c r="M621" s="577"/>
      <c r="N621" s="108"/>
      <c r="O621" s="108"/>
      <c r="P621" s="675"/>
      <c r="Q621" s="675"/>
      <c r="R621" s="575"/>
      <c r="S621" s="575"/>
      <c r="T621" s="578"/>
      <c r="U621" s="428"/>
    </row>
    <row r="622" spans="1:22" ht="25.5" thickBot="1" x14ac:dyDescent="0.3">
      <c r="A622" s="493"/>
      <c r="C622" s="494"/>
      <c r="D622" s="495"/>
      <c r="E622" s="368" t="s">
        <v>248</v>
      </c>
      <c r="F622" s="369">
        <f>COUNTA(F612:F621)</f>
        <v>0</v>
      </c>
      <c r="G622" s="370">
        <f>COUNTA(G612:G621)</f>
        <v>0</v>
      </c>
      <c r="H622" s="494"/>
      <c r="I622" s="490"/>
      <c r="J622" s="496"/>
      <c r="K622" s="497"/>
      <c r="L622" s="952" t="s">
        <v>499</v>
      </c>
      <c r="M622" s="953"/>
      <c r="N622" s="498">
        <f>SUM(N612:N621)</f>
        <v>0</v>
      </c>
      <c r="O622" s="499">
        <f>SUM(O612:O621)</f>
        <v>0</v>
      </c>
      <c r="P622" s="500"/>
      <c r="Q622" s="500"/>
      <c r="R622" s="490"/>
      <c r="S622" s="500"/>
      <c r="T622" s="500"/>
      <c r="U622" s="428"/>
    </row>
    <row r="623" spans="1:22" ht="21.75" customHeight="1" x14ac:dyDescent="0.25">
      <c r="A623" s="101"/>
      <c r="B623" s="85"/>
      <c r="C623" s="85"/>
      <c r="D623" s="85"/>
      <c r="H623" s="501"/>
      <c r="I623" s="501"/>
      <c r="J623" s="502"/>
      <c r="K623" s="501"/>
      <c r="L623" s="954" t="s">
        <v>500</v>
      </c>
      <c r="M623" s="955"/>
      <c r="N623" s="503">
        <f>SUMIF(M612:M621,"&lt;=31/12/2025",N612:N621)</f>
        <v>0</v>
      </c>
      <c r="O623" s="504">
        <f>SUMIF(M612:M621,"&lt;=31/12/2025",O612:O621)</f>
        <v>0</v>
      </c>
      <c r="P623" s="89"/>
      <c r="R623" s="85"/>
      <c r="S623" s="89"/>
      <c r="T623" s="505"/>
      <c r="U623" s="506"/>
      <c r="V623" s="507"/>
    </row>
    <row r="624" spans="1:22" ht="32.25" customHeight="1" thickBot="1" x14ac:dyDescent="0.3">
      <c r="A624" s="101"/>
      <c r="L624" s="956" t="s">
        <v>501</v>
      </c>
      <c r="M624" s="957"/>
      <c r="N624" s="508">
        <f>SUMIF(M612:M621,"&gt;31/12/2025",N612:N621)</f>
        <v>0</v>
      </c>
      <c r="O624" s="509">
        <f>SUMIF(M612:M621,"&gt;31/12/2025",O612:O621)</f>
        <v>0</v>
      </c>
      <c r="S624" s="510"/>
      <c r="T624" s="511"/>
      <c r="U624" s="428"/>
    </row>
    <row r="625" spans="1:21" ht="15.75" thickBot="1" x14ac:dyDescent="0.3">
      <c r="A625" s="579"/>
      <c r="B625" s="478"/>
      <c r="C625" s="480"/>
      <c r="D625" s="480"/>
      <c r="E625" s="480"/>
      <c r="F625" s="478"/>
      <c r="G625" s="480"/>
      <c r="H625" s="480"/>
      <c r="I625" s="478"/>
      <c r="J625" s="478"/>
      <c r="K625" s="480"/>
      <c r="L625" s="480"/>
      <c r="M625" s="480"/>
      <c r="N625" s="480"/>
      <c r="O625" s="480"/>
      <c r="P625" s="676"/>
      <c r="Q625" s="676"/>
      <c r="R625" s="480"/>
      <c r="S625" s="580"/>
      <c r="T625" s="480"/>
      <c r="U625" s="482"/>
    </row>
    <row r="626" spans="1:21" ht="15.75" thickBot="1" x14ac:dyDescent="0.3">
      <c r="A626" s="563"/>
      <c r="B626" s="422"/>
      <c r="C626" s="289"/>
      <c r="D626" s="289"/>
      <c r="E626" s="289"/>
      <c r="F626" s="422"/>
      <c r="G626" s="289"/>
      <c r="H626" s="289"/>
      <c r="I626" s="422"/>
      <c r="J626" s="422"/>
      <c r="K626" s="289"/>
      <c r="L626" s="289"/>
      <c r="M626" s="289"/>
      <c r="N626" s="289"/>
      <c r="O626" s="289"/>
      <c r="P626" s="669"/>
      <c r="Q626" s="669"/>
      <c r="R626" s="289"/>
      <c r="S626" s="289"/>
      <c r="T626" s="289"/>
      <c r="U626" s="425"/>
    </row>
    <row r="627" spans="1:21" ht="28.5" thickBot="1" x14ac:dyDescent="0.3">
      <c r="A627" s="115" t="s">
        <v>8</v>
      </c>
      <c r="B627" s="961" t="s">
        <v>66</v>
      </c>
      <c r="C627" s="962"/>
      <c r="E627" s="1024" t="s">
        <v>213</v>
      </c>
      <c r="F627" s="1025"/>
      <c r="G627" s="935">
        <f>VLOOKUP(B627,'1.Piano inv. forn'!$D$71:$H$100,3,FALSE)</f>
        <v>0</v>
      </c>
      <c r="H627" s="936"/>
      <c r="I627" s="69"/>
      <c r="J627" s="1024" t="s">
        <v>214</v>
      </c>
      <c r="K627" s="1025"/>
      <c r="L627" s="935">
        <f>VLOOKUP(B627,'1.Piano inv. forn'!$D$71:$H$100,4,FALSE)</f>
        <v>0</v>
      </c>
      <c r="M627" s="936"/>
      <c r="O627" s="121" t="s">
        <v>215</v>
      </c>
      <c r="P627" s="670"/>
      <c r="R627" s="122" t="s">
        <v>216</v>
      </c>
      <c r="S627" s="941"/>
      <c r="T627" s="942"/>
      <c r="U627" s="428"/>
    </row>
    <row r="628" spans="1:21" ht="15.75" thickBot="1" x14ac:dyDescent="0.3">
      <c r="A628" s="101"/>
      <c r="B628" s="86"/>
      <c r="C628" s="86"/>
      <c r="E628" s="87"/>
      <c r="F628" s="87"/>
      <c r="G628" s="88"/>
      <c r="H628" s="88"/>
      <c r="I628" s="69"/>
      <c r="J628" s="87"/>
      <c r="K628" s="87"/>
      <c r="L628" s="88"/>
      <c r="M628" s="88"/>
      <c r="O628" s="89"/>
      <c r="R628" s="85"/>
      <c r="S628" s="490"/>
      <c r="U628" s="102"/>
    </row>
    <row r="629" spans="1:21" ht="35.25" customHeight="1" thickBot="1" x14ac:dyDescent="0.3">
      <c r="A629" s="1038" t="s">
        <v>13</v>
      </c>
      <c r="B629" s="1039"/>
      <c r="C629" s="1039"/>
      <c r="D629" s="1040"/>
      <c r="E629" s="943">
        <f>VLOOKUP(B627,'1.Piano inv. forn'!$D$71:$V$100,17,FALSE)</f>
        <v>0</v>
      </c>
      <c r="F629" s="944"/>
      <c r="G629" s="944"/>
      <c r="H629" s="945"/>
      <c r="I629" s="69"/>
      <c r="J629" s="1041" t="s">
        <v>59</v>
      </c>
      <c r="K629" s="1042"/>
      <c r="L629" s="943">
        <f>VLOOKUP(B627,'1.Piano inv. forn'!$D$71:$V$100,19,FALSE)</f>
        <v>0</v>
      </c>
      <c r="M629" s="945"/>
      <c r="N629" s="98"/>
      <c r="O629" s="122" t="s">
        <v>15</v>
      </c>
      <c r="P629" s="671">
        <f>L629+E629</f>
        <v>0</v>
      </c>
      <c r="R629" s="122" t="s">
        <v>217</v>
      </c>
      <c r="S629" s="941"/>
      <c r="T629" s="942"/>
      <c r="U629" s="102"/>
    </row>
    <row r="630" spans="1:21" ht="15.75" thickBot="1" x14ac:dyDescent="0.3">
      <c r="A630" s="104"/>
      <c r="B630" s="105"/>
      <c r="C630" s="105"/>
      <c r="D630" s="105"/>
      <c r="E630" s="106"/>
      <c r="F630" s="106"/>
      <c r="G630" s="106"/>
      <c r="H630" s="106"/>
      <c r="I630" s="69"/>
      <c r="J630" s="87"/>
      <c r="K630" s="87"/>
      <c r="L630" s="106"/>
      <c r="M630" s="106"/>
      <c r="N630" s="98"/>
      <c r="O630" s="85"/>
      <c r="P630" s="672"/>
      <c r="R630" s="85"/>
      <c r="S630" s="86"/>
      <c r="T630" s="86"/>
      <c r="U630" s="428"/>
    </row>
    <row r="631" spans="1:21" ht="75" x14ac:dyDescent="0.25">
      <c r="A631" s="1043" t="s">
        <v>218</v>
      </c>
      <c r="B631" s="1045" t="s">
        <v>219</v>
      </c>
      <c r="C631" s="1045" t="s">
        <v>220</v>
      </c>
      <c r="D631" s="117" t="s">
        <v>221</v>
      </c>
      <c r="E631" s="118" t="s">
        <v>222</v>
      </c>
      <c r="F631" s="117" t="s">
        <v>223</v>
      </c>
      <c r="G631" s="117" t="s">
        <v>224</v>
      </c>
      <c r="H631" s="119" t="s">
        <v>188</v>
      </c>
      <c r="I631" s="119" t="s">
        <v>225</v>
      </c>
      <c r="J631" s="119" t="s">
        <v>226</v>
      </c>
      <c r="K631" s="119" t="s">
        <v>227</v>
      </c>
      <c r="L631" s="119" t="s">
        <v>228</v>
      </c>
      <c r="M631" s="119" t="s">
        <v>229</v>
      </c>
      <c r="N631" s="119" t="s">
        <v>230</v>
      </c>
      <c r="O631" s="119" t="s">
        <v>231</v>
      </c>
      <c r="P631" s="119" t="s">
        <v>232</v>
      </c>
      <c r="Q631" s="119" t="s">
        <v>233</v>
      </c>
      <c r="R631" s="119" t="s">
        <v>234</v>
      </c>
      <c r="S631" s="119" t="s">
        <v>235</v>
      </c>
      <c r="T631" s="1047" t="s">
        <v>236</v>
      </c>
      <c r="U631" s="564"/>
    </row>
    <row r="632" spans="1:21" ht="24.75" thickBot="1" x14ac:dyDescent="0.3">
      <c r="A632" s="1044"/>
      <c r="B632" s="1046"/>
      <c r="C632" s="1046"/>
      <c r="D632" s="120" t="s">
        <v>237</v>
      </c>
      <c r="E632" s="120" t="s">
        <v>238</v>
      </c>
      <c r="F632" s="120" t="s">
        <v>239</v>
      </c>
      <c r="G632" s="120" t="s">
        <v>239</v>
      </c>
      <c r="H632" s="120" t="s">
        <v>252</v>
      </c>
      <c r="I632" s="120" t="s">
        <v>32</v>
      </c>
      <c r="J632" s="120" t="s">
        <v>241</v>
      </c>
      <c r="K632" s="120" t="s">
        <v>242</v>
      </c>
      <c r="L632" s="120" t="s">
        <v>243</v>
      </c>
      <c r="M632" s="120" t="s">
        <v>242</v>
      </c>
      <c r="N632" s="120" t="s">
        <v>244</v>
      </c>
      <c r="O632" s="120" t="s">
        <v>212</v>
      </c>
      <c r="P632" s="120" t="s">
        <v>245</v>
      </c>
      <c r="Q632" s="120" t="s">
        <v>246</v>
      </c>
      <c r="R632" s="120" t="s">
        <v>247</v>
      </c>
      <c r="S632" s="120" t="s">
        <v>247</v>
      </c>
      <c r="T632" s="1048"/>
      <c r="U632" s="564"/>
    </row>
    <row r="633" spans="1:21" x14ac:dyDescent="0.25">
      <c r="A633" s="1049" t="str">
        <f>B627</f>
        <v>e.1</v>
      </c>
      <c r="B633" s="109">
        <v>1</v>
      </c>
      <c r="C633" s="164"/>
      <c r="D633" s="91"/>
      <c r="E633" s="91"/>
      <c r="F633" s="164"/>
      <c r="G633" s="566"/>
      <c r="H633" s="92"/>
      <c r="I633" s="340"/>
      <c r="J633" s="567"/>
      <c r="K633" s="568"/>
      <c r="L633" s="340"/>
      <c r="M633" s="568"/>
      <c r="N633" s="116"/>
      <c r="O633" s="116"/>
      <c r="P633" s="673"/>
      <c r="Q633" s="673"/>
      <c r="R633" s="340"/>
      <c r="S633" s="340"/>
      <c r="T633" s="569"/>
      <c r="U633" s="428"/>
    </row>
    <row r="634" spans="1:21" x14ac:dyDescent="0.25">
      <c r="A634" s="1049"/>
      <c r="B634" s="110">
        <v>2</v>
      </c>
      <c r="C634" s="90"/>
      <c r="D634" s="84"/>
      <c r="E634" s="84"/>
      <c r="F634" s="90"/>
      <c r="G634" s="570"/>
      <c r="H634" s="90"/>
      <c r="I634" s="557"/>
      <c r="J634" s="571"/>
      <c r="K634" s="572"/>
      <c r="L634" s="557"/>
      <c r="M634" s="572"/>
      <c r="N634" s="107"/>
      <c r="O634" s="107"/>
      <c r="P634" s="674"/>
      <c r="Q634" s="674" t="s">
        <v>249</v>
      </c>
      <c r="R634" s="557"/>
      <c r="S634" s="557"/>
      <c r="T634" s="573"/>
      <c r="U634" s="428"/>
    </row>
    <row r="635" spans="1:21" x14ac:dyDescent="0.25">
      <c r="A635" s="1049"/>
      <c r="B635" s="110">
        <v>3</v>
      </c>
      <c r="C635" s="90"/>
      <c r="D635" s="84"/>
      <c r="E635" s="84"/>
      <c r="F635" s="90"/>
      <c r="G635" s="570"/>
      <c r="H635" s="90"/>
      <c r="I635" s="557"/>
      <c r="J635" s="571"/>
      <c r="K635" s="572"/>
      <c r="L635" s="557"/>
      <c r="M635" s="572"/>
      <c r="N635" s="107"/>
      <c r="O635" s="107"/>
      <c r="P635" s="674"/>
      <c r="Q635" s="674"/>
      <c r="R635" s="557"/>
      <c r="S635" s="557"/>
      <c r="T635" s="573"/>
      <c r="U635" s="428"/>
    </row>
    <row r="636" spans="1:21" x14ac:dyDescent="0.25">
      <c r="A636" s="1049"/>
      <c r="B636" s="110">
        <v>4</v>
      </c>
      <c r="C636" s="90"/>
      <c r="D636" s="84"/>
      <c r="E636" s="84"/>
      <c r="F636" s="90"/>
      <c r="G636" s="570"/>
      <c r="H636" s="90"/>
      <c r="I636" s="557"/>
      <c r="J636" s="571"/>
      <c r="K636" s="572"/>
      <c r="L636" s="557"/>
      <c r="M636" s="572"/>
      <c r="N636" s="107"/>
      <c r="O636" s="107"/>
      <c r="P636" s="674"/>
      <c r="Q636" s="674"/>
      <c r="R636" s="557"/>
      <c r="S636" s="557"/>
      <c r="T636" s="573"/>
      <c r="U636" s="428"/>
    </row>
    <row r="637" spans="1:21" x14ac:dyDescent="0.25">
      <c r="A637" s="1049"/>
      <c r="B637" s="110">
        <v>5</v>
      </c>
      <c r="C637" s="90"/>
      <c r="D637" s="84"/>
      <c r="E637" s="84"/>
      <c r="F637" s="90"/>
      <c r="G637" s="570"/>
      <c r="H637" s="90"/>
      <c r="I637" s="557"/>
      <c r="J637" s="571"/>
      <c r="K637" s="572"/>
      <c r="L637" s="557"/>
      <c r="M637" s="572"/>
      <c r="N637" s="107"/>
      <c r="O637" s="107"/>
      <c r="P637" s="674"/>
      <c r="Q637" s="674"/>
      <c r="R637" s="557"/>
      <c r="S637" s="557"/>
      <c r="T637" s="573"/>
      <c r="U637" s="428"/>
    </row>
    <row r="638" spans="1:21" x14ac:dyDescent="0.25">
      <c r="A638" s="1049"/>
      <c r="B638" s="110">
        <v>6</v>
      </c>
      <c r="C638" s="90"/>
      <c r="D638" s="84"/>
      <c r="E638" s="84"/>
      <c r="F638" s="90"/>
      <c r="G638" s="570"/>
      <c r="H638" s="90"/>
      <c r="I638" s="557"/>
      <c r="J638" s="571"/>
      <c r="K638" s="572"/>
      <c r="L638" s="557"/>
      <c r="M638" s="572"/>
      <c r="N638" s="107"/>
      <c r="O638" s="107"/>
      <c r="P638" s="674"/>
      <c r="Q638" s="674"/>
      <c r="R638" s="557"/>
      <c r="S638" s="557"/>
      <c r="T638" s="573"/>
      <c r="U638" s="428"/>
    </row>
    <row r="639" spans="1:21" x14ac:dyDescent="0.25">
      <c r="A639" s="1049"/>
      <c r="B639" s="110">
        <v>7</v>
      </c>
      <c r="C639" s="90"/>
      <c r="D639" s="84"/>
      <c r="E639" s="84"/>
      <c r="F639" s="90"/>
      <c r="G639" s="570"/>
      <c r="H639" s="90"/>
      <c r="I639" s="557"/>
      <c r="J639" s="571"/>
      <c r="K639" s="572"/>
      <c r="L639" s="557"/>
      <c r="M639" s="572"/>
      <c r="N639" s="107"/>
      <c r="O639" s="107"/>
      <c r="P639" s="674"/>
      <c r="Q639" s="674"/>
      <c r="R639" s="557"/>
      <c r="S639" s="557"/>
      <c r="T639" s="573"/>
      <c r="U639" s="428"/>
    </row>
    <row r="640" spans="1:21" x14ac:dyDescent="0.25">
      <c r="A640" s="1049"/>
      <c r="B640" s="110">
        <v>8</v>
      </c>
      <c r="C640" s="90"/>
      <c r="D640" s="84"/>
      <c r="E640" s="84"/>
      <c r="F640" s="90"/>
      <c r="G640" s="570"/>
      <c r="H640" s="90"/>
      <c r="I640" s="557"/>
      <c r="J640" s="571"/>
      <c r="K640" s="572"/>
      <c r="L640" s="557"/>
      <c r="M640" s="572"/>
      <c r="N640" s="107"/>
      <c r="O640" s="107"/>
      <c r="P640" s="674"/>
      <c r="Q640" s="674"/>
      <c r="R640" s="557"/>
      <c r="S640" s="557"/>
      <c r="T640" s="573"/>
      <c r="U640" s="428"/>
    </row>
    <row r="641" spans="1:22" x14ac:dyDescent="0.25">
      <c r="A641" s="1049"/>
      <c r="B641" s="110">
        <v>9</v>
      </c>
      <c r="C641" s="90"/>
      <c r="D641" s="84"/>
      <c r="E641" s="84"/>
      <c r="F641" s="90"/>
      <c r="G641" s="570"/>
      <c r="H641" s="90"/>
      <c r="I641" s="557"/>
      <c r="J641" s="571"/>
      <c r="K641" s="572"/>
      <c r="L641" s="557"/>
      <c r="M641" s="572"/>
      <c r="N641" s="107"/>
      <c r="O641" s="107"/>
      <c r="P641" s="674"/>
      <c r="Q641" s="674"/>
      <c r="R641" s="557"/>
      <c r="S641" s="557"/>
      <c r="T641" s="573"/>
      <c r="U641" s="428"/>
    </row>
    <row r="642" spans="1:22" ht="15.75" thickBot="1" x14ac:dyDescent="0.3">
      <c r="A642" s="1050"/>
      <c r="B642" s="111">
        <v>10</v>
      </c>
      <c r="C642" s="100"/>
      <c r="D642" s="99"/>
      <c r="E642" s="99"/>
      <c r="F642" s="100"/>
      <c r="G642" s="574"/>
      <c r="H642" s="100"/>
      <c r="I642" s="575"/>
      <c r="J642" s="576"/>
      <c r="K642" s="577"/>
      <c r="L642" s="575"/>
      <c r="M642" s="577"/>
      <c r="N642" s="108"/>
      <c r="O642" s="108"/>
      <c r="P642" s="675"/>
      <c r="Q642" s="675"/>
      <c r="R642" s="575"/>
      <c r="S642" s="575"/>
      <c r="T642" s="578"/>
      <c r="U642" s="428"/>
    </row>
    <row r="643" spans="1:22" ht="25.5" thickBot="1" x14ac:dyDescent="0.3">
      <c r="A643" s="493"/>
      <c r="C643" s="494"/>
      <c r="D643" s="495"/>
      <c r="E643" s="368" t="s">
        <v>248</v>
      </c>
      <c r="F643" s="369">
        <f>COUNTA(F633:F642)</f>
        <v>0</v>
      </c>
      <c r="G643" s="370">
        <f>COUNTA(G633:G642)</f>
        <v>0</v>
      </c>
      <c r="H643" s="494"/>
      <c r="I643" s="490"/>
      <c r="J643" s="496"/>
      <c r="K643" s="497"/>
      <c r="L643" s="952" t="s">
        <v>499</v>
      </c>
      <c r="M643" s="953"/>
      <c r="N643" s="498">
        <f>SUM(N633:N642)</f>
        <v>0</v>
      </c>
      <c r="O643" s="499">
        <f>SUM(O633:O642)</f>
        <v>0</v>
      </c>
      <c r="P643" s="500"/>
      <c r="Q643" s="500"/>
      <c r="R643" s="490"/>
      <c r="S643" s="500"/>
      <c r="T643" s="500"/>
      <c r="U643" s="428"/>
    </row>
    <row r="644" spans="1:22" ht="21.75" customHeight="1" x14ac:dyDescent="0.25">
      <c r="A644" s="101"/>
      <c r="B644" s="85"/>
      <c r="C644" s="85"/>
      <c r="D644" s="85"/>
      <c r="H644" s="501"/>
      <c r="I644" s="501"/>
      <c r="J644" s="502"/>
      <c r="K644" s="501"/>
      <c r="L644" s="954" t="s">
        <v>500</v>
      </c>
      <c r="M644" s="955"/>
      <c r="N644" s="503">
        <f>SUMIF(M633:M642,"&lt;=31/12/2025",N633:N642)</f>
        <v>0</v>
      </c>
      <c r="O644" s="504">
        <f>SUMIF(M633:M642,"&lt;=31/12/2025",O633:O642)</f>
        <v>0</v>
      </c>
      <c r="P644" s="89"/>
      <c r="R644" s="85"/>
      <c r="S644" s="89"/>
      <c r="T644" s="505"/>
      <c r="U644" s="506"/>
      <c r="V644" s="507"/>
    </row>
    <row r="645" spans="1:22" ht="32.25" customHeight="1" thickBot="1" x14ac:dyDescent="0.3">
      <c r="A645" s="101"/>
      <c r="L645" s="956" t="s">
        <v>501</v>
      </c>
      <c r="M645" s="957"/>
      <c r="N645" s="508">
        <f>SUMIF(M633:M642,"&gt;31/12/2025",N633:N642)</f>
        <v>0</v>
      </c>
      <c r="O645" s="509">
        <f>SUMIF(M633:M642,"&gt;31/12/2025",O633:O642)</f>
        <v>0</v>
      </c>
      <c r="S645" s="510"/>
      <c r="T645" s="511"/>
      <c r="U645" s="428"/>
    </row>
    <row r="646" spans="1:22" ht="15.75" thickBot="1" x14ac:dyDescent="0.3">
      <c r="A646" s="579"/>
      <c r="B646" s="478"/>
      <c r="C646" s="480"/>
      <c r="D646" s="480"/>
      <c r="E646" s="480"/>
      <c r="F646" s="478"/>
      <c r="G646" s="480"/>
      <c r="H646" s="480"/>
      <c r="I646" s="478"/>
      <c r="J646" s="478"/>
      <c r="K646" s="480"/>
      <c r="L646" s="480"/>
      <c r="M646" s="480"/>
      <c r="N646" s="480"/>
      <c r="O646" s="480"/>
      <c r="P646" s="676"/>
      <c r="Q646" s="676"/>
      <c r="R646" s="480"/>
      <c r="S646" s="580"/>
      <c r="T646" s="480"/>
      <c r="U646" s="482"/>
    </row>
    <row r="647" spans="1:22" ht="15.75" thickBot="1" x14ac:dyDescent="0.3">
      <c r="A647" s="563"/>
      <c r="B647" s="422"/>
      <c r="C647" s="289"/>
      <c r="D647" s="289"/>
      <c r="E647" s="289"/>
      <c r="F647" s="422"/>
      <c r="G647" s="289"/>
      <c r="H647" s="289"/>
      <c r="I647" s="422"/>
      <c r="J647" s="422"/>
      <c r="K647" s="289"/>
      <c r="L647" s="289"/>
      <c r="M647" s="289"/>
      <c r="N647" s="289"/>
      <c r="O647" s="289"/>
      <c r="P647" s="669"/>
      <c r="Q647" s="669"/>
      <c r="R647" s="289"/>
      <c r="S647" s="289"/>
      <c r="T647" s="289"/>
      <c r="U647" s="425"/>
    </row>
    <row r="648" spans="1:22" ht="28.5" thickBot="1" x14ac:dyDescent="0.3">
      <c r="A648" s="115" t="s">
        <v>8</v>
      </c>
      <c r="B648" s="961" t="s">
        <v>66</v>
      </c>
      <c r="C648" s="962"/>
      <c r="E648" s="1024" t="s">
        <v>213</v>
      </c>
      <c r="F648" s="1025"/>
      <c r="G648" s="935">
        <f>VLOOKUP(B648,'1.Piano inv. forn'!$D$71:$H$100,3,FALSE)</f>
        <v>0</v>
      </c>
      <c r="H648" s="936"/>
      <c r="I648" s="69"/>
      <c r="J648" s="1024" t="s">
        <v>214</v>
      </c>
      <c r="K648" s="1025"/>
      <c r="L648" s="935">
        <f>VLOOKUP(B648,'1.Piano inv. forn'!$D$71:$H$100,4,FALSE)</f>
        <v>0</v>
      </c>
      <c r="M648" s="936"/>
      <c r="O648" s="121" t="s">
        <v>215</v>
      </c>
      <c r="P648" s="670"/>
      <c r="R648" s="122" t="s">
        <v>216</v>
      </c>
      <c r="S648" s="941"/>
      <c r="T648" s="942"/>
      <c r="U648" s="428"/>
    </row>
    <row r="649" spans="1:22" ht="15.75" thickBot="1" x14ac:dyDescent="0.3">
      <c r="A649" s="101"/>
      <c r="B649" s="86"/>
      <c r="C649" s="86"/>
      <c r="E649" s="87"/>
      <c r="F649" s="87"/>
      <c r="G649" s="88"/>
      <c r="H649" s="88"/>
      <c r="I649" s="69"/>
      <c r="J649" s="87"/>
      <c r="K649" s="87"/>
      <c r="L649" s="88"/>
      <c r="M649" s="88"/>
      <c r="O649" s="89"/>
      <c r="R649" s="85"/>
      <c r="S649" s="490"/>
      <c r="U649" s="102"/>
    </row>
    <row r="650" spans="1:22" ht="35.25" customHeight="1" thickBot="1" x14ac:dyDescent="0.3">
      <c r="A650" s="1038" t="s">
        <v>13</v>
      </c>
      <c r="B650" s="1039"/>
      <c r="C650" s="1039"/>
      <c r="D650" s="1040"/>
      <c r="E650" s="943">
        <f>VLOOKUP(B648,'1.Piano inv. forn'!$D$71:$V$100,17,FALSE)</f>
        <v>0</v>
      </c>
      <c r="F650" s="944"/>
      <c r="G650" s="944"/>
      <c r="H650" s="945"/>
      <c r="I650" s="69"/>
      <c r="J650" s="1041" t="s">
        <v>59</v>
      </c>
      <c r="K650" s="1042"/>
      <c r="L650" s="943">
        <f>VLOOKUP(B648,'1.Piano inv. forn'!$D$71:$V$100,19,FALSE)</f>
        <v>0</v>
      </c>
      <c r="M650" s="945"/>
      <c r="N650" s="98"/>
      <c r="O650" s="122" t="s">
        <v>15</v>
      </c>
      <c r="P650" s="671">
        <f>L650+E650</f>
        <v>0</v>
      </c>
      <c r="R650" s="122" t="s">
        <v>217</v>
      </c>
      <c r="S650" s="941"/>
      <c r="T650" s="942"/>
      <c r="U650" s="102"/>
    </row>
    <row r="651" spans="1:22" ht="15.75" thickBot="1" x14ac:dyDescent="0.3">
      <c r="A651" s="104"/>
      <c r="B651" s="105"/>
      <c r="C651" s="105"/>
      <c r="D651" s="105"/>
      <c r="E651" s="106"/>
      <c r="F651" s="106"/>
      <c r="G651" s="106"/>
      <c r="H651" s="106"/>
      <c r="I651" s="69"/>
      <c r="J651" s="87"/>
      <c r="K651" s="87"/>
      <c r="L651" s="106"/>
      <c r="M651" s="106"/>
      <c r="N651" s="98"/>
      <c r="O651" s="85"/>
      <c r="P651" s="672"/>
      <c r="R651" s="85"/>
      <c r="S651" s="86"/>
      <c r="T651" s="86"/>
      <c r="U651" s="428"/>
    </row>
    <row r="652" spans="1:22" ht="75" x14ac:dyDescent="0.25">
      <c r="A652" s="1043" t="s">
        <v>218</v>
      </c>
      <c r="B652" s="1045" t="s">
        <v>219</v>
      </c>
      <c r="C652" s="1045" t="s">
        <v>220</v>
      </c>
      <c r="D652" s="117" t="s">
        <v>221</v>
      </c>
      <c r="E652" s="118" t="s">
        <v>222</v>
      </c>
      <c r="F652" s="117" t="s">
        <v>223</v>
      </c>
      <c r="G652" s="117" t="s">
        <v>224</v>
      </c>
      <c r="H652" s="119" t="s">
        <v>188</v>
      </c>
      <c r="I652" s="119" t="s">
        <v>225</v>
      </c>
      <c r="J652" s="119" t="s">
        <v>226</v>
      </c>
      <c r="K652" s="119" t="s">
        <v>227</v>
      </c>
      <c r="L652" s="119" t="s">
        <v>228</v>
      </c>
      <c r="M652" s="119" t="s">
        <v>229</v>
      </c>
      <c r="N652" s="119" t="s">
        <v>230</v>
      </c>
      <c r="O652" s="119" t="s">
        <v>231</v>
      </c>
      <c r="P652" s="119" t="s">
        <v>232</v>
      </c>
      <c r="Q652" s="119" t="s">
        <v>233</v>
      </c>
      <c r="R652" s="119" t="s">
        <v>234</v>
      </c>
      <c r="S652" s="119" t="s">
        <v>235</v>
      </c>
      <c r="T652" s="1047" t="s">
        <v>236</v>
      </c>
      <c r="U652" s="564"/>
    </row>
    <row r="653" spans="1:22" ht="24.75" thickBot="1" x14ac:dyDescent="0.3">
      <c r="A653" s="1044"/>
      <c r="B653" s="1046"/>
      <c r="C653" s="1046"/>
      <c r="D653" s="120" t="s">
        <v>237</v>
      </c>
      <c r="E653" s="120" t="s">
        <v>238</v>
      </c>
      <c r="F653" s="120" t="s">
        <v>239</v>
      </c>
      <c r="G653" s="120" t="s">
        <v>239</v>
      </c>
      <c r="H653" s="120" t="s">
        <v>252</v>
      </c>
      <c r="I653" s="120" t="s">
        <v>32</v>
      </c>
      <c r="J653" s="120" t="s">
        <v>241</v>
      </c>
      <c r="K653" s="120" t="s">
        <v>242</v>
      </c>
      <c r="L653" s="120" t="s">
        <v>243</v>
      </c>
      <c r="M653" s="120" t="s">
        <v>242</v>
      </c>
      <c r="N653" s="120" t="s">
        <v>244</v>
      </c>
      <c r="O653" s="120" t="s">
        <v>212</v>
      </c>
      <c r="P653" s="120" t="s">
        <v>245</v>
      </c>
      <c r="Q653" s="120" t="s">
        <v>246</v>
      </c>
      <c r="R653" s="120" t="s">
        <v>247</v>
      </c>
      <c r="S653" s="120" t="s">
        <v>247</v>
      </c>
      <c r="T653" s="1048"/>
      <c r="U653" s="564"/>
    </row>
    <row r="654" spans="1:22" x14ac:dyDescent="0.25">
      <c r="A654" s="1049" t="str">
        <f>B648</f>
        <v>e.1</v>
      </c>
      <c r="B654" s="109">
        <v>1</v>
      </c>
      <c r="C654" s="164"/>
      <c r="D654" s="91"/>
      <c r="E654" s="91"/>
      <c r="F654" s="164"/>
      <c r="G654" s="566"/>
      <c r="H654" s="92"/>
      <c r="I654" s="340"/>
      <c r="J654" s="567"/>
      <c r="K654" s="568"/>
      <c r="L654" s="340"/>
      <c r="M654" s="568"/>
      <c r="N654" s="116"/>
      <c r="O654" s="116"/>
      <c r="P654" s="673"/>
      <c r="Q654" s="673"/>
      <c r="R654" s="340"/>
      <c r="S654" s="340"/>
      <c r="T654" s="569"/>
      <c r="U654" s="428"/>
    </row>
    <row r="655" spans="1:22" x14ac:dyDescent="0.25">
      <c r="A655" s="1049"/>
      <c r="B655" s="110">
        <v>2</v>
      </c>
      <c r="C655" s="90"/>
      <c r="D655" s="84"/>
      <c r="E655" s="84"/>
      <c r="F655" s="90"/>
      <c r="G655" s="570"/>
      <c r="H655" s="90"/>
      <c r="I655" s="557"/>
      <c r="J655" s="571"/>
      <c r="K655" s="572"/>
      <c r="L655" s="557"/>
      <c r="M655" s="572"/>
      <c r="N655" s="107"/>
      <c r="O655" s="107"/>
      <c r="P655" s="674"/>
      <c r="Q655" s="674" t="s">
        <v>249</v>
      </c>
      <c r="R655" s="557"/>
      <c r="S655" s="557"/>
      <c r="T655" s="573"/>
      <c r="U655" s="428"/>
    </row>
    <row r="656" spans="1:22" x14ac:dyDescent="0.25">
      <c r="A656" s="1049"/>
      <c r="B656" s="110">
        <v>3</v>
      </c>
      <c r="C656" s="90"/>
      <c r="D656" s="84"/>
      <c r="E656" s="84"/>
      <c r="F656" s="90"/>
      <c r="G656" s="570"/>
      <c r="H656" s="90"/>
      <c r="I656" s="557"/>
      <c r="J656" s="571"/>
      <c r="K656" s="572"/>
      <c r="L656" s="557"/>
      <c r="M656" s="572"/>
      <c r="N656" s="107"/>
      <c r="O656" s="107"/>
      <c r="P656" s="674"/>
      <c r="Q656" s="674"/>
      <c r="R656" s="557"/>
      <c r="S656" s="557"/>
      <c r="T656" s="573"/>
      <c r="U656" s="428"/>
    </row>
    <row r="657" spans="1:22" x14ac:dyDescent="0.25">
      <c r="A657" s="1049"/>
      <c r="B657" s="110">
        <v>4</v>
      </c>
      <c r="C657" s="90"/>
      <c r="D657" s="84"/>
      <c r="E657" s="84"/>
      <c r="F657" s="90"/>
      <c r="G657" s="570"/>
      <c r="H657" s="90"/>
      <c r="I657" s="557"/>
      <c r="J657" s="571"/>
      <c r="K657" s="572"/>
      <c r="L657" s="557"/>
      <c r="M657" s="572"/>
      <c r="N657" s="107"/>
      <c r="O657" s="107"/>
      <c r="P657" s="674"/>
      <c r="Q657" s="674"/>
      <c r="R657" s="557"/>
      <c r="S657" s="557"/>
      <c r="T657" s="573"/>
      <c r="U657" s="428"/>
    </row>
    <row r="658" spans="1:22" x14ac:dyDescent="0.25">
      <c r="A658" s="1049"/>
      <c r="B658" s="110">
        <v>5</v>
      </c>
      <c r="C658" s="90"/>
      <c r="D658" s="84"/>
      <c r="E658" s="84"/>
      <c r="F658" s="90"/>
      <c r="G658" s="570"/>
      <c r="H658" s="90"/>
      <c r="I658" s="557"/>
      <c r="J658" s="571"/>
      <c r="K658" s="572"/>
      <c r="L658" s="557"/>
      <c r="M658" s="572"/>
      <c r="N658" s="107"/>
      <c r="O658" s="107"/>
      <c r="P658" s="674"/>
      <c r="Q658" s="674"/>
      <c r="R658" s="557"/>
      <c r="S658" s="557"/>
      <c r="T658" s="573"/>
      <c r="U658" s="428"/>
    </row>
    <row r="659" spans="1:22" x14ac:dyDescent="0.25">
      <c r="A659" s="1049"/>
      <c r="B659" s="110">
        <v>6</v>
      </c>
      <c r="C659" s="90"/>
      <c r="D659" s="84"/>
      <c r="E659" s="84"/>
      <c r="F659" s="90"/>
      <c r="G659" s="570"/>
      <c r="H659" s="90"/>
      <c r="I659" s="557"/>
      <c r="J659" s="571"/>
      <c r="K659" s="572"/>
      <c r="L659" s="557"/>
      <c r="M659" s="572"/>
      <c r="N659" s="107"/>
      <c r="O659" s="107"/>
      <c r="P659" s="674"/>
      <c r="Q659" s="674"/>
      <c r="R659" s="557"/>
      <c r="S659" s="557"/>
      <c r="T659" s="573"/>
      <c r="U659" s="428"/>
    </row>
    <row r="660" spans="1:22" x14ac:dyDescent="0.25">
      <c r="A660" s="1049"/>
      <c r="B660" s="110">
        <v>7</v>
      </c>
      <c r="C660" s="90"/>
      <c r="D660" s="84"/>
      <c r="E660" s="84"/>
      <c r="F660" s="90"/>
      <c r="G660" s="570"/>
      <c r="H660" s="90"/>
      <c r="I660" s="557"/>
      <c r="J660" s="571"/>
      <c r="K660" s="572"/>
      <c r="L660" s="557"/>
      <c r="M660" s="572"/>
      <c r="N660" s="107"/>
      <c r="O660" s="107"/>
      <c r="P660" s="674"/>
      <c r="Q660" s="674"/>
      <c r="R660" s="557"/>
      <c r="S660" s="557"/>
      <c r="T660" s="573"/>
      <c r="U660" s="428"/>
    </row>
    <row r="661" spans="1:22" x14ac:dyDescent="0.25">
      <c r="A661" s="1049"/>
      <c r="B661" s="110">
        <v>8</v>
      </c>
      <c r="C661" s="90"/>
      <c r="D661" s="84"/>
      <c r="E661" s="84"/>
      <c r="F661" s="90"/>
      <c r="G661" s="570"/>
      <c r="H661" s="90"/>
      <c r="I661" s="557"/>
      <c r="J661" s="571"/>
      <c r="K661" s="572"/>
      <c r="L661" s="557"/>
      <c r="M661" s="572"/>
      <c r="N661" s="107"/>
      <c r="O661" s="107"/>
      <c r="P661" s="674"/>
      <c r="Q661" s="674"/>
      <c r="R661" s="557"/>
      <c r="S661" s="557"/>
      <c r="T661" s="573"/>
      <c r="U661" s="428"/>
    </row>
    <row r="662" spans="1:22" x14ac:dyDescent="0.25">
      <c r="A662" s="1049"/>
      <c r="B662" s="110">
        <v>9</v>
      </c>
      <c r="C662" s="90"/>
      <c r="D662" s="84"/>
      <c r="E662" s="84"/>
      <c r="F662" s="90"/>
      <c r="G662" s="570"/>
      <c r="H662" s="90"/>
      <c r="I662" s="557"/>
      <c r="J662" s="571"/>
      <c r="K662" s="572"/>
      <c r="L662" s="557"/>
      <c r="M662" s="572"/>
      <c r="N662" s="107"/>
      <c r="O662" s="107"/>
      <c r="P662" s="674"/>
      <c r="Q662" s="674"/>
      <c r="R662" s="557"/>
      <c r="S662" s="557"/>
      <c r="T662" s="573"/>
      <c r="U662" s="428"/>
    </row>
    <row r="663" spans="1:22" ht="15.75" thickBot="1" x14ac:dyDescent="0.3">
      <c r="A663" s="1050"/>
      <c r="B663" s="111">
        <v>10</v>
      </c>
      <c r="C663" s="100"/>
      <c r="D663" s="99"/>
      <c r="E663" s="99"/>
      <c r="F663" s="100"/>
      <c r="G663" s="574"/>
      <c r="H663" s="100"/>
      <c r="I663" s="575"/>
      <c r="J663" s="576"/>
      <c r="K663" s="577"/>
      <c r="L663" s="575"/>
      <c r="M663" s="577"/>
      <c r="N663" s="108"/>
      <c r="O663" s="108"/>
      <c r="P663" s="675"/>
      <c r="Q663" s="675"/>
      <c r="R663" s="575"/>
      <c r="S663" s="575"/>
      <c r="T663" s="578"/>
      <c r="U663" s="428"/>
    </row>
    <row r="664" spans="1:22" ht="25.5" thickBot="1" x14ac:dyDescent="0.3">
      <c r="A664" s="493"/>
      <c r="C664" s="494"/>
      <c r="D664" s="495"/>
      <c r="E664" s="368" t="s">
        <v>248</v>
      </c>
      <c r="F664" s="369">
        <f>COUNTA(F654:F663)</f>
        <v>0</v>
      </c>
      <c r="G664" s="370">
        <f>COUNTA(G654:G663)</f>
        <v>0</v>
      </c>
      <c r="H664" s="494"/>
      <c r="I664" s="490"/>
      <c r="J664" s="496"/>
      <c r="K664" s="497"/>
      <c r="L664" s="952" t="s">
        <v>499</v>
      </c>
      <c r="M664" s="953"/>
      <c r="N664" s="498">
        <f>SUM(N654:N663)</f>
        <v>0</v>
      </c>
      <c r="O664" s="499">
        <f>SUM(O654:O663)</f>
        <v>0</v>
      </c>
      <c r="P664" s="500"/>
      <c r="Q664" s="500"/>
      <c r="R664" s="490"/>
      <c r="S664" s="500"/>
      <c r="T664" s="500"/>
      <c r="U664" s="428"/>
    </row>
    <row r="665" spans="1:22" ht="21.75" customHeight="1" x14ac:dyDescent="0.25">
      <c r="A665" s="101"/>
      <c r="B665" s="85"/>
      <c r="C665" s="85"/>
      <c r="D665" s="85"/>
      <c r="H665" s="501"/>
      <c r="I665" s="501"/>
      <c r="J665" s="502"/>
      <c r="K665" s="501"/>
      <c r="L665" s="954" t="s">
        <v>500</v>
      </c>
      <c r="M665" s="955"/>
      <c r="N665" s="503">
        <f>SUMIF(M654:M663,"&lt;=31/12/2025",N654:N663)</f>
        <v>0</v>
      </c>
      <c r="O665" s="504">
        <f>SUMIF(M654:M663,"&lt;=31/12/2025",O654:O663)</f>
        <v>0</v>
      </c>
      <c r="P665" s="89"/>
      <c r="R665" s="85"/>
      <c r="S665" s="89"/>
      <c r="T665" s="505"/>
      <c r="U665" s="506"/>
      <c r="V665" s="507"/>
    </row>
    <row r="666" spans="1:22" ht="32.25" customHeight="1" thickBot="1" x14ac:dyDescent="0.3">
      <c r="A666" s="101"/>
      <c r="L666" s="956" t="s">
        <v>501</v>
      </c>
      <c r="M666" s="957"/>
      <c r="N666" s="508">
        <f>SUMIF(M654:M663,"&gt;31/12/2025",N654:N663)</f>
        <v>0</v>
      </c>
      <c r="O666" s="509">
        <f>SUMIF(M654:M663,"&gt;31/12/2025",O654:O663)</f>
        <v>0</v>
      </c>
      <c r="S666" s="510"/>
      <c r="T666" s="511"/>
      <c r="U666" s="428"/>
    </row>
    <row r="667" spans="1:22" ht="15.75" thickBot="1" x14ac:dyDescent="0.3">
      <c r="A667" s="579"/>
      <c r="B667" s="478"/>
      <c r="C667" s="480"/>
      <c r="D667" s="480"/>
      <c r="E667" s="480"/>
      <c r="F667" s="478"/>
      <c r="G667" s="480"/>
      <c r="H667" s="480"/>
      <c r="I667" s="478"/>
      <c r="J667" s="478"/>
      <c r="K667" s="480"/>
      <c r="L667" s="480"/>
      <c r="M667" s="480"/>
      <c r="N667" s="480"/>
      <c r="O667" s="480"/>
      <c r="P667" s="676"/>
      <c r="Q667" s="676"/>
      <c r="R667" s="480"/>
      <c r="S667" s="580"/>
      <c r="T667" s="480"/>
      <c r="U667" s="482"/>
    </row>
    <row r="668" spans="1:22" ht="15.75" thickBot="1" x14ac:dyDescent="0.3">
      <c r="A668" s="563"/>
      <c r="B668" s="422"/>
      <c r="C668" s="289"/>
      <c r="D668" s="289"/>
      <c r="E668" s="289"/>
      <c r="F668" s="422"/>
      <c r="G668" s="289"/>
      <c r="H668" s="289"/>
      <c r="I668" s="422"/>
      <c r="J668" s="422"/>
      <c r="K668" s="289"/>
      <c r="L668" s="289"/>
      <c r="M668" s="289"/>
      <c r="N668" s="289"/>
      <c r="O668" s="289"/>
      <c r="P668" s="669"/>
      <c r="Q668" s="669"/>
      <c r="R668" s="289"/>
      <c r="S668" s="289"/>
      <c r="T668" s="289"/>
      <c r="U668" s="425"/>
    </row>
    <row r="669" spans="1:22" ht="28.5" thickBot="1" x14ac:dyDescent="0.3">
      <c r="A669" s="115" t="s">
        <v>8</v>
      </c>
      <c r="B669" s="961" t="s">
        <v>66</v>
      </c>
      <c r="C669" s="962"/>
      <c r="E669" s="1024" t="s">
        <v>213</v>
      </c>
      <c r="F669" s="1025"/>
      <c r="G669" s="935">
        <f>VLOOKUP(B669,'1.Piano inv. forn'!$D$71:$H$100,3,FALSE)</f>
        <v>0</v>
      </c>
      <c r="H669" s="936"/>
      <c r="I669" s="69"/>
      <c r="J669" s="1024" t="s">
        <v>214</v>
      </c>
      <c r="K669" s="1025"/>
      <c r="L669" s="935">
        <f>VLOOKUP(B669,'1.Piano inv. forn'!$D$71:$H$100,4,FALSE)</f>
        <v>0</v>
      </c>
      <c r="M669" s="936"/>
      <c r="O669" s="121" t="s">
        <v>215</v>
      </c>
      <c r="P669" s="670"/>
      <c r="R669" s="122" t="s">
        <v>216</v>
      </c>
      <c r="S669" s="941"/>
      <c r="T669" s="942"/>
      <c r="U669" s="428"/>
    </row>
    <row r="670" spans="1:22" ht="15.75" thickBot="1" x14ac:dyDescent="0.3">
      <c r="A670" s="101"/>
      <c r="B670" s="86"/>
      <c r="C670" s="86"/>
      <c r="E670" s="87"/>
      <c r="F670" s="87"/>
      <c r="G670" s="88"/>
      <c r="H670" s="88"/>
      <c r="I670" s="69"/>
      <c r="J670" s="87"/>
      <c r="K670" s="87"/>
      <c r="L670" s="88"/>
      <c r="M670" s="88"/>
      <c r="O670" s="89"/>
      <c r="R670" s="85"/>
      <c r="S670" s="490"/>
      <c r="U670" s="102"/>
    </row>
    <row r="671" spans="1:22" ht="35.25" customHeight="1" thickBot="1" x14ac:dyDescent="0.3">
      <c r="A671" s="1038" t="s">
        <v>13</v>
      </c>
      <c r="B671" s="1039"/>
      <c r="C671" s="1039"/>
      <c r="D671" s="1040"/>
      <c r="E671" s="943">
        <f>VLOOKUP(B669,'1.Piano inv. forn'!$D$71:$V$100,17,FALSE)</f>
        <v>0</v>
      </c>
      <c r="F671" s="944"/>
      <c r="G671" s="944"/>
      <c r="H671" s="945"/>
      <c r="I671" s="69"/>
      <c r="J671" s="1041" t="s">
        <v>59</v>
      </c>
      <c r="K671" s="1042"/>
      <c r="L671" s="943">
        <f>VLOOKUP(B669,'1.Piano inv. forn'!$D$71:$V$100,19,FALSE)</f>
        <v>0</v>
      </c>
      <c r="M671" s="945"/>
      <c r="N671" s="98"/>
      <c r="O671" s="122" t="s">
        <v>15</v>
      </c>
      <c r="P671" s="671">
        <f>L671+E671</f>
        <v>0</v>
      </c>
      <c r="R671" s="122" t="s">
        <v>217</v>
      </c>
      <c r="S671" s="941"/>
      <c r="T671" s="942"/>
      <c r="U671" s="102"/>
    </row>
    <row r="672" spans="1:22" ht="15.75" thickBot="1" x14ac:dyDescent="0.3">
      <c r="A672" s="104"/>
      <c r="B672" s="105"/>
      <c r="C672" s="105"/>
      <c r="D672" s="105"/>
      <c r="E672" s="106"/>
      <c r="F672" s="106"/>
      <c r="G672" s="106"/>
      <c r="H672" s="106"/>
      <c r="I672" s="69"/>
      <c r="J672" s="87"/>
      <c r="K672" s="87"/>
      <c r="L672" s="106"/>
      <c r="M672" s="106"/>
      <c r="N672" s="98"/>
      <c r="O672" s="85"/>
      <c r="P672" s="672"/>
      <c r="R672" s="85"/>
      <c r="S672" s="86"/>
      <c r="T672" s="86"/>
      <c r="U672" s="428"/>
    </row>
    <row r="673" spans="1:22" ht="75" x14ac:dyDescent="0.25">
      <c r="A673" s="1043" t="s">
        <v>218</v>
      </c>
      <c r="B673" s="1045" t="s">
        <v>219</v>
      </c>
      <c r="C673" s="1045" t="s">
        <v>220</v>
      </c>
      <c r="D673" s="117" t="s">
        <v>221</v>
      </c>
      <c r="E673" s="118" t="s">
        <v>222</v>
      </c>
      <c r="F673" s="117" t="s">
        <v>223</v>
      </c>
      <c r="G673" s="117" t="s">
        <v>224</v>
      </c>
      <c r="H673" s="119" t="s">
        <v>188</v>
      </c>
      <c r="I673" s="119" t="s">
        <v>225</v>
      </c>
      <c r="J673" s="119" t="s">
        <v>226</v>
      </c>
      <c r="K673" s="119" t="s">
        <v>227</v>
      </c>
      <c r="L673" s="119" t="s">
        <v>228</v>
      </c>
      <c r="M673" s="119" t="s">
        <v>229</v>
      </c>
      <c r="N673" s="119" t="s">
        <v>230</v>
      </c>
      <c r="O673" s="119" t="s">
        <v>231</v>
      </c>
      <c r="P673" s="119" t="s">
        <v>232</v>
      </c>
      <c r="Q673" s="119" t="s">
        <v>233</v>
      </c>
      <c r="R673" s="119" t="s">
        <v>234</v>
      </c>
      <c r="S673" s="119" t="s">
        <v>235</v>
      </c>
      <c r="T673" s="1047" t="s">
        <v>236</v>
      </c>
      <c r="U673" s="564"/>
    </row>
    <row r="674" spans="1:22" ht="24.75" thickBot="1" x14ac:dyDescent="0.3">
      <c r="A674" s="1044"/>
      <c r="B674" s="1046"/>
      <c r="C674" s="1046"/>
      <c r="D674" s="120" t="s">
        <v>237</v>
      </c>
      <c r="E674" s="120" t="s">
        <v>238</v>
      </c>
      <c r="F674" s="120" t="s">
        <v>239</v>
      </c>
      <c r="G674" s="120" t="s">
        <v>239</v>
      </c>
      <c r="H674" s="120" t="s">
        <v>252</v>
      </c>
      <c r="I674" s="120" t="s">
        <v>32</v>
      </c>
      <c r="J674" s="120" t="s">
        <v>241</v>
      </c>
      <c r="K674" s="120" t="s">
        <v>242</v>
      </c>
      <c r="L674" s="120" t="s">
        <v>243</v>
      </c>
      <c r="M674" s="120" t="s">
        <v>242</v>
      </c>
      <c r="N674" s="120" t="s">
        <v>244</v>
      </c>
      <c r="O674" s="120" t="s">
        <v>212</v>
      </c>
      <c r="P674" s="120" t="s">
        <v>245</v>
      </c>
      <c r="Q674" s="120" t="s">
        <v>246</v>
      </c>
      <c r="R674" s="120" t="s">
        <v>247</v>
      </c>
      <c r="S674" s="120" t="s">
        <v>247</v>
      </c>
      <c r="T674" s="1048"/>
      <c r="U674" s="564"/>
    </row>
    <row r="675" spans="1:22" x14ac:dyDescent="0.25">
      <c r="A675" s="1049" t="str">
        <f>B669</f>
        <v>e.1</v>
      </c>
      <c r="B675" s="109">
        <v>1</v>
      </c>
      <c r="C675" s="164"/>
      <c r="D675" s="91"/>
      <c r="E675" s="91"/>
      <c r="F675" s="164"/>
      <c r="G675" s="566"/>
      <c r="H675" s="92"/>
      <c r="I675" s="340"/>
      <c r="J675" s="567"/>
      <c r="K675" s="568"/>
      <c r="L675" s="340"/>
      <c r="M675" s="568"/>
      <c r="N675" s="116"/>
      <c r="O675" s="116"/>
      <c r="P675" s="673"/>
      <c r="Q675" s="673"/>
      <c r="R675" s="340"/>
      <c r="S675" s="340"/>
      <c r="T675" s="569"/>
      <c r="U675" s="428"/>
    </row>
    <row r="676" spans="1:22" x14ac:dyDescent="0.25">
      <c r="A676" s="1049"/>
      <c r="B676" s="110">
        <v>2</v>
      </c>
      <c r="C676" s="90"/>
      <c r="D676" s="84"/>
      <c r="E676" s="84"/>
      <c r="F676" s="90"/>
      <c r="G676" s="570"/>
      <c r="H676" s="90"/>
      <c r="I676" s="557"/>
      <c r="J676" s="571"/>
      <c r="K676" s="572"/>
      <c r="L676" s="557"/>
      <c r="M676" s="572"/>
      <c r="N676" s="107"/>
      <c r="O676" s="107"/>
      <c r="P676" s="674"/>
      <c r="Q676" s="674" t="s">
        <v>249</v>
      </c>
      <c r="R676" s="557"/>
      <c r="S676" s="557"/>
      <c r="T676" s="573"/>
      <c r="U676" s="428"/>
    </row>
    <row r="677" spans="1:22" x14ac:dyDescent="0.25">
      <c r="A677" s="1049"/>
      <c r="B677" s="110">
        <v>3</v>
      </c>
      <c r="C677" s="90"/>
      <c r="D677" s="84"/>
      <c r="E677" s="84"/>
      <c r="F677" s="90"/>
      <c r="G677" s="570"/>
      <c r="H677" s="90"/>
      <c r="I677" s="557"/>
      <c r="J677" s="571"/>
      <c r="K677" s="572"/>
      <c r="L677" s="557"/>
      <c r="M677" s="572"/>
      <c r="N677" s="107"/>
      <c r="O677" s="107"/>
      <c r="P677" s="674"/>
      <c r="Q677" s="674"/>
      <c r="R677" s="557"/>
      <c r="S677" s="557"/>
      <c r="T677" s="573"/>
      <c r="U677" s="428"/>
    </row>
    <row r="678" spans="1:22" x14ac:dyDescent="0.25">
      <c r="A678" s="1049"/>
      <c r="B678" s="110">
        <v>4</v>
      </c>
      <c r="C678" s="90"/>
      <c r="D678" s="84"/>
      <c r="E678" s="84"/>
      <c r="F678" s="90"/>
      <c r="G678" s="570"/>
      <c r="H678" s="90"/>
      <c r="I678" s="557"/>
      <c r="J678" s="571"/>
      <c r="K678" s="572"/>
      <c r="L678" s="557"/>
      <c r="M678" s="572"/>
      <c r="N678" s="107"/>
      <c r="O678" s="107"/>
      <c r="P678" s="674"/>
      <c r="Q678" s="674"/>
      <c r="R678" s="557"/>
      <c r="S678" s="557"/>
      <c r="T678" s="573"/>
      <c r="U678" s="428"/>
    </row>
    <row r="679" spans="1:22" x14ac:dyDescent="0.25">
      <c r="A679" s="1049"/>
      <c r="B679" s="110">
        <v>5</v>
      </c>
      <c r="C679" s="90"/>
      <c r="D679" s="84"/>
      <c r="E679" s="84"/>
      <c r="F679" s="90"/>
      <c r="G679" s="570"/>
      <c r="H679" s="90"/>
      <c r="I679" s="557"/>
      <c r="J679" s="571"/>
      <c r="K679" s="572"/>
      <c r="L679" s="557"/>
      <c r="M679" s="572"/>
      <c r="N679" s="107"/>
      <c r="O679" s="107"/>
      <c r="P679" s="674"/>
      <c r="Q679" s="674"/>
      <c r="R679" s="557"/>
      <c r="S679" s="557"/>
      <c r="T679" s="573"/>
      <c r="U679" s="428"/>
    </row>
    <row r="680" spans="1:22" x14ac:dyDescent="0.25">
      <c r="A680" s="1049"/>
      <c r="B680" s="110">
        <v>6</v>
      </c>
      <c r="C680" s="90"/>
      <c r="D680" s="84"/>
      <c r="E680" s="84"/>
      <c r="F680" s="90"/>
      <c r="G680" s="570"/>
      <c r="H680" s="90"/>
      <c r="I680" s="557"/>
      <c r="J680" s="571"/>
      <c r="K680" s="572"/>
      <c r="L680" s="557"/>
      <c r="M680" s="572"/>
      <c r="N680" s="107"/>
      <c r="O680" s="107"/>
      <c r="P680" s="674"/>
      <c r="Q680" s="674"/>
      <c r="R680" s="557"/>
      <c r="S680" s="557"/>
      <c r="T680" s="573"/>
      <c r="U680" s="428"/>
    </row>
    <row r="681" spans="1:22" x14ac:dyDescent="0.25">
      <c r="A681" s="1049"/>
      <c r="B681" s="110">
        <v>7</v>
      </c>
      <c r="C681" s="90"/>
      <c r="D681" s="84"/>
      <c r="E681" s="84"/>
      <c r="F681" s="90"/>
      <c r="G681" s="570"/>
      <c r="H681" s="90"/>
      <c r="I681" s="557"/>
      <c r="J681" s="571"/>
      <c r="K681" s="572"/>
      <c r="L681" s="557"/>
      <c r="M681" s="572"/>
      <c r="N681" s="107"/>
      <c r="O681" s="107"/>
      <c r="P681" s="674"/>
      <c r="Q681" s="674"/>
      <c r="R681" s="557"/>
      <c r="S681" s="557"/>
      <c r="T681" s="573"/>
      <c r="U681" s="428"/>
    </row>
    <row r="682" spans="1:22" x14ac:dyDescent="0.25">
      <c r="A682" s="1049"/>
      <c r="B682" s="110">
        <v>8</v>
      </c>
      <c r="C682" s="90"/>
      <c r="D682" s="84"/>
      <c r="E682" s="84"/>
      <c r="F682" s="90"/>
      <c r="G682" s="570"/>
      <c r="H682" s="90"/>
      <c r="I682" s="557"/>
      <c r="J682" s="571"/>
      <c r="K682" s="572"/>
      <c r="L682" s="557"/>
      <c r="M682" s="572"/>
      <c r="N682" s="107"/>
      <c r="O682" s="107"/>
      <c r="P682" s="674"/>
      <c r="Q682" s="674"/>
      <c r="R682" s="557"/>
      <c r="S682" s="557"/>
      <c r="T682" s="573"/>
      <c r="U682" s="428"/>
    </row>
    <row r="683" spans="1:22" x14ac:dyDescent="0.25">
      <c r="A683" s="1049"/>
      <c r="B683" s="110">
        <v>9</v>
      </c>
      <c r="C683" s="90"/>
      <c r="D683" s="84"/>
      <c r="E683" s="84"/>
      <c r="F683" s="90"/>
      <c r="G683" s="570"/>
      <c r="H683" s="90"/>
      <c r="I683" s="557"/>
      <c r="J683" s="571"/>
      <c r="K683" s="572"/>
      <c r="L683" s="557"/>
      <c r="M683" s="572"/>
      <c r="N683" s="107"/>
      <c r="O683" s="107"/>
      <c r="P683" s="674"/>
      <c r="Q683" s="674"/>
      <c r="R683" s="557"/>
      <c r="S683" s="557"/>
      <c r="T683" s="573"/>
      <c r="U683" s="428"/>
    </row>
    <row r="684" spans="1:22" ht="15.75" thickBot="1" x14ac:dyDescent="0.3">
      <c r="A684" s="1050"/>
      <c r="B684" s="111">
        <v>10</v>
      </c>
      <c r="C684" s="100"/>
      <c r="D684" s="99"/>
      <c r="E684" s="99"/>
      <c r="F684" s="100"/>
      <c r="G684" s="574"/>
      <c r="H684" s="100"/>
      <c r="I684" s="575"/>
      <c r="J684" s="576"/>
      <c r="K684" s="577"/>
      <c r="L684" s="575"/>
      <c r="M684" s="577"/>
      <c r="N684" s="108"/>
      <c r="O684" s="108"/>
      <c r="P684" s="675"/>
      <c r="Q684" s="675"/>
      <c r="R684" s="575"/>
      <c r="S684" s="575"/>
      <c r="T684" s="578"/>
      <c r="U684" s="428"/>
    </row>
    <row r="685" spans="1:22" ht="25.5" thickBot="1" x14ac:dyDescent="0.3">
      <c r="A685" s="493"/>
      <c r="C685" s="494"/>
      <c r="D685" s="495"/>
      <c r="E685" s="368" t="s">
        <v>248</v>
      </c>
      <c r="F685" s="369">
        <f>COUNTA(F675:F684)</f>
        <v>0</v>
      </c>
      <c r="G685" s="370">
        <f>COUNTA(G675:G684)</f>
        <v>0</v>
      </c>
      <c r="H685" s="494"/>
      <c r="I685" s="490"/>
      <c r="J685" s="496"/>
      <c r="K685" s="497"/>
      <c r="L685" s="952" t="s">
        <v>499</v>
      </c>
      <c r="M685" s="953"/>
      <c r="N685" s="498">
        <f>SUM(N675:N684)</f>
        <v>0</v>
      </c>
      <c r="O685" s="499">
        <f>SUM(O675:O684)</f>
        <v>0</v>
      </c>
      <c r="P685" s="500"/>
      <c r="Q685" s="500"/>
      <c r="R685" s="490"/>
      <c r="S685" s="500"/>
      <c r="T685" s="500"/>
      <c r="U685" s="428"/>
    </row>
    <row r="686" spans="1:22" ht="21.75" customHeight="1" x14ac:dyDescent="0.25">
      <c r="A686" s="101"/>
      <c r="B686" s="85"/>
      <c r="C686" s="85"/>
      <c r="D686" s="85"/>
      <c r="H686" s="501"/>
      <c r="I686" s="501"/>
      <c r="J686" s="502"/>
      <c r="K686" s="501"/>
      <c r="L686" s="954" t="s">
        <v>500</v>
      </c>
      <c r="M686" s="955"/>
      <c r="N686" s="503">
        <f>SUMIF(M675:M684,"&lt;=31/12/2025",N675:N684)</f>
        <v>0</v>
      </c>
      <c r="O686" s="504">
        <f>SUMIF(M675:M684,"&lt;=31/12/2025",O675:O684)</f>
        <v>0</v>
      </c>
      <c r="P686" s="89"/>
      <c r="R686" s="85"/>
      <c r="S686" s="89"/>
      <c r="T686" s="505"/>
      <c r="U686" s="506"/>
      <c r="V686" s="507"/>
    </row>
    <row r="687" spans="1:22" ht="32.25" customHeight="1" thickBot="1" x14ac:dyDescent="0.3">
      <c r="A687" s="101"/>
      <c r="L687" s="956" t="s">
        <v>501</v>
      </c>
      <c r="M687" s="957"/>
      <c r="N687" s="508">
        <f>SUMIF(M675:M684,"&gt;31/12/2025",N675:N684)</f>
        <v>0</v>
      </c>
      <c r="O687" s="509">
        <f>SUMIF(M675:M684,"&gt;31/12/2025",O675:O684)</f>
        <v>0</v>
      </c>
      <c r="S687" s="510"/>
      <c r="T687" s="511"/>
      <c r="U687" s="428"/>
    </row>
    <row r="688" spans="1:22" ht="15.75" thickBot="1" x14ac:dyDescent="0.3">
      <c r="A688" s="579"/>
      <c r="B688" s="478"/>
      <c r="C688" s="480"/>
      <c r="D688" s="480"/>
      <c r="E688" s="480"/>
      <c r="F688" s="478"/>
      <c r="G688" s="480"/>
      <c r="H688" s="480"/>
      <c r="I688" s="478"/>
      <c r="J688" s="478"/>
      <c r="K688" s="480"/>
      <c r="L688" s="480"/>
      <c r="M688" s="480"/>
      <c r="N688" s="480"/>
      <c r="O688" s="480"/>
      <c r="P688" s="676"/>
      <c r="Q688" s="676"/>
      <c r="R688" s="480"/>
      <c r="S688" s="580"/>
      <c r="T688" s="480"/>
      <c r="U688" s="482"/>
    </row>
    <row r="689" spans="1:21" ht="15.75" thickBot="1" x14ac:dyDescent="0.3">
      <c r="A689" s="563"/>
      <c r="B689" s="422"/>
      <c r="C689" s="289"/>
      <c r="D689" s="289"/>
      <c r="E689" s="289"/>
      <c r="F689" s="422"/>
      <c r="G689" s="289"/>
      <c r="H689" s="289"/>
      <c r="I689" s="422"/>
      <c r="J689" s="422"/>
      <c r="K689" s="289"/>
      <c r="L689" s="289"/>
      <c r="M689" s="289"/>
      <c r="N689" s="289"/>
      <c r="O689" s="289"/>
      <c r="P689" s="669"/>
      <c r="Q689" s="669"/>
      <c r="R689" s="289"/>
      <c r="S689" s="289"/>
      <c r="T689" s="289"/>
      <c r="U689" s="425"/>
    </row>
    <row r="690" spans="1:21" ht="28.5" thickBot="1" x14ac:dyDescent="0.3">
      <c r="A690" s="115" t="s">
        <v>8</v>
      </c>
      <c r="B690" s="961" t="s">
        <v>66</v>
      </c>
      <c r="C690" s="962"/>
      <c r="E690" s="1024" t="s">
        <v>213</v>
      </c>
      <c r="F690" s="1025"/>
      <c r="G690" s="935">
        <f>VLOOKUP(B690,'1.Piano inv. forn'!$D$71:$H$100,3,FALSE)</f>
        <v>0</v>
      </c>
      <c r="H690" s="936"/>
      <c r="I690" s="69"/>
      <c r="J690" s="1024" t="s">
        <v>214</v>
      </c>
      <c r="K690" s="1025"/>
      <c r="L690" s="935">
        <f>VLOOKUP(B690,'1.Piano inv. forn'!$D$71:$H$100,4,FALSE)</f>
        <v>0</v>
      </c>
      <c r="M690" s="936"/>
      <c r="O690" s="121" t="s">
        <v>215</v>
      </c>
      <c r="P690" s="670"/>
      <c r="R690" s="122" t="s">
        <v>216</v>
      </c>
      <c r="S690" s="941"/>
      <c r="T690" s="942"/>
      <c r="U690" s="428"/>
    </row>
    <row r="691" spans="1:21" ht="15.75" thickBot="1" x14ac:dyDescent="0.3">
      <c r="A691" s="101"/>
      <c r="B691" s="86"/>
      <c r="C691" s="86"/>
      <c r="E691" s="87"/>
      <c r="F691" s="87"/>
      <c r="G691" s="88"/>
      <c r="H691" s="88"/>
      <c r="I691" s="69"/>
      <c r="J691" s="87"/>
      <c r="K691" s="87"/>
      <c r="L691" s="88"/>
      <c r="M691" s="88"/>
      <c r="O691" s="89"/>
      <c r="R691" s="85"/>
      <c r="S691" s="490"/>
      <c r="U691" s="102"/>
    </row>
    <row r="692" spans="1:21" ht="35.25" customHeight="1" thickBot="1" x14ac:dyDescent="0.3">
      <c r="A692" s="1038" t="s">
        <v>13</v>
      </c>
      <c r="B692" s="1039"/>
      <c r="C692" s="1039"/>
      <c r="D692" s="1040"/>
      <c r="E692" s="943">
        <f>VLOOKUP(B690,'1.Piano inv. forn'!$D$71:$V$100,17,FALSE)</f>
        <v>0</v>
      </c>
      <c r="F692" s="944"/>
      <c r="G692" s="944"/>
      <c r="H692" s="945"/>
      <c r="I692" s="69"/>
      <c r="J692" s="1041" t="s">
        <v>59</v>
      </c>
      <c r="K692" s="1042"/>
      <c r="L692" s="943">
        <f>VLOOKUP(B690,'1.Piano inv. forn'!$D$71:$V$100,19,FALSE)</f>
        <v>0</v>
      </c>
      <c r="M692" s="945"/>
      <c r="N692" s="98"/>
      <c r="O692" s="122" t="s">
        <v>15</v>
      </c>
      <c r="P692" s="671">
        <f>L692+E692</f>
        <v>0</v>
      </c>
      <c r="R692" s="122" t="s">
        <v>217</v>
      </c>
      <c r="S692" s="941"/>
      <c r="T692" s="942"/>
      <c r="U692" s="102"/>
    </row>
    <row r="693" spans="1:21" ht="15.75" thickBot="1" x14ac:dyDescent="0.3">
      <c r="A693" s="104"/>
      <c r="B693" s="105"/>
      <c r="C693" s="105"/>
      <c r="D693" s="105"/>
      <c r="E693" s="106"/>
      <c r="F693" s="106"/>
      <c r="G693" s="106"/>
      <c r="H693" s="106"/>
      <c r="I693" s="69"/>
      <c r="J693" s="87"/>
      <c r="K693" s="87"/>
      <c r="L693" s="106"/>
      <c r="M693" s="106"/>
      <c r="N693" s="98"/>
      <c r="O693" s="85"/>
      <c r="P693" s="672"/>
      <c r="R693" s="85"/>
      <c r="S693" s="86"/>
      <c r="T693" s="86"/>
      <c r="U693" s="428"/>
    </row>
    <row r="694" spans="1:21" ht="75" x14ac:dyDescent="0.25">
      <c r="A694" s="1043" t="s">
        <v>218</v>
      </c>
      <c r="B694" s="1045" t="s">
        <v>219</v>
      </c>
      <c r="C694" s="1045" t="s">
        <v>220</v>
      </c>
      <c r="D694" s="117" t="s">
        <v>221</v>
      </c>
      <c r="E694" s="118" t="s">
        <v>222</v>
      </c>
      <c r="F694" s="117" t="s">
        <v>223</v>
      </c>
      <c r="G694" s="117" t="s">
        <v>224</v>
      </c>
      <c r="H694" s="119" t="s">
        <v>188</v>
      </c>
      <c r="I694" s="119" t="s">
        <v>225</v>
      </c>
      <c r="J694" s="119" t="s">
        <v>226</v>
      </c>
      <c r="K694" s="119" t="s">
        <v>227</v>
      </c>
      <c r="L694" s="119" t="s">
        <v>228</v>
      </c>
      <c r="M694" s="119" t="s">
        <v>229</v>
      </c>
      <c r="N694" s="119" t="s">
        <v>230</v>
      </c>
      <c r="O694" s="119" t="s">
        <v>231</v>
      </c>
      <c r="P694" s="119" t="s">
        <v>232</v>
      </c>
      <c r="Q694" s="119" t="s">
        <v>233</v>
      </c>
      <c r="R694" s="119" t="s">
        <v>234</v>
      </c>
      <c r="S694" s="119" t="s">
        <v>235</v>
      </c>
      <c r="T694" s="1047" t="s">
        <v>236</v>
      </c>
      <c r="U694" s="564"/>
    </row>
    <row r="695" spans="1:21" ht="24.75" thickBot="1" x14ac:dyDescent="0.3">
      <c r="A695" s="1044"/>
      <c r="B695" s="1046"/>
      <c r="C695" s="1046"/>
      <c r="D695" s="120" t="s">
        <v>237</v>
      </c>
      <c r="E695" s="120" t="s">
        <v>238</v>
      </c>
      <c r="F695" s="120" t="s">
        <v>239</v>
      </c>
      <c r="G695" s="120" t="s">
        <v>239</v>
      </c>
      <c r="H695" s="120" t="s">
        <v>252</v>
      </c>
      <c r="I695" s="120" t="s">
        <v>32</v>
      </c>
      <c r="J695" s="120" t="s">
        <v>241</v>
      </c>
      <c r="K695" s="120" t="s">
        <v>242</v>
      </c>
      <c r="L695" s="120" t="s">
        <v>243</v>
      </c>
      <c r="M695" s="120" t="s">
        <v>242</v>
      </c>
      <c r="N695" s="120" t="s">
        <v>244</v>
      </c>
      <c r="O695" s="120" t="s">
        <v>212</v>
      </c>
      <c r="P695" s="120" t="s">
        <v>245</v>
      </c>
      <c r="Q695" s="120" t="s">
        <v>246</v>
      </c>
      <c r="R695" s="120" t="s">
        <v>247</v>
      </c>
      <c r="S695" s="120" t="s">
        <v>247</v>
      </c>
      <c r="T695" s="1048"/>
      <c r="U695" s="564"/>
    </row>
    <row r="696" spans="1:21" x14ac:dyDescent="0.25">
      <c r="A696" s="1049" t="str">
        <f>B690</f>
        <v>e.1</v>
      </c>
      <c r="B696" s="109">
        <v>1</v>
      </c>
      <c r="C696" s="164"/>
      <c r="D696" s="91"/>
      <c r="E696" s="91"/>
      <c r="F696" s="164"/>
      <c r="G696" s="566"/>
      <c r="H696" s="92"/>
      <c r="I696" s="340"/>
      <c r="J696" s="567"/>
      <c r="K696" s="568"/>
      <c r="L696" s="340"/>
      <c r="M696" s="568"/>
      <c r="N696" s="116"/>
      <c r="O696" s="116"/>
      <c r="P696" s="673"/>
      <c r="Q696" s="673"/>
      <c r="R696" s="340"/>
      <c r="S696" s="340"/>
      <c r="T696" s="569"/>
      <c r="U696" s="428"/>
    </row>
    <row r="697" spans="1:21" x14ac:dyDescent="0.25">
      <c r="A697" s="1049"/>
      <c r="B697" s="110">
        <v>2</v>
      </c>
      <c r="C697" s="90"/>
      <c r="D697" s="84"/>
      <c r="E697" s="84"/>
      <c r="F697" s="90"/>
      <c r="G697" s="570"/>
      <c r="H697" s="90"/>
      <c r="I697" s="557"/>
      <c r="J697" s="571"/>
      <c r="K697" s="572"/>
      <c r="L697" s="557"/>
      <c r="M697" s="572"/>
      <c r="N697" s="107"/>
      <c r="O697" s="107"/>
      <c r="P697" s="674"/>
      <c r="Q697" s="674" t="s">
        <v>249</v>
      </c>
      <c r="R697" s="557"/>
      <c r="S697" s="557"/>
      <c r="T697" s="573"/>
      <c r="U697" s="428"/>
    </row>
    <row r="698" spans="1:21" x14ac:dyDescent="0.25">
      <c r="A698" s="1049"/>
      <c r="B698" s="110">
        <v>3</v>
      </c>
      <c r="C698" s="90"/>
      <c r="D698" s="84"/>
      <c r="E698" s="84"/>
      <c r="F698" s="90"/>
      <c r="G698" s="570"/>
      <c r="H698" s="90"/>
      <c r="I698" s="557"/>
      <c r="J698" s="571"/>
      <c r="K698" s="572"/>
      <c r="L698" s="557"/>
      <c r="M698" s="572"/>
      <c r="N698" s="107"/>
      <c r="O698" s="107"/>
      <c r="P698" s="674"/>
      <c r="Q698" s="674"/>
      <c r="R698" s="557"/>
      <c r="S698" s="557"/>
      <c r="T698" s="573"/>
      <c r="U698" s="428"/>
    </row>
    <row r="699" spans="1:21" x14ac:dyDescent="0.25">
      <c r="A699" s="1049"/>
      <c r="B699" s="110">
        <v>4</v>
      </c>
      <c r="C699" s="90"/>
      <c r="D699" s="84"/>
      <c r="E699" s="84"/>
      <c r="F699" s="90"/>
      <c r="G699" s="570"/>
      <c r="H699" s="90"/>
      <c r="I699" s="557"/>
      <c r="J699" s="571"/>
      <c r="K699" s="572"/>
      <c r="L699" s="557"/>
      <c r="M699" s="572"/>
      <c r="N699" s="107"/>
      <c r="O699" s="107"/>
      <c r="P699" s="674"/>
      <c r="Q699" s="674"/>
      <c r="R699" s="557"/>
      <c r="S699" s="557"/>
      <c r="T699" s="573"/>
      <c r="U699" s="428"/>
    </row>
    <row r="700" spans="1:21" x14ac:dyDescent="0.25">
      <c r="A700" s="1049"/>
      <c r="B700" s="110">
        <v>5</v>
      </c>
      <c r="C700" s="90"/>
      <c r="D700" s="84"/>
      <c r="E700" s="84"/>
      <c r="F700" s="90"/>
      <c r="G700" s="570"/>
      <c r="H700" s="90"/>
      <c r="I700" s="557"/>
      <c r="J700" s="571"/>
      <c r="K700" s="572"/>
      <c r="L700" s="557"/>
      <c r="M700" s="572"/>
      <c r="N700" s="107"/>
      <c r="O700" s="107"/>
      <c r="P700" s="674"/>
      <c r="Q700" s="674"/>
      <c r="R700" s="557"/>
      <c r="S700" s="557"/>
      <c r="T700" s="573"/>
      <c r="U700" s="428"/>
    </row>
    <row r="701" spans="1:21" x14ac:dyDescent="0.25">
      <c r="A701" s="1049"/>
      <c r="B701" s="110">
        <v>6</v>
      </c>
      <c r="C701" s="90"/>
      <c r="D701" s="84"/>
      <c r="E701" s="84"/>
      <c r="F701" s="90"/>
      <c r="G701" s="570"/>
      <c r="H701" s="90"/>
      <c r="I701" s="557"/>
      <c r="J701" s="571"/>
      <c r="K701" s="572"/>
      <c r="L701" s="557"/>
      <c r="M701" s="572"/>
      <c r="N701" s="107"/>
      <c r="O701" s="107"/>
      <c r="P701" s="674"/>
      <c r="Q701" s="674"/>
      <c r="R701" s="557"/>
      <c r="S701" s="557"/>
      <c r="T701" s="573"/>
      <c r="U701" s="428"/>
    </row>
    <row r="702" spans="1:21" x14ac:dyDescent="0.25">
      <c r="A702" s="1049"/>
      <c r="B702" s="110">
        <v>7</v>
      </c>
      <c r="C702" s="90"/>
      <c r="D702" s="84"/>
      <c r="E702" s="84"/>
      <c r="F702" s="90"/>
      <c r="G702" s="570"/>
      <c r="H702" s="90"/>
      <c r="I702" s="557"/>
      <c r="J702" s="571"/>
      <c r="K702" s="572"/>
      <c r="L702" s="557"/>
      <c r="M702" s="572"/>
      <c r="N702" s="107"/>
      <c r="O702" s="107"/>
      <c r="P702" s="674"/>
      <c r="Q702" s="674"/>
      <c r="R702" s="557"/>
      <c r="S702" s="557"/>
      <c r="T702" s="573"/>
      <c r="U702" s="428"/>
    </row>
    <row r="703" spans="1:21" x14ac:dyDescent="0.25">
      <c r="A703" s="1049"/>
      <c r="B703" s="110">
        <v>8</v>
      </c>
      <c r="C703" s="90"/>
      <c r="D703" s="84"/>
      <c r="E703" s="84"/>
      <c r="F703" s="90"/>
      <c r="G703" s="570"/>
      <c r="H703" s="90"/>
      <c r="I703" s="557"/>
      <c r="J703" s="571"/>
      <c r="K703" s="572"/>
      <c r="L703" s="557"/>
      <c r="M703" s="572"/>
      <c r="N703" s="107"/>
      <c r="O703" s="107"/>
      <c r="P703" s="674"/>
      <c r="Q703" s="674"/>
      <c r="R703" s="557"/>
      <c r="S703" s="557"/>
      <c r="T703" s="573"/>
      <c r="U703" s="428"/>
    </row>
    <row r="704" spans="1:21" x14ac:dyDescent="0.25">
      <c r="A704" s="1049"/>
      <c r="B704" s="110">
        <v>9</v>
      </c>
      <c r="C704" s="90"/>
      <c r="D704" s="84"/>
      <c r="E704" s="84"/>
      <c r="F704" s="90"/>
      <c r="G704" s="570"/>
      <c r="H704" s="90"/>
      <c r="I704" s="557"/>
      <c r="J704" s="571"/>
      <c r="K704" s="572"/>
      <c r="L704" s="557"/>
      <c r="M704" s="572"/>
      <c r="N704" s="107"/>
      <c r="O704" s="107"/>
      <c r="P704" s="674"/>
      <c r="Q704" s="674"/>
      <c r="R704" s="557"/>
      <c r="S704" s="557"/>
      <c r="T704" s="573"/>
      <c r="U704" s="428"/>
    </row>
    <row r="705" spans="1:22" ht="15.75" thickBot="1" x14ac:dyDescent="0.3">
      <c r="A705" s="1050"/>
      <c r="B705" s="111">
        <v>10</v>
      </c>
      <c r="C705" s="100"/>
      <c r="D705" s="99"/>
      <c r="E705" s="99"/>
      <c r="F705" s="100"/>
      <c r="G705" s="574"/>
      <c r="H705" s="100"/>
      <c r="I705" s="575"/>
      <c r="J705" s="576"/>
      <c r="K705" s="577"/>
      <c r="L705" s="575"/>
      <c r="M705" s="577"/>
      <c r="N705" s="108"/>
      <c r="O705" s="108"/>
      <c r="P705" s="675"/>
      <c r="Q705" s="675"/>
      <c r="R705" s="575"/>
      <c r="S705" s="575"/>
      <c r="T705" s="578"/>
      <c r="U705" s="428"/>
    </row>
    <row r="706" spans="1:22" ht="25.5" thickBot="1" x14ac:dyDescent="0.3">
      <c r="A706" s="493"/>
      <c r="C706" s="494"/>
      <c r="D706" s="495"/>
      <c r="E706" s="368" t="s">
        <v>248</v>
      </c>
      <c r="F706" s="369">
        <f>COUNTA(F696:F705)</f>
        <v>0</v>
      </c>
      <c r="G706" s="370">
        <f>COUNTA(G696:G705)</f>
        <v>0</v>
      </c>
      <c r="H706" s="494"/>
      <c r="I706" s="490"/>
      <c r="J706" s="496"/>
      <c r="K706" s="497"/>
      <c r="L706" s="952" t="s">
        <v>499</v>
      </c>
      <c r="M706" s="953"/>
      <c r="N706" s="498">
        <f>SUM(N696:N705)</f>
        <v>0</v>
      </c>
      <c r="O706" s="499">
        <f>SUM(O696:O705)</f>
        <v>0</v>
      </c>
      <c r="P706" s="500"/>
      <c r="Q706" s="500"/>
      <c r="R706" s="490"/>
      <c r="S706" s="500"/>
      <c r="T706" s="500"/>
      <c r="U706" s="428"/>
    </row>
    <row r="707" spans="1:22" ht="21.75" customHeight="1" x14ac:dyDescent="0.25">
      <c r="A707" s="101"/>
      <c r="B707" s="85"/>
      <c r="C707" s="85"/>
      <c r="D707" s="85"/>
      <c r="H707" s="501"/>
      <c r="I707" s="501"/>
      <c r="J707" s="502"/>
      <c r="K707" s="501"/>
      <c r="L707" s="954" t="s">
        <v>500</v>
      </c>
      <c r="M707" s="955"/>
      <c r="N707" s="503">
        <f>SUMIF(M696:M705,"&lt;=31/12/2025",N696:N705)</f>
        <v>0</v>
      </c>
      <c r="O707" s="504">
        <f>SUMIF(M696:M705,"&lt;=31/12/2025",O696:O705)</f>
        <v>0</v>
      </c>
      <c r="P707" s="89"/>
      <c r="R707" s="85"/>
      <c r="S707" s="89"/>
      <c r="T707" s="505"/>
      <c r="U707" s="506"/>
      <c r="V707" s="507"/>
    </row>
    <row r="708" spans="1:22" ht="32.25" customHeight="1" thickBot="1" x14ac:dyDescent="0.3">
      <c r="A708" s="101"/>
      <c r="L708" s="956" t="s">
        <v>501</v>
      </c>
      <c r="M708" s="957"/>
      <c r="N708" s="508">
        <f>SUMIF(M696:M705,"&gt;31/12/2025",N696:N705)</f>
        <v>0</v>
      </c>
      <c r="O708" s="509">
        <f>SUMIF(M696:M705,"&gt;31/12/2025",O696:O705)</f>
        <v>0</v>
      </c>
      <c r="S708" s="510"/>
      <c r="T708" s="511"/>
      <c r="U708" s="428"/>
    </row>
    <row r="709" spans="1:22" ht="15.75" thickBot="1" x14ac:dyDescent="0.3">
      <c r="A709" s="579"/>
      <c r="B709" s="478"/>
      <c r="C709" s="480"/>
      <c r="D709" s="480"/>
      <c r="E709" s="480"/>
      <c r="F709" s="478"/>
      <c r="G709" s="480"/>
      <c r="H709" s="480"/>
      <c r="I709" s="478"/>
      <c r="J709" s="478"/>
      <c r="K709" s="480"/>
      <c r="L709" s="480"/>
      <c r="M709" s="480"/>
      <c r="N709" s="480"/>
      <c r="O709" s="480"/>
      <c r="P709" s="676"/>
      <c r="Q709" s="676"/>
      <c r="R709" s="480"/>
      <c r="S709" s="580"/>
      <c r="T709" s="480"/>
      <c r="U709" s="482"/>
    </row>
  </sheetData>
  <sheetProtection algorithmName="SHA-512" hashValue="Bn0msOKN6C6llAaQ9PB5W1GBzkvpUncDkIaMp8PpDlDZbnuuqxc7Z3bPnb7NOIw4SrDHmABCjZtGHHn68pF5jg==" saltValue="dLYaPl+4zSUXl8NFH1I1cg==" spinCount="100000" sheet="1" objects="1" scenarios="1"/>
  <mergeCells count="651">
    <mergeCell ref="L707:M707"/>
    <mergeCell ref="L708:M708"/>
    <mergeCell ref="A694:A695"/>
    <mergeCell ref="B694:B695"/>
    <mergeCell ref="C694:C695"/>
    <mergeCell ref="T694:T695"/>
    <mergeCell ref="A696:A705"/>
    <mergeCell ref="L706:M706"/>
    <mergeCell ref="S690:T690"/>
    <mergeCell ref="A692:D692"/>
    <mergeCell ref="E692:H692"/>
    <mergeCell ref="J692:K692"/>
    <mergeCell ref="L692:M692"/>
    <mergeCell ref="S692:T692"/>
    <mergeCell ref="L686:M686"/>
    <mergeCell ref="L687:M687"/>
    <mergeCell ref="B690:C690"/>
    <mergeCell ref="E690:F690"/>
    <mergeCell ref="G690:H690"/>
    <mergeCell ref="J690:K690"/>
    <mergeCell ref="L690:M690"/>
    <mergeCell ref="A673:A674"/>
    <mergeCell ref="B673:B674"/>
    <mergeCell ref="C673:C674"/>
    <mergeCell ref="T673:T674"/>
    <mergeCell ref="A675:A684"/>
    <mergeCell ref="L685:M685"/>
    <mergeCell ref="S669:T669"/>
    <mergeCell ref="A671:D671"/>
    <mergeCell ref="E671:H671"/>
    <mergeCell ref="J671:K671"/>
    <mergeCell ref="L671:M671"/>
    <mergeCell ref="S671:T671"/>
    <mergeCell ref="L665:M665"/>
    <mergeCell ref="L666:M666"/>
    <mergeCell ref="B669:C669"/>
    <mergeCell ref="E669:F669"/>
    <mergeCell ref="G669:H669"/>
    <mergeCell ref="J669:K669"/>
    <mergeCell ref="L669:M669"/>
    <mergeCell ref="A652:A653"/>
    <mergeCell ref="B652:B653"/>
    <mergeCell ref="C652:C653"/>
    <mergeCell ref="T652:T653"/>
    <mergeCell ref="A654:A663"/>
    <mergeCell ref="L664:M664"/>
    <mergeCell ref="S648:T648"/>
    <mergeCell ref="A650:D650"/>
    <mergeCell ref="E650:H650"/>
    <mergeCell ref="J650:K650"/>
    <mergeCell ref="L650:M650"/>
    <mergeCell ref="S650:T650"/>
    <mergeCell ref="L644:M644"/>
    <mergeCell ref="L645:M645"/>
    <mergeCell ref="B648:C648"/>
    <mergeCell ref="E648:F648"/>
    <mergeCell ref="G648:H648"/>
    <mergeCell ref="J648:K648"/>
    <mergeCell ref="L648:M648"/>
    <mergeCell ref="A631:A632"/>
    <mergeCell ref="B631:B632"/>
    <mergeCell ref="C631:C632"/>
    <mergeCell ref="T631:T632"/>
    <mergeCell ref="A633:A642"/>
    <mergeCell ref="L643:M643"/>
    <mergeCell ref="S627:T627"/>
    <mergeCell ref="A629:D629"/>
    <mergeCell ref="E629:H629"/>
    <mergeCell ref="J629:K629"/>
    <mergeCell ref="L629:M629"/>
    <mergeCell ref="S629:T629"/>
    <mergeCell ref="L623:M623"/>
    <mergeCell ref="L624:M624"/>
    <mergeCell ref="B627:C627"/>
    <mergeCell ref="E627:F627"/>
    <mergeCell ref="G627:H627"/>
    <mergeCell ref="J627:K627"/>
    <mergeCell ref="L627:M627"/>
    <mergeCell ref="A610:A611"/>
    <mergeCell ref="B610:B611"/>
    <mergeCell ref="C610:C611"/>
    <mergeCell ref="T610:T611"/>
    <mergeCell ref="A612:A621"/>
    <mergeCell ref="L622:M622"/>
    <mergeCell ref="S606:T606"/>
    <mergeCell ref="A608:D608"/>
    <mergeCell ref="E608:H608"/>
    <mergeCell ref="J608:K608"/>
    <mergeCell ref="L608:M608"/>
    <mergeCell ref="S608:T608"/>
    <mergeCell ref="L602:M602"/>
    <mergeCell ref="L603:M603"/>
    <mergeCell ref="B606:C606"/>
    <mergeCell ref="E606:F606"/>
    <mergeCell ref="G606:H606"/>
    <mergeCell ref="J606:K606"/>
    <mergeCell ref="L606:M606"/>
    <mergeCell ref="A589:A590"/>
    <mergeCell ref="B589:B590"/>
    <mergeCell ref="C589:C590"/>
    <mergeCell ref="T589:T590"/>
    <mergeCell ref="A591:A600"/>
    <mergeCell ref="L601:M601"/>
    <mergeCell ref="S585:T585"/>
    <mergeCell ref="A587:D587"/>
    <mergeCell ref="E587:H587"/>
    <mergeCell ref="J587:K587"/>
    <mergeCell ref="L587:M587"/>
    <mergeCell ref="S587:T587"/>
    <mergeCell ref="L581:M581"/>
    <mergeCell ref="L582:M582"/>
    <mergeCell ref="B585:C585"/>
    <mergeCell ref="E585:F585"/>
    <mergeCell ref="G585:H585"/>
    <mergeCell ref="J585:K585"/>
    <mergeCell ref="L585:M585"/>
    <mergeCell ref="A568:A569"/>
    <mergeCell ref="B568:B569"/>
    <mergeCell ref="C568:C569"/>
    <mergeCell ref="T568:T569"/>
    <mergeCell ref="A570:A579"/>
    <mergeCell ref="L580:M580"/>
    <mergeCell ref="S564:T564"/>
    <mergeCell ref="A566:D566"/>
    <mergeCell ref="E566:H566"/>
    <mergeCell ref="J566:K566"/>
    <mergeCell ref="L566:M566"/>
    <mergeCell ref="S566:T566"/>
    <mergeCell ref="L560:M560"/>
    <mergeCell ref="L561:M561"/>
    <mergeCell ref="B564:C564"/>
    <mergeCell ref="E564:F564"/>
    <mergeCell ref="G564:H564"/>
    <mergeCell ref="J564:K564"/>
    <mergeCell ref="L564:M564"/>
    <mergeCell ref="A547:A548"/>
    <mergeCell ref="B547:B548"/>
    <mergeCell ref="C547:C548"/>
    <mergeCell ref="T547:T548"/>
    <mergeCell ref="A549:A558"/>
    <mergeCell ref="L559:M559"/>
    <mergeCell ref="S543:T543"/>
    <mergeCell ref="A545:D545"/>
    <mergeCell ref="E545:H545"/>
    <mergeCell ref="J545:K545"/>
    <mergeCell ref="L545:M545"/>
    <mergeCell ref="S545:T545"/>
    <mergeCell ref="L539:M539"/>
    <mergeCell ref="L540:M540"/>
    <mergeCell ref="B543:C543"/>
    <mergeCell ref="E543:F543"/>
    <mergeCell ref="G543:H543"/>
    <mergeCell ref="J543:K543"/>
    <mergeCell ref="L543:M543"/>
    <mergeCell ref="A526:A527"/>
    <mergeCell ref="B526:B527"/>
    <mergeCell ref="C526:C527"/>
    <mergeCell ref="T526:T527"/>
    <mergeCell ref="A528:A537"/>
    <mergeCell ref="L538:M538"/>
    <mergeCell ref="S522:T522"/>
    <mergeCell ref="A524:D524"/>
    <mergeCell ref="E524:H524"/>
    <mergeCell ref="J524:K524"/>
    <mergeCell ref="L524:M524"/>
    <mergeCell ref="S524:T524"/>
    <mergeCell ref="L518:M518"/>
    <mergeCell ref="L519:M519"/>
    <mergeCell ref="B522:C522"/>
    <mergeCell ref="E522:F522"/>
    <mergeCell ref="G522:H522"/>
    <mergeCell ref="J522:K522"/>
    <mergeCell ref="L522:M522"/>
    <mergeCell ref="A505:A506"/>
    <mergeCell ref="B505:B506"/>
    <mergeCell ref="C505:C506"/>
    <mergeCell ref="T505:T506"/>
    <mergeCell ref="A507:A516"/>
    <mergeCell ref="L517:M517"/>
    <mergeCell ref="S501:T501"/>
    <mergeCell ref="A503:D503"/>
    <mergeCell ref="E503:H503"/>
    <mergeCell ref="J503:K503"/>
    <mergeCell ref="L503:M503"/>
    <mergeCell ref="S503:T503"/>
    <mergeCell ref="L497:M497"/>
    <mergeCell ref="L498:M498"/>
    <mergeCell ref="B501:C501"/>
    <mergeCell ref="E501:F501"/>
    <mergeCell ref="G501:H501"/>
    <mergeCell ref="J501:K501"/>
    <mergeCell ref="L501:M501"/>
    <mergeCell ref="A484:A485"/>
    <mergeCell ref="B484:B485"/>
    <mergeCell ref="C484:C485"/>
    <mergeCell ref="T484:T485"/>
    <mergeCell ref="A486:A495"/>
    <mergeCell ref="L496:M496"/>
    <mergeCell ref="S480:T480"/>
    <mergeCell ref="A482:D482"/>
    <mergeCell ref="E482:H482"/>
    <mergeCell ref="J482:K482"/>
    <mergeCell ref="L482:M482"/>
    <mergeCell ref="S482:T482"/>
    <mergeCell ref="L476:M476"/>
    <mergeCell ref="L477:M477"/>
    <mergeCell ref="B480:C480"/>
    <mergeCell ref="E480:F480"/>
    <mergeCell ref="G480:H480"/>
    <mergeCell ref="J480:K480"/>
    <mergeCell ref="L480:M480"/>
    <mergeCell ref="A463:A464"/>
    <mergeCell ref="B463:B464"/>
    <mergeCell ref="C463:C464"/>
    <mergeCell ref="T463:T464"/>
    <mergeCell ref="A465:A474"/>
    <mergeCell ref="L475:M475"/>
    <mergeCell ref="S459:T459"/>
    <mergeCell ref="A461:D461"/>
    <mergeCell ref="E461:H461"/>
    <mergeCell ref="J461:K461"/>
    <mergeCell ref="L461:M461"/>
    <mergeCell ref="S461:T461"/>
    <mergeCell ref="L455:M455"/>
    <mergeCell ref="L456:M456"/>
    <mergeCell ref="B459:C459"/>
    <mergeCell ref="E459:F459"/>
    <mergeCell ref="G459:H459"/>
    <mergeCell ref="J459:K459"/>
    <mergeCell ref="L459:M459"/>
    <mergeCell ref="A442:A443"/>
    <mergeCell ref="B442:B443"/>
    <mergeCell ref="C442:C443"/>
    <mergeCell ref="T442:T443"/>
    <mergeCell ref="A444:A453"/>
    <mergeCell ref="L454:M454"/>
    <mergeCell ref="S438:T438"/>
    <mergeCell ref="A440:D440"/>
    <mergeCell ref="E440:H440"/>
    <mergeCell ref="J440:K440"/>
    <mergeCell ref="L440:M440"/>
    <mergeCell ref="S440:T440"/>
    <mergeCell ref="L434:M434"/>
    <mergeCell ref="L435:M435"/>
    <mergeCell ref="B438:C438"/>
    <mergeCell ref="E438:F438"/>
    <mergeCell ref="G438:H438"/>
    <mergeCell ref="J438:K438"/>
    <mergeCell ref="L438:M438"/>
    <mergeCell ref="A421:A422"/>
    <mergeCell ref="B421:B422"/>
    <mergeCell ref="C421:C422"/>
    <mergeCell ref="T421:T422"/>
    <mergeCell ref="A423:A432"/>
    <mergeCell ref="L433:M433"/>
    <mergeCell ref="S417:T417"/>
    <mergeCell ref="A419:D419"/>
    <mergeCell ref="E419:H419"/>
    <mergeCell ref="J419:K419"/>
    <mergeCell ref="L419:M419"/>
    <mergeCell ref="S419:T419"/>
    <mergeCell ref="L413:M413"/>
    <mergeCell ref="L414:M414"/>
    <mergeCell ref="B417:C417"/>
    <mergeCell ref="E417:F417"/>
    <mergeCell ref="G417:H417"/>
    <mergeCell ref="J417:K417"/>
    <mergeCell ref="L417:M417"/>
    <mergeCell ref="A400:A401"/>
    <mergeCell ref="B400:B401"/>
    <mergeCell ref="C400:C401"/>
    <mergeCell ref="T400:T401"/>
    <mergeCell ref="A402:A411"/>
    <mergeCell ref="L412:M412"/>
    <mergeCell ref="S396:T396"/>
    <mergeCell ref="A398:D398"/>
    <mergeCell ref="E398:H398"/>
    <mergeCell ref="J398:K398"/>
    <mergeCell ref="L398:M398"/>
    <mergeCell ref="S398:T398"/>
    <mergeCell ref="L392:M392"/>
    <mergeCell ref="L393:M393"/>
    <mergeCell ref="B396:C396"/>
    <mergeCell ref="E396:F396"/>
    <mergeCell ref="G396:H396"/>
    <mergeCell ref="J396:K396"/>
    <mergeCell ref="L396:M396"/>
    <mergeCell ref="A379:A380"/>
    <mergeCell ref="B379:B380"/>
    <mergeCell ref="C379:C380"/>
    <mergeCell ref="T379:T380"/>
    <mergeCell ref="A381:A390"/>
    <mergeCell ref="L391:M391"/>
    <mergeCell ref="S375:T375"/>
    <mergeCell ref="A377:D377"/>
    <mergeCell ref="E377:H377"/>
    <mergeCell ref="J377:K377"/>
    <mergeCell ref="L377:M377"/>
    <mergeCell ref="S377:T377"/>
    <mergeCell ref="L371:M371"/>
    <mergeCell ref="L372:M372"/>
    <mergeCell ref="B375:C375"/>
    <mergeCell ref="E375:F375"/>
    <mergeCell ref="G375:H375"/>
    <mergeCell ref="J375:K375"/>
    <mergeCell ref="L375:M375"/>
    <mergeCell ref="A358:A359"/>
    <mergeCell ref="B358:B359"/>
    <mergeCell ref="C358:C359"/>
    <mergeCell ref="T358:T359"/>
    <mergeCell ref="A360:A369"/>
    <mergeCell ref="L370:M370"/>
    <mergeCell ref="S354:T354"/>
    <mergeCell ref="A356:D356"/>
    <mergeCell ref="E356:H356"/>
    <mergeCell ref="J356:K356"/>
    <mergeCell ref="L356:M356"/>
    <mergeCell ref="S356:T356"/>
    <mergeCell ref="L350:M350"/>
    <mergeCell ref="L351:M351"/>
    <mergeCell ref="B354:C354"/>
    <mergeCell ref="E354:F354"/>
    <mergeCell ref="G354:H354"/>
    <mergeCell ref="J354:K354"/>
    <mergeCell ref="L354:M354"/>
    <mergeCell ref="A337:A338"/>
    <mergeCell ref="B337:B338"/>
    <mergeCell ref="C337:C338"/>
    <mergeCell ref="T337:T338"/>
    <mergeCell ref="A339:A348"/>
    <mergeCell ref="L349:M349"/>
    <mergeCell ref="S333:T333"/>
    <mergeCell ref="A335:D335"/>
    <mergeCell ref="E335:H335"/>
    <mergeCell ref="J335:K335"/>
    <mergeCell ref="L335:M335"/>
    <mergeCell ref="S335:T335"/>
    <mergeCell ref="L329:M329"/>
    <mergeCell ref="L330:M330"/>
    <mergeCell ref="B333:C333"/>
    <mergeCell ref="E333:F333"/>
    <mergeCell ref="G333:H333"/>
    <mergeCell ref="J333:K333"/>
    <mergeCell ref="L333:M333"/>
    <mergeCell ref="A316:A317"/>
    <mergeCell ref="B316:B317"/>
    <mergeCell ref="C316:C317"/>
    <mergeCell ref="T316:T317"/>
    <mergeCell ref="A318:A327"/>
    <mergeCell ref="L328:M328"/>
    <mergeCell ref="S312:T312"/>
    <mergeCell ref="A314:D314"/>
    <mergeCell ref="E314:H314"/>
    <mergeCell ref="J314:K314"/>
    <mergeCell ref="L314:M314"/>
    <mergeCell ref="S314:T314"/>
    <mergeCell ref="L308:M308"/>
    <mergeCell ref="L309:M309"/>
    <mergeCell ref="B312:C312"/>
    <mergeCell ref="E312:F312"/>
    <mergeCell ref="G312:H312"/>
    <mergeCell ref="J312:K312"/>
    <mergeCell ref="L312:M312"/>
    <mergeCell ref="A295:A296"/>
    <mergeCell ref="B295:B296"/>
    <mergeCell ref="C295:C296"/>
    <mergeCell ref="T295:T296"/>
    <mergeCell ref="A297:A306"/>
    <mergeCell ref="L307:M307"/>
    <mergeCell ref="S291:T291"/>
    <mergeCell ref="A293:D293"/>
    <mergeCell ref="E293:H293"/>
    <mergeCell ref="J293:K293"/>
    <mergeCell ref="L293:M293"/>
    <mergeCell ref="S293:T293"/>
    <mergeCell ref="L287:M287"/>
    <mergeCell ref="L288:M288"/>
    <mergeCell ref="B291:C291"/>
    <mergeCell ref="E291:F291"/>
    <mergeCell ref="G291:H291"/>
    <mergeCell ref="J291:K291"/>
    <mergeCell ref="L291:M291"/>
    <mergeCell ref="A274:A275"/>
    <mergeCell ref="B274:B275"/>
    <mergeCell ref="C274:C275"/>
    <mergeCell ref="T274:T275"/>
    <mergeCell ref="A276:A285"/>
    <mergeCell ref="L286:M286"/>
    <mergeCell ref="S270:T270"/>
    <mergeCell ref="A272:D272"/>
    <mergeCell ref="E272:H272"/>
    <mergeCell ref="J272:K272"/>
    <mergeCell ref="L272:M272"/>
    <mergeCell ref="S272:T272"/>
    <mergeCell ref="L266:M266"/>
    <mergeCell ref="L267:M267"/>
    <mergeCell ref="B270:C270"/>
    <mergeCell ref="E270:F270"/>
    <mergeCell ref="G270:H270"/>
    <mergeCell ref="J270:K270"/>
    <mergeCell ref="L270:M270"/>
    <mergeCell ref="A253:A254"/>
    <mergeCell ref="B253:B254"/>
    <mergeCell ref="C253:C254"/>
    <mergeCell ref="T253:T254"/>
    <mergeCell ref="A255:A264"/>
    <mergeCell ref="L265:M265"/>
    <mergeCell ref="S249:T249"/>
    <mergeCell ref="A251:D251"/>
    <mergeCell ref="E251:H251"/>
    <mergeCell ref="J251:K251"/>
    <mergeCell ref="L251:M251"/>
    <mergeCell ref="S251:T251"/>
    <mergeCell ref="L245:M245"/>
    <mergeCell ref="L246:M246"/>
    <mergeCell ref="B249:C249"/>
    <mergeCell ref="E249:F249"/>
    <mergeCell ref="G249:H249"/>
    <mergeCell ref="J249:K249"/>
    <mergeCell ref="L249:M249"/>
    <mergeCell ref="A232:A233"/>
    <mergeCell ref="B232:B233"/>
    <mergeCell ref="C232:C233"/>
    <mergeCell ref="T232:T233"/>
    <mergeCell ref="A234:A243"/>
    <mergeCell ref="L244:M244"/>
    <mergeCell ref="S228:T228"/>
    <mergeCell ref="A230:D230"/>
    <mergeCell ref="E230:H230"/>
    <mergeCell ref="J230:K230"/>
    <mergeCell ref="L230:M230"/>
    <mergeCell ref="S230:T230"/>
    <mergeCell ref="L224:M224"/>
    <mergeCell ref="L225:M225"/>
    <mergeCell ref="B228:C228"/>
    <mergeCell ref="E228:F228"/>
    <mergeCell ref="G228:H228"/>
    <mergeCell ref="J228:K228"/>
    <mergeCell ref="L228:M228"/>
    <mergeCell ref="A211:A212"/>
    <mergeCell ref="B211:B212"/>
    <mergeCell ref="C211:C212"/>
    <mergeCell ref="T211:T212"/>
    <mergeCell ref="A213:A222"/>
    <mergeCell ref="L223:M223"/>
    <mergeCell ref="S207:T207"/>
    <mergeCell ref="A209:D209"/>
    <mergeCell ref="E209:H209"/>
    <mergeCell ref="J209:K209"/>
    <mergeCell ref="L209:M209"/>
    <mergeCell ref="S209:T209"/>
    <mergeCell ref="L203:M203"/>
    <mergeCell ref="L204:M204"/>
    <mergeCell ref="B207:C207"/>
    <mergeCell ref="E207:F207"/>
    <mergeCell ref="G207:H207"/>
    <mergeCell ref="J207:K207"/>
    <mergeCell ref="L207:M207"/>
    <mergeCell ref="A190:A191"/>
    <mergeCell ref="B190:B191"/>
    <mergeCell ref="C190:C191"/>
    <mergeCell ref="T190:T191"/>
    <mergeCell ref="A192:A201"/>
    <mergeCell ref="L202:M202"/>
    <mergeCell ref="S186:T186"/>
    <mergeCell ref="A188:D188"/>
    <mergeCell ref="E188:H188"/>
    <mergeCell ref="J188:K188"/>
    <mergeCell ref="L188:M188"/>
    <mergeCell ref="S188:T188"/>
    <mergeCell ref="L182:M182"/>
    <mergeCell ref="L183:M183"/>
    <mergeCell ref="B186:C186"/>
    <mergeCell ref="E186:F186"/>
    <mergeCell ref="G186:H186"/>
    <mergeCell ref="J186:K186"/>
    <mergeCell ref="L186:M186"/>
    <mergeCell ref="A169:A170"/>
    <mergeCell ref="B169:B170"/>
    <mergeCell ref="C169:C170"/>
    <mergeCell ref="T169:T170"/>
    <mergeCell ref="A171:A180"/>
    <mergeCell ref="L181:M181"/>
    <mergeCell ref="S165:T165"/>
    <mergeCell ref="A167:D167"/>
    <mergeCell ref="E167:H167"/>
    <mergeCell ref="J167:K167"/>
    <mergeCell ref="L167:M167"/>
    <mergeCell ref="S167:T167"/>
    <mergeCell ref="L161:M161"/>
    <mergeCell ref="L162:M162"/>
    <mergeCell ref="B165:C165"/>
    <mergeCell ref="E165:F165"/>
    <mergeCell ref="G165:H165"/>
    <mergeCell ref="J165:K165"/>
    <mergeCell ref="L165:M165"/>
    <mergeCell ref="A148:A149"/>
    <mergeCell ref="B148:B149"/>
    <mergeCell ref="C148:C149"/>
    <mergeCell ref="T148:T149"/>
    <mergeCell ref="A150:A159"/>
    <mergeCell ref="L160:M160"/>
    <mergeCell ref="S144:T144"/>
    <mergeCell ref="A146:D146"/>
    <mergeCell ref="E146:H146"/>
    <mergeCell ref="J146:K146"/>
    <mergeCell ref="L146:M146"/>
    <mergeCell ref="S146:T146"/>
    <mergeCell ref="L140:M140"/>
    <mergeCell ref="L141:M141"/>
    <mergeCell ref="B144:C144"/>
    <mergeCell ref="E144:F144"/>
    <mergeCell ref="G144:H144"/>
    <mergeCell ref="J144:K144"/>
    <mergeCell ref="L144:M144"/>
    <mergeCell ref="A127:A128"/>
    <mergeCell ref="B127:B128"/>
    <mergeCell ref="C127:C128"/>
    <mergeCell ref="T127:T128"/>
    <mergeCell ref="A129:A138"/>
    <mergeCell ref="L139:M139"/>
    <mergeCell ref="S123:T123"/>
    <mergeCell ref="A125:D125"/>
    <mergeCell ref="E125:H125"/>
    <mergeCell ref="J125:K125"/>
    <mergeCell ref="L125:M125"/>
    <mergeCell ref="S125:T125"/>
    <mergeCell ref="L119:M119"/>
    <mergeCell ref="L120:M120"/>
    <mergeCell ref="B123:C123"/>
    <mergeCell ref="E123:F123"/>
    <mergeCell ref="G123:H123"/>
    <mergeCell ref="J123:K123"/>
    <mergeCell ref="L123:M123"/>
    <mergeCell ref="A106:A107"/>
    <mergeCell ref="B106:B107"/>
    <mergeCell ref="C106:C107"/>
    <mergeCell ref="T106:T107"/>
    <mergeCell ref="A108:A117"/>
    <mergeCell ref="L118:M118"/>
    <mergeCell ref="S102:T102"/>
    <mergeCell ref="A104:D104"/>
    <mergeCell ref="E104:H104"/>
    <mergeCell ref="J104:K104"/>
    <mergeCell ref="L104:M104"/>
    <mergeCell ref="S104:T104"/>
    <mergeCell ref="L98:M98"/>
    <mergeCell ref="L99:M99"/>
    <mergeCell ref="B102:C102"/>
    <mergeCell ref="E102:F102"/>
    <mergeCell ref="G102:H102"/>
    <mergeCell ref="J102:K102"/>
    <mergeCell ref="L102:M102"/>
    <mergeCell ref="A85:A86"/>
    <mergeCell ref="B85:B86"/>
    <mergeCell ref="C85:C86"/>
    <mergeCell ref="T85:T86"/>
    <mergeCell ref="A87:A96"/>
    <mergeCell ref="L97:M97"/>
    <mergeCell ref="S81:T81"/>
    <mergeCell ref="A83:D83"/>
    <mergeCell ref="E83:H83"/>
    <mergeCell ref="J83:K83"/>
    <mergeCell ref="L83:M83"/>
    <mergeCell ref="S83:T83"/>
    <mergeCell ref="L77:M77"/>
    <mergeCell ref="L78:M78"/>
    <mergeCell ref="B81:C81"/>
    <mergeCell ref="E81:F81"/>
    <mergeCell ref="G81:H81"/>
    <mergeCell ref="J81:K81"/>
    <mergeCell ref="L81:M81"/>
    <mergeCell ref="A64:A65"/>
    <mergeCell ref="B64:B65"/>
    <mergeCell ref="C64:C65"/>
    <mergeCell ref="T64:T65"/>
    <mergeCell ref="A66:A75"/>
    <mergeCell ref="L76:M76"/>
    <mergeCell ref="S60:T60"/>
    <mergeCell ref="A62:D62"/>
    <mergeCell ref="E62:H62"/>
    <mergeCell ref="J62:K62"/>
    <mergeCell ref="L62:M62"/>
    <mergeCell ref="S62:T62"/>
    <mergeCell ref="L56:M56"/>
    <mergeCell ref="L57:M57"/>
    <mergeCell ref="B60:C60"/>
    <mergeCell ref="E60:F60"/>
    <mergeCell ref="G60:H60"/>
    <mergeCell ref="J60:K60"/>
    <mergeCell ref="L60:M60"/>
    <mergeCell ref="A43:A44"/>
    <mergeCell ref="B43:B44"/>
    <mergeCell ref="C43:C44"/>
    <mergeCell ref="T43:T44"/>
    <mergeCell ref="A45:A54"/>
    <mergeCell ref="L55:M55"/>
    <mergeCell ref="S39:T39"/>
    <mergeCell ref="A41:D41"/>
    <mergeCell ref="E41:H41"/>
    <mergeCell ref="J41:K41"/>
    <mergeCell ref="L41:M41"/>
    <mergeCell ref="S41:T41"/>
    <mergeCell ref="A24:A33"/>
    <mergeCell ref="L34:M34"/>
    <mergeCell ref="L35:M35"/>
    <mergeCell ref="L36:M36"/>
    <mergeCell ref="B39:C39"/>
    <mergeCell ref="E39:F39"/>
    <mergeCell ref="G39:H39"/>
    <mergeCell ref="J39:K39"/>
    <mergeCell ref="L39:M39"/>
    <mergeCell ref="A20:D20"/>
    <mergeCell ref="E20:H20"/>
    <mergeCell ref="J20:K20"/>
    <mergeCell ref="L20:M20"/>
    <mergeCell ref="S20:T20"/>
    <mergeCell ref="A22:A23"/>
    <mergeCell ref="B22:B23"/>
    <mergeCell ref="C22:C23"/>
    <mergeCell ref="T22:T23"/>
    <mergeCell ref="B18:C18"/>
    <mergeCell ref="E18:F18"/>
    <mergeCell ref="G18:H18"/>
    <mergeCell ref="J18:K18"/>
    <mergeCell ref="L18:M18"/>
    <mergeCell ref="S18:T18"/>
    <mergeCell ref="A12:D13"/>
    <mergeCell ref="E12:H13"/>
    <mergeCell ref="J12:N12"/>
    <mergeCell ref="O12:P13"/>
    <mergeCell ref="J13:N13"/>
    <mergeCell ref="A14:D15"/>
    <mergeCell ref="E14:H15"/>
    <mergeCell ref="J14:N14"/>
    <mergeCell ref="O14:P15"/>
    <mergeCell ref="J15:N15"/>
    <mergeCell ref="A8:T8"/>
    <mergeCell ref="A10:D11"/>
    <mergeCell ref="E10:H11"/>
    <mergeCell ref="J10:N10"/>
    <mergeCell ref="O10:P11"/>
    <mergeCell ref="R10:S11"/>
    <mergeCell ref="T10:T11"/>
    <mergeCell ref="J11:N11"/>
    <mergeCell ref="A1:T1"/>
    <mergeCell ref="A3:T3"/>
    <mergeCell ref="A6:D6"/>
    <mergeCell ref="E6:J6"/>
    <mergeCell ref="L6:N6"/>
    <mergeCell ref="O6:T6"/>
  </mergeCells>
  <dataValidations count="9">
    <dataValidation type="date" operator="lessThanOrEqual" allowBlank="1" showInputMessage="1" showErrorMessage="1" promptTitle="attenzione:" prompt="Data max  OGV 31/12/2025" sqref="P18 P39 P60 P81 P102 P123 P144 P165 P186 P207 P228 P249 P270 P291 P312 P333 P354 P375 P396 P417 P438 P459 P480 P501 P522 P543 P564 P585 P606 P627 P648 P669 P690" xr:uid="{0D87CF7F-8FAD-43C6-BC1A-45AFA4CB73CA}">
      <formula1>46022</formula1>
    </dataValidation>
    <dataValidation type="list" allowBlank="1" showInputMessage="1" showErrorMessage="1" sqref="I244 I223 I202 I181 I160 I139 I118 I97 I76 I55 I34 I265 I286 I307 I328 I349 I370 I391 I412 I433 I454 I475 I496 I517 I538 I559 I580 I601 I622 I643 I664 I685 I706" xr:uid="{46A69E0B-ABA9-4933-8043-BCB0C001AD31}">
      <formula1>"classe I,classe A"</formula1>
    </dataValidation>
    <dataValidation type="list" allowBlank="1" showInputMessage="1" showErrorMessage="1" sqref="H244 H223 H202 H181 H160 H139 H118 H97 H76 H55 H34 H265 H286 H307 H328 H349 H370 H391 H412 H433 H454 H475 H496 H517 H538 H559 H580 H601 H622 H643 H664 H685 H706" xr:uid="{25FD9C2B-2CD1-43CB-B86A-72A8D4F27DC1}">
      <mc:AlternateContent xmlns:x12ac="http://schemas.microsoft.com/office/spreadsheetml/2011/1/ac" xmlns:mc="http://schemas.openxmlformats.org/markup-compatibility/2006">
        <mc:Choice Requires="x12ac">
          <x12ac:list>GNC,"GNL, Ibrido (met/ele)"</x12ac:list>
        </mc:Choice>
        <mc:Fallback>
          <formula1>"GNC,GNL, Ibrido (met/ele)"</formula1>
        </mc:Fallback>
      </mc:AlternateContent>
    </dataValidation>
    <dataValidation type="list" allowBlank="1" showInputMessage="1" showErrorMessage="1" sqref="I24:I33 I45:I54 I66:I75 I87:I96 I108:I117 I129:I138 I150:I159 I171:I180 I192:I201 I213:I222 I234:I243 I255:I264 I276:I285 I297:I306 I318:I327 I339:I348 I360:I369 I381:I390 I402:I411 I423:I432 I444:I453 I465:I474 I486:I495 I507:I516 I528:I537 I549:I558 I570:I579 I591:I600 I612:I621 I633:I642 I654:I663 I675:I684 I696:I705" xr:uid="{6062F565-4F1E-49ED-A4B7-87F02C3AE10B}">
      <formula1>"classe I,Classe A"</formula1>
    </dataValidation>
    <dataValidation type="list" allowBlank="1" showInputMessage="1" showErrorMessage="1" sqref="B19:C19 B40:C40 B229:C229 B208:C208 B187:C187 B166:C166 B145:C145 B124:C124 B103:C103 B82:C82 B61:C61 B250:C250 B271:C271 B292:C292 B313:C313 B334:C334 B355:C355 B376:C376 B397:C397 B418:C418 B439:C439 B460:C460 B481:C481 B502:C502 B523:C523 B544:C544 B565:C565 B586:C586 B607:C607 B628:C628 B649:C649 B670:C670 B691:C691" xr:uid="{51B8AC09-8977-4655-935A-B38B493FF707}">
      <formula1>$D$22:$D$43</formula1>
    </dataValidation>
    <dataValidation type="list" allowBlank="1" showInputMessage="1" showErrorMessage="1" sqref="H24:H33 H45:H54 H66:H75 H87:H96 H108:H117 H129:H138 H150:H159 H171:H180 H192:H201 H213:H222 H234:H243 H255:H264 H276:H285 H297:H306 H318:H327 H339:H348 H360:H369 H381:H390 H402:H411 H423:H432 H444:H453 H465:H474 H486:H495 H507:H516 H528:H537 H549:H558 H570:H579 H591:H600 H612:H621 H633:H642 H654:H663 H675:H684 H696:H705" xr:uid="{C1C95C6E-7F61-431D-98CC-E10346E559BF}">
      <formula1>"elettrico,idrogeno"</formula1>
    </dataValidation>
    <dataValidation allowBlank="1" showInputMessage="1" showErrorMessage="1" prompt="Inserire il riferimento corretto da piano di investimento (es.m1,e.1. ecc.)_x000a_" sqref="A22:A23 A211:A212 A43:A44 A64:A65 A85:A86 A106:A107 A127:A128 A148:A149 A169:A170 A190:A191 A232:A233 A253:A254 A274:A275 A295:A296 A316:A317 A337:A338 A358:A359 A379:A380 A400:A401 A421:A422 A442:A443 A463:A464 A484:A485 A505:A506 A526:A527 A547:A548 A568:A569 A589:A590 A610:A611 A631:A632 A652:A653 A673:A674 A694:A695" xr:uid="{25C48D7C-8002-4FC5-8C04-B8E9BD7AE1FE}"/>
    <dataValidation type="list" allowBlank="1" showInputMessage="1" showErrorMessage="1" sqref="E24:E34 E213:E223 E45:E55 E66:E76 E87:E97 E108:E118 E129:E139 E150:E160 E171:E181 E192:E202 E234:E244 E255:E265 E276:E286 E297:E307 E318:E328 E339:E349 E360:E370 E381:E391 E402:E412 E423:E433 E444:E454 E465:E475 E486:E496 E507:E517 E528:E538 E549:E559 E570:E580 E591:E601 E612:E622 E633:E643 E654:E664 E675:E685 E696:E706" xr:uid="{F0C2894E-6BC8-4BBB-8D9C-548DB3326774}">
      <formula1>"urbano,suburbano"</formula1>
    </dataValidation>
    <dataValidation type="list" allowBlank="1" showInputMessage="1" showErrorMessage="1" sqref="R150:S160 R171:S181 R192:S202 R213:S223 R234:S244 R129:S139 R108:S118 R87:S97 R66:S76 R45:S55 R24:S34 R255:S265 R276:S286 R297:S307 R318:S328 R339:S349 R360:S370 R381:S391 R402:S412 R423:S433 R444:S454 R465:S475 R486:S496 R507:S517 R528:S538 R549:S559 R570:S580 R591:S601 R612:S622 R633:S643 R654:S664 R675:S685 R696:S706" xr:uid="{259E3966-2553-4F14-8FC3-1B44A97227E2}">
      <formula1>"si,"</formula1>
    </dataValidation>
  </dataValidations>
  <pageMargins left="0.7" right="0.7" top="0.75" bottom="0.75" header="0.3" footer="0.3"/>
  <pageSetup paperSize="8" scale="5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Scegliere il comune beneficiario dal menù a tendina_x000a_" xr:uid="{F211C546-1075-4206-B95F-5A11B94DE733}">
          <x14:formula1>
            <xm:f>'DATI EROGAZIONI'!$A$2:$A$39</xm:f>
          </x14:formula1>
          <xm:sqref>E6:J6</xm:sqref>
        </x14:dataValidation>
        <x14:dataValidation type="list" allowBlank="1" showInputMessage="1" showErrorMessage="1" prompt="Inserire OGV corrispondente al Piano di investimento esecutivo" xr:uid="{3837A352-B540-4AB1-AF41-88CCEBD67BCE}">
          <x14:formula1>
            <xm:f>'1.Piano inv. forn'!$D$71:$D$100</xm:f>
          </x14:formula1>
          <xm:sqref>B39:C39 B228:C228 B207:C207 B186:C186 B165:C165 B144:C144 B123:C123 B102:C102 B81:C81 B60:C60 B18:C18 B249:C249 B270:C270 B291:C291 B312:C312 B333:C333 B354:C354 B375:C375 B396:C396 B417:C417 B438:C438 B459:C459 B480:C480 B501:C501 B522:C522 B543:C543 B564:C564 B585:C585 B606:C606 B627:C627 B648:C648 B669:C669 B690:C690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pageSetUpPr fitToPage="1"/>
  </sheetPr>
  <dimension ref="A1:BF709"/>
  <sheetViews>
    <sheetView workbookViewId="0">
      <selection sqref="A1:U709"/>
    </sheetView>
  </sheetViews>
  <sheetFormatPr defaultColWidth="8.7109375" defaultRowHeight="15" x14ac:dyDescent="0.25"/>
  <cols>
    <col min="1" max="1" width="10" style="85" customWidth="1"/>
    <col min="2" max="2" width="7.140625" style="472" customWidth="1"/>
    <col min="3" max="3" width="16" style="69" customWidth="1"/>
    <col min="4" max="4" width="11.42578125" style="69" customWidth="1"/>
    <col min="5" max="5" width="17.5703125" style="69" customWidth="1"/>
    <col min="6" max="6" width="9" style="472" bestFit="1" customWidth="1"/>
    <col min="7" max="7" width="26.5703125" style="69" customWidth="1"/>
    <col min="8" max="8" width="11.85546875" style="69" customWidth="1"/>
    <col min="9" max="9" width="16.85546875" style="472" customWidth="1"/>
    <col min="10" max="10" width="25.7109375" style="472" customWidth="1"/>
    <col min="11" max="11" width="12.28515625" style="69" customWidth="1"/>
    <col min="12" max="12" width="24.42578125" style="69" customWidth="1"/>
    <col min="13" max="13" width="16.28515625" style="69" customWidth="1"/>
    <col min="14" max="14" width="15.85546875" style="69" customWidth="1"/>
    <col min="15" max="15" width="24.5703125" style="69" customWidth="1"/>
    <col min="16" max="16" width="26.7109375" style="69" customWidth="1"/>
    <col min="17" max="17" width="27.42578125" style="69" customWidth="1"/>
    <col min="18" max="18" width="19.85546875" style="69" customWidth="1"/>
    <col min="19" max="19" width="13.42578125" style="69" customWidth="1"/>
    <col min="20" max="20" width="18.7109375" style="69" customWidth="1"/>
    <col min="21" max="21" width="6.140625" style="69" customWidth="1"/>
    <col min="22" max="22" width="18.7109375" style="69" customWidth="1"/>
    <col min="23" max="23" width="12.85546875" style="69" bestFit="1" customWidth="1"/>
    <col min="24" max="24" width="15.140625" style="69" bestFit="1" customWidth="1"/>
    <col min="25" max="25" width="15.140625" style="69" customWidth="1"/>
    <col min="26" max="26" width="15.7109375" style="69" customWidth="1"/>
    <col min="27" max="16384" width="8.7109375" style="69"/>
  </cols>
  <sheetData>
    <row r="1" spans="1:24" ht="27.75" customHeight="1" thickBot="1" x14ac:dyDescent="0.3">
      <c r="A1" s="682" t="s">
        <v>0</v>
      </c>
      <c r="B1" s="683"/>
      <c r="C1" s="683"/>
      <c r="D1" s="683"/>
      <c r="E1" s="683"/>
      <c r="F1" s="683"/>
      <c r="G1" s="683"/>
      <c r="H1" s="683"/>
      <c r="I1" s="683"/>
      <c r="J1" s="683"/>
      <c r="K1" s="683"/>
      <c r="L1" s="683"/>
      <c r="M1" s="683"/>
      <c r="N1" s="683"/>
      <c r="O1" s="683"/>
      <c r="P1" s="683"/>
      <c r="Q1" s="683"/>
      <c r="R1" s="683"/>
      <c r="S1" s="683"/>
      <c r="T1" s="684"/>
      <c r="U1" s="71"/>
      <c r="V1" s="71"/>
      <c r="W1" s="71"/>
      <c r="X1" s="71"/>
    </row>
    <row r="2" spans="1:24" ht="23.25" thickBot="1" x14ac:dyDescent="0.3">
      <c r="A2" s="427"/>
      <c r="B2" s="427"/>
      <c r="C2" s="427"/>
      <c r="D2" s="427"/>
      <c r="E2" s="427"/>
      <c r="F2" s="427"/>
      <c r="G2" s="427"/>
      <c r="H2" s="427"/>
      <c r="I2" s="427"/>
      <c r="J2" s="427"/>
      <c r="K2" s="427"/>
      <c r="L2" s="427"/>
      <c r="M2" s="427"/>
      <c r="N2" s="427"/>
      <c r="O2" s="427"/>
      <c r="P2" s="427"/>
      <c r="Q2" s="427"/>
      <c r="R2" s="427"/>
      <c r="S2" s="427"/>
      <c r="T2" s="427"/>
      <c r="U2" s="427"/>
      <c r="V2" s="427"/>
      <c r="W2" s="427"/>
      <c r="X2" s="427"/>
    </row>
    <row r="3" spans="1:24" ht="25.5" customHeight="1" thickBot="1" x14ac:dyDescent="0.3">
      <c r="A3" s="801" t="s">
        <v>250</v>
      </c>
      <c r="B3" s="802"/>
      <c r="C3" s="802"/>
      <c r="D3" s="802"/>
      <c r="E3" s="802"/>
      <c r="F3" s="802"/>
      <c r="G3" s="802"/>
      <c r="H3" s="802"/>
      <c r="I3" s="802"/>
      <c r="J3" s="802"/>
      <c r="K3" s="802"/>
      <c r="L3" s="802"/>
      <c r="M3" s="802"/>
      <c r="N3" s="802"/>
      <c r="O3" s="802"/>
      <c r="P3" s="802"/>
      <c r="Q3" s="802"/>
      <c r="R3" s="802"/>
      <c r="S3" s="802"/>
      <c r="T3" s="803"/>
      <c r="U3" s="294"/>
      <c r="V3" s="72"/>
      <c r="W3" s="72"/>
      <c r="X3" s="72"/>
    </row>
    <row r="4" spans="1:24" ht="18" x14ac:dyDescent="0.25">
      <c r="A4" s="69"/>
      <c r="B4" s="39"/>
      <c r="C4" s="39"/>
      <c r="D4" s="39"/>
      <c r="E4" s="39"/>
      <c r="F4" s="39"/>
      <c r="G4" s="39"/>
      <c r="H4" s="39"/>
      <c r="I4" s="39"/>
      <c r="J4" s="39"/>
      <c r="K4" s="39"/>
      <c r="L4" s="39"/>
      <c r="M4" s="39"/>
      <c r="N4" s="39"/>
      <c r="O4" s="39"/>
      <c r="P4" s="39"/>
      <c r="Q4" s="39"/>
      <c r="R4" s="39"/>
      <c r="S4" s="39"/>
      <c r="T4" s="39"/>
      <c r="U4" s="39"/>
      <c r="V4" s="39"/>
      <c r="W4" s="39"/>
      <c r="X4" s="39"/>
    </row>
    <row r="5" spans="1:24" ht="27.75" thickBot="1" x14ac:dyDescent="0.3">
      <c r="A5" s="69"/>
      <c r="B5" s="24"/>
      <c r="C5" s="24"/>
      <c r="D5" s="24"/>
      <c r="E5" s="24"/>
      <c r="F5" s="24"/>
      <c r="G5" s="24"/>
      <c r="H5" s="24"/>
      <c r="I5" s="24"/>
      <c r="J5" s="24"/>
      <c r="K5" s="24"/>
      <c r="L5" s="24"/>
      <c r="M5" s="24"/>
      <c r="N5" s="24"/>
      <c r="O5" s="24"/>
      <c r="P5" s="24"/>
      <c r="Q5" s="24"/>
      <c r="R5" s="24"/>
      <c r="S5" s="24"/>
      <c r="T5" s="24"/>
      <c r="U5" s="24"/>
      <c r="V5" s="24"/>
      <c r="W5" s="24"/>
      <c r="X5" s="24"/>
    </row>
    <row r="6" spans="1:24" ht="26.25" customHeight="1" thickBot="1" x14ac:dyDescent="0.3">
      <c r="A6" s="722" t="s">
        <v>2</v>
      </c>
      <c r="B6" s="723"/>
      <c r="C6" s="723"/>
      <c r="D6" s="724"/>
      <c r="E6" s="725" t="s">
        <v>251</v>
      </c>
      <c r="F6" s="726"/>
      <c r="G6" s="726"/>
      <c r="H6" s="726"/>
      <c r="I6" s="726"/>
      <c r="J6" s="727"/>
      <c r="L6" s="794" t="s">
        <v>4</v>
      </c>
      <c r="M6" s="795"/>
      <c r="N6" s="795"/>
      <c r="O6" s="984"/>
      <c r="P6" s="985"/>
      <c r="Q6" s="985"/>
      <c r="R6" s="985"/>
      <c r="S6" s="985"/>
      <c r="T6" s="986"/>
      <c r="U6" s="293"/>
      <c r="V6" s="292"/>
      <c r="W6" s="292"/>
      <c r="X6" s="292"/>
    </row>
    <row r="7" spans="1:24" ht="15.75" thickBot="1" x14ac:dyDescent="0.3"/>
    <row r="8" spans="1:24" ht="26.25" customHeight="1" thickBot="1" x14ac:dyDescent="0.3">
      <c r="A8" s="1080" t="s">
        <v>161</v>
      </c>
      <c r="B8" s="1081"/>
      <c r="C8" s="1081"/>
      <c r="D8" s="1081"/>
      <c r="E8" s="1081"/>
      <c r="F8" s="1081"/>
      <c r="G8" s="1081"/>
      <c r="H8" s="1081"/>
      <c r="I8" s="1081"/>
      <c r="J8" s="1081"/>
      <c r="K8" s="1081"/>
      <c r="L8" s="1081"/>
      <c r="M8" s="1081"/>
      <c r="N8" s="1081"/>
      <c r="O8" s="1081"/>
      <c r="P8" s="1081"/>
      <c r="Q8" s="1081"/>
      <c r="R8" s="1081"/>
      <c r="S8" s="1081"/>
      <c r="T8" s="1082"/>
    </row>
    <row r="9" spans="1:24" ht="12.75" customHeight="1" thickBot="1" x14ac:dyDescent="0.3">
      <c r="A9" s="132"/>
      <c r="B9" s="132"/>
      <c r="C9" s="132"/>
      <c r="D9" s="132"/>
      <c r="E9" s="132"/>
      <c r="F9" s="132"/>
      <c r="G9" s="132"/>
      <c r="H9" s="132"/>
      <c r="I9" s="132"/>
      <c r="J9" s="132"/>
      <c r="K9" s="132"/>
      <c r="L9" s="132"/>
      <c r="M9" s="132"/>
      <c r="N9" s="132"/>
      <c r="O9" s="132"/>
      <c r="P9" s="132"/>
      <c r="Q9" s="132"/>
      <c r="R9" s="132"/>
      <c r="S9" s="132"/>
      <c r="T9" s="132"/>
    </row>
    <row r="10" spans="1:24" ht="15" customHeight="1" x14ac:dyDescent="0.25">
      <c r="A10" s="1074" t="s">
        <v>508</v>
      </c>
      <c r="B10" s="1075"/>
      <c r="C10" s="1075"/>
      <c r="D10" s="1076"/>
      <c r="E10" s="978">
        <f>N34+N55+N76+N97+N118+N139+N160+N181+N202+N223+N244+N265+N286+N307+N328+N349+N370+N391+N412+N433+N454+N475+N496+N517+N538+N559+N580+N601+N622+N643+N664+N685+N706</f>
        <v>0</v>
      </c>
      <c r="F10" s="968"/>
      <c r="G10" s="968"/>
      <c r="H10" s="969"/>
      <c r="I10" s="69"/>
      <c r="J10" s="1061" t="s">
        <v>210</v>
      </c>
      <c r="K10" s="1062"/>
      <c r="L10" s="1062"/>
      <c r="M10" s="1062"/>
      <c r="N10" s="1063"/>
      <c r="O10" s="968">
        <f>O34+O55+O76+O97+O118+O139+O160+O181+O202+O223+O244+O265+O286+O307+O328+O349+O370+O391+O412+O433+O454+O475+O496+O517+O538+O559+O580+O601+O622+O643+O664+O685+O706</f>
        <v>0</v>
      </c>
      <c r="P10" s="969"/>
      <c r="R10" s="1083" t="s">
        <v>211</v>
      </c>
      <c r="S10" s="1084"/>
      <c r="T10" s="991">
        <f>F34+F55+F76+F97+F118+F139+F160+F181+F202+F223+F244+F265+F286+F307+F328+F349+F370+F391+F412+F433+F454+F475+F496+F517+F538+F559+F580+F601+F622+F643+F664+F685+F706</f>
        <v>0</v>
      </c>
    </row>
    <row r="11" spans="1:24" ht="15.75" customHeight="1" thickBot="1" x14ac:dyDescent="0.3">
      <c r="A11" s="1077"/>
      <c r="B11" s="1078"/>
      <c r="C11" s="1078"/>
      <c r="D11" s="1079"/>
      <c r="E11" s="979"/>
      <c r="F11" s="970"/>
      <c r="G11" s="970"/>
      <c r="H11" s="971"/>
      <c r="I11" s="69"/>
      <c r="J11" s="1064" t="s">
        <v>505</v>
      </c>
      <c r="K11" s="1065"/>
      <c r="L11" s="1065"/>
      <c r="M11" s="1065"/>
      <c r="N11" s="1066"/>
      <c r="O11" s="970"/>
      <c r="P11" s="971"/>
      <c r="R11" s="1085"/>
      <c r="S11" s="1086"/>
      <c r="T11" s="992"/>
    </row>
    <row r="12" spans="1:24" x14ac:dyDescent="0.25">
      <c r="A12" s="1087" t="s">
        <v>509</v>
      </c>
      <c r="B12" s="1088"/>
      <c r="C12" s="1088"/>
      <c r="D12" s="1089"/>
      <c r="E12" s="978">
        <f>N35+N56+N77+N98+N119+N140+N161+N182+N203+N224+N245+N266+N287+N308+N329+N350+N371+N392+N413+N434+N455+N476+N497+N518+N539+N560+N581+N602+N623+N644+N665+N686+N707</f>
        <v>0</v>
      </c>
      <c r="F12" s="968"/>
      <c r="G12" s="968"/>
      <c r="H12" s="969"/>
      <c r="I12" s="69"/>
      <c r="J12" s="1093" t="s">
        <v>498</v>
      </c>
      <c r="K12" s="1094"/>
      <c r="L12" s="1094"/>
      <c r="M12" s="1094"/>
      <c r="N12" s="1095"/>
      <c r="O12" s="968">
        <f>O35+O56+O77+O98+O119+O140+O161+O182+O203+O224+O245+O266+O287+O308+O329+O350+O371+O392+O413+O434+O455+O476+O497+O518+O539+O560+O581+O602+O623+O644+O665+O686+O707</f>
        <v>0</v>
      </c>
      <c r="P12" s="969"/>
      <c r="R12" s="87"/>
      <c r="S12" s="87"/>
      <c r="T12" s="512"/>
    </row>
    <row r="13" spans="1:24" ht="15.75" thickBot="1" x14ac:dyDescent="0.3">
      <c r="A13" s="1090"/>
      <c r="B13" s="1091"/>
      <c r="C13" s="1091"/>
      <c r="D13" s="1092"/>
      <c r="E13" s="979"/>
      <c r="F13" s="970"/>
      <c r="G13" s="970"/>
      <c r="H13" s="971"/>
      <c r="I13" s="69"/>
      <c r="J13" s="1096" t="s">
        <v>496</v>
      </c>
      <c r="K13" s="1097"/>
      <c r="L13" s="1097"/>
      <c r="M13" s="1097"/>
      <c r="N13" s="1098"/>
      <c r="O13" s="970"/>
      <c r="P13" s="971"/>
      <c r="R13" s="87"/>
      <c r="S13" s="87"/>
      <c r="T13" s="512"/>
    </row>
    <row r="14" spans="1:24" x14ac:dyDescent="0.25">
      <c r="A14" s="1087" t="s">
        <v>510</v>
      </c>
      <c r="B14" s="1088"/>
      <c r="C14" s="1088"/>
      <c r="D14" s="1089"/>
      <c r="E14" s="978">
        <f>N36+N57+N78+N99+N120+N141+N162+N183+N204+N351+N225+N246+N267+N288+N309+N330+N372+N393+N414+N435+N456+N477+N498+N519+N540+N561+N582+N603+N624+N645+N666+N687+N708</f>
        <v>0</v>
      </c>
      <c r="F14" s="968"/>
      <c r="G14" s="968"/>
      <c r="H14" s="969"/>
      <c r="I14" s="69"/>
      <c r="J14" s="1093" t="s">
        <v>503</v>
      </c>
      <c r="K14" s="1094"/>
      <c r="L14" s="1094"/>
      <c r="M14" s="1094"/>
      <c r="N14" s="1095"/>
      <c r="O14" s="968">
        <f>O36+O57+O78+O99+O120+O141+O162+O183+O204+O225+O246+O267+O288+O309+O330+O351+O372+O393+O666+O687+O708+O414+O435+O456+O477+O498+O519+O540+O561+O582+O603+O624+O645</f>
        <v>0</v>
      </c>
      <c r="P14" s="969"/>
      <c r="R14" s="87"/>
      <c r="S14" s="87"/>
      <c r="T14" s="512"/>
    </row>
    <row r="15" spans="1:24" ht="15.75" thickBot="1" x14ac:dyDescent="0.3">
      <c r="A15" s="1090"/>
      <c r="B15" s="1091"/>
      <c r="C15" s="1091"/>
      <c r="D15" s="1092"/>
      <c r="E15" s="979"/>
      <c r="F15" s="970"/>
      <c r="G15" s="970"/>
      <c r="H15" s="971"/>
      <c r="I15" s="69"/>
      <c r="J15" s="1096" t="s">
        <v>496</v>
      </c>
      <c r="K15" s="1097"/>
      <c r="L15" s="1097"/>
      <c r="M15" s="1097"/>
      <c r="N15" s="1098"/>
      <c r="O15" s="970"/>
      <c r="P15" s="971"/>
      <c r="R15" s="87"/>
      <c r="S15" s="87"/>
      <c r="T15" s="512"/>
    </row>
    <row r="16" spans="1:24" ht="15.75" thickBot="1" x14ac:dyDescent="0.3">
      <c r="A16" s="133"/>
      <c r="B16" s="134"/>
      <c r="C16" s="134"/>
      <c r="D16" s="134"/>
      <c r="E16" s="135"/>
      <c r="F16" s="135"/>
      <c r="G16" s="135"/>
      <c r="H16" s="135"/>
      <c r="I16" s="69"/>
      <c r="J16" s="136"/>
      <c r="K16" s="136"/>
      <c r="L16" s="136"/>
      <c r="M16" s="136"/>
      <c r="N16" s="136"/>
      <c r="O16" s="106"/>
      <c r="P16" s="106"/>
    </row>
    <row r="17" spans="1:58" ht="27" customHeight="1" thickBot="1" x14ac:dyDescent="0.3">
      <c r="A17" s="563"/>
      <c r="B17" s="422"/>
      <c r="C17" s="289"/>
      <c r="D17" s="289"/>
      <c r="E17" s="289"/>
      <c r="F17" s="422"/>
      <c r="G17" s="289"/>
      <c r="H17" s="289"/>
      <c r="I17" s="422"/>
      <c r="J17" s="422"/>
      <c r="K17" s="289"/>
      <c r="L17" s="289"/>
      <c r="M17" s="289"/>
      <c r="N17" s="289"/>
      <c r="O17" s="289"/>
      <c r="P17" s="289"/>
      <c r="Q17" s="289"/>
      <c r="R17" s="289"/>
      <c r="S17" s="289"/>
      <c r="T17" s="289"/>
      <c r="U17" s="425"/>
    </row>
    <row r="18" spans="1:58" ht="27" customHeight="1" thickBot="1" x14ac:dyDescent="0.3">
      <c r="A18" s="514" t="s">
        <v>8</v>
      </c>
      <c r="B18" s="961" t="s">
        <v>467</v>
      </c>
      <c r="C18" s="962"/>
      <c r="E18" s="1067" t="s">
        <v>213</v>
      </c>
      <c r="F18" s="1068"/>
      <c r="G18" s="935">
        <f>VLOOKUP(B18,'1.Piano inv. forn'!$D$175:$H$204,3,FALSE)</f>
        <v>0</v>
      </c>
      <c r="H18" s="936"/>
      <c r="I18" s="69"/>
      <c r="J18" s="1067" t="s">
        <v>214</v>
      </c>
      <c r="K18" s="1068"/>
      <c r="L18" s="935">
        <f>VLOOKUP(B18,'1.Piano inv. forn'!$D$175:$H$204,4,FALSE)</f>
        <v>0</v>
      </c>
      <c r="M18" s="936"/>
      <c r="O18" s="519" t="s">
        <v>215</v>
      </c>
      <c r="P18" s="513"/>
      <c r="R18" s="520" t="s">
        <v>216</v>
      </c>
      <c r="S18" s="1057"/>
      <c r="T18" s="1058"/>
      <c r="U18" s="428"/>
    </row>
    <row r="19" spans="1:58" ht="27" customHeight="1" thickBot="1" x14ac:dyDescent="0.3">
      <c r="A19" s="101"/>
      <c r="B19" s="86"/>
      <c r="C19" s="86"/>
      <c r="E19" s="87"/>
      <c r="F19" s="87"/>
      <c r="G19" s="88"/>
      <c r="H19" s="88"/>
      <c r="I19" s="69"/>
      <c r="J19" s="87"/>
      <c r="K19" s="87"/>
      <c r="L19" s="88"/>
      <c r="M19" s="88"/>
      <c r="O19" s="89"/>
      <c r="R19" s="85"/>
      <c r="S19" s="500"/>
      <c r="T19" s="511"/>
      <c r="U19" s="102"/>
      <c r="V19" s="490"/>
    </row>
    <row r="20" spans="1:58" ht="27" customHeight="1" thickBot="1" x14ac:dyDescent="0.3">
      <c r="A20" s="1069" t="s">
        <v>13</v>
      </c>
      <c r="B20" s="1070"/>
      <c r="C20" s="1070"/>
      <c r="D20" s="1071"/>
      <c r="E20" s="943">
        <f>VLOOKUP(B18,'1.Piano inv. forn'!$D$175:$V$204,17,FALSE)</f>
        <v>0</v>
      </c>
      <c r="F20" s="944"/>
      <c r="G20" s="944"/>
      <c r="H20" s="945"/>
      <c r="I20" s="69"/>
      <c r="J20" s="1072" t="s">
        <v>59</v>
      </c>
      <c r="K20" s="1073"/>
      <c r="L20" s="943">
        <f>VLOOKUP(B18,'1.Piano inv. forn'!$D$175:$V$204,19,FALSE)</f>
        <v>0</v>
      </c>
      <c r="M20" s="945"/>
      <c r="N20" s="98"/>
      <c r="O20" s="520" t="s">
        <v>15</v>
      </c>
      <c r="P20" s="103">
        <f>L20+E20</f>
        <v>0</v>
      </c>
      <c r="R20" s="520" t="s">
        <v>217</v>
      </c>
      <c r="S20" s="1057"/>
      <c r="T20" s="1058"/>
      <c r="U20" s="102"/>
      <c r="V20" s="490"/>
    </row>
    <row r="21" spans="1:58" ht="27" customHeight="1" thickBot="1" x14ac:dyDescent="0.3">
      <c r="A21" s="104"/>
      <c r="B21" s="105"/>
      <c r="C21" s="105"/>
      <c r="D21" s="105"/>
      <c r="E21" s="106"/>
      <c r="F21" s="106"/>
      <c r="G21" s="106"/>
      <c r="H21" s="106"/>
      <c r="I21" s="69"/>
      <c r="J21" s="87"/>
      <c r="K21" s="87"/>
      <c r="L21" s="106"/>
      <c r="M21" s="106"/>
      <c r="N21" s="98"/>
      <c r="O21" s="85"/>
      <c r="P21" s="98"/>
      <c r="R21" s="85"/>
      <c r="S21" s="86"/>
      <c r="T21" s="86"/>
      <c r="U21" s="102"/>
      <c r="V21" s="490"/>
    </row>
    <row r="22" spans="1:58" s="581" customFormat="1" ht="54.95" customHeight="1" x14ac:dyDescent="0.25">
      <c r="A22" s="1053" t="s">
        <v>218</v>
      </c>
      <c r="B22" s="1055" t="s">
        <v>219</v>
      </c>
      <c r="C22" s="1055" t="s">
        <v>220</v>
      </c>
      <c r="D22" s="516" t="s">
        <v>221</v>
      </c>
      <c r="E22" s="515" t="s">
        <v>222</v>
      </c>
      <c r="F22" s="516" t="s">
        <v>223</v>
      </c>
      <c r="G22" s="516" t="s">
        <v>224</v>
      </c>
      <c r="H22" s="517" t="s">
        <v>188</v>
      </c>
      <c r="I22" s="517" t="s">
        <v>225</v>
      </c>
      <c r="J22" s="517" t="s">
        <v>226</v>
      </c>
      <c r="K22" s="517" t="s">
        <v>227</v>
      </c>
      <c r="L22" s="517" t="s">
        <v>228</v>
      </c>
      <c r="M22" s="517" t="s">
        <v>229</v>
      </c>
      <c r="N22" s="517" t="s">
        <v>230</v>
      </c>
      <c r="O22" s="517" t="s">
        <v>231</v>
      </c>
      <c r="P22" s="517" t="s">
        <v>232</v>
      </c>
      <c r="Q22" s="517" t="s">
        <v>233</v>
      </c>
      <c r="R22" s="517" t="s">
        <v>234</v>
      </c>
      <c r="S22" s="517" t="s">
        <v>235</v>
      </c>
      <c r="T22" s="1051" t="s">
        <v>236</v>
      </c>
      <c r="U22" s="56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row>
    <row r="23" spans="1:58" s="581" customFormat="1" ht="27" customHeight="1" thickBot="1" x14ac:dyDescent="0.3">
      <c r="A23" s="1054"/>
      <c r="B23" s="1056"/>
      <c r="C23" s="1056"/>
      <c r="D23" s="518" t="s">
        <v>237</v>
      </c>
      <c r="E23" s="518" t="s">
        <v>238</v>
      </c>
      <c r="F23" s="518" t="s">
        <v>239</v>
      </c>
      <c r="G23" s="518" t="s">
        <v>239</v>
      </c>
      <c r="H23" s="518" t="s">
        <v>252</v>
      </c>
      <c r="I23" s="518" t="s">
        <v>32</v>
      </c>
      <c r="J23" s="518" t="s">
        <v>241</v>
      </c>
      <c r="K23" s="518" t="s">
        <v>242</v>
      </c>
      <c r="L23" s="518" t="s">
        <v>243</v>
      </c>
      <c r="M23" s="518" t="s">
        <v>242</v>
      </c>
      <c r="N23" s="518" t="s">
        <v>244</v>
      </c>
      <c r="O23" s="518" t="s">
        <v>212</v>
      </c>
      <c r="P23" s="518" t="s">
        <v>245</v>
      </c>
      <c r="Q23" s="518" t="s">
        <v>246</v>
      </c>
      <c r="R23" s="518" t="s">
        <v>247</v>
      </c>
      <c r="S23" s="518" t="s">
        <v>247</v>
      </c>
      <c r="T23" s="1052"/>
      <c r="U23" s="56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c r="BA23" s="134"/>
      <c r="BB23" s="134"/>
      <c r="BC23" s="134"/>
      <c r="BD23" s="134"/>
      <c r="BE23" s="134"/>
      <c r="BF23" s="134"/>
    </row>
    <row r="24" spans="1:58" x14ac:dyDescent="0.25">
      <c r="A24" s="1059" t="str">
        <f>B18</f>
        <v>i.4</v>
      </c>
      <c r="B24" s="521">
        <v>1</v>
      </c>
      <c r="C24" s="164"/>
      <c r="D24" s="91"/>
      <c r="E24" s="91"/>
      <c r="F24" s="164"/>
      <c r="G24" s="566"/>
      <c r="H24" s="92"/>
      <c r="I24" s="340"/>
      <c r="J24" s="567"/>
      <c r="K24" s="568"/>
      <c r="L24" s="340"/>
      <c r="M24" s="568"/>
      <c r="N24" s="116"/>
      <c r="O24" s="116"/>
      <c r="P24" s="340"/>
      <c r="Q24" s="340"/>
      <c r="R24" s="340"/>
      <c r="S24" s="340"/>
      <c r="T24" s="569"/>
      <c r="U24" s="428"/>
    </row>
    <row r="25" spans="1:58" x14ac:dyDescent="0.25">
      <c r="A25" s="1059"/>
      <c r="B25" s="522">
        <v>2</v>
      </c>
      <c r="C25" s="90"/>
      <c r="D25" s="84"/>
      <c r="E25" s="84"/>
      <c r="F25" s="90"/>
      <c r="G25" s="570"/>
      <c r="H25" s="90"/>
      <c r="I25" s="557"/>
      <c r="J25" s="571"/>
      <c r="K25" s="572"/>
      <c r="L25" s="557"/>
      <c r="M25" s="572"/>
      <c r="N25" s="107"/>
      <c r="O25" s="107"/>
      <c r="P25" s="557"/>
      <c r="Q25" s="557" t="s">
        <v>249</v>
      </c>
      <c r="R25" s="557"/>
      <c r="S25" s="557"/>
      <c r="T25" s="573"/>
      <c r="U25" s="428"/>
    </row>
    <row r="26" spans="1:58" x14ac:dyDescent="0.25">
      <c r="A26" s="1059"/>
      <c r="B26" s="522">
        <v>3</v>
      </c>
      <c r="C26" s="90"/>
      <c r="D26" s="84"/>
      <c r="E26" s="84"/>
      <c r="F26" s="90"/>
      <c r="G26" s="570"/>
      <c r="H26" s="90"/>
      <c r="I26" s="557"/>
      <c r="J26" s="571"/>
      <c r="K26" s="572"/>
      <c r="L26" s="557"/>
      <c r="M26" s="572"/>
      <c r="N26" s="107"/>
      <c r="O26" s="107"/>
      <c r="P26" s="557"/>
      <c r="Q26" s="557"/>
      <c r="R26" s="557"/>
      <c r="S26" s="557"/>
      <c r="T26" s="573"/>
      <c r="U26" s="428"/>
    </row>
    <row r="27" spans="1:58" x14ac:dyDescent="0.25">
      <c r="A27" s="1059"/>
      <c r="B27" s="522">
        <v>4</v>
      </c>
      <c r="C27" s="90"/>
      <c r="D27" s="84"/>
      <c r="E27" s="84"/>
      <c r="F27" s="90"/>
      <c r="G27" s="570"/>
      <c r="H27" s="90"/>
      <c r="I27" s="557"/>
      <c r="J27" s="571"/>
      <c r="K27" s="572"/>
      <c r="L27" s="557"/>
      <c r="M27" s="572"/>
      <c r="N27" s="107"/>
      <c r="O27" s="107"/>
      <c r="P27" s="557"/>
      <c r="Q27" s="557"/>
      <c r="R27" s="557"/>
      <c r="S27" s="557"/>
      <c r="T27" s="573"/>
      <c r="U27" s="428"/>
    </row>
    <row r="28" spans="1:58" x14ac:dyDescent="0.25">
      <c r="A28" s="1059"/>
      <c r="B28" s="522">
        <v>5</v>
      </c>
      <c r="C28" s="90"/>
      <c r="D28" s="84"/>
      <c r="E28" s="84"/>
      <c r="F28" s="90"/>
      <c r="G28" s="570"/>
      <c r="H28" s="90"/>
      <c r="I28" s="557"/>
      <c r="J28" s="571"/>
      <c r="K28" s="572"/>
      <c r="L28" s="557"/>
      <c r="M28" s="572"/>
      <c r="N28" s="107"/>
      <c r="O28" s="107"/>
      <c r="P28" s="557"/>
      <c r="Q28" s="557"/>
      <c r="R28" s="557"/>
      <c r="S28" s="557"/>
      <c r="T28" s="573"/>
      <c r="U28" s="428"/>
    </row>
    <row r="29" spans="1:58" x14ac:dyDescent="0.25">
      <c r="A29" s="1059"/>
      <c r="B29" s="522">
        <v>6</v>
      </c>
      <c r="C29" s="90"/>
      <c r="D29" s="84"/>
      <c r="E29" s="84"/>
      <c r="F29" s="90"/>
      <c r="G29" s="570"/>
      <c r="H29" s="90"/>
      <c r="I29" s="557"/>
      <c r="J29" s="571"/>
      <c r="K29" s="572"/>
      <c r="L29" s="557"/>
      <c r="M29" s="572"/>
      <c r="N29" s="107"/>
      <c r="O29" s="107"/>
      <c r="P29" s="557"/>
      <c r="Q29" s="557"/>
      <c r="R29" s="557"/>
      <c r="S29" s="557"/>
      <c r="T29" s="573"/>
      <c r="U29" s="428"/>
    </row>
    <row r="30" spans="1:58" x14ac:dyDescent="0.25">
      <c r="A30" s="1059"/>
      <c r="B30" s="522">
        <v>7</v>
      </c>
      <c r="C30" s="90"/>
      <c r="D30" s="84"/>
      <c r="E30" s="84"/>
      <c r="F30" s="90"/>
      <c r="G30" s="570"/>
      <c r="H30" s="90"/>
      <c r="I30" s="557"/>
      <c r="J30" s="571"/>
      <c r="K30" s="572"/>
      <c r="L30" s="557"/>
      <c r="M30" s="572"/>
      <c r="N30" s="107"/>
      <c r="O30" s="107"/>
      <c r="P30" s="557"/>
      <c r="Q30" s="557"/>
      <c r="R30" s="557"/>
      <c r="S30" s="557"/>
      <c r="T30" s="573"/>
      <c r="U30" s="428"/>
    </row>
    <row r="31" spans="1:58" x14ac:dyDescent="0.25">
      <c r="A31" s="1059"/>
      <c r="B31" s="522">
        <v>8</v>
      </c>
      <c r="C31" s="90"/>
      <c r="D31" s="84"/>
      <c r="E31" s="84"/>
      <c r="F31" s="90"/>
      <c r="G31" s="570"/>
      <c r="H31" s="90"/>
      <c r="I31" s="557"/>
      <c r="J31" s="571"/>
      <c r="K31" s="572"/>
      <c r="L31" s="557"/>
      <c r="M31" s="572"/>
      <c r="N31" s="107"/>
      <c r="O31" s="107"/>
      <c r="P31" s="557"/>
      <c r="Q31" s="557"/>
      <c r="R31" s="557"/>
      <c r="S31" s="557"/>
      <c r="T31" s="573"/>
      <c r="U31" s="428"/>
    </row>
    <row r="32" spans="1:58" x14ac:dyDescent="0.25">
      <c r="A32" s="1059"/>
      <c r="B32" s="522">
        <v>9</v>
      </c>
      <c r="C32" s="90"/>
      <c r="D32" s="84"/>
      <c r="E32" s="84"/>
      <c r="F32" s="90"/>
      <c r="G32" s="570"/>
      <c r="H32" s="90"/>
      <c r="I32" s="557"/>
      <c r="J32" s="571"/>
      <c r="K32" s="572"/>
      <c r="L32" s="557"/>
      <c r="M32" s="572"/>
      <c r="N32" s="107"/>
      <c r="O32" s="107"/>
      <c r="P32" s="557"/>
      <c r="Q32" s="557"/>
      <c r="R32" s="557"/>
      <c r="S32" s="557"/>
      <c r="T32" s="573"/>
      <c r="U32" s="428"/>
    </row>
    <row r="33" spans="1:58" ht="15.75" thickBot="1" x14ac:dyDescent="0.3">
      <c r="A33" s="1060"/>
      <c r="B33" s="523">
        <v>10</v>
      </c>
      <c r="C33" s="100"/>
      <c r="D33" s="99"/>
      <c r="E33" s="99"/>
      <c r="F33" s="100"/>
      <c r="G33" s="574"/>
      <c r="H33" s="100"/>
      <c r="I33" s="575"/>
      <c r="J33" s="576"/>
      <c r="K33" s="577"/>
      <c r="L33" s="575"/>
      <c r="M33" s="577"/>
      <c r="N33" s="108" t="s">
        <v>253</v>
      </c>
      <c r="O33" s="108"/>
      <c r="P33" s="575"/>
      <c r="Q33" s="575"/>
      <c r="R33" s="575"/>
      <c r="S33" s="575"/>
      <c r="T33" s="578"/>
      <c r="U33" s="428"/>
    </row>
    <row r="34" spans="1:58" ht="27" customHeight="1" thickBot="1" x14ac:dyDescent="0.3">
      <c r="A34" s="493"/>
      <c r="C34" s="494"/>
      <c r="D34" s="495"/>
      <c r="E34" s="368" t="s">
        <v>248</v>
      </c>
      <c r="F34" s="369">
        <f>COUNTA(F24:F33)</f>
        <v>0</v>
      </c>
      <c r="G34" s="370">
        <f>COUNTA(G24:G33)</f>
        <v>0</v>
      </c>
      <c r="H34" s="494"/>
      <c r="I34" s="490"/>
      <c r="J34" s="496"/>
      <c r="K34" s="497"/>
      <c r="L34" s="952" t="s">
        <v>499</v>
      </c>
      <c r="M34" s="953"/>
      <c r="N34" s="498">
        <f>SUM(N24:N33)</f>
        <v>0</v>
      </c>
      <c r="O34" s="499">
        <f>SUM(O24:O33)</f>
        <v>0</v>
      </c>
      <c r="P34" s="490"/>
      <c r="Q34" s="490"/>
      <c r="R34" s="490"/>
      <c r="S34" s="500"/>
      <c r="T34" s="500"/>
      <c r="U34" s="428"/>
    </row>
    <row r="35" spans="1:58" ht="27" customHeight="1" x14ac:dyDescent="0.25">
      <c r="A35" s="101"/>
      <c r="B35" s="85"/>
      <c r="C35" s="85"/>
      <c r="D35" s="85"/>
      <c r="H35" s="501"/>
      <c r="I35" s="501"/>
      <c r="J35" s="502"/>
      <c r="K35" s="501"/>
      <c r="L35" s="954" t="s">
        <v>500</v>
      </c>
      <c r="M35" s="955"/>
      <c r="N35" s="503">
        <f>SUMIF(M24:M33,"&lt;=31/12/2025",N24:N33)</f>
        <v>0</v>
      </c>
      <c r="O35" s="504">
        <f>SUMIF(M24:M33,"&lt;=31/12/2025",O24:O33)</f>
        <v>0</v>
      </c>
      <c r="P35" s="85"/>
      <c r="R35" s="85"/>
      <c r="S35" s="89"/>
      <c r="T35" s="505"/>
      <c r="U35" s="506"/>
      <c r="V35" s="507"/>
    </row>
    <row r="36" spans="1:58" ht="27" customHeight="1" thickBot="1" x14ac:dyDescent="0.3">
      <c r="A36" s="101"/>
      <c r="L36" s="956" t="s">
        <v>501</v>
      </c>
      <c r="M36" s="957"/>
      <c r="N36" s="508">
        <f>SUMIF(M24:M33,"&gt;31/12/2025",N24:N33)</f>
        <v>0</v>
      </c>
      <c r="O36" s="509">
        <f>SUMIF(M24:M33,"&gt;31/12/2025",O24:O33)</f>
        <v>0</v>
      </c>
      <c r="S36" s="510"/>
      <c r="T36" s="511"/>
      <c r="U36" s="428"/>
    </row>
    <row r="37" spans="1:58" ht="27" customHeight="1" thickBot="1" x14ac:dyDescent="0.3">
      <c r="A37" s="579"/>
      <c r="B37" s="478"/>
      <c r="C37" s="480"/>
      <c r="D37" s="480"/>
      <c r="E37" s="480"/>
      <c r="F37" s="478"/>
      <c r="G37" s="480"/>
      <c r="H37" s="480"/>
      <c r="I37" s="478"/>
      <c r="J37" s="478"/>
      <c r="K37" s="480"/>
      <c r="L37" s="480"/>
      <c r="M37" s="480"/>
      <c r="N37" s="480"/>
      <c r="O37" s="480"/>
      <c r="P37" s="480"/>
      <c r="Q37" s="480"/>
      <c r="R37" s="480"/>
      <c r="S37" s="580"/>
      <c r="T37" s="480"/>
      <c r="U37" s="482"/>
    </row>
    <row r="38" spans="1:58" ht="27" customHeight="1" thickBot="1" x14ac:dyDescent="0.3">
      <c r="A38" s="563"/>
      <c r="B38" s="422"/>
      <c r="C38" s="289"/>
      <c r="D38" s="289"/>
      <c r="E38" s="289"/>
      <c r="F38" s="422"/>
      <c r="G38" s="289"/>
      <c r="H38" s="289"/>
      <c r="I38" s="422"/>
      <c r="J38" s="422"/>
      <c r="K38" s="289"/>
      <c r="L38" s="289"/>
      <c r="M38" s="289"/>
      <c r="N38" s="289"/>
      <c r="O38" s="289"/>
      <c r="P38" s="289"/>
      <c r="Q38" s="289"/>
      <c r="R38" s="289"/>
      <c r="S38" s="289"/>
      <c r="T38" s="289"/>
      <c r="U38" s="425"/>
    </row>
    <row r="39" spans="1:58" ht="27" customHeight="1" thickBot="1" x14ac:dyDescent="0.3">
      <c r="A39" s="514" t="s">
        <v>8</v>
      </c>
      <c r="B39" s="961" t="s">
        <v>467</v>
      </c>
      <c r="C39" s="962"/>
      <c r="E39" s="1067" t="s">
        <v>213</v>
      </c>
      <c r="F39" s="1068"/>
      <c r="G39" s="935">
        <f>VLOOKUP(B39,'1.Piano inv. forn'!$D$175:$H$204,3,FALSE)</f>
        <v>0</v>
      </c>
      <c r="H39" s="936"/>
      <c r="I39" s="69"/>
      <c r="J39" s="1067" t="s">
        <v>214</v>
      </c>
      <c r="K39" s="1068"/>
      <c r="L39" s="935">
        <f>VLOOKUP(B39,'1.Piano inv. forn'!$D$175:$H$204,4,FALSE)</f>
        <v>0</v>
      </c>
      <c r="M39" s="936"/>
      <c r="O39" s="519" t="s">
        <v>215</v>
      </c>
      <c r="P39" s="513"/>
      <c r="R39" s="520" t="s">
        <v>216</v>
      </c>
      <c r="S39" s="1057"/>
      <c r="T39" s="1058"/>
      <c r="U39" s="428"/>
    </row>
    <row r="40" spans="1:58" ht="27" customHeight="1" thickBot="1" x14ac:dyDescent="0.3">
      <c r="A40" s="101"/>
      <c r="B40" s="86"/>
      <c r="C40" s="86"/>
      <c r="E40" s="87"/>
      <c r="F40" s="87"/>
      <c r="G40" s="88"/>
      <c r="H40" s="88"/>
      <c r="I40" s="69"/>
      <c r="J40" s="87"/>
      <c r="K40" s="87"/>
      <c r="L40" s="88"/>
      <c r="M40" s="88"/>
      <c r="O40" s="89"/>
      <c r="R40" s="85"/>
      <c r="S40" s="500"/>
      <c r="T40" s="511"/>
      <c r="U40" s="102"/>
      <c r="V40" s="490"/>
    </row>
    <row r="41" spans="1:58" ht="27" customHeight="1" thickBot="1" x14ac:dyDescent="0.3">
      <c r="A41" s="1069" t="s">
        <v>13</v>
      </c>
      <c r="B41" s="1070"/>
      <c r="C41" s="1070"/>
      <c r="D41" s="1071"/>
      <c r="E41" s="943">
        <f>VLOOKUP(B39,'1.Piano inv. forn'!$D$175:$V$204,17,FALSE)</f>
        <v>0</v>
      </c>
      <c r="F41" s="944"/>
      <c r="G41" s="944"/>
      <c r="H41" s="945"/>
      <c r="I41" s="69"/>
      <c r="J41" s="1072" t="s">
        <v>59</v>
      </c>
      <c r="K41" s="1073"/>
      <c r="L41" s="943">
        <f>VLOOKUP(B39,'1.Piano inv. forn'!$D$175:$V$204,19,FALSE)</f>
        <v>0</v>
      </c>
      <c r="M41" s="945"/>
      <c r="N41" s="98"/>
      <c r="O41" s="520" t="s">
        <v>15</v>
      </c>
      <c r="P41" s="103">
        <f>L41+E41</f>
        <v>0</v>
      </c>
      <c r="R41" s="520" t="s">
        <v>217</v>
      </c>
      <c r="S41" s="1057"/>
      <c r="T41" s="1058"/>
      <c r="U41" s="102"/>
      <c r="V41" s="490"/>
    </row>
    <row r="42" spans="1:58" ht="27" customHeight="1" thickBot="1" x14ac:dyDescent="0.3">
      <c r="A42" s="104"/>
      <c r="B42" s="105"/>
      <c r="C42" s="105"/>
      <c r="D42" s="105"/>
      <c r="E42" s="106"/>
      <c r="F42" s="106"/>
      <c r="G42" s="106"/>
      <c r="H42" s="106"/>
      <c r="I42" s="69"/>
      <c r="J42" s="87"/>
      <c r="K42" s="87"/>
      <c r="L42" s="106"/>
      <c r="M42" s="106"/>
      <c r="N42" s="98"/>
      <c r="O42" s="85"/>
      <c r="P42" s="98"/>
      <c r="R42" s="85"/>
      <c r="S42" s="86"/>
      <c r="T42" s="86"/>
      <c r="U42" s="102"/>
      <c r="V42" s="490"/>
    </row>
    <row r="43" spans="1:58" s="581" customFormat="1" ht="54.95" customHeight="1" x14ac:dyDescent="0.25">
      <c r="A43" s="1053" t="s">
        <v>218</v>
      </c>
      <c r="B43" s="1055" t="s">
        <v>219</v>
      </c>
      <c r="C43" s="1055" t="s">
        <v>220</v>
      </c>
      <c r="D43" s="516" t="s">
        <v>221</v>
      </c>
      <c r="E43" s="515" t="s">
        <v>222</v>
      </c>
      <c r="F43" s="516" t="s">
        <v>223</v>
      </c>
      <c r="G43" s="516" t="s">
        <v>224</v>
      </c>
      <c r="H43" s="517" t="s">
        <v>188</v>
      </c>
      <c r="I43" s="517" t="s">
        <v>225</v>
      </c>
      <c r="J43" s="517" t="s">
        <v>226</v>
      </c>
      <c r="K43" s="517" t="s">
        <v>227</v>
      </c>
      <c r="L43" s="517" t="s">
        <v>228</v>
      </c>
      <c r="M43" s="517" t="s">
        <v>229</v>
      </c>
      <c r="N43" s="517" t="s">
        <v>230</v>
      </c>
      <c r="O43" s="517" t="s">
        <v>231</v>
      </c>
      <c r="P43" s="517" t="s">
        <v>232</v>
      </c>
      <c r="Q43" s="517" t="s">
        <v>233</v>
      </c>
      <c r="R43" s="517" t="s">
        <v>234</v>
      </c>
      <c r="S43" s="517" t="s">
        <v>235</v>
      </c>
      <c r="T43" s="1051" t="s">
        <v>236</v>
      </c>
      <c r="U43" s="56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row>
    <row r="44" spans="1:58" s="581" customFormat="1" ht="27" customHeight="1" thickBot="1" x14ac:dyDescent="0.3">
      <c r="A44" s="1054"/>
      <c r="B44" s="1056"/>
      <c r="C44" s="1056"/>
      <c r="D44" s="518" t="s">
        <v>237</v>
      </c>
      <c r="E44" s="518" t="s">
        <v>238</v>
      </c>
      <c r="F44" s="518" t="s">
        <v>239</v>
      </c>
      <c r="G44" s="518" t="s">
        <v>239</v>
      </c>
      <c r="H44" s="518" t="s">
        <v>252</v>
      </c>
      <c r="I44" s="518" t="s">
        <v>32</v>
      </c>
      <c r="J44" s="518" t="s">
        <v>241</v>
      </c>
      <c r="K44" s="518" t="s">
        <v>242</v>
      </c>
      <c r="L44" s="518" t="s">
        <v>243</v>
      </c>
      <c r="M44" s="518" t="s">
        <v>242</v>
      </c>
      <c r="N44" s="518" t="s">
        <v>244</v>
      </c>
      <c r="O44" s="518" t="s">
        <v>212</v>
      </c>
      <c r="P44" s="518" t="s">
        <v>245</v>
      </c>
      <c r="Q44" s="518" t="s">
        <v>246</v>
      </c>
      <c r="R44" s="518" t="s">
        <v>247</v>
      </c>
      <c r="S44" s="518" t="s">
        <v>247</v>
      </c>
      <c r="T44" s="1052"/>
      <c r="U44" s="56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34"/>
      <c r="BF44" s="134"/>
    </row>
    <row r="45" spans="1:58" x14ac:dyDescent="0.25">
      <c r="A45" s="1059" t="str">
        <f>B39</f>
        <v>i.4</v>
      </c>
      <c r="B45" s="521">
        <v>1</v>
      </c>
      <c r="C45" s="164"/>
      <c r="D45" s="91"/>
      <c r="E45" s="91"/>
      <c r="F45" s="164"/>
      <c r="G45" s="566"/>
      <c r="H45" s="92"/>
      <c r="I45" s="340"/>
      <c r="J45" s="567"/>
      <c r="K45" s="568"/>
      <c r="L45" s="340"/>
      <c r="M45" s="568"/>
      <c r="N45" s="116"/>
      <c r="O45" s="116"/>
      <c r="P45" s="340"/>
      <c r="Q45" s="340"/>
      <c r="R45" s="340"/>
      <c r="S45" s="340"/>
      <c r="T45" s="569"/>
      <c r="U45" s="428"/>
    </row>
    <row r="46" spans="1:58" x14ac:dyDescent="0.25">
      <c r="A46" s="1059"/>
      <c r="B46" s="522">
        <v>2</v>
      </c>
      <c r="C46" s="90"/>
      <c r="D46" s="84"/>
      <c r="E46" s="84"/>
      <c r="F46" s="90"/>
      <c r="G46" s="570"/>
      <c r="H46" s="90"/>
      <c r="I46" s="557"/>
      <c r="J46" s="571"/>
      <c r="K46" s="572"/>
      <c r="L46" s="557"/>
      <c r="M46" s="572"/>
      <c r="N46" s="107"/>
      <c r="O46" s="107"/>
      <c r="P46" s="557"/>
      <c r="Q46" s="557" t="s">
        <v>249</v>
      </c>
      <c r="R46" s="557"/>
      <c r="S46" s="557"/>
      <c r="T46" s="573"/>
      <c r="U46" s="428"/>
    </row>
    <row r="47" spans="1:58" x14ac:dyDescent="0.25">
      <c r="A47" s="1059"/>
      <c r="B47" s="522">
        <v>3</v>
      </c>
      <c r="C47" s="90"/>
      <c r="D47" s="84"/>
      <c r="E47" s="84"/>
      <c r="F47" s="90"/>
      <c r="G47" s="570"/>
      <c r="H47" s="90"/>
      <c r="I47" s="557"/>
      <c r="J47" s="571"/>
      <c r="K47" s="572"/>
      <c r="L47" s="557"/>
      <c r="M47" s="572"/>
      <c r="N47" s="107"/>
      <c r="O47" s="107"/>
      <c r="P47" s="557"/>
      <c r="Q47" s="557"/>
      <c r="R47" s="557"/>
      <c r="S47" s="557"/>
      <c r="T47" s="573"/>
      <c r="U47" s="428"/>
    </row>
    <row r="48" spans="1:58" x14ac:dyDescent="0.25">
      <c r="A48" s="1059"/>
      <c r="B48" s="522">
        <v>4</v>
      </c>
      <c r="C48" s="90"/>
      <c r="D48" s="84"/>
      <c r="E48" s="84"/>
      <c r="F48" s="90"/>
      <c r="G48" s="570"/>
      <c r="H48" s="90"/>
      <c r="I48" s="557"/>
      <c r="J48" s="571"/>
      <c r="K48" s="572"/>
      <c r="L48" s="557"/>
      <c r="M48" s="572"/>
      <c r="N48" s="107"/>
      <c r="O48" s="107"/>
      <c r="P48" s="557"/>
      <c r="Q48" s="557"/>
      <c r="R48" s="557"/>
      <c r="S48" s="557"/>
      <c r="T48" s="573"/>
      <c r="U48" s="428"/>
    </row>
    <row r="49" spans="1:22" x14ac:dyDescent="0.25">
      <c r="A49" s="1059"/>
      <c r="B49" s="522">
        <v>5</v>
      </c>
      <c r="C49" s="90"/>
      <c r="D49" s="84"/>
      <c r="E49" s="84"/>
      <c r="F49" s="90"/>
      <c r="G49" s="570"/>
      <c r="H49" s="90"/>
      <c r="I49" s="557"/>
      <c r="J49" s="571"/>
      <c r="K49" s="572"/>
      <c r="L49" s="557"/>
      <c r="M49" s="572"/>
      <c r="N49" s="107"/>
      <c r="O49" s="107"/>
      <c r="P49" s="557"/>
      <c r="Q49" s="557"/>
      <c r="R49" s="557"/>
      <c r="S49" s="557"/>
      <c r="T49" s="573"/>
      <c r="U49" s="428"/>
    </row>
    <row r="50" spans="1:22" x14ac:dyDescent="0.25">
      <c r="A50" s="1059"/>
      <c r="B50" s="522">
        <v>6</v>
      </c>
      <c r="C50" s="90"/>
      <c r="D50" s="84"/>
      <c r="E50" s="84"/>
      <c r="F50" s="90"/>
      <c r="G50" s="570"/>
      <c r="H50" s="90"/>
      <c r="I50" s="557"/>
      <c r="J50" s="571"/>
      <c r="K50" s="572"/>
      <c r="L50" s="557"/>
      <c r="M50" s="572"/>
      <c r="N50" s="107"/>
      <c r="O50" s="107"/>
      <c r="P50" s="557"/>
      <c r="Q50" s="557"/>
      <c r="R50" s="557"/>
      <c r="S50" s="557"/>
      <c r="T50" s="573"/>
      <c r="U50" s="428"/>
    </row>
    <row r="51" spans="1:22" x14ac:dyDescent="0.25">
      <c r="A51" s="1059"/>
      <c r="B51" s="522">
        <v>7</v>
      </c>
      <c r="C51" s="90"/>
      <c r="D51" s="84"/>
      <c r="E51" s="84"/>
      <c r="F51" s="90"/>
      <c r="G51" s="570"/>
      <c r="H51" s="90"/>
      <c r="I51" s="557"/>
      <c r="J51" s="571"/>
      <c r="K51" s="572"/>
      <c r="L51" s="557"/>
      <c r="M51" s="572"/>
      <c r="N51" s="107"/>
      <c r="O51" s="107"/>
      <c r="P51" s="557"/>
      <c r="Q51" s="557"/>
      <c r="R51" s="557"/>
      <c r="S51" s="557"/>
      <c r="T51" s="573"/>
      <c r="U51" s="428"/>
    </row>
    <row r="52" spans="1:22" x14ac:dyDescent="0.25">
      <c r="A52" s="1059"/>
      <c r="B52" s="522">
        <v>8</v>
      </c>
      <c r="C52" s="90"/>
      <c r="D52" s="84"/>
      <c r="E52" s="84"/>
      <c r="F52" s="90"/>
      <c r="G52" s="570"/>
      <c r="H52" s="90"/>
      <c r="I52" s="557"/>
      <c r="J52" s="571"/>
      <c r="K52" s="572"/>
      <c r="L52" s="557"/>
      <c r="M52" s="572"/>
      <c r="N52" s="107"/>
      <c r="O52" s="107"/>
      <c r="P52" s="557"/>
      <c r="Q52" s="557"/>
      <c r="R52" s="557"/>
      <c r="S52" s="557"/>
      <c r="T52" s="573"/>
      <c r="U52" s="428"/>
    </row>
    <row r="53" spans="1:22" x14ac:dyDescent="0.25">
      <c r="A53" s="1059"/>
      <c r="B53" s="522">
        <v>9</v>
      </c>
      <c r="C53" s="90"/>
      <c r="D53" s="84"/>
      <c r="E53" s="84"/>
      <c r="F53" s="90"/>
      <c r="G53" s="570"/>
      <c r="H53" s="90"/>
      <c r="I53" s="557"/>
      <c r="J53" s="571"/>
      <c r="K53" s="572"/>
      <c r="L53" s="557"/>
      <c r="M53" s="572"/>
      <c r="N53" s="107"/>
      <c r="O53" s="107"/>
      <c r="P53" s="557"/>
      <c r="Q53" s="557"/>
      <c r="R53" s="557"/>
      <c r="S53" s="557"/>
      <c r="T53" s="573"/>
      <c r="U53" s="428"/>
    </row>
    <row r="54" spans="1:22" ht="15.75" thickBot="1" x14ac:dyDescent="0.3">
      <c r="A54" s="1060"/>
      <c r="B54" s="523">
        <v>10</v>
      </c>
      <c r="C54" s="100"/>
      <c r="D54" s="99"/>
      <c r="E54" s="99"/>
      <c r="F54" s="100"/>
      <c r="G54" s="574"/>
      <c r="H54" s="100"/>
      <c r="I54" s="575"/>
      <c r="J54" s="576"/>
      <c r="K54" s="577"/>
      <c r="L54" s="575"/>
      <c r="M54" s="577"/>
      <c r="N54" s="108" t="s">
        <v>253</v>
      </c>
      <c r="O54" s="108"/>
      <c r="P54" s="575"/>
      <c r="Q54" s="575"/>
      <c r="R54" s="575"/>
      <c r="S54" s="575"/>
      <c r="T54" s="578"/>
      <c r="U54" s="428"/>
    </row>
    <row r="55" spans="1:22" ht="27" customHeight="1" thickBot="1" x14ac:dyDescent="0.3">
      <c r="A55" s="493"/>
      <c r="C55" s="494"/>
      <c r="D55" s="495"/>
      <c r="E55" s="368" t="s">
        <v>248</v>
      </c>
      <c r="F55" s="369">
        <f>COUNTA(F45:F54)</f>
        <v>0</v>
      </c>
      <c r="G55" s="370">
        <f>COUNTA(G45:G54)</f>
        <v>0</v>
      </c>
      <c r="H55" s="494"/>
      <c r="I55" s="490"/>
      <c r="J55" s="496"/>
      <c r="K55" s="497"/>
      <c r="L55" s="952" t="s">
        <v>499</v>
      </c>
      <c r="M55" s="953"/>
      <c r="N55" s="498">
        <f>SUM(N45:N54)</f>
        <v>0</v>
      </c>
      <c r="O55" s="499">
        <f>SUM(O45:O54)</f>
        <v>0</v>
      </c>
      <c r="P55" s="490"/>
      <c r="Q55" s="490"/>
      <c r="R55" s="490"/>
      <c r="S55" s="500"/>
      <c r="T55" s="500"/>
      <c r="U55" s="428"/>
    </row>
    <row r="56" spans="1:22" ht="27" customHeight="1" x14ac:dyDescent="0.25">
      <c r="A56" s="101"/>
      <c r="B56" s="85"/>
      <c r="C56" s="85"/>
      <c r="D56" s="85"/>
      <c r="H56" s="501"/>
      <c r="I56" s="501"/>
      <c r="J56" s="502"/>
      <c r="K56" s="501"/>
      <c r="L56" s="954" t="s">
        <v>500</v>
      </c>
      <c r="M56" s="955"/>
      <c r="N56" s="503">
        <f>SUMIF(M45:M54,"&lt;=31/12/2025",N45:N54)</f>
        <v>0</v>
      </c>
      <c r="O56" s="504">
        <f>SUMIF(M45:M54,"&lt;=31/12/2025",O45:O54)</f>
        <v>0</v>
      </c>
      <c r="P56" s="85"/>
      <c r="R56" s="85"/>
      <c r="S56" s="89"/>
      <c r="T56" s="505"/>
      <c r="U56" s="506"/>
      <c r="V56" s="507"/>
    </row>
    <row r="57" spans="1:22" ht="27" customHeight="1" thickBot="1" x14ac:dyDescent="0.3">
      <c r="A57" s="101"/>
      <c r="L57" s="956" t="s">
        <v>501</v>
      </c>
      <c r="M57" s="957"/>
      <c r="N57" s="508">
        <f>SUMIF(M45:M54,"&gt;31/12/2025",N45:N54)</f>
        <v>0</v>
      </c>
      <c r="O57" s="509">
        <f>SUMIF(M45:M54,"&gt;31/12/2025",O45:O54)</f>
        <v>0</v>
      </c>
      <c r="S57" s="510"/>
      <c r="T57" s="511"/>
      <c r="U57" s="428"/>
    </row>
    <row r="58" spans="1:22" ht="27" customHeight="1" thickBot="1" x14ac:dyDescent="0.3">
      <c r="A58" s="579"/>
      <c r="B58" s="478"/>
      <c r="C58" s="480"/>
      <c r="D58" s="480"/>
      <c r="E58" s="480"/>
      <c r="F58" s="478"/>
      <c r="G58" s="480"/>
      <c r="H58" s="480"/>
      <c r="I58" s="478"/>
      <c r="J58" s="478"/>
      <c r="K58" s="480"/>
      <c r="L58" s="480"/>
      <c r="M58" s="480"/>
      <c r="N58" s="480"/>
      <c r="O58" s="480"/>
      <c r="P58" s="480"/>
      <c r="Q58" s="480"/>
      <c r="R58" s="480"/>
      <c r="S58" s="580"/>
      <c r="T58" s="480"/>
      <c r="U58" s="482"/>
    </row>
    <row r="59" spans="1:22" ht="15.75" thickBot="1" x14ac:dyDescent="0.3">
      <c r="A59" s="563"/>
      <c r="B59" s="422"/>
      <c r="C59" s="289"/>
      <c r="D59" s="289"/>
      <c r="E59" s="289"/>
      <c r="F59" s="422"/>
      <c r="G59" s="289"/>
      <c r="H59" s="289"/>
      <c r="I59" s="422"/>
      <c r="J59" s="422"/>
      <c r="K59" s="289"/>
      <c r="L59" s="289"/>
      <c r="M59" s="289"/>
      <c r="N59" s="289"/>
      <c r="O59" s="289"/>
      <c r="P59" s="289"/>
      <c r="Q59" s="289"/>
      <c r="R59" s="289"/>
      <c r="S59" s="289"/>
      <c r="T59" s="289"/>
      <c r="U59" s="425"/>
    </row>
    <row r="60" spans="1:22" ht="28.5" thickBot="1" x14ac:dyDescent="0.3">
      <c r="A60" s="514" t="s">
        <v>8</v>
      </c>
      <c r="B60" s="961" t="s">
        <v>467</v>
      </c>
      <c r="C60" s="962"/>
      <c r="E60" s="1067" t="s">
        <v>213</v>
      </c>
      <c r="F60" s="1068"/>
      <c r="G60" s="935">
        <f>VLOOKUP(B60,'1.Piano inv. forn'!$D$175:$H$204,3,FALSE)</f>
        <v>0</v>
      </c>
      <c r="H60" s="936"/>
      <c r="I60" s="69"/>
      <c r="J60" s="1067" t="s">
        <v>214</v>
      </c>
      <c r="K60" s="1068"/>
      <c r="L60" s="935">
        <f>VLOOKUP(B60,'1.Piano inv. forn'!$D$175:$H$204,4,FALSE)</f>
        <v>0</v>
      </c>
      <c r="M60" s="936"/>
      <c r="O60" s="519" t="s">
        <v>215</v>
      </c>
      <c r="P60" s="513"/>
      <c r="R60" s="520" t="s">
        <v>216</v>
      </c>
      <c r="S60" s="1057"/>
      <c r="T60" s="1058"/>
      <c r="U60" s="428"/>
    </row>
    <row r="61" spans="1:22" ht="15.75" thickBot="1" x14ac:dyDescent="0.3">
      <c r="A61" s="101"/>
      <c r="B61" s="86"/>
      <c r="C61" s="86"/>
      <c r="E61" s="87"/>
      <c r="F61" s="87"/>
      <c r="G61" s="88"/>
      <c r="H61" s="88"/>
      <c r="I61" s="69"/>
      <c r="J61" s="87"/>
      <c r="K61" s="87"/>
      <c r="L61" s="88"/>
      <c r="M61" s="88"/>
      <c r="O61" s="89"/>
      <c r="R61" s="85"/>
      <c r="S61" s="500"/>
      <c r="T61" s="511"/>
      <c r="U61" s="102"/>
    </row>
    <row r="62" spans="1:22" ht="30.75" customHeight="1" thickBot="1" x14ac:dyDescent="0.3">
      <c r="A62" s="1069" t="s">
        <v>13</v>
      </c>
      <c r="B62" s="1070"/>
      <c r="C62" s="1070"/>
      <c r="D62" s="1071"/>
      <c r="E62" s="943">
        <f>VLOOKUP(B60,'1.Piano inv. forn'!$D$175:$V$204,17,FALSE)</f>
        <v>0</v>
      </c>
      <c r="F62" s="944"/>
      <c r="G62" s="944"/>
      <c r="H62" s="945"/>
      <c r="I62" s="69"/>
      <c r="J62" s="1072" t="s">
        <v>59</v>
      </c>
      <c r="K62" s="1073"/>
      <c r="L62" s="943">
        <f>VLOOKUP(B60,'1.Piano inv. forn'!$D$175:$V$204,19,FALSE)</f>
        <v>0</v>
      </c>
      <c r="M62" s="945"/>
      <c r="N62" s="98"/>
      <c r="O62" s="520" t="s">
        <v>15</v>
      </c>
      <c r="P62" s="103">
        <f>L62+E62</f>
        <v>0</v>
      </c>
      <c r="R62" s="520" t="s">
        <v>217</v>
      </c>
      <c r="S62" s="1057"/>
      <c r="T62" s="1058"/>
      <c r="U62" s="102"/>
    </row>
    <row r="63" spans="1:22" ht="15.75" thickBot="1" x14ac:dyDescent="0.3">
      <c r="A63" s="104"/>
      <c r="B63" s="105"/>
      <c r="C63" s="105"/>
      <c r="D63" s="105"/>
      <c r="E63" s="106"/>
      <c r="F63" s="106"/>
      <c r="G63" s="106"/>
      <c r="H63" s="106"/>
      <c r="I63" s="69"/>
      <c r="J63" s="87"/>
      <c r="K63" s="87"/>
      <c r="L63" s="106"/>
      <c r="M63" s="106"/>
      <c r="N63" s="98"/>
      <c r="O63" s="85"/>
      <c r="P63" s="98"/>
      <c r="R63" s="85"/>
      <c r="S63" s="86"/>
      <c r="T63" s="86"/>
      <c r="U63" s="102"/>
    </row>
    <row r="64" spans="1:22" ht="60" x14ac:dyDescent="0.25">
      <c r="A64" s="1053" t="s">
        <v>218</v>
      </c>
      <c r="B64" s="1055" t="s">
        <v>219</v>
      </c>
      <c r="C64" s="1055" t="s">
        <v>220</v>
      </c>
      <c r="D64" s="516" t="s">
        <v>221</v>
      </c>
      <c r="E64" s="515" t="s">
        <v>222</v>
      </c>
      <c r="F64" s="516" t="s">
        <v>223</v>
      </c>
      <c r="G64" s="516" t="s">
        <v>224</v>
      </c>
      <c r="H64" s="517" t="s">
        <v>188</v>
      </c>
      <c r="I64" s="517" t="s">
        <v>225</v>
      </c>
      <c r="J64" s="517" t="s">
        <v>226</v>
      </c>
      <c r="K64" s="517" t="s">
        <v>227</v>
      </c>
      <c r="L64" s="517" t="s">
        <v>228</v>
      </c>
      <c r="M64" s="517" t="s">
        <v>229</v>
      </c>
      <c r="N64" s="517" t="s">
        <v>230</v>
      </c>
      <c r="O64" s="517" t="s">
        <v>231</v>
      </c>
      <c r="P64" s="517" t="s">
        <v>232</v>
      </c>
      <c r="Q64" s="517" t="s">
        <v>233</v>
      </c>
      <c r="R64" s="517" t="s">
        <v>234</v>
      </c>
      <c r="S64" s="517" t="s">
        <v>235</v>
      </c>
      <c r="T64" s="1051" t="s">
        <v>236</v>
      </c>
      <c r="U64" s="564"/>
    </row>
    <row r="65" spans="1:22" ht="25.5" customHeight="1" thickBot="1" x14ac:dyDescent="0.3">
      <c r="A65" s="1054"/>
      <c r="B65" s="1056"/>
      <c r="C65" s="1056"/>
      <c r="D65" s="518" t="s">
        <v>237</v>
      </c>
      <c r="E65" s="518" t="s">
        <v>238</v>
      </c>
      <c r="F65" s="518" t="s">
        <v>239</v>
      </c>
      <c r="G65" s="518" t="s">
        <v>239</v>
      </c>
      <c r="H65" s="518" t="s">
        <v>252</v>
      </c>
      <c r="I65" s="518" t="s">
        <v>32</v>
      </c>
      <c r="J65" s="518" t="s">
        <v>241</v>
      </c>
      <c r="K65" s="518" t="s">
        <v>242</v>
      </c>
      <c r="L65" s="518" t="s">
        <v>243</v>
      </c>
      <c r="M65" s="518" t="s">
        <v>242</v>
      </c>
      <c r="N65" s="518" t="s">
        <v>244</v>
      </c>
      <c r="O65" s="518" t="s">
        <v>212</v>
      </c>
      <c r="P65" s="518" t="s">
        <v>245</v>
      </c>
      <c r="Q65" s="518" t="s">
        <v>246</v>
      </c>
      <c r="R65" s="518" t="s">
        <v>247</v>
      </c>
      <c r="S65" s="518" t="s">
        <v>247</v>
      </c>
      <c r="T65" s="1052"/>
      <c r="U65" s="564"/>
    </row>
    <row r="66" spans="1:22" x14ac:dyDescent="0.25">
      <c r="A66" s="1059" t="str">
        <f>B60</f>
        <v>i.4</v>
      </c>
      <c r="B66" s="521">
        <v>1</v>
      </c>
      <c r="C66" s="164"/>
      <c r="D66" s="91"/>
      <c r="E66" s="91"/>
      <c r="F66" s="164"/>
      <c r="G66" s="566"/>
      <c r="H66" s="92"/>
      <c r="I66" s="340"/>
      <c r="J66" s="567"/>
      <c r="K66" s="568"/>
      <c r="L66" s="340"/>
      <c r="M66" s="568"/>
      <c r="N66" s="116"/>
      <c r="O66" s="116"/>
      <c r="P66" s="340"/>
      <c r="Q66" s="340"/>
      <c r="R66" s="340"/>
      <c r="S66" s="340"/>
      <c r="T66" s="569"/>
      <c r="U66" s="428"/>
    </row>
    <row r="67" spans="1:22" x14ac:dyDescent="0.25">
      <c r="A67" s="1059"/>
      <c r="B67" s="522">
        <v>2</v>
      </c>
      <c r="C67" s="90"/>
      <c r="D67" s="84"/>
      <c r="E67" s="84"/>
      <c r="F67" s="90"/>
      <c r="G67" s="570"/>
      <c r="H67" s="90"/>
      <c r="I67" s="557"/>
      <c r="J67" s="571"/>
      <c r="K67" s="572"/>
      <c r="L67" s="557"/>
      <c r="M67" s="572"/>
      <c r="N67" s="107"/>
      <c r="O67" s="107"/>
      <c r="P67" s="557"/>
      <c r="Q67" s="557" t="s">
        <v>249</v>
      </c>
      <c r="R67" s="557"/>
      <c r="S67" s="557"/>
      <c r="T67" s="573"/>
      <c r="U67" s="428"/>
    </row>
    <row r="68" spans="1:22" x14ac:dyDescent="0.25">
      <c r="A68" s="1059"/>
      <c r="B68" s="522">
        <v>3</v>
      </c>
      <c r="C68" s="90"/>
      <c r="D68" s="84"/>
      <c r="E68" s="84"/>
      <c r="F68" s="90"/>
      <c r="G68" s="570"/>
      <c r="H68" s="90"/>
      <c r="I68" s="557"/>
      <c r="J68" s="571"/>
      <c r="K68" s="572"/>
      <c r="L68" s="557"/>
      <c r="M68" s="572"/>
      <c r="N68" s="107"/>
      <c r="O68" s="107"/>
      <c r="P68" s="557"/>
      <c r="Q68" s="557"/>
      <c r="R68" s="557"/>
      <c r="S68" s="557"/>
      <c r="T68" s="573"/>
      <c r="U68" s="428"/>
    </row>
    <row r="69" spans="1:22" x14ac:dyDescent="0.25">
      <c r="A69" s="1059"/>
      <c r="B69" s="522">
        <v>4</v>
      </c>
      <c r="C69" s="90"/>
      <c r="D69" s="84"/>
      <c r="E69" s="84"/>
      <c r="F69" s="90"/>
      <c r="G69" s="570"/>
      <c r="H69" s="90"/>
      <c r="I69" s="557"/>
      <c r="J69" s="571"/>
      <c r="K69" s="572"/>
      <c r="L69" s="557"/>
      <c r="M69" s="572"/>
      <c r="N69" s="107"/>
      <c r="O69" s="107"/>
      <c r="P69" s="557"/>
      <c r="Q69" s="557"/>
      <c r="R69" s="557"/>
      <c r="S69" s="557"/>
      <c r="T69" s="573"/>
      <c r="U69" s="428"/>
    </row>
    <row r="70" spans="1:22" x14ac:dyDescent="0.25">
      <c r="A70" s="1059"/>
      <c r="B70" s="522">
        <v>5</v>
      </c>
      <c r="C70" s="90"/>
      <c r="D70" s="84"/>
      <c r="E70" s="84"/>
      <c r="F70" s="90"/>
      <c r="G70" s="570"/>
      <c r="H70" s="90"/>
      <c r="I70" s="557"/>
      <c r="J70" s="571"/>
      <c r="K70" s="572"/>
      <c r="L70" s="557"/>
      <c r="M70" s="572"/>
      <c r="N70" s="107"/>
      <c r="O70" s="107"/>
      <c r="P70" s="557"/>
      <c r="Q70" s="557"/>
      <c r="R70" s="557"/>
      <c r="S70" s="557"/>
      <c r="T70" s="573"/>
      <c r="U70" s="428"/>
    </row>
    <row r="71" spans="1:22" x14ac:dyDescent="0.25">
      <c r="A71" s="1059"/>
      <c r="B71" s="522">
        <v>6</v>
      </c>
      <c r="C71" s="90"/>
      <c r="D71" s="84"/>
      <c r="E71" s="84"/>
      <c r="F71" s="90"/>
      <c r="G71" s="570"/>
      <c r="H71" s="90"/>
      <c r="I71" s="557"/>
      <c r="J71" s="571"/>
      <c r="K71" s="572"/>
      <c r="L71" s="557"/>
      <c r="M71" s="572"/>
      <c r="N71" s="107"/>
      <c r="O71" s="107"/>
      <c r="P71" s="557"/>
      <c r="Q71" s="557"/>
      <c r="R71" s="557"/>
      <c r="S71" s="557"/>
      <c r="T71" s="573"/>
      <c r="U71" s="428"/>
    </row>
    <row r="72" spans="1:22" x14ac:dyDescent="0.25">
      <c r="A72" s="1059"/>
      <c r="B72" s="522">
        <v>7</v>
      </c>
      <c r="C72" s="90"/>
      <c r="D72" s="84"/>
      <c r="E72" s="84"/>
      <c r="F72" s="90"/>
      <c r="G72" s="570"/>
      <c r="H72" s="90"/>
      <c r="I72" s="557"/>
      <c r="J72" s="571"/>
      <c r="K72" s="572"/>
      <c r="L72" s="557"/>
      <c r="M72" s="572"/>
      <c r="N72" s="107"/>
      <c r="O72" s="107"/>
      <c r="P72" s="557"/>
      <c r="Q72" s="557"/>
      <c r="R72" s="557"/>
      <c r="S72" s="557"/>
      <c r="T72" s="573"/>
      <c r="U72" s="428"/>
    </row>
    <row r="73" spans="1:22" x14ac:dyDescent="0.25">
      <c r="A73" s="1059"/>
      <c r="B73" s="522">
        <v>8</v>
      </c>
      <c r="C73" s="90"/>
      <c r="D73" s="84"/>
      <c r="E73" s="84"/>
      <c r="F73" s="90"/>
      <c r="G73" s="570"/>
      <c r="H73" s="90"/>
      <c r="I73" s="557"/>
      <c r="J73" s="571"/>
      <c r="K73" s="572"/>
      <c r="L73" s="557"/>
      <c r="M73" s="572"/>
      <c r="N73" s="107"/>
      <c r="O73" s="107"/>
      <c r="P73" s="557"/>
      <c r="Q73" s="557"/>
      <c r="R73" s="557"/>
      <c r="S73" s="557"/>
      <c r="T73" s="573"/>
      <c r="U73" s="428"/>
    </row>
    <row r="74" spans="1:22" x14ac:dyDescent="0.25">
      <c r="A74" s="1059"/>
      <c r="B74" s="522">
        <v>9</v>
      </c>
      <c r="C74" s="90"/>
      <c r="D74" s="84"/>
      <c r="E74" s="84"/>
      <c r="F74" s="90"/>
      <c r="G74" s="570"/>
      <c r="H74" s="90"/>
      <c r="I74" s="557"/>
      <c r="J74" s="571"/>
      <c r="K74" s="572"/>
      <c r="L74" s="557"/>
      <c r="M74" s="572"/>
      <c r="N74" s="107"/>
      <c r="O74" s="107"/>
      <c r="P74" s="557"/>
      <c r="Q74" s="557"/>
      <c r="R74" s="557"/>
      <c r="S74" s="557"/>
      <c r="T74" s="573"/>
      <c r="U74" s="428"/>
    </row>
    <row r="75" spans="1:22" ht="15.75" thickBot="1" x14ac:dyDescent="0.3">
      <c r="A75" s="1060"/>
      <c r="B75" s="523">
        <v>10</v>
      </c>
      <c r="C75" s="100"/>
      <c r="D75" s="99"/>
      <c r="E75" s="99"/>
      <c r="F75" s="100"/>
      <c r="G75" s="574"/>
      <c r="H75" s="100"/>
      <c r="I75" s="575"/>
      <c r="J75" s="576"/>
      <c r="K75" s="577"/>
      <c r="L75" s="575"/>
      <c r="M75" s="577"/>
      <c r="N75" s="108" t="s">
        <v>253</v>
      </c>
      <c r="O75" s="108"/>
      <c r="P75" s="575"/>
      <c r="Q75" s="575"/>
      <c r="R75" s="575"/>
      <c r="S75" s="575"/>
      <c r="T75" s="578"/>
      <c r="U75" s="428"/>
    </row>
    <row r="76" spans="1:22" ht="25.5" thickBot="1" x14ac:dyDescent="0.3">
      <c r="A76" s="493"/>
      <c r="C76" s="494"/>
      <c r="D76" s="495"/>
      <c r="E76" s="368" t="s">
        <v>248</v>
      </c>
      <c r="F76" s="369">
        <f>COUNTA(F66:F75)</f>
        <v>0</v>
      </c>
      <c r="G76" s="370">
        <f>COUNTA(G66:G75)</f>
        <v>0</v>
      </c>
      <c r="H76" s="494"/>
      <c r="I76" s="490"/>
      <c r="J76" s="496"/>
      <c r="K76" s="497"/>
      <c r="L76" s="952" t="s">
        <v>499</v>
      </c>
      <c r="M76" s="953"/>
      <c r="N76" s="498">
        <f>SUM(N66:N75)</f>
        <v>0</v>
      </c>
      <c r="O76" s="499">
        <f>SUM(O66:O75)</f>
        <v>0</v>
      </c>
      <c r="P76" s="490"/>
      <c r="Q76" s="490"/>
      <c r="R76" s="490"/>
      <c r="S76" s="500"/>
      <c r="T76" s="500"/>
      <c r="U76" s="428"/>
    </row>
    <row r="77" spans="1:22" ht="21.75" customHeight="1" x14ac:dyDescent="0.25">
      <c r="A77" s="101"/>
      <c r="B77" s="85"/>
      <c r="C77" s="85"/>
      <c r="D77" s="85"/>
      <c r="H77" s="501"/>
      <c r="I77" s="501"/>
      <c r="J77" s="502"/>
      <c r="K77" s="501"/>
      <c r="L77" s="954" t="s">
        <v>500</v>
      </c>
      <c r="M77" s="955"/>
      <c r="N77" s="503">
        <f>SUMIF(M66:M75,"&lt;=31/12/2025",N66:N75)</f>
        <v>0</v>
      </c>
      <c r="O77" s="504">
        <f>SUMIF(M66:M75,"&lt;=31/12/2025",O66:O75)</f>
        <v>0</v>
      </c>
      <c r="P77" s="85"/>
      <c r="R77" s="85"/>
      <c r="S77" s="89"/>
      <c r="T77" s="505"/>
      <c r="U77" s="506"/>
      <c r="V77" s="507"/>
    </row>
    <row r="78" spans="1:22" ht="32.25" customHeight="1" thickBot="1" x14ac:dyDescent="0.3">
      <c r="A78" s="101"/>
      <c r="L78" s="956" t="s">
        <v>501</v>
      </c>
      <c r="M78" s="957"/>
      <c r="N78" s="508">
        <f>SUMIF(M66:M75,"&gt;31/12/2025",N66:N75)</f>
        <v>0</v>
      </c>
      <c r="O78" s="509">
        <f>SUMIF(M66:M75,"&gt;31/12/2025",O66:O75)</f>
        <v>0</v>
      </c>
      <c r="S78" s="510"/>
      <c r="T78" s="511"/>
      <c r="U78" s="428"/>
    </row>
    <row r="79" spans="1:22" ht="15.75" thickBot="1" x14ac:dyDescent="0.3">
      <c r="A79" s="579"/>
      <c r="B79" s="478"/>
      <c r="C79" s="480"/>
      <c r="D79" s="480"/>
      <c r="E79" s="480"/>
      <c r="F79" s="478"/>
      <c r="G79" s="480"/>
      <c r="H79" s="480"/>
      <c r="I79" s="478"/>
      <c r="J79" s="478"/>
      <c r="K79" s="480"/>
      <c r="L79" s="480"/>
      <c r="M79" s="480"/>
      <c r="N79" s="480"/>
      <c r="O79" s="480"/>
      <c r="P79" s="480"/>
      <c r="Q79" s="480"/>
      <c r="R79" s="480"/>
      <c r="S79" s="580"/>
      <c r="T79" s="480"/>
      <c r="U79" s="482"/>
    </row>
    <row r="80" spans="1:22" ht="15.75" thickBot="1" x14ac:dyDescent="0.3">
      <c r="A80" s="563"/>
      <c r="B80" s="422"/>
      <c r="C80" s="289"/>
      <c r="D80" s="289"/>
      <c r="E80" s="289"/>
      <c r="F80" s="422"/>
      <c r="G80" s="289"/>
      <c r="H80" s="289"/>
      <c r="I80" s="422"/>
      <c r="J80" s="422"/>
      <c r="K80" s="289"/>
      <c r="L80" s="289"/>
      <c r="M80" s="289"/>
      <c r="N80" s="289"/>
      <c r="O80" s="289"/>
      <c r="P80" s="289"/>
      <c r="Q80" s="289"/>
      <c r="R80" s="289"/>
      <c r="S80" s="289"/>
      <c r="T80" s="289"/>
      <c r="U80" s="425"/>
    </row>
    <row r="81" spans="1:21" ht="28.5" thickBot="1" x14ac:dyDescent="0.3">
      <c r="A81" s="514" t="s">
        <v>8</v>
      </c>
      <c r="B81" s="961" t="s">
        <v>467</v>
      </c>
      <c r="C81" s="962"/>
      <c r="E81" s="1067" t="s">
        <v>213</v>
      </c>
      <c r="F81" s="1068"/>
      <c r="G81" s="935">
        <f>VLOOKUP(B81,'1.Piano inv. forn'!$D$175:$H$204,3,FALSE)</f>
        <v>0</v>
      </c>
      <c r="H81" s="936"/>
      <c r="I81" s="69"/>
      <c r="J81" s="1067" t="s">
        <v>214</v>
      </c>
      <c r="K81" s="1068"/>
      <c r="L81" s="935">
        <f>VLOOKUP(B81,'1.Piano inv. forn'!$D$175:$H$204,4,FALSE)</f>
        <v>0</v>
      </c>
      <c r="M81" s="936"/>
      <c r="O81" s="519" t="s">
        <v>215</v>
      </c>
      <c r="P81" s="513"/>
      <c r="R81" s="520" t="s">
        <v>216</v>
      </c>
      <c r="S81" s="1057"/>
      <c r="T81" s="1058"/>
      <c r="U81" s="428"/>
    </row>
    <row r="82" spans="1:21" ht="15.75" thickBot="1" x14ac:dyDescent="0.3">
      <c r="A82" s="101"/>
      <c r="B82" s="86"/>
      <c r="C82" s="86"/>
      <c r="E82" s="87"/>
      <c r="F82" s="87"/>
      <c r="G82" s="88"/>
      <c r="H82" s="88"/>
      <c r="I82" s="69"/>
      <c r="J82" s="87"/>
      <c r="K82" s="87"/>
      <c r="L82" s="88"/>
      <c r="M82" s="88"/>
      <c r="O82" s="89"/>
      <c r="R82" s="85"/>
      <c r="S82" s="500"/>
      <c r="T82" s="511"/>
      <c r="U82" s="102"/>
    </row>
    <row r="83" spans="1:21" ht="29.25" customHeight="1" thickBot="1" x14ac:dyDescent="0.3">
      <c r="A83" s="1069" t="s">
        <v>13</v>
      </c>
      <c r="B83" s="1070"/>
      <c r="C83" s="1070"/>
      <c r="D83" s="1071"/>
      <c r="E83" s="943">
        <f>VLOOKUP(B81,'1.Piano inv. forn'!$D$175:$V$204,17,FALSE)</f>
        <v>0</v>
      </c>
      <c r="F83" s="944"/>
      <c r="G83" s="944"/>
      <c r="H83" s="945"/>
      <c r="I83" s="69"/>
      <c r="J83" s="1072" t="s">
        <v>59</v>
      </c>
      <c r="K83" s="1073"/>
      <c r="L83" s="943">
        <f>VLOOKUP(B81,'1.Piano inv. forn'!$D$175:$V$204,19,FALSE)</f>
        <v>0</v>
      </c>
      <c r="M83" s="945"/>
      <c r="N83" s="98"/>
      <c r="O83" s="520" t="s">
        <v>15</v>
      </c>
      <c r="P83" s="103">
        <f>L83+E83</f>
        <v>0</v>
      </c>
      <c r="R83" s="520" t="s">
        <v>217</v>
      </c>
      <c r="S83" s="1057"/>
      <c r="T83" s="1058"/>
      <c r="U83" s="102"/>
    </row>
    <row r="84" spans="1:21" ht="15.75" thickBot="1" x14ac:dyDescent="0.3">
      <c r="A84" s="104"/>
      <c r="B84" s="105"/>
      <c r="C84" s="105"/>
      <c r="D84" s="105"/>
      <c r="E84" s="106"/>
      <c r="F84" s="106"/>
      <c r="G84" s="106"/>
      <c r="H84" s="106"/>
      <c r="I84" s="69"/>
      <c r="J84" s="87"/>
      <c r="K84" s="87"/>
      <c r="L84" s="106"/>
      <c r="M84" s="106"/>
      <c r="N84" s="98"/>
      <c r="O84" s="85"/>
      <c r="P84" s="98"/>
      <c r="R84" s="85"/>
      <c r="S84" s="86"/>
      <c r="T84" s="86"/>
      <c r="U84" s="102"/>
    </row>
    <row r="85" spans="1:21" ht="60" x14ac:dyDescent="0.25">
      <c r="A85" s="1053" t="s">
        <v>218</v>
      </c>
      <c r="B85" s="1055" t="s">
        <v>219</v>
      </c>
      <c r="C85" s="1055" t="s">
        <v>220</v>
      </c>
      <c r="D85" s="516" t="s">
        <v>221</v>
      </c>
      <c r="E85" s="515" t="s">
        <v>222</v>
      </c>
      <c r="F85" s="516" t="s">
        <v>223</v>
      </c>
      <c r="G85" s="516" t="s">
        <v>224</v>
      </c>
      <c r="H85" s="517" t="s">
        <v>188</v>
      </c>
      <c r="I85" s="517" t="s">
        <v>225</v>
      </c>
      <c r="J85" s="517" t="s">
        <v>226</v>
      </c>
      <c r="K85" s="517" t="s">
        <v>227</v>
      </c>
      <c r="L85" s="517" t="s">
        <v>228</v>
      </c>
      <c r="M85" s="517" t="s">
        <v>229</v>
      </c>
      <c r="N85" s="517" t="s">
        <v>230</v>
      </c>
      <c r="O85" s="517" t="s">
        <v>231</v>
      </c>
      <c r="P85" s="517" t="s">
        <v>232</v>
      </c>
      <c r="Q85" s="517" t="s">
        <v>233</v>
      </c>
      <c r="R85" s="517" t="s">
        <v>234</v>
      </c>
      <c r="S85" s="517" t="s">
        <v>235</v>
      </c>
      <c r="T85" s="1051" t="s">
        <v>236</v>
      </c>
      <c r="U85" s="564"/>
    </row>
    <row r="86" spans="1:21" ht="24.75" thickBot="1" x14ac:dyDescent="0.3">
      <c r="A86" s="1054"/>
      <c r="B86" s="1056"/>
      <c r="C86" s="1056"/>
      <c r="D86" s="518" t="s">
        <v>237</v>
      </c>
      <c r="E86" s="518" t="s">
        <v>238</v>
      </c>
      <c r="F86" s="518" t="s">
        <v>239</v>
      </c>
      <c r="G86" s="518" t="s">
        <v>239</v>
      </c>
      <c r="H86" s="518" t="s">
        <v>252</v>
      </c>
      <c r="I86" s="518" t="s">
        <v>32</v>
      </c>
      <c r="J86" s="518" t="s">
        <v>241</v>
      </c>
      <c r="K86" s="518" t="s">
        <v>242</v>
      </c>
      <c r="L86" s="518" t="s">
        <v>243</v>
      </c>
      <c r="M86" s="518" t="s">
        <v>242</v>
      </c>
      <c r="N86" s="518" t="s">
        <v>244</v>
      </c>
      <c r="O86" s="518" t="s">
        <v>212</v>
      </c>
      <c r="P86" s="518" t="s">
        <v>245</v>
      </c>
      <c r="Q86" s="518" t="s">
        <v>246</v>
      </c>
      <c r="R86" s="518" t="s">
        <v>247</v>
      </c>
      <c r="S86" s="518" t="s">
        <v>247</v>
      </c>
      <c r="T86" s="1052"/>
      <c r="U86" s="564"/>
    </row>
    <row r="87" spans="1:21" x14ac:dyDescent="0.25">
      <c r="A87" s="1059" t="str">
        <f>B81</f>
        <v>i.4</v>
      </c>
      <c r="B87" s="521">
        <v>1</v>
      </c>
      <c r="C87" s="164"/>
      <c r="D87" s="91"/>
      <c r="E87" s="91"/>
      <c r="F87" s="164"/>
      <c r="G87" s="566"/>
      <c r="H87" s="92"/>
      <c r="I87" s="340"/>
      <c r="J87" s="567"/>
      <c r="K87" s="568"/>
      <c r="L87" s="340"/>
      <c r="M87" s="568"/>
      <c r="N87" s="116"/>
      <c r="O87" s="116"/>
      <c r="P87" s="340"/>
      <c r="Q87" s="340"/>
      <c r="R87" s="340"/>
      <c r="S87" s="340"/>
      <c r="T87" s="569"/>
      <c r="U87" s="428"/>
    </row>
    <row r="88" spans="1:21" x14ac:dyDescent="0.25">
      <c r="A88" s="1059"/>
      <c r="B88" s="522">
        <v>2</v>
      </c>
      <c r="C88" s="90"/>
      <c r="D88" s="84"/>
      <c r="E88" s="84"/>
      <c r="F88" s="90"/>
      <c r="G88" s="570"/>
      <c r="H88" s="90"/>
      <c r="I88" s="557"/>
      <c r="J88" s="571"/>
      <c r="K88" s="572"/>
      <c r="L88" s="557"/>
      <c r="M88" s="572"/>
      <c r="N88" s="107"/>
      <c r="O88" s="107"/>
      <c r="P88" s="557"/>
      <c r="Q88" s="557" t="s">
        <v>249</v>
      </c>
      <c r="R88" s="557"/>
      <c r="S88" s="557"/>
      <c r="T88" s="573"/>
      <c r="U88" s="428"/>
    </row>
    <row r="89" spans="1:21" x14ac:dyDescent="0.25">
      <c r="A89" s="1059"/>
      <c r="B89" s="522">
        <v>3</v>
      </c>
      <c r="C89" s="90"/>
      <c r="D89" s="84"/>
      <c r="E89" s="84"/>
      <c r="F89" s="90"/>
      <c r="G89" s="570"/>
      <c r="H89" s="90"/>
      <c r="I89" s="557"/>
      <c r="J89" s="571"/>
      <c r="K89" s="572"/>
      <c r="L89" s="557"/>
      <c r="M89" s="572"/>
      <c r="N89" s="107"/>
      <c r="O89" s="107"/>
      <c r="P89" s="557"/>
      <c r="Q89" s="557"/>
      <c r="R89" s="557"/>
      <c r="S89" s="557"/>
      <c r="T89" s="573"/>
      <c r="U89" s="428"/>
    </row>
    <row r="90" spans="1:21" x14ac:dyDescent="0.25">
      <c r="A90" s="1059"/>
      <c r="B90" s="522">
        <v>4</v>
      </c>
      <c r="C90" s="90"/>
      <c r="D90" s="84"/>
      <c r="E90" s="84"/>
      <c r="F90" s="90"/>
      <c r="G90" s="570"/>
      <c r="H90" s="90"/>
      <c r="I90" s="557"/>
      <c r="J90" s="571"/>
      <c r="K90" s="572"/>
      <c r="L90" s="557"/>
      <c r="M90" s="572"/>
      <c r="N90" s="107"/>
      <c r="O90" s="107"/>
      <c r="P90" s="557"/>
      <c r="Q90" s="557"/>
      <c r="R90" s="557"/>
      <c r="S90" s="557"/>
      <c r="T90" s="573"/>
      <c r="U90" s="428"/>
    </row>
    <row r="91" spans="1:21" x14ac:dyDescent="0.25">
      <c r="A91" s="1059"/>
      <c r="B91" s="522">
        <v>5</v>
      </c>
      <c r="C91" s="90"/>
      <c r="D91" s="84"/>
      <c r="E91" s="84"/>
      <c r="F91" s="90"/>
      <c r="G91" s="570"/>
      <c r="H91" s="90"/>
      <c r="I91" s="557"/>
      <c r="J91" s="571"/>
      <c r="K91" s="572"/>
      <c r="L91" s="557"/>
      <c r="M91" s="572"/>
      <c r="N91" s="107"/>
      <c r="O91" s="107"/>
      <c r="P91" s="557"/>
      <c r="Q91" s="557"/>
      <c r="R91" s="557"/>
      <c r="S91" s="557"/>
      <c r="T91" s="573"/>
      <c r="U91" s="428"/>
    </row>
    <row r="92" spans="1:21" x14ac:dyDescent="0.25">
      <c r="A92" s="1059"/>
      <c r="B92" s="522">
        <v>6</v>
      </c>
      <c r="C92" s="90"/>
      <c r="D92" s="84"/>
      <c r="E92" s="84"/>
      <c r="F92" s="90"/>
      <c r="G92" s="570"/>
      <c r="H92" s="90"/>
      <c r="I92" s="557"/>
      <c r="J92" s="571"/>
      <c r="K92" s="572"/>
      <c r="L92" s="557"/>
      <c r="M92" s="572"/>
      <c r="N92" s="107"/>
      <c r="O92" s="107"/>
      <c r="P92" s="557"/>
      <c r="Q92" s="557"/>
      <c r="R92" s="557"/>
      <c r="S92" s="557"/>
      <c r="T92" s="573"/>
      <c r="U92" s="428"/>
    </row>
    <row r="93" spans="1:21" x14ac:dyDescent="0.25">
      <c r="A93" s="1059"/>
      <c r="B93" s="522">
        <v>7</v>
      </c>
      <c r="C93" s="90"/>
      <c r="D93" s="84"/>
      <c r="E93" s="84"/>
      <c r="F93" s="90"/>
      <c r="G93" s="570"/>
      <c r="H93" s="90"/>
      <c r="I93" s="557"/>
      <c r="J93" s="571"/>
      <c r="K93" s="572"/>
      <c r="L93" s="557"/>
      <c r="M93" s="572"/>
      <c r="N93" s="107"/>
      <c r="O93" s="107"/>
      <c r="P93" s="557"/>
      <c r="Q93" s="557"/>
      <c r="R93" s="557"/>
      <c r="S93" s="557"/>
      <c r="T93" s="573"/>
      <c r="U93" s="428"/>
    </row>
    <row r="94" spans="1:21" x14ac:dyDescent="0.25">
      <c r="A94" s="1059"/>
      <c r="B94" s="522">
        <v>8</v>
      </c>
      <c r="C94" s="90"/>
      <c r="D94" s="84"/>
      <c r="E94" s="84"/>
      <c r="F94" s="90"/>
      <c r="G94" s="570"/>
      <c r="H94" s="90"/>
      <c r="I94" s="557"/>
      <c r="J94" s="571"/>
      <c r="K94" s="572"/>
      <c r="L94" s="557"/>
      <c r="M94" s="572"/>
      <c r="N94" s="107"/>
      <c r="O94" s="107"/>
      <c r="P94" s="557"/>
      <c r="Q94" s="557"/>
      <c r="R94" s="557"/>
      <c r="S94" s="557"/>
      <c r="T94" s="573"/>
      <c r="U94" s="428"/>
    </row>
    <row r="95" spans="1:21" x14ac:dyDescent="0.25">
      <c r="A95" s="1059"/>
      <c r="B95" s="522">
        <v>9</v>
      </c>
      <c r="C95" s="90"/>
      <c r="D95" s="84"/>
      <c r="E95" s="84"/>
      <c r="F95" s="90"/>
      <c r="G95" s="570"/>
      <c r="H95" s="90"/>
      <c r="I95" s="557"/>
      <c r="J95" s="571"/>
      <c r="K95" s="572"/>
      <c r="L95" s="557"/>
      <c r="M95" s="572"/>
      <c r="N95" s="107"/>
      <c r="O95" s="107"/>
      <c r="P95" s="557"/>
      <c r="Q95" s="557"/>
      <c r="R95" s="557"/>
      <c r="S95" s="557"/>
      <c r="T95" s="573"/>
      <c r="U95" s="428"/>
    </row>
    <row r="96" spans="1:21" ht="15.75" thickBot="1" x14ac:dyDescent="0.3">
      <c r="A96" s="1060"/>
      <c r="B96" s="523">
        <v>10</v>
      </c>
      <c r="C96" s="100"/>
      <c r="D96" s="99"/>
      <c r="E96" s="99"/>
      <c r="F96" s="100"/>
      <c r="G96" s="574"/>
      <c r="H96" s="100"/>
      <c r="I96" s="575"/>
      <c r="J96" s="576"/>
      <c r="K96" s="577"/>
      <c r="L96" s="575"/>
      <c r="M96" s="577"/>
      <c r="N96" s="108" t="s">
        <v>253</v>
      </c>
      <c r="O96" s="108"/>
      <c r="P96" s="575"/>
      <c r="Q96" s="575"/>
      <c r="R96" s="575"/>
      <c r="S96" s="575"/>
      <c r="T96" s="578"/>
      <c r="U96" s="428"/>
    </row>
    <row r="97" spans="1:22" ht="25.5" thickBot="1" x14ac:dyDescent="0.3">
      <c r="A97" s="493"/>
      <c r="C97" s="494"/>
      <c r="D97" s="495"/>
      <c r="E97" s="368" t="s">
        <v>248</v>
      </c>
      <c r="F97" s="369">
        <f>COUNTA(F87:F96)</f>
        <v>0</v>
      </c>
      <c r="G97" s="370">
        <f>COUNTA(G87:G96)</f>
        <v>0</v>
      </c>
      <c r="H97" s="494"/>
      <c r="I97" s="490"/>
      <c r="J97" s="496"/>
      <c r="K97" s="497"/>
      <c r="L97" s="952" t="s">
        <v>499</v>
      </c>
      <c r="M97" s="953"/>
      <c r="N97" s="498">
        <f>SUM(N87:N96)</f>
        <v>0</v>
      </c>
      <c r="O97" s="499">
        <f>SUM(O87:O96)</f>
        <v>0</v>
      </c>
      <c r="P97" s="490"/>
      <c r="Q97" s="490"/>
      <c r="R97" s="490"/>
      <c r="S97" s="500"/>
      <c r="T97" s="500"/>
      <c r="U97" s="428"/>
    </row>
    <row r="98" spans="1:22" ht="21.75" customHeight="1" x14ac:dyDescent="0.25">
      <c r="A98" s="101"/>
      <c r="B98" s="85"/>
      <c r="C98" s="85"/>
      <c r="D98" s="85"/>
      <c r="H98" s="501"/>
      <c r="I98" s="501"/>
      <c r="J98" s="502"/>
      <c r="K98" s="501"/>
      <c r="L98" s="954" t="s">
        <v>500</v>
      </c>
      <c r="M98" s="955"/>
      <c r="N98" s="503">
        <f>SUMIF(M87:M96,"&lt;=31/12/2025",N87:N96)</f>
        <v>0</v>
      </c>
      <c r="O98" s="504">
        <f>SUMIF(M87:M96,"&lt;=31/12/2025",O87:O96)</f>
        <v>0</v>
      </c>
      <c r="P98" s="85"/>
      <c r="R98" s="85"/>
      <c r="S98" s="89"/>
      <c r="T98" s="505"/>
      <c r="U98" s="506"/>
      <c r="V98" s="507"/>
    </row>
    <row r="99" spans="1:22" ht="32.25" customHeight="1" thickBot="1" x14ac:dyDescent="0.3">
      <c r="A99" s="101"/>
      <c r="L99" s="956" t="s">
        <v>501</v>
      </c>
      <c r="M99" s="957"/>
      <c r="N99" s="508">
        <f>SUMIF(M87:M96,"&gt;31/12/2025",N87:N96)</f>
        <v>0</v>
      </c>
      <c r="O99" s="509">
        <f>SUMIF(M87:M96,"&gt;31/12/2025",O87:O96)</f>
        <v>0</v>
      </c>
      <c r="S99" s="510"/>
      <c r="T99" s="511"/>
      <c r="U99" s="428"/>
    </row>
    <row r="100" spans="1:22" ht="15.75" thickBot="1" x14ac:dyDescent="0.3">
      <c r="A100" s="579"/>
      <c r="B100" s="478"/>
      <c r="C100" s="480"/>
      <c r="D100" s="480"/>
      <c r="E100" s="480"/>
      <c r="F100" s="478"/>
      <c r="G100" s="480"/>
      <c r="H100" s="480"/>
      <c r="I100" s="478"/>
      <c r="J100" s="478"/>
      <c r="K100" s="480"/>
      <c r="L100" s="480"/>
      <c r="M100" s="480"/>
      <c r="N100" s="480"/>
      <c r="O100" s="480"/>
      <c r="P100" s="480"/>
      <c r="Q100" s="480"/>
      <c r="R100" s="480"/>
      <c r="S100" s="580"/>
      <c r="T100" s="480"/>
      <c r="U100" s="482"/>
    </row>
    <row r="101" spans="1:22" ht="15.75" thickBot="1" x14ac:dyDescent="0.3">
      <c r="A101" s="563"/>
      <c r="B101" s="422"/>
      <c r="C101" s="289"/>
      <c r="D101" s="289"/>
      <c r="E101" s="289"/>
      <c r="F101" s="422"/>
      <c r="G101" s="289"/>
      <c r="H101" s="289"/>
      <c r="I101" s="422"/>
      <c r="J101" s="422"/>
      <c r="K101" s="289"/>
      <c r="L101" s="289"/>
      <c r="M101" s="289"/>
      <c r="N101" s="289"/>
      <c r="O101" s="289"/>
      <c r="P101" s="289"/>
      <c r="Q101" s="289"/>
      <c r="R101" s="289"/>
      <c r="S101" s="289"/>
      <c r="T101" s="289"/>
      <c r="U101" s="425"/>
    </row>
    <row r="102" spans="1:22" ht="28.5" thickBot="1" x14ac:dyDescent="0.3">
      <c r="A102" s="514" t="s">
        <v>8</v>
      </c>
      <c r="B102" s="961" t="s">
        <v>467</v>
      </c>
      <c r="C102" s="962"/>
      <c r="E102" s="1067" t="s">
        <v>213</v>
      </c>
      <c r="F102" s="1068"/>
      <c r="G102" s="935">
        <f>VLOOKUP(B102,'1.Piano inv. forn'!$D$175:$H$204,3,FALSE)</f>
        <v>0</v>
      </c>
      <c r="H102" s="936"/>
      <c r="I102" s="69"/>
      <c r="J102" s="1067" t="s">
        <v>214</v>
      </c>
      <c r="K102" s="1068"/>
      <c r="L102" s="935">
        <f>VLOOKUP(B102,'1.Piano inv. forn'!$D$175:$H$204,4,FALSE)</f>
        <v>0</v>
      </c>
      <c r="M102" s="936"/>
      <c r="O102" s="519" t="s">
        <v>215</v>
      </c>
      <c r="P102" s="513"/>
      <c r="R102" s="520" t="s">
        <v>216</v>
      </c>
      <c r="S102" s="1057"/>
      <c r="T102" s="1058"/>
      <c r="U102" s="428"/>
    </row>
    <row r="103" spans="1:22" ht="15.75" thickBot="1" x14ac:dyDescent="0.3">
      <c r="A103" s="101"/>
      <c r="B103" s="86"/>
      <c r="C103" s="86"/>
      <c r="E103" s="87"/>
      <c r="F103" s="87"/>
      <c r="G103" s="88"/>
      <c r="H103" s="88"/>
      <c r="I103" s="69"/>
      <c r="J103" s="87"/>
      <c r="K103" s="87"/>
      <c r="L103" s="88"/>
      <c r="M103" s="88"/>
      <c r="O103" s="89"/>
      <c r="R103" s="85"/>
      <c r="S103" s="500"/>
      <c r="T103" s="511"/>
      <c r="U103" s="102"/>
    </row>
    <row r="104" spans="1:22" ht="38.25" customHeight="1" thickBot="1" x14ac:dyDescent="0.3">
      <c r="A104" s="1069" t="s">
        <v>13</v>
      </c>
      <c r="B104" s="1070"/>
      <c r="C104" s="1070"/>
      <c r="D104" s="1071"/>
      <c r="E104" s="943">
        <f>VLOOKUP(B102,'1.Piano inv. forn'!$D$175:$V$204,17,FALSE)</f>
        <v>0</v>
      </c>
      <c r="F104" s="944"/>
      <c r="G104" s="944"/>
      <c r="H104" s="945"/>
      <c r="I104" s="69"/>
      <c r="J104" s="1072" t="s">
        <v>59</v>
      </c>
      <c r="K104" s="1073"/>
      <c r="L104" s="943">
        <f>VLOOKUP(B102,'1.Piano inv. forn'!$D$175:$V$204,19,FALSE)</f>
        <v>0</v>
      </c>
      <c r="M104" s="945"/>
      <c r="N104" s="98"/>
      <c r="O104" s="520" t="s">
        <v>15</v>
      </c>
      <c r="P104" s="103">
        <f>L104+E104</f>
        <v>0</v>
      </c>
      <c r="R104" s="520" t="s">
        <v>217</v>
      </c>
      <c r="S104" s="1057"/>
      <c r="T104" s="1058"/>
      <c r="U104" s="102"/>
    </row>
    <row r="105" spans="1:22" ht="15.75" thickBot="1" x14ac:dyDescent="0.3">
      <c r="A105" s="104"/>
      <c r="B105" s="105"/>
      <c r="C105" s="105"/>
      <c r="D105" s="105"/>
      <c r="E105" s="106"/>
      <c r="F105" s="106"/>
      <c r="G105" s="106"/>
      <c r="H105" s="106"/>
      <c r="I105" s="69"/>
      <c r="J105" s="87"/>
      <c r="K105" s="87"/>
      <c r="L105" s="106"/>
      <c r="M105" s="106"/>
      <c r="N105" s="98"/>
      <c r="O105" s="85"/>
      <c r="P105" s="98"/>
      <c r="R105" s="85"/>
      <c r="S105" s="86"/>
      <c r="T105" s="86"/>
      <c r="U105" s="102"/>
    </row>
    <row r="106" spans="1:22" ht="60" x14ac:dyDescent="0.25">
      <c r="A106" s="1053" t="s">
        <v>218</v>
      </c>
      <c r="B106" s="1055" t="s">
        <v>219</v>
      </c>
      <c r="C106" s="1055" t="s">
        <v>220</v>
      </c>
      <c r="D106" s="516" t="s">
        <v>221</v>
      </c>
      <c r="E106" s="515" t="s">
        <v>222</v>
      </c>
      <c r="F106" s="516" t="s">
        <v>223</v>
      </c>
      <c r="G106" s="516" t="s">
        <v>224</v>
      </c>
      <c r="H106" s="517" t="s">
        <v>188</v>
      </c>
      <c r="I106" s="517" t="s">
        <v>225</v>
      </c>
      <c r="J106" s="517" t="s">
        <v>226</v>
      </c>
      <c r="K106" s="517" t="s">
        <v>227</v>
      </c>
      <c r="L106" s="517" t="s">
        <v>228</v>
      </c>
      <c r="M106" s="517" t="s">
        <v>229</v>
      </c>
      <c r="N106" s="517" t="s">
        <v>230</v>
      </c>
      <c r="O106" s="517" t="s">
        <v>231</v>
      </c>
      <c r="P106" s="517" t="s">
        <v>232</v>
      </c>
      <c r="Q106" s="517" t="s">
        <v>233</v>
      </c>
      <c r="R106" s="517" t="s">
        <v>234</v>
      </c>
      <c r="S106" s="517" t="s">
        <v>235</v>
      </c>
      <c r="T106" s="1051" t="s">
        <v>236</v>
      </c>
      <c r="U106" s="564"/>
    </row>
    <row r="107" spans="1:22" ht="24.75" thickBot="1" x14ac:dyDescent="0.3">
      <c r="A107" s="1054"/>
      <c r="B107" s="1056"/>
      <c r="C107" s="1056"/>
      <c r="D107" s="518" t="s">
        <v>237</v>
      </c>
      <c r="E107" s="518" t="s">
        <v>238</v>
      </c>
      <c r="F107" s="518" t="s">
        <v>239</v>
      </c>
      <c r="G107" s="518" t="s">
        <v>239</v>
      </c>
      <c r="H107" s="518" t="s">
        <v>252</v>
      </c>
      <c r="I107" s="518" t="s">
        <v>32</v>
      </c>
      <c r="J107" s="518" t="s">
        <v>241</v>
      </c>
      <c r="K107" s="518" t="s">
        <v>242</v>
      </c>
      <c r="L107" s="518" t="s">
        <v>243</v>
      </c>
      <c r="M107" s="518" t="s">
        <v>242</v>
      </c>
      <c r="N107" s="518" t="s">
        <v>244</v>
      </c>
      <c r="O107" s="518" t="s">
        <v>212</v>
      </c>
      <c r="P107" s="518" t="s">
        <v>245</v>
      </c>
      <c r="Q107" s="518" t="s">
        <v>246</v>
      </c>
      <c r="R107" s="518" t="s">
        <v>247</v>
      </c>
      <c r="S107" s="518" t="s">
        <v>247</v>
      </c>
      <c r="T107" s="1052"/>
      <c r="U107" s="564"/>
    </row>
    <row r="108" spans="1:22" x14ac:dyDescent="0.25">
      <c r="A108" s="1059" t="str">
        <f>B102</f>
        <v>i.4</v>
      </c>
      <c r="B108" s="521">
        <v>1</v>
      </c>
      <c r="C108" s="164"/>
      <c r="D108" s="91"/>
      <c r="E108" s="91"/>
      <c r="F108" s="164"/>
      <c r="G108" s="566"/>
      <c r="H108" s="92"/>
      <c r="I108" s="340"/>
      <c r="J108" s="567"/>
      <c r="K108" s="568"/>
      <c r="L108" s="340"/>
      <c r="M108" s="568"/>
      <c r="N108" s="116"/>
      <c r="O108" s="116"/>
      <c r="P108" s="340"/>
      <c r="Q108" s="340"/>
      <c r="R108" s="340"/>
      <c r="S108" s="340"/>
      <c r="T108" s="569"/>
      <c r="U108" s="428"/>
    </row>
    <row r="109" spans="1:22" x14ac:dyDescent="0.25">
      <c r="A109" s="1059"/>
      <c r="B109" s="522">
        <v>2</v>
      </c>
      <c r="C109" s="90"/>
      <c r="D109" s="84"/>
      <c r="E109" s="84"/>
      <c r="F109" s="90"/>
      <c r="G109" s="570"/>
      <c r="H109" s="90"/>
      <c r="I109" s="557"/>
      <c r="J109" s="571"/>
      <c r="K109" s="572"/>
      <c r="L109" s="557"/>
      <c r="M109" s="572"/>
      <c r="N109" s="107"/>
      <c r="O109" s="107"/>
      <c r="P109" s="557"/>
      <c r="Q109" s="557" t="s">
        <v>249</v>
      </c>
      <c r="R109" s="557"/>
      <c r="S109" s="557"/>
      <c r="T109" s="573"/>
      <c r="U109" s="428"/>
    </row>
    <row r="110" spans="1:22" x14ac:dyDescent="0.25">
      <c r="A110" s="1059"/>
      <c r="B110" s="522">
        <v>3</v>
      </c>
      <c r="C110" s="90"/>
      <c r="D110" s="84"/>
      <c r="E110" s="84"/>
      <c r="F110" s="90"/>
      <c r="G110" s="570"/>
      <c r="H110" s="90"/>
      <c r="I110" s="557"/>
      <c r="J110" s="571"/>
      <c r="K110" s="572"/>
      <c r="L110" s="557"/>
      <c r="M110" s="572"/>
      <c r="N110" s="107"/>
      <c r="O110" s="107"/>
      <c r="P110" s="557"/>
      <c r="Q110" s="557"/>
      <c r="R110" s="557"/>
      <c r="S110" s="557"/>
      <c r="T110" s="573"/>
      <c r="U110" s="428"/>
    </row>
    <row r="111" spans="1:22" x14ac:dyDescent="0.25">
      <c r="A111" s="1059"/>
      <c r="B111" s="522">
        <v>4</v>
      </c>
      <c r="C111" s="90"/>
      <c r="D111" s="84"/>
      <c r="E111" s="84"/>
      <c r="F111" s="90"/>
      <c r="G111" s="570"/>
      <c r="H111" s="90"/>
      <c r="I111" s="557"/>
      <c r="J111" s="571"/>
      <c r="K111" s="572"/>
      <c r="L111" s="557"/>
      <c r="M111" s="572"/>
      <c r="N111" s="107"/>
      <c r="O111" s="107"/>
      <c r="P111" s="557"/>
      <c r="Q111" s="557"/>
      <c r="R111" s="557"/>
      <c r="S111" s="557"/>
      <c r="T111" s="573"/>
      <c r="U111" s="428"/>
    </row>
    <row r="112" spans="1:22" x14ac:dyDescent="0.25">
      <c r="A112" s="1059"/>
      <c r="B112" s="522">
        <v>5</v>
      </c>
      <c r="C112" s="90"/>
      <c r="D112" s="84"/>
      <c r="E112" s="84"/>
      <c r="F112" s="90"/>
      <c r="G112" s="570"/>
      <c r="H112" s="90"/>
      <c r="I112" s="557"/>
      <c r="J112" s="571"/>
      <c r="K112" s="572"/>
      <c r="L112" s="557"/>
      <c r="M112" s="572"/>
      <c r="N112" s="107"/>
      <c r="O112" s="107"/>
      <c r="P112" s="557"/>
      <c r="Q112" s="557"/>
      <c r="R112" s="557"/>
      <c r="S112" s="557"/>
      <c r="T112" s="573"/>
      <c r="U112" s="428"/>
    </row>
    <row r="113" spans="1:22" x14ac:dyDescent="0.25">
      <c r="A113" s="1059"/>
      <c r="B113" s="522">
        <v>6</v>
      </c>
      <c r="C113" s="90"/>
      <c r="D113" s="84"/>
      <c r="E113" s="84"/>
      <c r="F113" s="90"/>
      <c r="G113" s="570"/>
      <c r="H113" s="90"/>
      <c r="I113" s="557"/>
      <c r="J113" s="571"/>
      <c r="K113" s="572"/>
      <c r="L113" s="557"/>
      <c r="M113" s="572"/>
      <c r="N113" s="107"/>
      <c r="O113" s="107"/>
      <c r="P113" s="557"/>
      <c r="Q113" s="557"/>
      <c r="R113" s="557"/>
      <c r="S113" s="557"/>
      <c r="T113" s="573"/>
      <c r="U113" s="428"/>
    </row>
    <row r="114" spans="1:22" x14ac:dyDescent="0.25">
      <c r="A114" s="1059"/>
      <c r="B114" s="522">
        <v>7</v>
      </c>
      <c r="C114" s="90"/>
      <c r="D114" s="84"/>
      <c r="E114" s="84"/>
      <c r="F114" s="90"/>
      <c r="G114" s="570"/>
      <c r="H114" s="90"/>
      <c r="I114" s="557"/>
      <c r="J114" s="571"/>
      <c r="K114" s="572"/>
      <c r="L114" s="557"/>
      <c r="M114" s="572"/>
      <c r="N114" s="107"/>
      <c r="O114" s="107"/>
      <c r="P114" s="557"/>
      <c r="Q114" s="557"/>
      <c r="R114" s="557"/>
      <c r="S114" s="557"/>
      <c r="T114" s="573"/>
      <c r="U114" s="428"/>
    </row>
    <row r="115" spans="1:22" x14ac:dyDescent="0.25">
      <c r="A115" s="1059"/>
      <c r="B115" s="522">
        <v>8</v>
      </c>
      <c r="C115" s="90"/>
      <c r="D115" s="84"/>
      <c r="E115" s="84"/>
      <c r="F115" s="90"/>
      <c r="G115" s="570"/>
      <c r="H115" s="90"/>
      <c r="I115" s="557"/>
      <c r="J115" s="571"/>
      <c r="K115" s="572"/>
      <c r="L115" s="557"/>
      <c r="M115" s="572"/>
      <c r="N115" s="107"/>
      <c r="O115" s="107"/>
      <c r="P115" s="557"/>
      <c r="Q115" s="557"/>
      <c r="R115" s="557"/>
      <c r="S115" s="557"/>
      <c r="T115" s="573"/>
      <c r="U115" s="428"/>
    </row>
    <row r="116" spans="1:22" x14ac:dyDescent="0.25">
      <c r="A116" s="1059"/>
      <c r="B116" s="522">
        <v>9</v>
      </c>
      <c r="C116" s="90"/>
      <c r="D116" s="84"/>
      <c r="E116" s="84"/>
      <c r="F116" s="90"/>
      <c r="G116" s="570"/>
      <c r="H116" s="90"/>
      <c r="I116" s="557"/>
      <c r="J116" s="571"/>
      <c r="K116" s="572"/>
      <c r="L116" s="557"/>
      <c r="M116" s="572"/>
      <c r="N116" s="107"/>
      <c r="O116" s="107"/>
      <c r="P116" s="557"/>
      <c r="Q116" s="557"/>
      <c r="R116" s="557"/>
      <c r="S116" s="557"/>
      <c r="T116" s="573"/>
      <c r="U116" s="428"/>
    </row>
    <row r="117" spans="1:22" ht="15.75" thickBot="1" x14ac:dyDescent="0.3">
      <c r="A117" s="1060"/>
      <c r="B117" s="523">
        <v>10</v>
      </c>
      <c r="C117" s="100"/>
      <c r="D117" s="99"/>
      <c r="E117" s="99"/>
      <c r="F117" s="100"/>
      <c r="G117" s="574"/>
      <c r="H117" s="100"/>
      <c r="I117" s="575"/>
      <c r="J117" s="576"/>
      <c r="K117" s="577"/>
      <c r="L117" s="575"/>
      <c r="M117" s="577"/>
      <c r="N117" s="108" t="s">
        <v>253</v>
      </c>
      <c r="O117" s="108"/>
      <c r="P117" s="575"/>
      <c r="Q117" s="575"/>
      <c r="R117" s="575"/>
      <c r="S117" s="575"/>
      <c r="T117" s="578"/>
      <c r="U117" s="428"/>
    </row>
    <row r="118" spans="1:22" ht="25.5" thickBot="1" x14ac:dyDescent="0.3">
      <c r="A118" s="493"/>
      <c r="C118" s="494"/>
      <c r="D118" s="495"/>
      <c r="E118" s="368" t="s">
        <v>248</v>
      </c>
      <c r="F118" s="369">
        <f>COUNTA(F108:F117)</f>
        <v>0</v>
      </c>
      <c r="G118" s="370">
        <f>COUNTA(G108:G117)</f>
        <v>0</v>
      </c>
      <c r="H118" s="494"/>
      <c r="I118" s="490"/>
      <c r="J118" s="496"/>
      <c r="K118" s="497"/>
      <c r="L118" s="952" t="s">
        <v>499</v>
      </c>
      <c r="M118" s="953"/>
      <c r="N118" s="498">
        <f>SUM(N108:N117)</f>
        <v>0</v>
      </c>
      <c r="O118" s="499">
        <f>SUM(O108:O117)</f>
        <v>0</v>
      </c>
      <c r="P118" s="490"/>
      <c r="Q118" s="490"/>
      <c r="R118" s="490"/>
      <c r="S118" s="500"/>
      <c r="T118" s="500"/>
      <c r="U118" s="428"/>
    </row>
    <row r="119" spans="1:22" ht="21.75" customHeight="1" x14ac:dyDescent="0.25">
      <c r="A119" s="101"/>
      <c r="B119" s="85"/>
      <c r="C119" s="85"/>
      <c r="D119" s="85"/>
      <c r="H119" s="501"/>
      <c r="I119" s="501"/>
      <c r="J119" s="502"/>
      <c r="K119" s="501"/>
      <c r="L119" s="954" t="s">
        <v>500</v>
      </c>
      <c r="M119" s="955"/>
      <c r="N119" s="503">
        <f>SUMIF(M108:M117,"&lt;=31/12/2025",N108:N117)</f>
        <v>0</v>
      </c>
      <c r="O119" s="504">
        <f>SUMIF(M108:M117,"&lt;=31/12/2025",O108:O117)</f>
        <v>0</v>
      </c>
      <c r="P119" s="85"/>
      <c r="R119" s="85"/>
      <c r="S119" s="89"/>
      <c r="T119" s="505"/>
      <c r="U119" s="506"/>
      <c r="V119" s="507"/>
    </row>
    <row r="120" spans="1:22" ht="32.25" customHeight="1" thickBot="1" x14ac:dyDescent="0.3">
      <c r="A120" s="101"/>
      <c r="L120" s="956" t="s">
        <v>501</v>
      </c>
      <c r="M120" s="957"/>
      <c r="N120" s="508">
        <f>SUMIF(M108:M117,"&gt;31/12/2025",N108:N117)</f>
        <v>0</v>
      </c>
      <c r="O120" s="509">
        <f>SUMIF(M108:M117,"&gt;31/12/2025",O108:O117)</f>
        <v>0</v>
      </c>
      <c r="S120" s="510"/>
      <c r="T120" s="511"/>
      <c r="U120" s="428"/>
    </row>
    <row r="121" spans="1:22" ht="15.75" thickBot="1" x14ac:dyDescent="0.3">
      <c r="A121" s="579"/>
      <c r="B121" s="478"/>
      <c r="C121" s="480"/>
      <c r="D121" s="480"/>
      <c r="E121" s="480"/>
      <c r="F121" s="478"/>
      <c r="G121" s="480"/>
      <c r="H121" s="480"/>
      <c r="I121" s="478"/>
      <c r="J121" s="478"/>
      <c r="K121" s="480"/>
      <c r="L121" s="480"/>
      <c r="M121" s="480"/>
      <c r="N121" s="480"/>
      <c r="O121" s="480"/>
      <c r="P121" s="480"/>
      <c r="Q121" s="480"/>
      <c r="R121" s="480"/>
      <c r="S121" s="580"/>
      <c r="T121" s="480"/>
      <c r="U121" s="482"/>
    </row>
    <row r="122" spans="1:22" ht="15.75" thickBot="1" x14ac:dyDescent="0.3">
      <c r="A122" s="563"/>
      <c r="B122" s="422"/>
      <c r="C122" s="289"/>
      <c r="D122" s="289"/>
      <c r="E122" s="289"/>
      <c r="F122" s="422"/>
      <c r="G122" s="289"/>
      <c r="H122" s="289"/>
      <c r="I122" s="422"/>
      <c r="J122" s="422"/>
      <c r="K122" s="289"/>
      <c r="L122" s="289"/>
      <c r="M122" s="289"/>
      <c r="N122" s="289"/>
      <c r="O122" s="289"/>
      <c r="P122" s="289"/>
      <c r="Q122" s="289"/>
      <c r="R122" s="289"/>
      <c r="S122" s="289"/>
      <c r="T122" s="289"/>
      <c r="U122" s="425"/>
    </row>
    <row r="123" spans="1:22" ht="28.5" thickBot="1" x14ac:dyDescent="0.3">
      <c r="A123" s="514" t="s">
        <v>8</v>
      </c>
      <c r="B123" s="961" t="s">
        <v>467</v>
      </c>
      <c r="C123" s="962"/>
      <c r="E123" s="1067" t="s">
        <v>213</v>
      </c>
      <c r="F123" s="1068"/>
      <c r="G123" s="935">
        <f>VLOOKUP(B123,'1.Piano inv. forn'!$D$175:$H$204,3,FALSE)</f>
        <v>0</v>
      </c>
      <c r="H123" s="936"/>
      <c r="I123" s="69"/>
      <c r="J123" s="1067" t="s">
        <v>214</v>
      </c>
      <c r="K123" s="1068"/>
      <c r="L123" s="935">
        <f>VLOOKUP(B123,'1.Piano inv. forn'!$D$175:$H$204,4,FALSE)</f>
        <v>0</v>
      </c>
      <c r="M123" s="936"/>
      <c r="O123" s="519" t="s">
        <v>215</v>
      </c>
      <c r="P123" s="513"/>
      <c r="R123" s="520" t="s">
        <v>216</v>
      </c>
      <c r="S123" s="1057"/>
      <c r="T123" s="1058"/>
      <c r="U123" s="428"/>
    </row>
    <row r="124" spans="1:22" ht="15.75" thickBot="1" x14ac:dyDescent="0.3">
      <c r="A124" s="101"/>
      <c r="B124" s="86"/>
      <c r="C124" s="86"/>
      <c r="E124" s="87"/>
      <c r="F124" s="87"/>
      <c r="G124" s="88"/>
      <c r="H124" s="88"/>
      <c r="I124" s="69"/>
      <c r="J124" s="87"/>
      <c r="K124" s="87"/>
      <c r="L124" s="88"/>
      <c r="M124" s="88"/>
      <c r="O124" s="89"/>
      <c r="R124" s="85"/>
      <c r="S124" s="500"/>
      <c r="T124" s="511"/>
      <c r="U124" s="102"/>
    </row>
    <row r="125" spans="1:22" ht="30.75" customHeight="1" thickBot="1" x14ac:dyDescent="0.3">
      <c r="A125" s="1069" t="s">
        <v>13</v>
      </c>
      <c r="B125" s="1070"/>
      <c r="C125" s="1070"/>
      <c r="D125" s="1071"/>
      <c r="E125" s="943">
        <f>VLOOKUP(B123,'1.Piano inv. forn'!$D$175:$V$204,17,FALSE)</f>
        <v>0</v>
      </c>
      <c r="F125" s="944"/>
      <c r="G125" s="944"/>
      <c r="H125" s="945"/>
      <c r="I125" s="69"/>
      <c r="J125" s="1072" t="s">
        <v>59</v>
      </c>
      <c r="K125" s="1073"/>
      <c r="L125" s="943">
        <f>VLOOKUP(B123,'1.Piano inv. forn'!$D$175:$V$204,19,FALSE)</f>
        <v>0</v>
      </c>
      <c r="M125" s="945"/>
      <c r="N125" s="98"/>
      <c r="O125" s="520" t="s">
        <v>15</v>
      </c>
      <c r="P125" s="103">
        <f>L125+E125</f>
        <v>0</v>
      </c>
      <c r="R125" s="520" t="s">
        <v>217</v>
      </c>
      <c r="S125" s="1057"/>
      <c r="T125" s="1058"/>
      <c r="U125" s="102"/>
    </row>
    <row r="126" spans="1:22" ht="15.75" thickBot="1" x14ac:dyDescent="0.3">
      <c r="A126" s="104"/>
      <c r="B126" s="105"/>
      <c r="C126" s="105"/>
      <c r="D126" s="105"/>
      <c r="E126" s="106"/>
      <c r="F126" s="106"/>
      <c r="G126" s="106"/>
      <c r="H126" s="106"/>
      <c r="I126" s="69"/>
      <c r="J126" s="87"/>
      <c r="K126" s="87"/>
      <c r="L126" s="106"/>
      <c r="M126" s="106"/>
      <c r="N126" s="98"/>
      <c r="O126" s="85"/>
      <c r="P126" s="98"/>
      <c r="R126" s="85"/>
      <c r="S126" s="86"/>
      <c r="T126" s="86"/>
      <c r="U126" s="102"/>
    </row>
    <row r="127" spans="1:22" ht="60" x14ac:dyDescent="0.25">
      <c r="A127" s="1053" t="s">
        <v>218</v>
      </c>
      <c r="B127" s="1055" t="s">
        <v>219</v>
      </c>
      <c r="C127" s="1055" t="s">
        <v>220</v>
      </c>
      <c r="D127" s="516" t="s">
        <v>221</v>
      </c>
      <c r="E127" s="515" t="s">
        <v>222</v>
      </c>
      <c r="F127" s="516" t="s">
        <v>223</v>
      </c>
      <c r="G127" s="516" t="s">
        <v>224</v>
      </c>
      <c r="H127" s="517" t="s">
        <v>188</v>
      </c>
      <c r="I127" s="517" t="s">
        <v>225</v>
      </c>
      <c r="J127" s="517" t="s">
        <v>226</v>
      </c>
      <c r="K127" s="517" t="s">
        <v>227</v>
      </c>
      <c r="L127" s="517" t="s">
        <v>228</v>
      </c>
      <c r="M127" s="517" t="s">
        <v>229</v>
      </c>
      <c r="N127" s="517" t="s">
        <v>230</v>
      </c>
      <c r="O127" s="517" t="s">
        <v>231</v>
      </c>
      <c r="P127" s="517" t="s">
        <v>232</v>
      </c>
      <c r="Q127" s="517" t="s">
        <v>233</v>
      </c>
      <c r="R127" s="517" t="s">
        <v>234</v>
      </c>
      <c r="S127" s="517" t="s">
        <v>235</v>
      </c>
      <c r="T127" s="1051" t="s">
        <v>236</v>
      </c>
      <c r="U127" s="564"/>
    </row>
    <row r="128" spans="1:22" ht="24.75" thickBot="1" x14ac:dyDescent="0.3">
      <c r="A128" s="1054"/>
      <c r="B128" s="1056"/>
      <c r="C128" s="1056"/>
      <c r="D128" s="518" t="s">
        <v>237</v>
      </c>
      <c r="E128" s="518" t="s">
        <v>238</v>
      </c>
      <c r="F128" s="518" t="s">
        <v>239</v>
      </c>
      <c r="G128" s="518" t="s">
        <v>239</v>
      </c>
      <c r="H128" s="518" t="s">
        <v>252</v>
      </c>
      <c r="I128" s="518" t="s">
        <v>32</v>
      </c>
      <c r="J128" s="518" t="s">
        <v>241</v>
      </c>
      <c r="K128" s="518" t="s">
        <v>242</v>
      </c>
      <c r="L128" s="518" t="s">
        <v>243</v>
      </c>
      <c r="M128" s="518" t="s">
        <v>242</v>
      </c>
      <c r="N128" s="518" t="s">
        <v>244</v>
      </c>
      <c r="O128" s="518" t="s">
        <v>212</v>
      </c>
      <c r="P128" s="518" t="s">
        <v>245</v>
      </c>
      <c r="Q128" s="518" t="s">
        <v>246</v>
      </c>
      <c r="R128" s="518" t="s">
        <v>247</v>
      </c>
      <c r="S128" s="518" t="s">
        <v>247</v>
      </c>
      <c r="T128" s="1052"/>
      <c r="U128" s="564"/>
    </row>
    <row r="129" spans="1:22" x14ac:dyDescent="0.25">
      <c r="A129" s="1059" t="str">
        <f>B123</f>
        <v>i.4</v>
      </c>
      <c r="B129" s="521">
        <v>1</v>
      </c>
      <c r="C129" s="164"/>
      <c r="D129" s="91"/>
      <c r="E129" s="91"/>
      <c r="F129" s="164"/>
      <c r="G129" s="566"/>
      <c r="H129" s="92"/>
      <c r="I129" s="340"/>
      <c r="J129" s="567"/>
      <c r="K129" s="568"/>
      <c r="L129" s="340"/>
      <c r="M129" s="568"/>
      <c r="N129" s="116"/>
      <c r="O129" s="116"/>
      <c r="P129" s="340"/>
      <c r="Q129" s="340"/>
      <c r="R129" s="340"/>
      <c r="S129" s="340"/>
      <c r="T129" s="569"/>
      <c r="U129" s="428"/>
    </row>
    <row r="130" spans="1:22" x14ac:dyDescent="0.25">
      <c r="A130" s="1059"/>
      <c r="B130" s="522">
        <v>2</v>
      </c>
      <c r="C130" s="90"/>
      <c r="D130" s="84"/>
      <c r="E130" s="84"/>
      <c r="F130" s="90"/>
      <c r="G130" s="570"/>
      <c r="H130" s="90"/>
      <c r="I130" s="557"/>
      <c r="J130" s="571"/>
      <c r="K130" s="572"/>
      <c r="L130" s="557"/>
      <c r="M130" s="572"/>
      <c r="N130" s="107"/>
      <c r="O130" s="107"/>
      <c r="P130" s="557"/>
      <c r="Q130" s="557" t="s">
        <v>249</v>
      </c>
      <c r="R130" s="557"/>
      <c r="S130" s="557"/>
      <c r="T130" s="573"/>
      <c r="U130" s="428"/>
    </row>
    <row r="131" spans="1:22" x14ac:dyDescent="0.25">
      <c r="A131" s="1059"/>
      <c r="B131" s="522">
        <v>3</v>
      </c>
      <c r="C131" s="90"/>
      <c r="D131" s="84"/>
      <c r="E131" s="84"/>
      <c r="F131" s="90"/>
      <c r="G131" s="570"/>
      <c r="H131" s="90"/>
      <c r="I131" s="557"/>
      <c r="J131" s="571"/>
      <c r="K131" s="572"/>
      <c r="L131" s="557"/>
      <c r="M131" s="572"/>
      <c r="N131" s="107"/>
      <c r="O131" s="107"/>
      <c r="P131" s="557"/>
      <c r="Q131" s="557"/>
      <c r="R131" s="557"/>
      <c r="S131" s="557"/>
      <c r="T131" s="573"/>
      <c r="U131" s="428"/>
    </row>
    <row r="132" spans="1:22" x14ac:dyDescent="0.25">
      <c r="A132" s="1059"/>
      <c r="B132" s="522">
        <v>4</v>
      </c>
      <c r="C132" s="90"/>
      <c r="D132" s="84"/>
      <c r="E132" s="84"/>
      <c r="F132" s="90"/>
      <c r="G132" s="570"/>
      <c r="H132" s="90"/>
      <c r="I132" s="557"/>
      <c r="J132" s="571"/>
      <c r="K132" s="572"/>
      <c r="L132" s="557"/>
      <c r="M132" s="572"/>
      <c r="N132" s="107"/>
      <c r="O132" s="107"/>
      <c r="P132" s="557"/>
      <c r="Q132" s="557"/>
      <c r="R132" s="557"/>
      <c r="S132" s="557"/>
      <c r="T132" s="573"/>
      <c r="U132" s="428"/>
    </row>
    <row r="133" spans="1:22" x14ac:dyDescent="0.25">
      <c r="A133" s="1059"/>
      <c r="B133" s="522">
        <v>5</v>
      </c>
      <c r="C133" s="90"/>
      <c r="D133" s="84"/>
      <c r="E133" s="84"/>
      <c r="F133" s="90"/>
      <c r="G133" s="570"/>
      <c r="H133" s="90"/>
      <c r="I133" s="557"/>
      <c r="J133" s="571"/>
      <c r="K133" s="572"/>
      <c r="L133" s="557"/>
      <c r="M133" s="572"/>
      <c r="N133" s="107"/>
      <c r="O133" s="107"/>
      <c r="P133" s="557"/>
      <c r="Q133" s="557"/>
      <c r="R133" s="557"/>
      <c r="S133" s="557"/>
      <c r="T133" s="573"/>
      <c r="U133" s="428"/>
    </row>
    <row r="134" spans="1:22" x14ac:dyDescent="0.25">
      <c r="A134" s="1059"/>
      <c r="B134" s="522">
        <v>6</v>
      </c>
      <c r="C134" s="90"/>
      <c r="D134" s="84"/>
      <c r="E134" s="84"/>
      <c r="F134" s="90"/>
      <c r="G134" s="570"/>
      <c r="H134" s="90"/>
      <c r="I134" s="557"/>
      <c r="J134" s="571"/>
      <c r="K134" s="572"/>
      <c r="L134" s="557"/>
      <c r="M134" s="572"/>
      <c r="N134" s="107"/>
      <c r="O134" s="107"/>
      <c r="P134" s="557"/>
      <c r="Q134" s="557"/>
      <c r="R134" s="557"/>
      <c r="S134" s="557"/>
      <c r="T134" s="573"/>
      <c r="U134" s="428"/>
    </row>
    <row r="135" spans="1:22" x14ac:dyDescent="0.25">
      <c r="A135" s="1059"/>
      <c r="B135" s="522">
        <v>7</v>
      </c>
      <c r="C135" s="90"/>
      <c r="D135" s="84"/>
      <c r="E135" s="84"/>
      <c r="F135" s="90"/>
      <c r="G135" s="570"/>
      <c r="H135" s="90"/>
      <c r="I135" s="557"/>
      <c r="J135" s="571"/>
      <c r="K135" s="572"/>
      <c r="L135" s="557"/>
      <c r="M135" s="572"/>
      <c r="N135" s="107"/>
      <c r="O135" s="107"/>
      <c r="P135" s="557"/>
      <c r="Q135" s="557"/>
      <c r="R135" s="557"/>
      <c r="S135" s="557"/>
      <c r="T135" s="573"/>
      <c r="U135" s="428"/>
    </row>
    <row r="136" spans="1:22" x14ac:dyDescent="0.25">
      <c r="A136" s="1059"/>
      <c r="B136" s="522">
        <v>8</v>
      </c>
      <c r="C136" s="90"/>
      <c r="D136" s="84"/>
      <c r="E136" s="84"/>
      <c r="F136" s="90"/>
      <c r="G136" s="570"/>
      <c r="H136" s="90"/>
      <c r="I136" s="557"/>
      <c r="J136" s="571"/>
      <c r="K136" s="572"/>
      <c r="L136" s="557"/>
      <c r="M136" s="572"/>
      <c r="N136" s="107"/>
      <c r="O136" s="107"/>
      <c r="P136" s="557"/>
      <c r="Q136" s="557"/>
      <c r="R136" s="557"/>
      <c r="S136" s="557"/>
      <c r="T136" s="573"/>
      <c r="U136" s="428"/>
    </row>
    <row r="137" spans="1:22" x14ac:dyDescent="0.25">
      <c r="A137" s="1059"/>
      <c r="B137" s="522">
        <v>9</v>
      </c>
      <c r="C137" s="90"/>
      <c r="D137" s="84"/>
      <c r="E137" s="84"/>
      <c r="F137" s="90"/>
      <c r="G137" s="570"/>
      <c r="H137" s="90"/>
      <c r="I137" s="557"/>
      <c r="J137" s="571"/>
      <c r="K137" s="572"/>
      <c r="L137" s="557"/>
      <c r="M137" s="572"/>
      <c r="N137" s="107"/>
      <c r="O137" s="107"/>
      <c r="P137" s="557"/>
      <c r="Q137" s="557"/>
      <c r="R137" s="557"/>
      <c r="S137" s="557"/>
      <c r="T137" s="573"/>
      <c r="U137" s="428"/>
    </row>
    <row r="138" spans="1:22" ht="15.75" thickBot="1" x14ac:dyDescent="0.3">
      <c r="A138" s="1060"/>
      <c r="B138" s="523">
        <v>10</v>
      </c>
      <c r="C138" s="100"/>
      <c r="D138" s="99"/>
      <c r="E138" s="99"/>
      <c r="F138" s="100"/>
      <c r="G138" s="574"/>
      <c r="H138" s="100"/>
      <c r="I138" s="575"/>
      <c r="J138" s="576"/>
      <c r="K138" s="577"/>
      <c r="L138" s="575"/>
      <c r="M138" s="577"/>
      <c r="N138" s="108" t="s">
        <v>253</v>
      </c>
      <c r="O138" s="108"/>
      <c r="P138" s="575"/>
      <c r="Q138" s="575"/>
      <c r="R138" s="575"/>
      <c r="S138" s="575"/>
      <c r="T138" s="578"/>
      <c r="U138" s="428"/>
    </row>
    <row r="139" spans="1:22" ht="25.5" thickBot="1" x14ac:dyDescent="0.3">
      <c r="A139" s="493"/>
      <c r="C139" s="494"/>
      <c r="D139" s="495"/>
      <c r="E139" s="368" t="s">
        <v>248</v>
      </c>
      <c r="F139" s="369">
        <f>COUNTA(F129:F138)</f>
        <v>0</v>
      </c>
      <c r="G139" s="370">
        <f>COUNTA(G129:G138)</f>
        <v>0</v>
      </c>
      <c r="H139" s="494"/>
      <c r="I139" s="490"/>
      <c r="J139" s="496"/>
      <c r="K139" s="497"/>
      <c r="L139" s="952" t="s">
        <v>499</v>
      </c>
      <c r="M139" s="953"/>
      <c r="N139" s="498">
        <f>SUM(N129:N138)</f>
        <v>0</v>
      </c>
      <c r="O139" s="499">
        <f>SUM(O129:O138)</f>
        <v>0</v>
      </c>
      <c r="P139" s="490"/>
      <c r="Q139" s="490"/>
      <c r="R139" s="490"/>
      <c r="S139" s="500"/>
      <c r="T139" s="500"/>
      <c r="U139" s="428"/>
    </row>
    <row r="140" spans="1:22" ht="21.75" customHeight="1" x14ac:dyDescent="0.25">
      <c r="A140" s="101"/>
      <c r="B140" s="85"/>
      <c r="C140" s="85"/>
      <c r="D140" s="85"/>
      <c r="H140" s="501"/>
      <c r="I140" s="501"/>
      <c r="J140" s="502"/>
      <c r="K140" s="501"/>
      <c r="L140" s="954" t="s">
        <v>500</v>
      </c>
      <c r="M140" s="955"/>
      <c r="N140" s="503">
        <f>SUMIF(M129:M138,"&lt;=31/12/2025",N129:N138)</f>
        <v>0</v>
      </c>
      <c r="O140" s="504">
        <f>SUMIF(M129:M138,"&lt;=31/12/2025",O129:O138)</f>
        <v>0</v>
      </c>
      <c r="P140" s="85"/>
      <c r="R140" s="85"/>
      <c r="S140" s="89"/>
      <c r="T140" s="505"/>
      <c r="U140" s="506"/>
      <c r="V140" s="507"/>
    </row>
    <row r="141" spans="1:22" ht="32.25" customHeight="1" thickBot="1" x14ac:dyDescent="0.3">
      <c r="A141" s="101"/>
      <c r="L141" s="956" t="s">
        <v>501</v>
      </c>
      <c r="M141" s="957"/>
      <c r="N141" s="508">
        <f>SUMIF(M129:M138,"&gt;31/12/2025",N129:N138)</f>
        <v>0</v>
      </c>
      <c r="O141" s="509">
        <f>SUMIF(M129:M138,"&gt;31/12/2025",O129:O138)</f>
        <v>0</v>
      </c>
      <c r="S141" s="510"/>
      <c r="T141" s="511"/>
      <c r="U141" s="428"/>
    </row>
    <row r="142" spans="1:22" ht="15.75" thickBot="1" x14ac:dyDescent="0.3">
      <c r="A142" s="579"/>
      <c r="B142" s="478"/>
      <c r="C142" s="480"/>
      <c r="D142" s="480"/>
      <c r="E142" s="480"/>
      <c r="F142" s="478"/>
      <c r="G142" s="480"/>
      <c r="H142" s="480"/>
      <c r="I142" s="478"/>
      <c r="J142" s="478"/>
      <c r="K142" s="480"/>
      <c r="L142" s="480"/>
      <c r="M142" s="480"/>
      <c r="N142" s="480"/>
      <c r="O142" s="480"/>
      <c r="P142" s="480"/>
      <c r="Q142" s="480"/>
      <c r="R142" s="480"/>
      <c r="S142" s="580"/>
      <c r="T142" s="480"/>
      <c r="U142" s="482"/>
    </row>
    <row r="143" spans="1:22" ht="15.75" thickBot="1" x14ac:dyDescent="0.3">
      <c r="A143" s="563"/>
      <c r="B143" s="422"/>
      <c r="C143" s="289"/>
      <c r="D143" s="289"/>
      <c r="E143" s="289"/>
      <c r="F143" s="422"/>
      <c r="G143" s="289"/>
      <c r="H143" s="289"/>
      <c r="I143" s="422"/>
      <c r="J143" s="422"/>
      <c r="K143" s="289"/>
      <c r="L143" s="289"/>
      <c r="M143" s="289"/>
      <c r="N143" s="289"/>
      <c r="O143" s="289"/>
      <c r="P143" s="289"/>
      <c r="Q143" s="289"/>
      <c r="R143" s="289"/>
      <c r="S143" s="289"/>
      <c r="T143" s="289"/>
      <c r="U143" s="425"/>
    </row>
    <row r="144" spans="1:22" ht="28.5" thickBot="1" x14ac:dyDescent="0.3">
      <c r="A144" s="514" t="s">
        <v>8</v>
      </c>
      <c r="B144" s="961" t="s">
        <v>467</v>
      </c>
      <c r="C144" s="962"/>
      <c r="E144" s="1067" t="s">
        <v>213</v>
      </c>
      <c r="F144" s="1068"/>
      <c r="G144" s="935">
        <f>VLOOKUP(B144,'1.Piano inv. forn'!$D$175:$H$204,3,FALSE)</f>
        <v>0</v>
      </c>
      <c r="H144" s="936"/>
      <c r="I144" s="69"/>
      <c r="J144" s="1067" t="s">
        <v>214</v>
      </c>
      <c r="K144" s="1068"/>
      <c r="L144" s="935">
        <f>VLOOKUP(B144,'1.Piano inv. forn'!$D$175:$H$204,4,FALSE)</f>
        <v>0</v>
      </c>
      <c r="M144" s="936"/>
      <c r="O144" s="519" t="s">
        <v>215</v>
      </c>
      <c r="P144" s="513"/>
      <c r="R144" s="520" t="s">
        <v>216</v>
      </c>
      <c r="S144" s="1057"/>
      <c r="T144" s="1058"/>
      <c r="U144" s="428"/>
    </row>
    <row r="145" spans="1:21" ht="15.75" thickBot="1" x14ac:dyDescent="0.3">
      <c r="A145" s="101"/>
      <c r="B145" s="86"/>
      <c r="C145" s="86"/>
      <c r="E145" s="87"/>
      <c r="F145" s="87"/>
      <c r="G145" s="88"/>
      <c r="H145" s="88"/>
      <c r="I145" s="69"/>
      <c r="J145" s="87"/>
      <c r="K145" s="87"/>
      <c r="L145" s="88"/>
      <c r="M145" s="88"/>
      <c r="O145" s="89"/>
      <c r="R145" s="85"/>
      <c r="S145" s="500"/>
      <c r="T145" s="511"/>
      <c r="U145" s="102"/>
    </row>
    <row r="146" spans="1:21" ht="30.75" customHeight="1" thickBot="1" x14ac:dyDescent="0.3">
      <c r="A146" s="1069" t="s">
        <v>13</v>
      </c>
      <c r="B146" s="1070"/>
      <c r="C146" s="1070"/>
      <c r="D146" s="1071"/>
      <c r="E146" s="943">
        <f>VLOOKUP(B144,'1.Piano inv. forn'!$D$175:$V$204,17,FALSE)</f>
        <v>0</v>
      </c>
      <c r="F146" s="944"/>
      <c r="G146" s="944"/>
      <c r="H146" s="945"/>
      <c r="I146" s="69"/>
      <c r="J146" s="1072" t="s">
        <v>59</v>
      </c>
      <c r="K146" s="1073"/>
      <c r="L146" s="943">
        <f>VLOOKUP(B144,'1.Piano inv. forn'!$D$175:$V$204,19,FALSE)</f>
        <v>0</v>
      </c>
      <c r="M146" s="945"/>
      <c r="N146" s="98"/>
      <c r="O146" s="520" t="s">
        <v>15</v>
      </c>
      <c r="P146" s="103">
        <f>L146+E146</f>
        <v>0</v>
      </c>
      <c r="R146" s="520" t="s">
        <v>217</v>
      </c>
      <c r="S146" s="1057"/>
      <c r="T146" s="1058"/>
      <c r="U146" s="102"/>
    </row>
    <row r="147" spans="1:21" ht="15.75" thickBot="1" x14ac:dyDescent="0.3">
      <c r="A147" s="104"/>
      <c r="B147" s="105"/>
      <c r="C147" s="105"/>
      <c r="D147" s="105"/>
      <c r="E147" s="106"/>
      <c r="F147" s="106"/>
      <c r="G147" s="106"/>
      <c r="H147" s="106"/>
      <c r="I147" s="69"/>
      <c r="J147" s="87"/>
      <c r="K147" s="87"/>
      <c r="L147" s="106"/>
      <c r="M147" s="106"/>
      <c r="N147" s="98"/>
      <c r="O147" s="85"/>
      <c r="P147" s="98"/>
      <c r="R147" s="85"/>
      <c r="S147" s="86"/>
      <c r="T147" s="86"/>
      <c r="U147" s="102"/>
    </row>
    <row r="148" spans="1:21" ht="60" x14ac:dyDescent="0.25">
      <c r="A148" s="1053" t="s">
        <v>218</v>
      </c>
      <c r="B148" s="1055" t="s">
        <v>219</v>
      </c>
      <c r="C148" s="1055" t="s">
        <v>220</v>
      </c>
      <c r="D148" s="516" t="s">
        <v>221</v>
      </c>
      <c r="E148" s="515" t="s">
        <v>222</v>
      </c>
      <c r="F148" s="516" t="s">
        <v>223</v>
      </c>
      <c r="G148" s="516" t="s">
        <v>224</v>
      </c>
      <c r="H148" s="517" t="s">
        <v>188</v>
      </c>
      <c r="I148" s="517" t="s">
        <v>225</v>
      </c>
      <c r="J148" s="517" t="s">
        <v>226</v>
      </c>
      <c r="K148" s="517" t="s">
        <v>227</v>
      </c>
      <c r="L148" s="517" t="s">
        <v>228</v>
      </c>
      <c r="M148" s="517" t="s">
        <v>229</v>
      </c>
      <c r="N148" s="517" t="s">
        <v>230</v>
      </c>
      <c r="O148" s="517" t="s">
        <v>231</v>
      </c>
      <c r="P148" s="517" t="s">
        <v>232</v>
      </c>
      <c r="Q148" s="517" t="s">
        <v>233</v>
      </c>
      <c r="R148" s="517" t="s">
        <v>234</v>
      </c>
      <c r="S148" s="517" t="s">
        <v>235</v>
      </c>
      <c r="T148" s="1051" t="s">
        <v>236</v>
      </c>
      <c r="U148" s="564"/>
    </row>
    <row r="149" spans="1:21" ht="24.75" thickBot="1" x14ac:dyDescent="0.3">
      <c r="A149" s="1054"/>
      <c r="B149" s="1056"/>
      <c r="C149" s="1056"/>
      <c r="D149" s="518" t="s">
        <v>237</v>
      </c>
      <c r="E149" s="518" t="s">
        <v>238</v>
      </c>
      <c r="F149" s="518" t="s">
        <v>239</v>
      </c>
      <c r="G149" s="518" t="s">
        <v>239</v>
      </c>
      <c r="H149" s="518" t="s">
        <v>252</v>
      </c>
      <c r="I149" s="518" t="s">
        <v>32</v>
      </c>
      <c r="J149" s="518" t="s">
        <v>241</v>
      </c>
      <c r="K149" s="518" t="s">
        <v>242</v>
      </c>
      <c r="L149" s="518" t="s">
        <v>243</v>
      </c>
      <c r="M149" s="518" t="s">
        <v>242</v>
      </c>
      <c r="N149" s="518" t="s">
        <v>244</v>
      </c>
      <c r="O149" s="518" t="s">
        <v>212</v>
      </c>
      <c r="P149" s="518" t="s">
        <v>245</v>
      </c>
      <c r="Q149" s="518" t="s">
        <v>246</v>
      </c>
      <c r="R149" s="518" t="s">
        <v>247</v>
      </c>
      <c r="S149" s="518" t="s">
        <v>247</v>
      </c>
      <c r="T149" s="1052"/>
      <c r="U149" s="564"/>
    </row>
    <row r="150" spans="1:21" x14ac:dyDescent="0.25">
      <c r="A150" s="1059" t="str">
        <f>B144</f>
        <v>i.4</v>
      </c>
      <c r="B150" s="521">
        <v>1</v>
      </c>
      <c r="C150" s="164"/>
      <c r="D150" s="91"/>
      <c r="E150" s="91"/>
      <c r="F150" s="164"/>
      <c r="G150" s="566"/>
      <c r="H150" s="92"/>
      <c r="I150" s="340"/>
      <c r="J150" s="567"/>
      <c r="K150" s="568"/>
      <c r="L150" s="340"/>
      <c r="M150" s="568"/>
      <c r="N150" s="116"/>
      <c r="O150" s="116"/>
      <c r="P150" s="340"/>
      <c r="Q150" s="340"/>
      <c r="R150" s="340"/>
      <c r="S150" s="340"/>
      <c r="T150" s="569"/>
      <c r="U150" s="428"/>
    </row>
    <row r="151" spans="1:21" x14ac:dyDescent="0.25">
      <c r="A151" s="1059"/>
      <c r="B151" s="522">
        <v>2</v>
      </c>
      <c r="C151" s="90"/>
      <c r="D151" s="84"/>
      <c r="E151" s="84"/>
      <c r="F151" s="90"/>
      <c r="G151" s="570"/>
      <c r="H151" s="90"/>
      <c r="I151" s="557"/>
      <c r="J151" s="571"/>
      <c r="K151" s="572"/>
      <c r="L151" s="557"/>
      <c r="M151" s="572"/>
      <c r="N151" s="107"/>
      <c r="O151" s="107"/>
      <c r="P151" s="557"/>
      <c r="Q151" s="557" t="s">
        <v>249</v>
      </c>
      <c r="R151" s="557"/>
      <c r="S151" s="557"/>
      <c r="T151" s="573"/>
      <c r="U151" s="428"/>
    </row>
    <row r="152" spans="1:21" x14ac:dyDescent="0.25">
      <c r="A152" s="1059"/>
      <c r="B152" s="522">
        <v>3</v>
      </c>
      <c r="C152" s="90"/>
      <c r="D152" s="84"/>
      <c r="E152" s="84"/>
      <c r="F152" s="90"/>
      <c r="G152" s="570"/>
      <c r="H152" s="90"/>
      <c r="I152" s="557"/>
      <c r="J152" s="571"/>
      <c r="K152" s="572"/>
      <c r="L152" s="557"/>
      <c r="M152" s="572"/>
      <c r="N152" s="107"/>
      <c r="O152" s="107"/>
      <c r="P152" s="557"/>
      <c r="Q152" s="557"/>
      <c r="R152" s="557"/>
      <c r="S152" s="557"/>
      <c r="T152" s="573"/>
      <c r="U152" s="428"/>
    </row>
    <row r="153" spans="1:21" x14ac:dyDescent="0.25">
      <c r="A153" s="1059"/>
      <c r="B153" s="522">
        <v>4</v>
      </c>
      <c r="C153" s="90"/>
      <c r="D153" s="84"/>
      <c r="E153" s="84"/>
      <c r="F153" s="90"/>
      <c r="G153" s="570"/>
      <c r="H153" s="90"/>
      <c r="I153" s="557"/>
      <c r="J153" s="571"/>
      <c r="K153" s="572"/>
      <c r="L153" s="557"/>
      <c r="M153" s="572"/>
      <c r="N153" s="107"/>
      <c r="O153" s="107"/>
      <c r="P153" s="557"/>
      <c r="Q153" s="557"/>
      <c r="R153" s="557"/>
      <c r="S153" s="557"/>
      <c r="T153" s="573"/>
      <c r="U153" s="428"/>
    </row>
    <row r="154" spans="1:21" x14ac:dyDescent="0.25">
      <c r="A154" s="1059"/>
      <c r="B154" s="522">
        <v>5</v>
      </c>
      <c r="C154" s="90"/>
      <c r="D154" s="84"/>
      <c r="E154" s="84"/>
      <c r="F154" s="90"/>
      <c r="G154" s="570"/>
      <c r="H154" s="90"/>
      <c r="I154" s="557"/>
      <c r="J154" s="571"/>
      <c r="K154" s="572"/>
      <c r="L154" s="557"/>
      <c r="M154" s="572"/>
      <c r="N154" s="107"/>
      <c r="O154" s="107"/>
      <c r="P154" s="557"/>
      <c r="Q154" s="557"/>
      <c r="R154" s="557"/>
      <c r="S154" s="557"/>
      <c r="T154" s="573"/>
      <c r="U154" s="428"/>
    </row>
    <row r="155" spans="1:21" x14ac:dyDescent="0.25">
      <c r="A155" s="1059"/>
      <c r="B155" s="522">
        <v>6</v>
      </c>
      <c r="C155" s="90"/>
      <c r="D155" s="84"/>
      <c r="E155" s="84"/>
      <c r="F155" s="90"/>
      <c r="G155" s="570"/>
      <c r="H155" s="90"/>
      <c r="I155" s="557"/>
      <c r="J155" s="571"/>
      <c r="K155" s="572"/>
      <c r="L155" s="557"/>
      <c r="M155" s="572"/>
      <c r="N155" s="107"/>
      <c r="O155" s="107"/>
      <c r="P155" s="557"/>
      <c r="Q155" s="557"/>
      <c r="R155" s="557"/>
      <c r="S155" s="557"/>
      <c r="T155" s="573"/>
      <c r="U155" s="428"/>
    </row>
    <row r="156" spans="1:21" x14ac:dyDescent="0.25">
      <c r="A156" s="1059"/>
      <c r="B156" s="522">
        <v>7</v>
      </c>
      <c r="C156" s="90"/>
      <c r="D156" s="84"/>
      <c r="E156" s="84"/>
      <c r="F156" s="90"/>
      <c r="G156" s="570"/>
      <c r="H156" s="90"/>
      <c r="I156" s="557"/>
      <c r="J156" s="571"/>
      <c r="K156" s="572"/>
      <c r="L156" s="557"/>
      <c r="M156" s="572"/>
      <c r="N156" s="107"/>
      <c r="O156" s="107"/>
      <c r="P156" s="557"/>
      <c r="Q156" s="557"/>
      <c r="R156" s="557"/>
      <c r="S156" s="557"/>
      <c r="T156" s="573"/>
      <c r="U156" s="428"/>
    </row>
    <row r="157" spans="1:21" x14ac:dyDescent="0.25">
      <c r="A157" s="1059"/>
      <c r="B157" s="522">
        <v>8</v>
      </c>
      <c r="C157" s="90"/>
      <c r="D157" s="84"/>
      <c r="E157" s="84"/>
      <c r="F157" s="90"/>
      <c r="G157" s="570"/>
      <c r="H157" s="90"/>
      <c r="I157" s="557"/>
      <c r="J157" s="571"/>
      <c r="K157" s="572"/>
      <c r="L157" s="557"/>
      <c r="M157" s="572"/>
      <c r="N157" s="107"/>
      <c r="O157" s="107"/>
      <c r="P157" s="557"/>
      <c r="Q157" s="557"/>
      <c r="R157" s="557"/>
      <c r="S157" s="557"/>
      <c r="T157" s="573"/>
      <c r="U157" s="428"/>
    </row>
    <row r="158" spans="1:21" x14ac:dyDescent="0.25">
      <c r="A158" s="1059"/>
      <c r="B158" s="522">
        <v>9</v>
      </c>
      <c r="C158" s="90"/>
      <c r="D158" s="84"/>
      <c r="E158" s="84"/>
      <c r="F158" s="90"/>
      <c r="G158" s="570"/>
      <c r="H158" s="90"/>
      <c r="I158" s="557"/>
      <c r="J158" s="571"/>
      <c r="K158" s="572"/>
      <c r="L158" s="557"/>
      <c r="M158" s="572"/>
      <c r="N158" s="107"/>
      <c r="O158" s="107"/>
      <c r="P158" s="557"/>
      <c r="Q158" s="557"/>
      <c r="R158" s="557"/>
      <c r="S158" s="557"/>
      <c r="T158" s="573"/>
      <c r="U158" s="428"/>
    </row>
    <row r="159" spans="1:21" ht="15.75" thickBot="1" x14ac:dyDescent="0.3">
      <c r="A159" s="1060"/>
      <c r="B159" s="523">
        <v>10</v>
      </c>
      <c r="C159" s="100"/>
      <c r="D159" s="99"/>
      <c r="E159" s="99"/>
      <c r="F159" s="100"/>
      <c r="G159" s="574"/>
      <c r="H159" s="100"/>
      <c r="I159" s="575"/>
      <c r="J159" s="576"/>
      <c r="K159" s="577"/>
      <c r="L159" s="575"/>
      <c r="M159" s="577"/>
      <c r="N159" s="108" t="s">
        <v>253</v>
      </c>
      <c r="O159" s="108"/>
      <c r="P159" s="575"/>
      <c r="Q159" s="575"/>
      <c r="R159" s="575"/>
      <c r="S159" s="575"/>
      <c r="T159" s="578"/>
      <c r="U159" s="428"/>
    </row>
    <row r="160" spans="1:21" ht="25.5" thickBot="1" x14ac:dyDescent="0.3">
      <c r="A160" s="493"/>
      <c r="C160" s="494"/>
      <c r="D160" s="495"/>
      <c r="E160" s="368" t="s">
        <v>248</v>
      </c>
      <c r="F160" s="369">
        <f>COUNTA(F150:F159)</f>
        <v>0</v>
      </c>
      <c r="G160" s="370">
        <f>COUNTA(G150:G159)</f>
        <v>0</v>
      </c>
      <c r="H160" s="494"/>
      <c r="I160" s="490"/>
      <c r="J160" s="496"/>
      <c r="K160" s="497"/>
      <c r="L160" s="952" t="s">
        <v>499</v>
      </c>
      <c r="M160" s="953"/>
      <c r="N160" s="498">
        <f>SUM(N150:N159)</f>
        <v>0</v>
      </c>
      <c r="O160" s="499">
        <f>SUM(O150:O159)</f>
        <v>0</v>
      </c>
      <c r="P160" s="490"/>
      <c r="Q160" s="490"/>
      <c r="R160" s="490"/>
      <c r="S160" s="500"/>
      <c r="T160" s="500"/>
      <c r="U160" s="428"/>
    </row>
    <row r="161" spans="1:22" ht="21.75" customHeight="1" x14ac:dyDescent="0.25">
      <c r="A161" s="101"/>
      <c r="B161" s="85"/>
      <c r="C161" s="85"/>
      <c r="D161" s="85"/>
      <c r="H161" s="501"/>
      <c r="I161" s="501"/>
      <c r="J161" s="502"/>
      <c r="K161" s="501"/>
      <c r="L161" s="954" t="s">
        <v>500</v>
      </c>
      <c r="M161" s="955"/>
      <c r="N161" s="503">
        <f>SUMIF(M150:M159,"&lt;=31/12/2025",N150:N159)</f>
        <v>0</v>
      </c>
      <c r="O161" s="504">
        <f>SUMIF(M150:M159,"&lt;=31/12/2025",O150:O159)</f>
        <v>0</v>
      </c>
      <c r="P161" s="85"/>
      <c r="R161" s="85"/>
      <c r="S161" s="89"/>
      <c r="T161" s="505"/>
      <c r="U161" s="506"/>
      <c r="V161" s="507"/>
    </row>
    <row r="162" spans="1:22" ht="32.25" customHeight="1" thickBot="1" x14ac:dyDescent="0.3">
      <c r="A162" s="101"/>
      <c r="L162" s="956" t="s">
        <v>501</v>
      </c>
      <c r="M162" s="957"/>
      <c r="N162" s="508">
        <f>SUMIF(M150:M159,"&gt;31/12/2025",N150:N159)</f>
        <v>0</v>
      </c>
      <c r="O162" s="509">
        <f>SUMIF(M150:M159,"&gt;31/12/2025",O150:O159)</f>
        <v>0</v>
      </c>
      <c r="S162" s="510"/>
      <c r="T162" s="511"/>
      <c r="U162" s="428"/>
    </row>
    <row r="163" spans="1:22" ht="15.75" thickBot="1" x14ac:dyDescent="0.3">
      <c r="A163" s="579"/>
      <c r="B163" s="478"/>
      <c r="C163" s="480"/>
      <c r="D163" s="480"/>
      <c r="E163" s="480"/>
      <c r="F163" s="478"/>
      <c r="G163" s="480"/>
      <c r="H163" s="480"/>
      <c r="I163" s="478"/>
      <c r="J163" s="478"/>
      <c r="K163" s="480"/>
      <c r="L163" s="480"/>
      <c r="M163" s="480"/>
      <c r="N163" s="480"/>
      <c r="O163" s="480"/>
      <c r="P163" s="480"/>
      <c r="Q163" s="480"/>
      <c r="R163" s="480"/>
      <c r="S163" s="580"/>
      <c r="T163" s="480"/>
      <c r="U163" s="482"/>
    </row>
    <row r="164" spans="1:22" ht="15.75" thickBot="1" x14ac:dyDescent="0.3">
      <c r="A164" s="563"/>
      <c r="B164" s="422"/>
      <c r="C164" s="289"/>
      <c r="D164" s="289"/>
      <c r="E164" s="289"/>
      <c r="F164" s="422"/>
      <c r="G164" s="289"/>
      <c r="H164" s="289"/>
      <c r="I164" s="422"/>
      <c r="J164" s="422"/>
      <c r="K164" s="289"/>
      <c r="L164" s="289"/>
      <c r="M164" s="289"/>
      <c r="N164" s="289"/>
      <c r="O164" s="289"/>
      <c r="P164" s="289"/>
      <c r="Q164" s="289"/>
      <c r="R164" s="289"/>
      <c r="S164" s="289"/>
      <c r="T164" s="289"/>
      <c r="U164" s="425"/>
    </row>
    <row r="165" spans="1:22" ht="28.5" thickBot="1" x14ac:dyDescent="0.3">
      <c r="A165" s="514" t="s">
        <v>8</v>
      </c>
      <c r="B165" s="961" t="s">
        <v>467</v>
      </c>
      <c r="C165" s="962"/>
      <c r="E165" s="1067" t="s">
        <v>213</v>
      </c>
      <c r="F165" s="1068"/>
      <c r="G165" s="935">
        <f>VLOOKUP(B165,'1.Piano inv. forn'!$D$175:$H$204,3,FALSE)</f>
        <v>0</v>
      </c>
      <c r="H165" s="936"/>
      <c r="I165" s="69"/>
      <c r="J165" s="1067" t="s">
        <v>214</v>
      </c>
      <c r="K165" s="1068"/>
      <c r="L165" s="935">
        <f>VLOOKUP(B165,'1.Piano inv. forn'!$D$175:$H$204,4,FALSE)</f>
        <v>0</v>
      </c>
      <c r="M165" s="936"/>
      <c r="O165" s="519" t="s">
        <v>215</v>
      </c>
      <c r="P165" s="513"/>
      <c r="R165" s="520" t="s">
        <v>216</v>
      </c>
      <c r="S165" s="1057"/>
      <c r="T165" s="1058"/>
      <c r="U165" s="428"/>
    </row>
    <row r="166" spans="1:22" ht="15.75" thickBot="1" x14ac:dyDescent="0.3">
      <c r="A166" s="101"/>
      <c r="B166" s="86"/>
      <c r="C166" s="86"/>
      <c r="E166" s="87"/>
      <c r="F166" s="87"/>
      <c r="G166" s="88"/>
      <c r="H166" s="88"/>
      <c r="I166" s="69"/>
      <c r="J166" s="87"/>
      <c r="K166" s="87"/>
      <c r="L166" s="88"/>
      <c r="M166" s="88"/>
      <c r="O166" s="89"/>
      <c r="R166" s="85"/>
      <c r="S166" s="500"/>
      <c r="T166" s="511"/>
      <c r="U166" s="102"/>
    </row>
    <row r="167" spans="1:22" ht="36" customHeight="1" thickBot="1" x14ac:dyDescent="0.3">
      <c r="A167" s="1069" t="s">
        <v>13</v>
      </c>
      <c r="B167" s="1070"/>
      <c r="C167" s="1070"/>
      <c r="D167" s="1071"/>
      <c r="E167" s="943">
        <f>VLOOKUP(B165,'1.Piano inv. forn'!$D$175:$V$204,17,FALSE)</f>
        <v>0</v>
      </c>
      <c r="F167" s="944"/>
      <c r="G167" s="944"/>
      <c r="H167" s="945"/>
      <c r="I167" s="69"/>
      <c r="J167" s="1072" t="s">
        <v>59</v>
      </c>
      <c r="K167" s="1073"/>
      <c r="L167" s="943">
        <f>VLOOKUP(B165,'1.Piano inv. forn'!$D$175:$V$204,19,FALSE)</f>
        <v>0</v>
      </c>
      <c r="M167" s="945"/>
      <c r="N167" s="98"/>
      <c r="O167" s="520" t="s">
        <v>15</v>
      </c>
      <c r="P167" s="103">
        <f>L167+E167</f>
        <v>0</v>
      </c>
      <c r="R167" s="520" t="s">
        <v>217</v>
      </c>
      <c r="S167" s="1057"/>
      <c r="T167" s="1058"/>
      <c r="U167" s="102"/>
    </row>
    <row r="168" spans="1:22" ht="15.75" thickBot="1" x14ac:dyDescent="0.3">
      <c r="A168" s="104"/>
      <c r="B168" s="105"/>
      <c r="C168" s="105"/>
      <c r="D168" s="105"/>
      <c r="E168" s="106"/>
      <c r="F168" s="106"/>
      <c r="G168" s="106"/>
      <c r="H168" s="106"/>
      <c r="I168" s="69"/>
      <c r="J168" s="87"/>
      <c r="K168" s="87"/>
      <c r="L168" s="106"/>
      <c r="M168" s="106"/>
      <c r="N168" s="98"/>
      <c r="O168" s="85"/>
      <c r="P168" s="98"/>
      <c r="R168" s="85"/>
      <c r="S168" s="86"/>
      <c r="T168" s="86"/>
      <c r="U168" s="102"/>
    </row>
    <row r="169" spans="1:22" ht="60" x14ac:dyDescent="0.25">
      <c r="A169" s="1053" t="s">
        <v>218</v>
      </c>
      <c r="B169" s="1055" t="s">
        <v>219</v>
      </c>
      <c r="C169" s="1055" t="s">
        <v>220</v>
      </c>
      <c r="D169" s="516" t="s">
        <v>221</v>
      </c>
      <c r="E169" s="515" t="s">
        <v>222</v>
      </c>
      <c r="F169" s="516" t="s">
        <v>223</v>
      </c>
      <c r="G169" s="516" t="s">
        <v>224</v>
      </c>
      <c r="H169" s="517" t="s">
        <v>188</v>
      </c>
      <c r="I169" s="517" t="s">
        <v>225</v>
      </c>
      <c r="J169" s="517" t="s">
        <v>226</v>
      </c>
      <c r="K169" s="517" t="s">
        <v>227</v>
      </c>
      <c r="L169" s="517" t="s">
        <v>228</v>
      </c>
      <c r="M169" s="517" t="s">
        <v>229</v>
      </c>
      <c r="N169" s="517" t="s">
        <v>230</v>
      </c>
      <c r="O169" s="517" t="s">
        <v>231</v>
      </c>
      <c r="P169" s="517" t="s">
        <v>232</v>
      </c>
      <c r="Q169" s="517" t="s">
        <v>233</v>
      </c>
      <c r="R169" s="517" t="s">
        <v>234</v>
      </c>
      <c r="S169" s="517" t="s">
        <v>235</v>
      </c>
      <c r="T169" s="1051" t="s">
        <v>236</v>
      </c>
      <c r="U169" s="564"/>
    </row>
    <row r="170" spans="1:22" ht="24.75" thickBot="1" x14ac:dyDescent="0.3">
      <c r="A170" s="1054"/>
      <c r="B170" s="1056"/>
      <c r="C170" s="1056"/>
      <c r="D170" s="518" t="s">
        <v>237</v>
      </c>
      <c r="E170" s="518" t="s">
        <v>238</v>
      </c>
      <c r="F170" s="518" t="s">
        <v>239</v>
      </c>
      <c r="G170" s="518" t="s">
        <v>239</v>
      </c>
      <c r="H170" s="518" t="s">
        <v>252</v>
      </c>
      <c r="I170" s="518" t="s">
        <v>32</v>
      </c>
      <c r="J170" s="518" t="s">
        <v>241</v>
      </c>
      <c r="K170" s="518" t="s">
        <v>242</v>
      </c>
      <c r="L170" s="518" t="s">
        <v>243</v>
      </c>
      <c r="M170" s="518" t="s">
        <v>242</v>
      </c>
      <c r="N170" s="518" t="s">
        <v>244</v>
      </c>
      <c r="O170" s="518" t="s">
        <v>212</v>
      </c>
      <c r="P170" s="518" t="s">
        <v>245</v>
      </c>
      <c r="Q170" s="518" t="s">
        <v>246</v>
      </c>
      <c r="R170" s="518" t="s">
        <v>247</v>
      </c>
      <c r="S170" s="518" t="s">
        <v>247</v>
      </c>
      <c r="T170" s="1052"/>
      <c r="U170" s="564"/>
    </row>
    <row r="171" spans="1:22" x14ac:dyDescent="0.25">
      <c r="A171" s="1059" t="str">
        <f>B165</f>
        <v>i.4</v>
      </c>
      <c r="B171" s="521">
        <v>1</v>
      </c>
      <c r="C171" s="164"/>
      <c r="D171" s="91"/>
      <c r="E171" s="91"/>
      <c r="F171" s="164"/>
      <c r="G171" s="566"/>
      <c r="H171" s="92"/>
      <c r="I171" s="340"/>
      <c r="J171" s="567"/>
      <c r="K171" s="568"/>
      <c r="L171" s="340"/>
      <c r="M171" s="568"/>
      <c r="N171" s="116"/>
      <c r="O171" s="116"/>
      <c r="P171" s="340"/>
      <c r="Q171" s="340"/>
      <c r="R171" s="340"/>
      <c r="S171" s="340"/>
      <c r="T171" s="569"/>
      <c r="U171" s="428"/>
    </row>
    <row r="172" spans="1:22" x14ac:dyDescent="0.25">
      <c r="A172" s="1059"/>
      <c r="B172" s="522">
        <v>2</v>
      </c>
      <c r="C172" s="90"/>
      <c r="D172" s="84"/>
      <c r="E172" s="84"/>
      <c r="F172" s="90"/>
      <c r="G172" s="570"/>
      <c r="H172" s="90"/>
      <c r="I172" s="557"/>
      <c r="J172" s="571"/>
      <c r="K172" s="572"/>
      <c r="L172" s="557"/>
      <c r="M172" s="572"/>
      <c r="N172" s="107"/>
      <c r="O172" s="107"/>
      <c r="P172" s="557"/>
      <c r="Q172" s="557" t="s">
        <v>249</v>
      </c>
      <c r="R172" s="557"/>
      <c r="S172" s="557"/>
      <c r="T172" s="573"/>
      <c r="U172" s="428"/>
    </row>
    <row r="173" spans="1:22" x14ac:dyDescent="0.25">
      <c r="A173" s="1059"/>
      <c r="B173" s="522">
        <v>3</v>
      </c>
      <c r="C173" s="90"/>
      <c r="D173" s="84"/>
      <c r="E173" s="84"/>
      <c r="F173" s="90"/>
      <c r="G173" s="570"/>
      <c r="H173" s="90"/>
      <c r="I173" s="557"/>
      <c r="J173" s="571"/>
      <c r="K173" s="572"/>
      <c r="L173" s="557"/>
      <c r="M173" s="572"/>
      <c r="N173" s="107"/>
      <c r="O173" s="107"/>
      <c r="P173" s="557"/>
      <c r="Q173" s="557"/>
      <c r="R173" s="557"/>
      <c r="S173" s="557"/>
      <c r="T173" s="573"/>
      <c r="U173" s="428"/>
    </row>
    <row r="174" spans="1:22" x14ac:dyDescent="0.25">
      <c r="A174" s="1059"/>
      <c r="B174" s="522">
        <v>4</v>
      </c>
      <c r="C174" s="90"/>
      <c r="D174" s="84"/>
      <c r="E174" s="84"/>
      <c r="F174" s="90"/>
      <c r="G174" s="570"/>
      <c r="H174" s="90"/>
      <c r="I174" s="557"/>
      <c r="J174" s="571"/>
      <c r="K174" s="572"/>
      <c r="L174" s="557"/>
      <c r="M174" s="572"/>
      <c r="N174" s="107"/>
      <c r="O174" s="107"/>
      <c r="P174" s="557"/>
      <c r="Q174" s="557"/>
      <c r="R174" s="557"/>
      <c r="S174" s="557"/>
      <c r="T174" s="573"/>
      <c r="U174" s="428"/>
    </row>
    <row r="175" spans="1:22" x14ac:dyDescent="0.25">
      <c r="A175" s="1059"/>
      <c r="B175" s="522">
        <v>5</v>
      </c>
      <c r="C175" s="90"/>
      <c r="D175" s="84"/>
      <c r="E175" s="84"/>
      <c r="F175" s="90"/>
      <c r="G175" s="570"/>
      <c r="H175" s="90"/>
      <c r="I175" s="557"/>
      <c r="J175" s="571"/>
      <c r="K175" s="572"/>
      <c r="L175" s="557"/>
      <c r="M175" s="572"/>
      <c r="N175" s="107"/>
      <c r="O175" s="107"/>
      <c r="P175" s="557"/>
      <c r="Q175" s="557"/>
      <c r="R175" s="557"/>
      <c r="S175" s="557"/>
      <c r="T175" s="573"/>
      <c r="U175" s="428"/>
    </row>
    <row r="176" spans="1:22" x14ac:dyDescent="0.25">
      <c r="A176" s="1059"/>
      <c r="B176" s="522">
        <v>6</v>
      </c>
      <c r="C176" s="90"/>
      <c r="D176" s="84"/>
      <c r="E176" s="84"/>
      <c r="F176" s="90"/>
      <c r="G176" s="570"/>
      <c r="H176" s="90"/>
      <c r="I176" s="557"/>
      <c r="J176" s="571"/>
      <c r="K176" s="572"/>
      <c r="L176" s="557"/>
      <c r="M176" s="572"/>
      <c r="N176" s="107"/>
      <c r="O176" s="107"/>
      <c r="P176" s="557"/>
      <c r="Q176" s="557"/>
      <c r="R176" s="557"/>
      <c r="S176" s="557"/>
      <c r="T176" s="573"/>
      <c r="U176" s="428"/>
    </row>
    <row r="177" spans="1:22" x14ac:dyDescent="0.25">
      <c r="A177" s="1059"/>
      <c r="B177" s="522">
        <v>7</v>
      </c>
      <c r="C177" s="90"/>
      <c r="D177" s="84"/>
      <c r="E177" s="84"/>
      <c r="F177" s="90"/>
      <c r="G177" s="570"/>
      <c r="H177" s="90"/>
      <c r="I177" s="557"/>
      <c r="J177" s="571"/>
      <c r="K177" s="572"/>
      <c r="L177" s="557"/>
      <c r="M177" s="572"/>
      <c r="N177" s="107"/>
      <c r="O177" s="107"/>
      <c r="P177" s="557"/>
      <c r="Q177" s="557"/>
      <c r="R177" s="557"/>
      <c r="S177" s="557"/>
      <c r="T177" s="573"/>
      <c r="U177" s="428"/>
    </row>
    <row r="178" spans="1:22" x14ac:dyDescent="0.25">
      <c r="A178" s="1059"/>
      <c r="B178" s="522">
        <v>8</v>
      </c>
      <c r="C178" s="90"/>
      <c r="D178" s="84"/>
      <c r="E178" s="84"/>
      <c r="F178" s="90"/>
      <c r="G178" s="570"/>
      <c r="H178" s="90"/>
      <c r="I178" s="557"/>
      <c r="J178" s="571"/>
      <c r="K178" s="572"/>
      <c r="L178" s="557"/>
      <c r="M178" s="572"/>
      <c r="N178" s="107"/>
      <c r="O178" s="107"/>
      <c r="P178" s="557"/>
      <c r="Q178" s="557"/>
      <c r="R178" s="557"/>
      <c r="S178" s="557"/>
      <c r="T178" s="573"/>
      <c r="U178" s="428"/>
    </row>
    <row r="179" spans="1:22" x14ac:dyDescent="0.25">
      <c r="A179" s="1059"/>
      <c r="B179" s="522">
        <v>9</v>
      </c>
      <c r="C179" s="90"/>
      <c r="D179" s="84"/>
      <c r="E179" s="84"/>
      <c r="F179" s="90"/>
      <c r="G179" s="570"/>
      <c r="H179" s="90"/>
      <c r="I179" s="557"/>
      <c r="J179" s="571"/>
      <c r="K179" s="572"/>
      <c r="L179" s="557"/>
      <c r="M179" s="572"/>
      <c r="N179" s="107"/>
      <c r="O179" s="107"/>
      <c r="P179" s="557"/>
      <c r="Q179" s="557"/>
      <c r="R179" s="557"/>
      <c r="S179" s="557"/>
      <c r="T179" s="573"/>
      <c r="U179" s="428"/>
    </row>
    <row r="180" spans="1:22" ht="15.75" thickBot="1" x14ac:dyDescent="0.3">
      <c r="A180" s="1060"/>
      <c r="B180" s="523">
        <v>10</v>
      </c>
      <c r="C180" s="100"/>
      <c r="D180" s="99"/>
      <c r="E180" s="99"/>
      <c r="F180" s="100"/>
      <c r="G180" s="574"/>
      <c r="H180" s="100"/>
      <c r="I180" s="575"/>
      <c r="J180" s="576"/>
      <c r="K180" s="577"/>
      <c r="L180" s="575"/>
      <c r="M180" s="577"/>
      <c r="N180" s="108" t="s">
        <v>253</v>
      </c>
      <c r="O180" s="108"/>
      <c r="P180" s="575"/>
      <c r="Q180" s="575"/>
      <c r="R180" s="575"/>
      <c r="S180" s="575"/>
      <c r="T180" s="578"/>
      <c r="U180" s="428"/>
    </row>
    <row r="181" spans="1:22" ht="25.5" thickBot="1" x14ac:dyDescent="0.3">
      <c r="A181" s="493"/>
      <c r="C181" s="494"/>
      <c r="D181" s="495"/>
      <c r="E181" s="368" t="s">
        <v>248</v>
      </c>
      <c r="F181" s="369">
        <f>COUNTA(F171:F180)</f>
        <v>0</v>
      </c>
      <c r="G181" s="370">
        <f>COUNTA(G171:G180)</f>
        <v>0</v>
      </c>
      <c r="H181" s="494"/>
      <c r="I181" s="490"/>
      <c r="J181" s="496"/>
      <c r="K181" s="497"/>
      <c r="L181" s="952" t="s">
        <v>499</v>
      </c>
      <c r="M181" s="953"/>
      <c r="N181" s="498">
        <f>SUM(N171:N180)</f>
        <v>0</v>
      </c>
      <c r="O181" s="499">
        <f>SUM(O171:O180)</f>
        <v>0</v>
      </c>
      <c r="P181" s="490"/>
      <c r="Q181" s="490"/>
      <c r="R181" s="490"/>
      <c r="S181" s="500"/>
      <c r="T181" s="500"/>
      <c r="U181" s="428"/>
    </row>
    <row r="182" spans="1:22" ht="21.75" customHeight="1" x14ac:dyDescent="0.25">
      <c r="A182" s="101"/>
      <c r="B182" s="85"/>
      <c r="C182" s="85"/>
      <c r="D182" s="85"/>
      <c r="H182" s="501"/>
      <c r="I182" s="501"/>
      <c r="J182" s="502"/>
      <c r="K182" s="501"/>
      <c r="L182" s="954" t="s">
        <v>500</v>
      </c>
      <c r="M182" s="955"/>
      <c r="N182" s="503">
        <f>SUMIF(M171:M180,"&lt;=31/12/2025",N171:N180)</f>
        <v>0</v>
      </c>
      <c r="O182" s="504">
        <f>SUMIF(M171:M180,"&lt;=31/12/2025",O171:O180)</f>
        <v>0</v>
      </c>
      <c r="P182" s="85"/>
      <c r="R182" s="85"/>
      <c r="S182" s="89"/>
      <c r="T182" s="505"/>
      <c r="U182" s="506"/>
      <c r="V182" s="507"/>
    </row>
    <row r="183" spans="1:22" ht="32.25" customHeight="1" thickBot="1" x14ac:dyDescent="0.3">
      <c r="A183" s="101"/>
      <c r="L183" s="956" t="s">
        <v>501</v>
      </c>
      <c r="M183" s="957"/>
      <c r="N183" s="508">
        <f>SUMIF(M171:M180,"&gt;31/12/2025",N171:N180)</f>
        <v>0</v>
      </c>
      <c r="O183" s="509">
        <f>SUMIF(M171:M180,"&gt;31/12/2025",O171:O180)</f>
        <v>0</v>
      </c>
      <c r="S183" s="510"/>
      <c r="T183" s="511"/>
      <c r="U183" s="428"/>
    </row>
    <row r="184" spans="1:22" ht="15.75" thickBot="1" x14ac:dyDescent="0.3">
      <c r="A184" s="579"/>
      <c r="B184" s="478"/>
      <c r="C184" s="480"/>
      <c r="D184" s="480"/>
      <c r="E184" s="480"/>
      <c r="F184" s="478"/>
      <c r="G184" s="480"/>
      <c r="H184" s="480"/>
      <c r="I184" s="478"/>
      <c r="J184" s="478"/>
      <c r="K184" s="480"/>
      <c r="L184" s="480"/>
      <c r="M184" s="480"/>
      <c r="N184" s="480"/>
      <c r="O184" s="480"/>
      <c r="P184" s="480"/>
      <c r="Q184" s="480"/>
      <c r="R184" s="480"/>
      <c r="S184" s="580"/>
      <c r="T184" s="480"/>
      <c r="U184" s="482"/>
    </row>
    <row r="185" spans="1:22" ht="15.75" thickBot="1" x14ac:dyDescent="0.3">
      <c r="A185" s="563"/>
      <c r="B185" s="422"/>
      <c r="C185" s="289"/>
      <c r="D185" s="289"/>
      <c r="E185" s="289"/>
      <c r="F185" s="422"/>
      <c r="G185" s="289"/>
      <c r="H185" s="289"/>
      <c r="I185" s="422"/>
      <c r="J185" s="422"/>
      <c r="K185" s="289"/>
      <c r="L185" s="289"/>
      <c r="M185" s="289"/>
      <c r="N185" s="289"/>
      <c r="O185" s="289"/>
      <c r="P185" s="289"/>
      <c r="Q185" s="289"/>
      <c r="R185" s="289"/>
      <c r="S185" s="289"/>
      <c r="T185" s="289"/>
      <c r="U185" s="425"/>
    </row>
    <row r="186" spans="1:22" ht="28.5" thickBot="1" x14ac:dyDescent="0.3">
      <c r="A186" s="514" t="s">
        <v>8</v>
      </c>
      <c r="B186" s="961" t="s">
        <v>467</v>
      </c>
      <c r="C186" s="962"/>
      <c r="E186" s="1067" t="s">
        <v>213</v>
      </c>
      <c r="F186" s="1068"/>
      <c r="G186" s="935">
        <f>VLOOKUP(B186,'1.Piano inv. forn'!$D$175:$H$204,3,FALSE)</f>
        <v>0</v>
      </c>
      <c r="H186" s="936"/>
      <c r="I186" s="69"/>
      <c r="J186" s="1067" t="s">
        <v>214</v>
      </c>
      <c r="K186" s="1068"/>
      <c r="L186" s="935">
        <f>VLOOKUP(B186,'1.Piano inv. forn'!$D$175:$H$204,4,FALSE)</f>
        <v>0</v>
      </c>
      <c r="M186" s="936"/>
      <c r="O186" s="519" t="s">
        <v>215</v>
      </c>
      <c r="P186" s="513"/>
      <c r="R186" s="520" t="s">
        <v>216</v>
      </c>
      <c r="S186" s="1057"/>
      <c r="T186" s="1058"/>
      <c r="U186" s="428"/>
    </row>
    <row r="187" spans="1:22" ht="15.75" thickBot="1" x14ac:dyDescent="0.3">
      <c r="A187" s="101"/>
      <c r="B187" s="86"/>
      <c r="C187" s="86"/>
      <c r="E187" s="87"/>
      <c r="F187" s="87"/>
      <c r="G187" s="88"/>
      <c r="H187" s="88"/>
      <c r="I187" s="69"/>
      <c r="J187" s="87"/>
      <c r="K187" s="87"/>
      <c r="L187" s="88"/>
      <c r="M187" s="88"/>
      <c r="O187" s="89"/>
      <c r="R187" s="85"/>
      <c r="S187" s="500"/>
      <c r="T187" s="511"/>
      <c r="U187" s="102"/>
    </row>
    <row r="188" spans="1:22" ht="29.25" customHeight="1" thickBot="1" x14ac:dyDescent="0.3">
      <c r="A188" s="1069" t="s">
        <v>13</v>
      </c>
      <c r="B188" s="1070"/>
      <c r="C188" s="1070"/>
      <c r="D188" s="1071"/>
      <c r="E188" s="943">
        <f>VLOOKUP(B186,'1.Piano inv. forn'!$D$175:$V$204,17,FALSE)</f>
        <v>0</v>
      </c>
      <c r="F188" s="944"/>
      <c r="G188" s="944"/>
      <c r="H188" s="945"/>
      <c r="I188" s="69"/>
      <c r="J188" s="1072" t="s">
        <v>59</v>
      </c>
      <c r="K188" s="1073"/>
      <c r="L188" s="943">
        <f>VLOOKUP(B186,'1.Piano inv. forn'!$D$175:$V$204,19,FALSE)</f>
        <v>0</v>
      </c>
      <c r="M188" s="945"/>
      <c r="N188" s="98"/>
      <c r="O188" s="520" t="s">
        <v>15</v>
      </c>
      <c r="P188" s="103">
        <f>L188+E188</f>
        <v>0</v>
      </c>
      <c r="R188" s="520" t="s">
        <v>217</v>
      </c>
      <c r="S188" s="1057"/>
      <c r="T188" s="1058"/>
      <c r="U188" s="102"/>
    </row>
    <row r="189" spans="1:22" ht="15.75" thickBot="1" x14ac:dyDescent="0.3">
      <c r="A189" s="104"/>
      <c r="B189" s="105"/>
      <c r="C189" s="105"/>
      <c r="D189" s="105"/>
      <c r="E189" s="106"/>
      <c r="F189" s="106"/>
      <c r="G189" s="106"/>
      <c r="H189" s="106"/>
      <c r="I189" s="69"/>
      <c r="J189" s="87"/>
      <c r="K189" s="87"/>
      <c r="L189" s="106"/>
      <c r="M189" s="106"/>
      <c r="N189" s="98"/>
      <c r="O189" s="85"/>
      <c r="P189" s="98"/>
      <c r="R189" s="85"/>
      <c r="S189" s="86"/>
      <c r="T189" s="86"/>
      <c r="U189" s="102"/>
    </row>
    <row r="190" spans="1:22" ht="60" x14ac:dyDescent="0.25">
      <c r="A190" s="1053" t="s">
        <v>218</v>
      </c>
      <c r="B190" s="1055" t="s">
        <v>219</v>
      </c>
      <c r="C190" s="1055" t="s">
        <v>220</v>
      </c>
      <c r="D190" s="516" t="s">
        <v>221</v>
      </c>
      <c r="E190" s="515" t="s">
        <v>222</v>
      </c>
      <c r="F190" s="516" t="s">
        <v>223</v>
      </c>
      <c r="G190" s="516" t="s">
        <v>224</v>
      </c>
      <c r="H190" s="517" t="s">
        <v>188</v>
      </c>
      <c r="I190" s="517" t="s">
        <v>225</v>
      </c>
      <c r="J190" s="517" t="s">
        <v>226</v>
      </c>
      <c r="K190" s="517" t="s">
        <v>227</v>
      </c>
      <c r="L190" s="517" t="s">
        <v>228</v>
      </c>
      <c r="M190" s="517" t="s">
        <v>229</v>
      </c>
      <c r="N190" s="517" t="s">
        <v>230</v>
      </c>
      <c r="O190" s="517" t="s">
        <v>231</v>
      </c>
      <c r="P190" s="517" t="s">
        <v>232</v>
      </c>
      <c r="Q190" s="517" t="s">
        <v>233</v>
      </c>
      <c r="R190" s="517" t="s">
        <v>234</v>
      </c>
      <c r="S190" s="517" t="s">
        <v>235</v>
      </c>
      <c r="T190" s="1051" t="s">
        <v>236</v>
      </c>
      <c r="U190" s="564"/>
    </row>
    <row r="191" spans="1:22" ht="24.75" thickBot="1" x14ac:dyDescent="0.3">
      <c r="A191" s="1054"/>
      <c r="B191" s="1056"/>
      <c r="C191" s="1056"/>
      <c r="D191" s="518" t="s">
        <v>237</v>
      </c>
      <c r="E191" s="518" t="s">
        <v>238</v>
      </c>
      <c r="F191" s="518" t="s">
        <v>239</v>
      </c>
      <c r="G191" s="518" t="s">
        <v>239</v>
      </c>
      <c r="H191" s="518" t="s">
        <v>252</v>
      </c>
      <c r="I191" s="518" t="s">
        <v>32</v>
      </c>
      <c r="J191" s="518" t="s">
        <v>241</v>
      </c>
      <c r="K191" s="518" t="s">
        <v>242</v>
      </c>
      <c r="L191" s="518" t="s">
        <v>243</v>
      </c>
      <c r="M191" s="518" t="s">
        <v>242</v>
      </c>
      <c r="N191" s="518" t="s">
        <v>244</v>
      </c>
      <c r="O191" s="518" t="s">
        <v>212</v>
      </c>
      <c r="P191" s="518" t="s">
        <v>245</v>
      </c>
      <c r="Q191" s="518" t="s">
        <v>246</v>
      </c>
      <c r="R191" s="518" t="s">
        <v>247</v>
      </c>
      <c r="S191" s="518" t="s">
        <v>247</v>
      </c>
      <c r="T191" s="1052"/>
      <c r="U191" s="564"/>
    </row>
    <row r="192" spans="1:22" x14ac:dyDescent="0.25">
      <c r="A192" s="1059" t="str">
        <f>B186</f>
        <v>i.4</v>
      </c>
      <c r="B192" s="521">
        <v>1</v>
      </c>
      <c r="C192" s="164"/>
      <c r="D192" s="91"/>
      <c r="E192" s="91"/>
      <c r="F192" s="164"/>
      <c r="G192" s="566"/>
      <c r="H192" s="92"/>
      <c r="I192" s="340"/>
      <c r="J192" s="567"/>
      <c r="K192" s="568"/>
      <c r="L192" s="340"/>
      <c r="M192" s="568"/>
      <c r="N192" s="116"/>
      <c r="O192" s="116"/>
      <c r="P192" s="340"/>
      <c r="Q192" s="340"/>
      <c r="R192" s="340"/>
      <c r="S192" s="340"/>
      <c r="T192" s="569"/>
      <c r="U192" s="428"/>
    </row>
    <row r="193" spans="1:22" x14ac:dyDescent="0.25">
      <c r="A193" s="1059"/>
      <c r="B193" s="522">
        <v>2</v>
      </c>
      <c r="C193" s="90"/>
      <c r="D193" s="84"/>
      <c r="E193" s="84"/>
      <c r="F193" s="90"/>
      <c r="G193" s="570"/>
      <c r="H193" s="90"/>
      <c r="I193" s="557"/>
      <c r="J193" s="571"/>
      <c r="K193" s="572"/>
      <c r="L193" s="557"/>
      <c r="M193" s="572"/>
      <c r="N193" s="107"/>
      <c r="O193" s="107"/>
      <c r="P193" s="557"/>
      <c r="Q193" s="557" t="s">
        <v>249</v>
      </c>
      <c r="R193" s="557"/>
      <c r="S193" s="557"/>
      <c r="T193" s="573"/>
      <c r="U193" s="428"/>
    </row>
    <row r="194" spans="1:22" x14ac:dyDescent="0.25">
      <c r="A194" s="1059"/>
      <c r="B194" s="522">
        <v>3</v>
      </c>
      <c r="C194" s="90"/>
      <c r="D194" s="84"/>
      <c r="E194" s="84"/>
      <c r="F194" s="90"/>
      <c r="G194" s="570"/>
      <c r="H194" s="90"/>
      <c r="I194" s="557"/>
      <c r="J194" s="571"/>
      <c r="K194" s="572"/>
      <c r="L194" s="557"/>
      <c r="M194" s="572"/>
      <c r="N194" s="107"/>
      <c r="O194" s="107"/>
      <c r="P194" s="557"/>
      <c r="Q194" s="557"/>
      <c r="R194" s="557"/>
      <c r="S194" s="557"/>
      <c r="T194" s="573"/>
      <c r="U194" s="428"/>
    </row>
    <row r="195" spans="1:22" x14ac:dyDescent="0.25">
      <c r="A195" s="1059"/>
      <c r="B195" s="522">
        <v>4</v>
      </c>
      <c r="C195" s="90"/>
      <c r="D195" s="84"/>
      <c r="E195" s="84"/>
      <c r="F195" s="90"/>
      <c r="G195" s="570"/>
      <c r="H195" s="90"/>
      <c r="I195" s="557"/>
      <c r="J195" s="571"/>
      <c r="K195" s="572"/>
      <c r="L195" s="557"/>
      <c r="M195" s="572"/>
      <c r="N195" s="107"/>
      <c r="O195" s="107"/>
      <c r="P195" s="557"/>
      <c r="Q195" s="557"/>
      <c r="R195" s="557"/>
      <c r="S195" s="557"/>
      <c r="T195" s="573"/>
      <c r="U195" s="428"/>
    </row>
    <row r="196" spans="1:22" x14ac:dyDescent="0.25">
      <c r="A196" s="1059"/>
      <c r="B196" s="522">
        <v>5</v>
      </c>
      <c r="C196" s="90"/>
      <c r="D196" s="84"/>
      <c r="E196" s="84"/>
      <c r="F196" s="90"/>
      <c r="G196" s="570"/>
      <c r="H196" s="90"/>
      <c r="I196" s="557"/>
      <c r="J196" s="571"/>
      <c r="K196" s="572"/>
      <c r="L196" s="557"/>
      <c r="M196" s="572"/>
      <c r="N196" s="107"/>
      <c r="O196" s="107"/>
      <c r="P196" s="557"/>
      <c r="Q196" s="557"/>
      <c r="R196" s="557"/>
      <c r="S196" s="557"/>
      <c r="T196" s="573"/>
      <c r="U196" s="428"/>
    </row>
    <row r="197" spans="1:22" x14ac:dyDescent="0.25">
      <c r="A197" s="1059"/>
      <c r="B197" s="522">
        <v>6</v>
      </c>
      <c r="C197" s="90"/>
      <c r="D197" s="84"/>
      <c r="E197" s="84"/>
      <c r="F197" s="90"/>
      <c r="G197" s="570"/>
      <c r="H197" s="90"/>
      <c r="I197" s="557"/>
      <c r="J197" s="571"/>
      <c r="K197" s="572"/>
      <c r="L197" s="557"/>
      <c r="M197" s="572"/>
      <c r="N197" s="107"/>
      <c r="O197" s="107"/>
      <c r="P197" s="557"/>
      <c r="Q197" s="557"/>
      <c r="R197" s="557"/>
      <c r="S197" s="557"/>
      <c r="T197" s="573"/>
      <c r="U197" s="428"/>
    </row>
    <row r="198" spans="1:22" x14ac:dyDescent="0.25">
      <c r="A198" s="1059"/>
      <c r="B198" s="522">
        <v>7</v>
      </c>
      <c r="C198" s="90"/>
      <c r="D198" s="84"/>
      <c r="E198" s="84"/>
      <c r="F198" s="90"/>
      <c r="G198" s="570"/>
      <c r="H198" s="90"/>
      <c r="I198" s="557"/>
      <c r="J198" s="571"/>
      <c r="K198" s="572"/>
      <c r="L198" s="557"/>
      <c r="M198" s="572"/>
      <c r="N198" s="107"/>
      <c r="O198" s="107"/>
      <c r="P198" s="557"/>
      <c r="Q198" s="557"/>
      <c r="R198" s="557"/>
      <c r="S198" s="557"/>
      <c r="T198" s="573"/>
      <c r="U198" s="428"/>
    </row>
    <row r="199" spans="1:22" x14ac:dyDescent="0.25">
      <c r="A199" s="1059"/>
      <c r="B199" s="522">
        <v>8</v>
      </c>
      <c r="C199" s="90"/>
      <c r="D199" s="84"/>
      <c r="E199" s="84"/>
      <c r="F199" s="90"/>
      <c r="G199" s="570"/>
      <c r="H199" s="90"/>
      <c r="I199" s="557"/>
      <c r="J199" s="571"/>
      <c r="K199" s="572"/>
      <c r="L199" s="557"/>
      <c r="M199" s="572"/>
      <c r="N199" s="107"/>
      <c r="O199" s="107"/>
      <c r="P199" s="557"/>
      <c r="Q199" s="557"/>
      <c r="R199" s="557"/>
      <c r="S199" s="557"/>
      <c r="T199" s="573"/>
      <c r="U199" s="428"/>
    </row>
    <row r="200" spans="1:22" x14ac:dyDescent="0.25">
      <c r="A200" s="1059"/>
      <c r="B200" s="522">
        <v>9</v>
      </c>
      <c r="C200" s="90"/>
      <c r="D200" s="84"/>
      <c r="E200" s="84"/>
      <c r="F200" s="90"/>
      <c r="G200" s="570"/>
      <c r="H200" s="90"/>
      <c r="I200" s="557"/>
      <c r="J200" s="571"/>
      <c r="K200" s="572"/>
      <c r="L200" s="557"/>
      <c r="M200" s="572"/>
      <c r="N200" s="107"/>
      <c r="O200" s="107"/>
      <c r="P200" s="557"/>
      <c r="Q200" s="557"/>
      <c r="R200" s="557"/>
      <c r="S200" s="557"/>
      <c r="T200" s="573"/>
      <c r="U200" s="428"/>
    </row>
    <row r="201" spans="1:22" ht="15.75" thickBot="1" x14ac:dyDescent="0.3">
      <c r="A201" s="1060"/>
      <c r="B201" s="523">
        <v>10</v>
      </c>
      <c r="C201" s="100"/>
      <c r="D201" s="99"/>
      <c r="E201" s="99"/>
      <c r="F201" s="100"/>
      <c r="G201" s="574"/>
      <c r="H201" s="100"/>
      <c r="I201" s="575"/>
      <c r="J201" s="576"/>
      <c r="K201" s="577"/>
      <c r="L201" s="575"/>
      <c r="M201" s="577"/>
      <c r="N201" s="108" t="s">
        <v>253</v>
      </c>
      <c r="O201" s="108"/>
      <c r="P201" s="575"/>
      <c r="Q201" s="575"/>
      <c r="R201" s="575"/>
      <c r="S201" s="575"/>
      <c r="T201" s="578"/>
      <c r="U201" s="428"/>
    </row>
    <row r="202" spans="1:22" ht="25.5" thickBot="1" x14ac:dyDescent="0.3">
      <c r="A202" s="493"/>
      <c r="C202" s="494"/>
      <c r="D202" s="495"/>
      <c r="E202" s="368" t="s">
        <v>248</v>
      </c>
      <c r="F202" s="369">
        <f>COUNTA(F192:F201)</f>
        <v>0</v>
      </c>
      <c r="G202" s="370">
        <f>COUNTA(G192:G201)</f>
        <v>0</v>
      </c>
      <c r="H202" s="494"/>
      <c r="I202" s="490"/>
      <c r="J202" s="496"/>
      <c r="K202" s="497"/>
      <c r="L202" s="952" t="s">
        <v>499</v>
      </c>
      <c r="M202" s="953"/>
      <c r="N202" s="498">
        <f>SUM(N192:N201)</f>
        <v>0</v>
      </c>
      <c r="O202" s="499">
        <f>SUM(O192:O201)</f>
        <v>0</v>
      </c>
      <c r="P202" s="490"/>
      <c r="Q202" s="490"/>
      <c r="R202" s="490"/>
      <c r="S202" s="500"/>
      <c r="T202" s="500"/>
      <c r="U202" s="428"/>
    </row>
    <row r="203" spans="1:22" ht="21.75" customHeight="1" x14ac:dyDescent="0.25">
      <c r="A203" s="101"/>
      <c r="B203" s="85"/>
      <c r="C203" s="85"/>
      <c r="D203" s="85"/>
      <c r="H203" s="501"/>
      <c r="I203" s="501"/>
      <c r="J203" s="502"/>
      <c r="K203" s="501"/>
      <c r="L203" s="954" t="s">
        <v>500</v>
      </c>
      <c r="M203" s="955"/>
      <c r="N203" s="503">
        <f>SUMIF(M192:M201,"&lt;=31/12/2025",N192:N201)</f>
        <v>0</v>
      </c>
      <c r="O203" s="504">
        <f>SUMIF(M192:M201,"&lt;=31/12/2025",O192:O201)</f>
        <v>0</v>
      </c>
      <c r="P203" s="85"/>
      <c r="R203" s="85"/>
      <c r="S203" s="89"/>
      <c r="T203" s="505"/>
      <c r="U203" s="506"/>
      <c r="V203" s="507"/>
    </row>
    <row r="204" spans="1:22" ht="32.25" customHeight="1" thickBot="1" x14ac:dyDescent="0.3">
      <c r="A204" s="101"/>
      <c r="L204" s="956" t="s">
        <v>501</v>
      </c>
      <c r="M204" s="957"/>
      <c r="N204" s="508">
        <f>SUMIF(M192:M201,"&gt;31/12/2025",N192:N201)</f>
        <v>0</v>
      </c>
      <c r="O204" s="509">
        <f>SUMIF(M192:M201,"&gt;31/12/2025",O192:O201)</f>
        <v>0</v>
      </c>
      <c r="S204" s="510"/>
      <c r="T204" s="511"/>
      <c r="U204" s="428"/>
    </row>
    <row r="205" spans="1:22" ht="15.75" thickBot="1" x14ac:dyDescent="0.3">
      <c r="A205" s="579"/>
      <c r="B205" s="478"/>
      <c r="C205" s="480"/>
      <c r="D205" s="480"/>
      <c r="E205" s="480"/>
      <c r="F205" s="478"/>
      <c r="G205" s="480"/>
      <c r="H205" s="480"/>
      <c r="I205" s="478"/>
      <c r="J205" s="478"/>
      <c r="K205" s="480"/>
      <c r="L205" s="480"/>
      <c r="M205" s="480"/>
      <c r="N205" s="480"/>
      <c r="O205" s="480"/>
      <c r="P205" s="480"/>
      <c r="Q205" s="480"/>
      <c r="R205" s="480"/>
      <c r="S205" s="580"/>
      <c r="T205" s="480"/>
      <c r="U205" s="482"/>
    </row>
    <row r="206" spans="1:22" ht="15.75" thickBot="1" x14ac:dyDescent="0.3">
      <c r="A206" s="563"/>
      <c r="B206" s="422"/>
      <c r="C206" s="289"/>
      <c r="D206" s="289"/>
      <c r="E206" s="289"/>
      <c r="F206" s="422"/>
      <c r="G206" s="289"/>
      <c r="H206" s="289"/>
      <c r="I206" s="422"/>
      <c r="J206" s="422"/>
      <c r="K206" s="289"/>
      <c r="L206" s="289"/>
      <c r="M206" s="289"/>
      <c r="N206" s="289"/>
      <c r="O206" s="289"/>
      <c r="P206" s="289"/>
      <c r="Q206" s="289"/>
      <c r="R206" s="289"/>
      <c r="S206" s="289"/>
      <c r="T206" s="289"/>
      <c r="U206" s="425"/>
    </row>
    <row r="207" spans="1:22" ht="28.5" thickBot="1" x14ac:dyDescent="0.3">
      <c r="A207" s="514" t="s">
        <v>8</v>
      </c>
      <c r="B207" s="961" t="s">
        <v>467</v>
      </c>
      <c r="C207" s="962"/>
      <c r="E207" s="1067" t="s">
        <v>213</v>
      </c>
      <c r="F207" s="1068"/>
      <c r="G207" s="935">
        <f>VLOOKUP(B207,'1.Piano inv. forn'!$D$175:$H$204,3,FALSE)</f>
        <v>0</v>
      </c>
      <c r="H207" s="936"/>
      <c r="I207" s="69"/>
      <c r="J207" s="1067" t="s">
        <v>214</v>
      </c>
      <c r="K207" s="1068"/>
      <c r="L207" s="935">
        <f>VLOOKUP(B207,'1.Piano inv. forn'!$D$175:$H$204,4,FALSE)</f>
        <v>0</v>
      </c>
      <c r="M207" s="936"/>
      <c r="O207" s="519" t="s">
        <v>215</v>
      </c>
      <c r="P207" s="513"/>
      <c r="R207" s="520" t="s">
        <v>216</v>
      </c>
      <c r="S207" s="1057"/>
      <c r="T207" s="1058"/>
      <c r="U207" s="428"/>
    </row>
    <row r="208" spans="1:22" ht="15.75" thickBot="1" x14ac:dyDescent="0.3">
      <c r="A208" s="101"/>
      <c r="B208" s="86"/>
      <c r="C208" s="86"/>
      <c r="E208" s="87"/>
      <c r="F208" s="87"/>
      <c r="G208" s="88"/>
      <c r="H208" s="88"/>
      <c r="I208" s="69"/>
      <c r="J208" s="87"/>
      <c r="K208" s="87"/>
      <c r="L208" s="88"/>
      <c r="M208" s="88"/>
      <c r="O208" s="89"/>
      <c r="R208" s="85"/>
      <c r="S208" s="500"/>
      <c r="T208" s="511"/>
      <c r="U208" s="102"/>
    </row>
    <row r="209" spans="1:22" ht="27" customHeight="1" thickBot="1" x14ac:dyDescent="0.3">
      <c r="A209" s="1069" t="s">
        <v>13</v>
      </c>
      <c r="B209" s="1070"/>
      <c r="C209" s="1070"/>
      <c r="D209" s="1071"/>
      <c r="E209" s="943">
        <f>VLOOKUP(B207,'1.Piano inv. forn'!$D$175:$V$204,17,FALSE)</f>
        <v>0</v>
      </c>
      <c r="F209" s="944"/>
      <c r="G209" s="944"/>
      <c r="H209" s="945"/>
      <c r="I209" s="69"/>
      <c r="J209" s="1072" t="s">
        <v>59</v>
      </c>
      <c r="K209" s="1073"/>
      <c r="L209" s="943">
        <f>VLOOKUP(B207,'1.Piano inv. forn'!$D$175:$V$204,19,FALSE)</f>
        <v>0</v>
      </c>
      <c r="M209" s="945"/>
      <c r="N209" s="98"/>
      <c r="O209" s="520" t="s">
        <v>15</v>
      </c>
      <c r="P209" s="103">
        <f>L209+E209</f>
        <v>0</v>
      </c>
      <c r="R209" s="520" t="s">
        <v>217</v>
      </c>
      <c r="S209" s="1057"/>
      <c r="T209" s="1058"/>
      <c r="U209" s="102"/>
    </row>
    <row r="210" spans="1:22" ht="15.75" thickBot="1" x14ac:dyDescent="0.3">
      <c r="A210" s="104"/>
      <c r="B210" s="105"/>
      <c r="C210" s="105"/>
      <c r="D210" s="105"/>
      <c r="E210" s="106"/>
      <c r="F210" s="106"/>
      <c r="G210" s="106"/>
      <c r="H210" s="106"/>
      <c r="I210" s="69"/>
      <c r="J210" s="87"/>
      <c r="K210" s="87"/>
      <c r="L210" s="106"/>
      <c r="M210" s="106"/>
      <c r="N210" s="98"/>
      <c r="O210" s="85"/>
      <c r="P210" s="98"/>
      <c r="R210" s="85"/>
      <c r="S210" s="86"/>
      <c r="T210" s="86"/>
      <c r="U210" s="102"/>
    </row>
    <row r="211" spans="1:22" ht="60" x14ac:dyDescent="0.25">
      <c r="A211" s="1053" t="s">
        <v>218</v>
      </c>
      <c r="B211" s="1055" t="s">
        <v>219</v>
      </c>
      <c r="C211" s="1055" t="s">
        <v>220</v>
      </c>
      <c r="D211" s="516" t="s">
        <v>221</v>
      </c>
      <c r="E211" s="515" t="s">
        <v>222</v>
      </c>
      <c r="F211" s="516" t="s">
        <v>223</v>
      </c>
      <c r="G211" s="516" t="s">
        <v>224</v>
      </c>
      <c r="H211" s="517" t="s">
        <v>188</v>
      </c>
      <c r="I211" s="517" t="s">
        <v>225</v>
      </c>
      <c r="J211" s="517" t="s">
        <v>226</v>
      </c>
      <c r="K211" s="517" t="s">
        <v>227</v>
      </c>
      <c r="L211" s="517" t="s">
        <v>228</v>
      </c>
      <c r="M211" s="517" t="s">
        <v>229</v>
      </c>
      <c r="N211" s="517" t="s">
        <v>230</v>
      </c>
      <c r="O211" s="517" t="s">
        <v>231</v>
      </c>
      <c r="P211" s="517" t="s">
        <v>232</v>
      </c>
      <c r="Q211" s="517" t="s">
        <v>233</v>
      </c>
      <c r="R211" s="517" t="s">
        <v>234</v>
      </c>
      <c r="S211" s="517" t="s">
        <v>235</v>
      </c>
      <c r="T211" s="1051" t="s">
        <v>236</v>
      </c>
      <c r="U211" s="564"/>
    </row>
    <row r="212" spans="1:22" ht="24.75" thickBot="1" x14ac:dyDescent="0.3">
      <c r="A212" s="1054"/>
      <c r="B212" s="1056"/>
      <c r="C212" s="1056"/>
      <c r="D212" s="518" t="s">
        <v>237</v>
      </c>
      <c r="E212" s="518" t="s">
        <v>238</v>
      </c>
      <c r="F212" s="518" t="s">
        <v>239</v>
      </c>
      <c r="G212" s="518" t="s">
        <v>239</v>
      </c>
      <c r="H212" s="518" t="s">
        <v>252</v>
      </c>
      <c r="I212" s="518" t="s">
        <v>32</v>
      </c>
      <c r="J212" s="518" t="s">
        <v>241</v>
      </c>
      <c r="K212" s="518" t="s">
        <v>242</v>
      </c>
      <c r="L212" s="518" t="s">
        <v>243</v>
      </c>
      <c r="M212" s="518" t="s">
        <v>242</v>
      </c>
      <c r="N212" s="518" t="s">
        <v>244</v>
      </c>
      <c r="O212" s="518" t="s">
        <v>212</v>
      </c>
      <c r="P212" s="518" t="s">
        <v>245</v>
      </c>
      <c r="Q212" s="518" t="s">
        <v>246</v>
      </c>
      <c r="R212" s="518" t="s">
        <v>247</v>
      </c>
      <c r="S212" s="518" t="s">
        <v>247</v>
      </c>
      <c r="T212" s="1052"/>
      <c r="U212" s="564"/>
    </row>
    <row r="213" spans="1:22" x14ac:dyDescent="0.25">
      <c r="A213" s="1059" t="str">
        <f>B207</f>
        <v>i.4</v>
      </c>
      <c r="B213" s="521">
        <v>1</v>
      </c>
      <c r="C213" s="164"/>
      <c r="D213" s="91"/>
      <c r="E213" s="91"/>
      <c r="F213" s="164"/>
      <c r="G213" s="566"/>
      <c r="H213" s="92"/>
      <c r="I213" s="340"/>
      <c r="J213" s="567"/>
      <c r="K213" s="568"/>
      <c r="L213" s="340"/>
      <c r="M213" s="568"/>
      <c r="N213" s="116"/>
      <c r="O213" s="116"/>
      <c r="P213" s="340"/>
      <c r="Q213" s="340"/>
      <c r="R213" s="340"/>
      <c r="S213" s="340"/>
      <c r="T213" s="569"/>
      <c r="U213" s="428"/>
    </row>
    <row r="214" spans="1:22" x14ac:dyDescent="0.25">
      <c r="A214" s="1059"/>
      <c r="B214" s="522">
        <v>2</v>
      </c>
      <c r="C214" s="90"/>
      <c r="D214" s="84"/>
      <c r="E214" s="84"/>
      <c r="F214" s="90"/>
      <c r="G214" s="570"/>
      <c r="H214" s="90"/>
      <c r="I214" s="557"/>
      <c r="J214" s="571"/>
      <c r="K214" s="572"/>
      <c r="L214" s="557"/>
      <c r="M214" s="572"/>
      <c r="N214" s="107"/>
      <c r="O214" s="107"/>
      <c r="P214" s="557"/>
      <c r="Q214" s="557" t="s">
        <v>249</v>
      </c>
      <c r="R214" s="557"/>
      <c r="S214" s="557"/>
      <c r="T214" s="573"/>
      <c r="U214" s="428"/>
    </row>
    <row r="215" spans="1:22" x14ac:dyDescent="0.25">
      <c r="A215" s="1059"/>
      <c r="B215" s="522">
        <v>3</v>
      </c>
      <c r="C215" s="90"/>
      <c r="D215" s="84"/>
      <c r="E215" s="84"/>
      <c r="F215" s="90"/>
      <c r="G215" s="570"/>
      <c r="H215" s="90"/>
      <c r="I215" s="557"/>
      <c r="J215" s="571"/>
      <c r="K215" s="572"/>
      <c r="L215" s="557"/>
      <c r="M215" s="572"/>
      <c r="N215" s="107"/>
      <c r="O215" s="107"/>
      <c r="P215" s="557"/>
      <c r="Q215" s="557"/>
      <c r="R215" s="557"/>
      <c r="S215" s="557"/>
      <c r="T215" s="573"/>
      <c r="U215" s="428"/>
    </row>
    <row r="216" spans="1:22" x14ac:dyDescent="0.25">
      <c r="A216" s="1059"/>
      <c r="B216" s="522">
        <v>4</v>
      </c>
      <c r="C216" s="90"/>
      <c r="D216" s="84"/>
      <c r="E216" s="84"/>
      <c r="F216" s="90"/>
      <c r="G216" s="570"/>
      <c r="H216" s="90"/>
      <c r="I216" s="557"/>
      <c r="J216" s="571"/>
      <c r="K216" s="572"/>
      <c r="L216" s="557"/>
      <c r="M216" s="572"/>
      <c r="N216" s="107"/>
      <c r="O216" s="107"/>
      <c r="P216" s="557"/>
      <c r="Q216" s="557"/>
      <c r="R216" s="557"/>
      <c r="S216" s="557"/>
      <c r="T216" s="573"/>
      <c r="U216" s="428"/>
    </row>
    <row r="217" spans="1:22" x14ac:dyDescent="0.25">
      <c r="A217" s="1059"/>
      <c r="B217" s="522">
        <v>5</v>
      </c>
      <c r="C217" s="90"/>
      <c r="D217" s="84"/>
      <c r="E217" s="84"/>
      <c r="F217" s="90"/>
      <c r="G217" s="570"/>
      <c r="H217" s="90"/>
      <c r="I217" s="557"/>
      <c r="J217" s="571"/>
      <c r="K217" s="572"/>
      <c r="L217" s="557"/>
      <c r="M217" s="572"/>
      <c r="N217" s="107"/>
      <c r="O217" s="107"/>
      <c r="P217" s="557"/>
      <c r="Q217" s="557"/>
      <c r="R217" s="557"/>
      <c r="S217" s="557"/>
      <c r="T217" s="573"/>
      <c r="U217" s="428"/>
    </row>
    <row r="218" spans="1:22" x14ac:dyDescent="0.25">
      <c r="A218" s="1059"/>
      <c r="B218" s="522">
        <v>6</v>
      </c>
      <c r="C218" s="90"/>
      <c r="D218" s="84"/>
      <c r="E218" s="84"/>
      <c r="F218" s="90"/>
      <c r="G218" s="570"/>
      <c r="H218" s="90"/>
      <c r="I218" s="557"/>
      <c r="J218" s="571"/>
      <c r="K218" s="572"/>
      <c r="L218" s="557"/>
      <c r="M218" s="572"/>
      <c r="N218" s="107"/>
      <c r="O218" s="107"/>
      <c r="P218" s="557"/>
      <c r="Q218" s="557"/>
      <c r="R218" s="557"/>
      <c r="S218" s="557"/>
      <c r="T218" s="573"/>
      <c r="U218" s="428"/>
    </row>
    <row r="219" spans="1:22" x14ac:dyDescent="0.25">
      <c r="A219" s="1059"/>
      <c r="B219" s="522">
        <v>7</v>
      </c>
      <c r="C219" s="90"/>
      <c r="D219" s="84"/>
      <c r="E219" s="84"/>
      <c r="F219" s="90"/>
      <c r="G219" s="570"/>
      <c r="H219" s="90"/>
      <c r="I219" s="557"/>
      <c r="J219" s="571"/>
      <c r="K219" s="572"/>
      <c r="L219" s="557"/>
      <c r="M219" s="572"/>
      <c r="N219" s="107"/>
      <c r="O219" s="107"/>
      <c r="P219" s="557"/>
      <c r="Q219" s="557"/>
      <c r="R219" s="557"/>
      <c r="S219" s="557"/>
      <c r="T219" s="573"/>
      <c r="U219" s="428"/>
    </row>
    <row r="220" spans="1:22" x14ac:dyDescent="0.25">
      <c r="A220" s="1059"/>
      <c r="B220" s="522">
        <v>8</v>
      </c>
      <c r="C220" s="90"/>
      <c r="D220" s="84"/>
      <c r="E220" s="84"/>
      <c r="F220" s="90"/>
      <c r="G220" s="570"/>
      <c r="H220" s="90"/>
      <c r="I220" s="557"/>
      <c r="J220" s="571"/>
      <c r="K220" s="572"/>
      <c r="L220" s="557"/>
      <c r="M220" s="572"/>
      <c r="N220" s="107"/>
      <c r="O220" s="107"/>
      <c r="P220" s="557"/>
      <c r="Q220" s="557"/>
      <c r="R220" s="557"/>
      <c r="S220" s="557"/>
      <c r="T220" s="573"/>
      <c r="U220" s="428"/>
    </row>
    <row r="221" spans="1:22" x14ac:dyDescent="0.25">
      <c r="A221" s="1059"/>
      <c r="B221" s="522">
        <v>9</v>
      </c>
      <c r="C221" s="90"/>
      <c r="D221" s="84"/>
      <c r="E221" s="84"/>
      <c r="F221" s="90"/>
      <c r="G221" s="570"/>
      <c r="H221" s="90"/>
      <c r="I221" s="557"/>
      <c r="J221" s="571"/>
      <c r="K221" s="572"/>
      <c r="L221" s="557"/>
      <c r="M221" s="572"/>
      <c r="N221" s="107"/>
      <c r="O221" s="107"/>
      <c r="P221" s="557"/>
      <c r="Q221" s="557"/>
      <c r="R221" s="557"/>
      <c r="S221" s="557"/>
      <c r="T221" s="573"/>
      <c r="U221" s="428"/>
    </row>
    <row r="222" spans="1:22" ht="15.75" thickBot="1" x14ac:dyDescent="0.3">
      <c r="A222" s="1060"/>
      <c r="B222" s="523">
        <v>10</v>
      </c>
      <c r="C222" s="100"/>
      <c r="D222" s="99"/>
      <c r="E222" s="99"/>
      <c r="F222" s="100"/>
      <c r="G222" s="574"/>
      <c r="H222" s="100"/>
      <c r="I222" s="575"/>
      <c r="J222" s="576"/>
      <c r="K222" s="577"/>
      <c r="L222" s="575"/>
      <c r="M222" s="577"/>
      <c r="N222" s="108" t="s">
        <v>253</v>
      </c>
      <c r="O222" s="108"/>
      <c r="P222" s="575"/>
      <c r="Q222" s="575"/>
      <c r="R222" s="575"/>
      <c r="S222" s="575"/>
      <c r="T222" s="578"/>
      <c r="U222" s="428"/>
    </row>
    <row r="223" spans="1:22" ht="25.5" thickBot="1" x14ac:dyDescent="0.3">
      <c r="A223" s="493"/>
      <c r="C223" s="494"/>
      <c r="D223" s="495"/>
      <c r="E223" s="368" t="s">
        <v>248</v>
      </c>
      <c r="F223" s="369">
        <f>COUNTA(F213:F222)</f>
        <v>0</v>
      </c>
      <c r="G223" s="370">
        <f>COUNTA(G213:G222)</f>
        <v>0</v>
      </c>
      <c r="H223" s="494"/>
      <c r="I223" s="490"/>
      <c r="J223" s="496"/>
      <c r="K223" s="497"/>
      <c r="L223" s="952" t="s">
        <v>499</v>
      </c>
      <c r="M223" s="953"/>
      <c r="N223" s="498">
        <f>SUM(N213:N222)</f>
        <v>0</v>
      </c>
      <c r="O223" s="499">
        <f>SUM(O213:O222)</f>
        <v>0</v>
      </c>
      <c r="P223" s="490"/>
      <c r="Q223" s="490"/>
      <c r="R223" s="490"/>
      <c r="S223" s="500"/>
      <c r="T223" s="500"/>
      <c r="U223" s="428"/>
    </row>
    <row r="224" spans="1:22" ht="21.75" customHeight="1" x14ac:dyDescent="0.25">
      <c r="A224" s="101"/>
      <c r="B224" s="85"/>
      <c r="C224" s="85"/>
      <c r="D224" s="85"/>
      <c r="H224" s="501"/>
      <c r="I224" s="501"/>
      <c r="J224" s="502"/>
      <c r="K224" s="501"/>
      <c r="L224" s="954" t="s">
        <v>500</v>
      </c>
      <c r="M224" s="955"/>
      <c r="N224" s="503">
        <f>SUMIF(M213:M222,"&lt;=31/12/2025",N213:N222)</f>
        <v>0</v>
      </c>
      <c r="O224" s="504">
        <f>SUMIF(M213:M222,"&lt;=31/12/2025",O213:O222)</f>
        <v>0</v>
      </c>
      <c r="P224" s="85"/>
      <c r="R224" s="85"/>
      <c r="S224" s="89"/>
      <c r="T224" s="505"/>
      <c r="U224" s="506"/>
      <c r="V224" s="507"/>
    </row>
    <row r="225" spans="1:21" ht="32.25" customHeight="1" thickBot="1" x14ac:dyDescent="0.3">
      <c r="A225" s="101"/>
      <c r="L225" s="956" t="s">
        <v>501</v>
      </c>
      <c r="M225" s="957"/>
      <c r="N225" s="508">
        <f>SUMIF(M213:M222,"&gt;31/12/2025",N213:N222)</f>
        <v>0</v>
      </c>
      <c r="O225" s="509">
        <f>SUMIF(M213:M222,"&gt;31/12/2025",O213:O222)</f>
        <v>0</v>
      </c>
      <c r="S225" s="510"/>
      <c r="T225" s="511"/>
      <c r="U225" s="428"/>
    </row>
    <row r="226" spans="1:21" ht="15.75" thickBot="1" x14ac:dyDescent="0.3">
      <c r="A226" s="579"/>
      <c r="B226" s="478"/>
      <c r="C226" s="480"/>
      <c r="D226" s="480"/>
      <c r="E226" s="480"/>
      <c r="F226" s="478"/>
      <c r="G226" s="480"/>
      <c r="H226" s="480"/>
      <c r="I226" s="478"/>
      <c r="J226" s="478"/>
      <c r="K226" s="480"/>
      <c r="L226" s="480"/>
      <c r="M226" s="480"/>
      <c r="N226" s="480"/>
      <c r="O226" s="480"/>
      <c r="P226" s="480"/>
      <c r="Q226" s="480"/>
      <c r="R226" s="480"/>
      <c r="S226" s="580"/>
      <c r="T226" s="480"/>
      <c r="U226" s="482"/>
    </row>
    <row r="227" spans="1:21" ht="15.75" thickBot="1" x14ac:dyDescent="0.3">
      <c r="A227" s="563"/>
      <c r="B227" s="422"/>
      <c r="C227" s="289"/>
      <c r="D227" s="289"/>
      <c r="E227" s="289"/>
      <c r="F227" s="422"/>
      <c r="G227" s="289"/>
      <c r="H227" s="289"/>
      <c r="I227" s="422"/>
      <c r="J227" s="422"/>
      <c r="K227" s="289"/>
      <c r="L227" s="289"/>
      <c r="M227" s="289"/>
      <c r="N227" s="289"/>
      <c r="O227" s="289"/>
      <c r="P227" s="289"/>
      <c r="Q227" s="289"/>
      <c r="R227" s="289"/>
      <c r="S227" s="289"/>
      <c r="T227" s="289"/>
      <c r="U227" s="425"/>
    </row>
    <row r="228" spans="1:21" ht="28.5" thickBot="1" x14ac:dyDescent="0.3">
      <c r="A228" s="514" t="s">
        <v>8</v>
      </c>
      <c r="B228" s="961" t="s">
        <v>467</v>
      </c>
      <c r="C228" s="962"/>
      <c r="E228" s="1067" t="s">
        <v>213</v>
      </c>
      <c r="F228" s="1068"/>
      <c r="G228" s="935">
        <f>VLOOKUP(B228,'1.Piano inv. forn'!$D$175:$H$204,3,FALSE)</f>
        <v>0</v>
      </c>
      <c r="H228" s="936"/>
      <c r="I228" s="69"/>
      <c r="J228" s="1067" t="s">
        <v>214</v>
      </c>
      <c r="K228" s="1068"/>
      <c r="L228" s="935">
        <f>VLOOKUP(B228,'1.Piano inv. forn'!$D$175:$H$204,4,FALSE)</f>
        <v>0</v>
      </c>
      <c r="M228" s="936"/>
      <c r="O228" s="519" t="s">
        <v>215</v>
      </c>
      <c r="P228" s="513"/>
      <c r="R228" s="520" t="s">
        <v>216</v>
      </c>
      <c r="S228" s="1057"/>
      <c r="T228" s="1058"/>
      <c r="U228" s="428"/>
    </row>
    <row r="229" spans="1:21" ht="15.75" thickBot="1" x14ac:dyDescent="0.3">
      <c r="A229" s="101"/>
      <c r="B229" s="86"/>
      <c r="C229" s="86"/>
      <c r="E229" s="87"/>
      <c r="F229" s="87"/>
      <c r="G229" s="88"/>
      <c r="H229" s="88"/>
      <c r="I229" s="69"/>
      <c r="J229" s="87"/>
      <c r="K229" s="87"/>
      <c r="L229" s="88"/>
      <c r="M229" s="88"/>
      <c r="O229" s="89"/>
      <c r="R229" s="85"/>
      <c r="S229" s="500"/>
      <c r="T229" s="511"/>
      <c r="U229" s="102"/>
    </row>
    <row r="230" spans="1:21" ht="35.25" customHeight="1" thickBot="1" x14ac:dyDescent="0.3">
      <c r="A230" s="1069" t="s">
        <v>13</v>
      </c>
      <c r="B230" s="1070"/>
      <c r="C230" s="1070"/>
      <c r="D230" s="1071"/>
      <c r="E230" s="943">
        <f>VLOOKUP(B228,'1.Piano inv. forn'!$D$175:$V$204,17,FALSE)</f>
        <v>0</v>
      </c>
      <c r="F230" s="944"/>
      <c r="G230" s="944"/>
      <c r="H230" s="945"/>
      <c r="I230" s="69"/>
      <c r="J230" s="1072" t="s">
        <v>59</v>
      </c>
      <c r="K230" s="1073"/>
      <c r="L230" s="943">
        <f>VLOOKUP(B228,'1.Piano inv. forn'!$D$175:$V$204,19,FALSE)</f>
        <v>0</v>
      </c>
      <c r="M230" s="945"/>
      <c r="N230" s="98"/>
      <c r="O230" s="520" t="s">
        <v>15</v>
      </c>
      <c r="P230" s="103">
        <f>L230+E230</f>
        <v>0</v>
      </c>
      <c r="R230" s="520" t="s">
        <v>217</v>
      </c>
      <c r="S230" s="1057"/>
      <c r="T230" s="1058"/>
      <c r="U230" s="102"/>
    </row>
    <row r="231" spans="1:21" ht="15.75" thickBot="1" x14ac:dyDescent="0.3">
      <c r="A231" s="104"/>
      <c r="B231" s="105"/>
      <c r="C231" s="105"/>
      <c r="D231" s="105"/>
      <c r="E231" s="106"/>
      <c r="F231" s="106"/>
      <c r="G231" s="106"/>
      <c r="H231" s="106"/>
      <c r="I231" s="69"/>
      <c r="J231" s="87"/>
      <c r="K231" s="87"/>
      <c r="L231" s="106"/>
      <c r="M231" s="106"/>
      <c r="N231" s="98"/>
      <c r="O231" s="85"/>
      <c r="P231" s="98"/>
      <c r="R231" s="85"/>
      <c r="S231" s="86"/>
      <c r="T231" s="86"/>
      <c r="U231" s="102"/>
    </row>
    <row r="232" spans="1:21" ht="60" x14ac:dyDescent="0.25">
      <c r="A232" s="1053" t="s">
        <v>218</v>
      </c>
      <c r="B232" s="1055" t="s">
        <v>219</v>
      </c>
      <c r="C232" s="1055" t="s">
        <v>220</v>
      </c>
      <c r="D232" s="516" t="s">
        <v>221</v>
      </c>
      <c r="E232" s="515" t="s">
        <v>222</v>
      </c>
      <c r="F232" s="516" t="s">
        <v>223</v>
      </c>
      <c r="G232" s="516" t="s">
        <v>224</v>
      </c>
      <c r="H232" s="517" t="s">
        <v>188</v>
      </c>
      <c r="I232" s="517" t="s">
        <v>225</v>
      </c>
      <c r="J232" s="517" t="s">
        <v>226</v>
      </c>
      <c r="K232" s="517" t="s">
        <v>227</v>
      </c>
      <c r="L232" s="517" t="s">
        <v>228</v>
      </c>
      <c r="M232" s="517" t="s">
        <v>229</v>
      </c>
      <c r="N232" s="517" t="s">
        <v>230</v>
      </c>
      <c r="O232" s="517" t="s">
        <v>231</v>
      </c>
      <c r="P232" s="517" t="s">
        <v>232</v>
      </c>
      <c r="Q232" s="517" t="s">
        <v>233</v>
      </c>
      <c r="R232" s="517" t="s">
        <v>234</v>
      </c>
      <c r="S232" s="517" t="s">
        <v>235</v>
      </c>
      <c r="T232" s="1051" t="s">
        <v>236</v>
      </c>
      <c r="U232" s="564"/>
    </row>
    <row r="233" spans="1:21" ht="24.75" thickBot="1" x14ac:dyDescent="0.3">
      <c r="A233" s="1054"/>
      <c r="B233" s="1056"/>
      <c r="C233" s="1056"/>
      <c r="D233" s="518" t="s">
        <v>237</v>
      </c>
      <c r="E233" s="518" t="s">
        <v>238</v>
      </c>
      <c r="F233" s="518" t="s">
        <v>239</v>
      </c>
      <c r="G233" s="518" t="s">
        <v>239</v>
      </c>
      <c r="H233" s="518" t="s">
        <v>252</v>
      </c>
      <c r="I233" s="518" t="s">
        <v>32</v>
      </c>
      <c r="J233" s="518" t="s">
        <v>241</v>
      </c>
      <c r="K233" s="518" t="s">
        <v>242</v>
      </c>
      <c r="L233" s="518" t="s">
        <v>243</v>
      </c>
      <c r="M233" s="518" t="s">
        <v>242</v>
      </c>
      <c r="N233" s="518" t="s">
        <v>244</v>
      </c>
      <c r="O233" s="518" t="s">
        <v>212</v>
      </c>
      <c r="P233" s="518" t="s">
        <v>245</v>
      </c>
      <c r="Q233" s="518" t="s">
        <v>246</v>
      </c>
      <c r="R233" s="518" t="s">
        <v>247</v>
      </c>
      <c r="S233" s="518" t="s">
        <v>247</v>
      </c>
      <c r="T233" s="1052"/>
      <c r="U233" s="564"/>
    </row>
    <row r="234" spans="1:21" x14ac:dyDescent="0.25">
      <c r="A234" s="1059" t="str">
        <f>B228</f>
        <v>i.4</v>
      </c>
      <c r="B234" s="521">
        <v>1</v>
      </c>
      <c r="C234" s="164"/>
      <c r="D234" s="91"/>
      <c r="E234" s="91"/>
      <c r="F234" s="164"/>
      <c r="G234" s="566"/>
      <c r="H234" s="92"/>
      <c r="I234" s="340"/>
      <c r="J234" s="567"/>
      <c r="K234" s="568"/>
      <c r="L234" s="340"/>
      <c r="M234" s="568"/>
      <c r="N234" s="116"/>
      <c r="O234" s="116"/>
      <c r="P234" s="340"/>
      <c r="Q234" s="340"/>
      <c r="R234" s="340"/>
      <c r="S234" s="340"/>
      <c r="T234" s="569"/>
      <c r="U234" s="428"/>
    </row>
    <row r="235" spans="1:21" x14ac:dyDescent="0.25">
      <c r="A235" s="1059"/>
      <c r="B235" s="522">
        <v>2</v>
      </c>
      <c r="C235" s="90"/>
      <c r="D235" s="84"/>
      <c r="E235" s="84"/>
      <c r="F235" s="90"/>
      <c r="G235" s="570"/>
      <c r="H235" s="90"/>
      <c r="I235" s="557"/>
      <c r="J235" s="571"/>
      <c r="K235" s="572"/>
      <c r="L235" s="557"/>
      <c r="M235" s="572"/>
      <c r="N235" s="107"/>
      <c r="O235" s="107"/>
      <c r="P235" s="557"/>
      <c r="Q235" s="557" t="s">
        <v>249</v>
      </c>
      <c r="R235" s="557"/>
      <c r="S235" s="557"/>
      <c r="T235" s="573"/>
      <c r="U235" s="428"/>
    </row>
    <row r="236" spans="1:21" x14ac:dyDescent="0.25">
      <c r="A236" s="1059"/>
      <c r="B236" s="522">
        <v>3</v>
      </c>
      <c r="C236" s="90"/>
      <c r="D236" s="84"/>
      <c r="E236" s="84"/>
      <c r="F236" s="90"/>
      <c r="G236" s="570"/>
      <c r="H236" s="90"/>
      <c r="I236" s="557"/>
      <c r="J236" s="571"/>
      <c r="K236" s="572"/>
      <c r="L236" s="557"/>
      <c r="M236" s="572"/>
      <c r="N236" s="107"/>
      <c r="O236" s="107"/>
      <c r="P236" s="557"/>
      <c r="Q236" s="557"/>
      <c r="R236" s="557"/>
      <c r="S236" s="557"/>
      <c r="T236" s="573"/>
      <c r="U236" s="428"/>
    </row>
    <row r="237" spans="1:21" x14ac:dyDescent="0.25">
      <c r="A237" s="1059"/>
      <c r="B237" s="522">
        <v>4</v>
      </c>
      <c r="C237" s="90"/>
      <c r="D237" s="84"/>
      <c r="E237" s="84"/>
      <c r="F237" s="90"/>
      <c r="G237" s="570"/>
      <c r="H237" s="90"/>
      <c r="I237" s="557"/>
      <c r="J237" s="571"/>
      <c r="K237" s="572"/>
      <c r="L237" s="557"/>
      <c r="M237" s="572"/>
      <c r="N237" s="107"/>
      <c r="O237" s="107"/>
      <c r="P237" s="557"/>
      <c r="Q237" s="557"/>
      <c r="R237" s="557"/>
      <c r="S237" s="557"/>
      <c r="T237" s="573"/>
      <c r="U237" s="428"/>
    </row>
    <row r="238" spans="1:21" x14ac:dyDescent="0.25">
      <c r="A238" s="1059"/>
      <c r="B238" s="522">
        <v>5</v>
      </c>
      <c r="C238" s="90"/>
      <c r="D238" s="84"/>
      <c r="E238" s="84"/>
      <c r="F238" s="90"/>
      <c r="G238" s="570"/>
      <c r="H238" s="90"/>
      <c r="I238" s="557"/>
      <c r="J238" s="571"/>
      <c r="K238" s="572"/>
      <c r="L238" s="557"/>
      <c r="M238" s="572"/>
      <c r="N238" s="107"/>
      <c r="O238" s="107"/>
      <c r="P238" s="557"/>
      <c r="Q238" s="557"/>
      <c r="R238" s="557"/>
      <c r="S238" s="557"/>
      <c r="T238" s="573"/>
      <c r="U238" s="428"/>
    </row>
    <row r="239" spans="1:21" x14ac:dyDescent="0.25">
      <c r="A239" s="1059"/>
      <c r="B239" s="522">
        <v>6</v>
      </c>
      <c r="C239" s="90"/>
      <c r="D239" s="84"/>
      <c r="E239" s="84"/>
      <c r="F239" s="90"/>
      <c r="G239" s="570"/>
      <c r="H239" s="90"/>
      <c r="I239" s="557"/>
      <c r="J239" s="571"/>
      <c r="K239" s="572"/>
      <c r="L239" s="557"/>
      <c r="M239" s="572"/>
      <c r="N239" s="107"/>
      <c r="O239" s="107"/>
      <c r="P239" s="557"/>
      <c r="Q239" s="557"/>
      <c r="R239" s="557"/>
      <c r="S239" s="557"/>
      <c r="T239" s="573"/>
      <c r="U239" s="428"/>
    </row>
    <row r="240" spans="1:21" x14ac:dyDescent="0.25">
      <c r="A240" s="1059"/>
      <c r="B240" s="522">
        <v>7</v>
      </c>
      <c r="C240" s="90"/>
      <c r="D240" s="84"/>
      <c r="E240" s="84"/>
      <c r="F240" s="90"/>
      <c r="G240" s="570"/>
      <c r="H240" s="90"/>
      <c r="I240" s="557"/>
      <c r="J240" s="571"/>
      <c r="K240" s="572"/>
      <c r="L240" s="557"/>
      <c r="M240" s="572"/>
      <c r="N240" s="107"/>
      <c r="O240" s="107"/>
      <c r="P240" s="557"/>
      <c r="Q240" s="557"/>
      <c r="R240" s="557"/>
      <c r="S240" s="557"/>
      <c r="T240" s="573"/>
      <c r="U240" s="428"/>
    </row>
    <row r="241" spans="1:22" x14ac:dyDescent="0.25">
      <c r="A241" s="1059"/>
      <c r="B241" s="522">
        <v>8</v>
      </c>
      <c r="C241" s="90"/>
      <c r="D241" s="84"/>
      <c r="E241" s="84"/>
      <c r="F241" s="90"/>
      <c r="G241" s="570"/>
      <c r="H241" s="90"/>
      <c r="I241" s="557"/>
      <c r="J241" s="571"/>
      <c r="K241" s="572"/>
      <c r="L241" s="557"/>
      <c r="M241" s="572"/>
      <c r="N241" s="107"/>
      <c r="O241" s="107"/>
      <c r="P241" s="557"/>
      <c r="Q241" s="557"/>
      <c r="R241" s="557"/>
      <c r="S241" s="557"/>
      <c r="T241" s="573"/>
      <c r="U241" s="428"/>
    </row>
    <row r="242" spans="1:22" x14ac:dyDescent="0.25">
      <c r="A242" s="1059"/>
      <c r="B242" s="522">
        <v>9</v>
      </c>
      <c r="C242" s="90"/>
      <c r="D242" s="84"/>
      <c r="E242" s="84"/>
      <c r="F242" s="90"/>
      <c r="G242" s="570"/>
      <c r="H242" s="90"/>
      <c r="I242" s="557"/>
      <c r="J242" s="571"/>
      <c r="K242" s="572"/>
      <c r="L242" s="557"/>
      <c r="M242" s="572"/>
      <c r="N242" s="107"/>
      <c r="O242" s="107"/>
      <c r="P242" s="557"/>
      <c r="Q242" s="557"/>
      <c r="R242" s="557"/>
      <c r="S242" s="557"/>
      <c r="T242" s="573"/>
      <c r="U242" s="428"/>
    </row>
    <row r="243" spans="1:22" ht="15.75" thickBot="1" x14ac:dyDescent="0.3">
      <c r="A243" s="1060"/>
      <c r="B243" s="523">
        <v>10</v>
      </c>
      <c r="C243" s="100"/>
      <c r="D243" s="99"/>
      <c r="E243" s="99"/>
      <c r="F243" s="100"/>
      <c r="G243" s="574"/>
      <c r="H243" s="100"/>
      <c r="I243" s="575"/>
      <c r="J243" s="576"/>
      <c r="K243" s="577"/>
      <c r="L243" s="575"/>
      <c r="M243" s="577"/>
      <c r="N243" s="108" t="s">
        <v>253</v>
      </c>
      <c r="O243" s="108"/>
      <c r="P243" s="575"/>
      <c r="Q243" s="575"/>
      <c r="R243" s="575"/>
      <c r="S243" s="575"/>
      <c r="T243" s="578"/>
      <c r="U243" s="428"/>
    </row>
    <row r="244" spans="1:22" ht="25.5" thickBot="1" x14ac:dyDescent="0.3">
      <c r="A244" s="493"/>
      <c r="C244" s="494"/>
      <c r="D244" s="495"/>
      <c r="E244" s="368" t="s">
        <v>248</v>
      </c>
      <c r="F244" s="369">
        <f>COUNTA(F234:F243)</f>
        <v>0</v>
      </c>
      <c r="G244" s="370">
        <f>COUNTA(G234:G243)</f>
        <v>0</v>
      </c>
      <c r="H244" s="494"/>
      <c r="I244" s="490"/>
      <c r="J244" s="496"/>
      <c r="K244" s="497"/>
      <c r="L244" s="952" t="s">
        <v>499</v>
      </c>
      <c r="M244" s="953"/>
      <c r="N244" s="498">
        <f>SUM(N234:N243)</f>
        <v>0</v>
      </c>
      <c r="O244" s="499">
        <f>SUM(O234:O243)</f>
        <v>0</v>
      </c>
      <c r="P244" s="490"/>
      <c r="Q244" s="490"/>
      <c r="R244" s="490"/>
      <c r="S244" s="500"/>
      <c r="T244" s="500"/>
      <c r="U244" s="428"/>
    </row>
    <row r="245" spans="1:22" ht="21.75" customHeight="1" x14ac:dyDescent="0.25">
      <c r="A245" s="101"/>
      <c r="B245" s="85"/>
      <c r="C245" s="85"/>
      <c r="D245" s="85"/>
      <c r="H245" s="501"/>
      <c r="I245" s="501"/>
      <c r="J245" s="502"/>
      <c r="K245" s="501"/>
      <c r="L245" s="954" t="s">
        <v>500</v>
      </c>
      <c r="M245" s="955"/>
      <c r="N245" s="503">
        <f>SUMIF(M234:M243,"&lt;=31/12/2025",N234:N243)</f>
        <v>0</v>
      </c>
      <c r="O245" s="504">
        <f>SUMIF(M234:M243,"&lt;=31/12/2025",O234:O243)</f>
        <v>0</v>
      </c>
      <c r="P245" s="85"/>
      <c r="R245" s="85"/>
      <c r="S245" s="89"/>
      <c r="T245" s="505"/>
      <c r="U245" s="506"/>
      <c r="V245" s="507"/>
    </row>
    <row r="246" spans="1:22" ht="32.25" customHeight="1" thickBot="1" x14ac:dyDescent="0.3">
      <c r="A246" s="101"/>
      <c r="L246" s="956" t="s">
        <v>501</v>
      </c>
      <c r="M246" s="957"/>
      <c r="N246" s="508">
        <f>SUMIF(M234:M243,"&gt;31/12/2025",N234:N243)</f>
        <v>0</v>
      </c>
      <c r="O246" s="509">
        <f>SUMIF(M234:M243,"&gt;31/12/2025",O234:O243)</f>
        <v>0</v>
      </c>
      <c r="S246" s="510"/>
      <c r="T246" s="511"/>
      <c r="U246" s="428"/>
    </row>
    <row r="247" spans="1:22" ht="15.75" thickBot="1" x14ac:dyDescent="0.3">
      <c r="A247" s="579"/>
      <c r="B247" s="478"/>
      <c r="C247" s="480"/>
      <c r="D247" s="480"/>
      <c r="E247" s="480"/>
      <c r="F247" s="478"/>
      <c r="G247" s="480"/>
      <c r="H247" s="480"/>
      <c r="I247" s="478"/>
      <c r="J247" s="478"/>
      <c r="K247" s="480"/>
      <c r="L247" s="480"/>
      <c r="M247" s="480"/>
      <c r="N247" s="480"/>
      <c r="O247" s="480"/>
      <c r="P247" s="480"/>
      <c r="Q247" s="480"/>
      <c r="R247" s="480"/>
      <c r="S247" s="580"/>
      <c r="T247" s="480"/>
      <c r="U247" s="482"/>
    </row>
    <row r="248" spans="1:22" ht="15.75" thickBot="1" x14ac:dyDescent="0.3">
      <c r="A248" s="563"/>
      <c r="B248" s="422"/>
      <c r="C248" s="289"/>
      <c r="D248" s="289"/>
      <c r="E248" s="289"/>
      <c r="F248" s="422"/>
      <c r="G248" s="289"/>
      <c r="H248" s="289"/>
      <c r="I248" s="422"/>
      <c r="J248" s="422"/>
      <c r="K248" s="289"/>
      <c r="L248" s="289"/>
      <c r="M248" s="289"/>
      <c r="N248" s="289"/>
      <c r="O248" s="289"/>
      <c r="P248" s="289"/>
      <c r="Q248" s="289"/>
      <c r="R248" s="289"/>
      <c r="S248" s="289"/>
      <c r="T248" s="289"/>
      <c r="U248" s="425"/>
    </row>
    <row r="249" spans="1:22" ht="28.5" thickBot="1" x14ac:dyDescent="0.3">
      <c r="A249" s="514" t="s">
        <v>8</v>
      </c>
      <c r="B249" s="961" t="s">
        <v>467</v>
      </c>
      <c r="C249" s="962"/>
      <c r="E249" s="1067" t="s">
        <v>213</v>
      </c>
      <c r="F249" s="1068"/>
      <c r="G249" s="935">
        <f>VLOOKUP(B249,'1.Piano inv. forn'!$D$175:$H$204,3,FALSE)</f>
        <v>0</v>
      </c>
      <c r="H249" s="936"/>
      <c r="I249" s="69"/>
      <c r="J249" s="1067" t="s">
        <v>214</v>
      </c>
      <c r="K249" s="1068"/>
      <c r="L249" s="935">
        <f>VLOOKUP(B249,'1.Piano inv. forn'!$D$175:$H$204,4,FALSE)</f>
        <v>0</v>
      </c>
      <c r="M249" s="936"/>
      <c r="O249" s="519" t="s">
        <v>215</v>
      </c>
      <c r="P249" s="513"/>
      <c r="R249" s="520" t="s">
        <v>216</v>
      </c>
      <c r="S249" s="1057"/>
      <c r="T249" s="1058"/>
      <c r="U249" s="428"/>
    </row>
    <row r="250" spans="1:22" ht="15.75" thickBot="1" x14ac:dyDescent="0.3">
      <c r="A250" s="101"/>
      <c r="B250" s="86"/>
      <c r="C250" s="86"/>
      <c r="E250" s="87"/>
      <c r="F250" s="87"/>
      <c r="G250" s="88"/>
      <c r="H250" s="88"/>
      <c r="I250" s="69"/>
      <c r="J250" s="87"/>
      <c r="K250" s="87"/>
      <c r="L250" s="88"/>
      <c r="M250" s="88"/>
      <c r="O250" s="89"/>
      <c r="R250" s="85"/>
      <c r="S250" s="500"/>
      <c r="T250" s="511"/>
      <c r="U250" s="102"/>
    </row>
    <row r="251" spans="1:22" ht="35.25" customHeight="1" thickBot="1" x14ac:dyDescent="0.3">
      <c r="A251" s="1069" t="s">
        <v>13</v>
      </c>
      <c r="B251" s="1070"/>
      <c r="C251" s="1070"/>
      <c r="D251" s="1071"/>
      <c r="E251" s="943">
        <f>VLOOKUP(B249,'1.Piano inv. forn'!$D$175:$V$204,17,FALSE)</f>
        <v>0</v>
      </c>
      <c r="F251" s="944"/>
      <c r="G251" s="944"/>
      <c r="H251" s="945"/>
      <c r="I251" s="69"/>
      <c r="J251" s="1072" t="s">
        <v>59</v>
      </c>
      <c r="K251" s="1073"/>
      <c r="L251" s="943">
        <f>VLOOKUP(B249,'1.Piano inv. forn'!$D$175:$V$204,19,FALSE)</f>
        <v>0</v>
      </c>
      <c r="M251" s="945"/>
      <c r="N251" s="98"/>
      <c r="O251" s="520" t="s">
        <v>15</v>
      </c>
      <c r="P251" s="103">
        <f>L251+E251</f>
        <v>0</v>
      </c>
      <c r="R251" s="520" t="s">
        <v>217</v>
      </c>
      <c r="S251" s="1057"/>
      <c r="T251" s="1058"/>
      <c r="U251" s="102"/>
    </row>
    <row r="252" spans="1:22" ht="15.75" thickBot="1" x14ac:dyDescent="0.3">
      <c r="A252" s="104"/>
      <c r="B252" s="105"/>
      <c r="C252" s="105"/>
      <c r="D252" s="105"/>
      <c r="E252" s="106"/>
      <c r="F252" s="106"/>
      <c r="G252" s="106"/>
      <c r="H252" s="106"/>
      <c r="I252" s="69"/>
      <c r="J252" s="87"/>
      <c r="K252" s="87"/>
      <c r="L252" s="106"/>
      <c r="M252" s="106"/>
      <c r="N252" s="98"/>
      <c r="O252" s="85"/>
      <c r="P252" s="98"/>
      <c r="R252" s="85"/>
      <c r="S252" s="86"/>
      <c r="T252" s="86"/>
      <c r="U252" s="102"/>
    </row>
    <row r="253" spans="1:22" ht="60" x14ac:dyDescent="0.25">
      <c r="A253" s="1053" t="s">
        <v>218</v>
      </c>
      <c r="B253" s="1055" t="s">
        <v>219</v>
      </c>
      <c r="C253" s="1055" t="s">
        <v>220</v>
      </c>
      <c r="D253" s="516" t="s">
        <v>221</v>
      </c>
      <c r="E253" s="515" t="s">
        <v>222</v>
      </c>
      <c r="F253" s="516" t="s">
        <v>223</v>
      </c>
      <c r="G253" s="516" t="s">
        <v>224</v>
      </c>
      <c r="H253" s="517" t="s">
        <v>188</v>
      </c>
      <c r="I253" s="517" t="s">
        <v>225</v>
      </c>
      <c r="J253" s="517" t="s">
        <v>226</v>
      </c>
      <c r="K253" s="517" t="s">
        <v>227</v>
      </c>
      <c r="L253" s="517" t="s">
        <v>228</v>
      </c>
      <c r="M253" s="517" t="s">
        <v>229</v>
      </c>
      <c r="N253" s="517" t="s">
        <v>230</v>
      </c>
      <c r="O253" s="517" t="s">
        <v>231</v>
      </c>
      <c r="P253" s="517" t="s">
        <v>232</v>
      </c>
      <c r="Q253" s="517" t="s">
        <v>233</v>
      </c>
      <c r="R253" s="517" t="s">
        <v>234</v>
      </c>
      <c r="S253" s="517" t="s">
        <v>235</v>
      </c>
      <c r="T253" s="1051" t="s">
        <v>236</v>
      </c>
      <c r="U253" s="564"/>
    </row>
    <row r="254" spans="1:22" ht="24.75" thickBot="1" x14ac:dyDescent="0.3">
      <c r="A254" s="1054"/>
      <c r="B254" s="1056"/>
      <c r="C254" s="1056"/>
      <c r="D254" s="518" t="s">
        <v>237</v>
      </c>
      <c r="E254" s="518" t="s">
        <v>238</v>
      </c>
      <c r="F254" s="518" t="s">
        <v>239</v>
      </c>
      <c r="G254" s="518" t="s">
        <v>239</v>
      </c>
      <c r="H254" s="518" t="s">
        <v>252</v>
      </c>
      <c r="I254" s="518" t="s">
        <v>32</v>
      </c>
      <c r="J254" s="518" t="s">
        <v>241</v>
      </c>
      <c r="K254" s="518" t="s">
        <v>242</v>
      </c>
      <c r="L254" s="518" t="s">
        <v>243</v>
      </c>
      <c r="M254" s="518" t="s">
        <v>242</v>
      </c>
      <c r="N254" s="518" t="s">
        <v>244</v>
      </c>
      <c r="O254" s="518" t="s">
        <v>212</v>
      </c>
      <c r="P254" s="518" t="s">
        <v>245</v>
      </c>
      <c r="Q254" s="518" t="s">
        <v>246</v>
      </c>
      <c r="R254" s="518" t="s">
        <v>247</v>
      </c>
      <c r="S254" s="518" t="s">
        <v>247</v>
      </c>
      <c r="T254" s="1052"/>
      <c r="U254" s="564"/>
    </row>
    <row r="255" spans="1:22" x14ac:dyDescent="0.25">
      <c r="A255" s="1059" t="str">
        <f>B249</f>
        <v>i.4</v>
      </c>
      <c r="B255" s="521">
        <v>1</v>
      </c>
      <c r="C255" s="164"/>
      <c r="D255" s="91"/>
      <c r="E255" s="91"/>
      <c r="F255" s="164"/>
      <c r="G255" s="566"/>
      <c r="H255" s="92"/>
      <c r="I255" s="340"/>
      <c r="J255" s="567"/>
      <c r="K255" s="568"/>
      <c r="L255" s="340"/>
      <c r="M255" s="568"/>
      <c r="N255" s="116"/>
      <c r="O255" s="116"/>
      <c r="P255" s="340"/>
      <c r="Q255" s="340"/>
      <c r="R255" s="340"/>
      <c r="S255" s="340"/>
      <c r="T255" s="569"/>
      <c r="U255" s="428"/>
    </row>
    <row r="256" spans="1:22" x14ac:dyDescent="0.25">
      <c r="A256" s="1059"/>
      <c r="B256" s="522">
        <v>2</v>
      </c>
      <c r="C256" s="90"/>
      <c r="D256" s="84"/>
      <c r="E256" s="84"/>
      <c r="F256" s="90"/>
      <c r="G256" s="570"/>
      <c r="H256" s="90"/>
      <c r="I256" s="557"/>
      <c r="J256" s="571"/>
      <c r="K256" s="572"/>
      <c r="L256" s="557"/>
      <c r="M256" s="572"/>
      <c r="N256" s="107"/>
      <c r="O256" s="107"/>
      <c r="P256" s="557"/>
      <c r="Q256" s="557" t="s">
        <v>249</v>
      </c>
      <c r="R256" s="557"/>
      <c r="S256" s="557"/>
      <c r="T256" s="573"/>
      <c r="U256" s="428"/>
    </row>
    <row r="257" spans="1:22" x14ac:dyDescent="0.25">
      <c r="A257" s="1059"/>
      <c r="B257" s="522">
        <v>3</v>
      </c>
      <c r="C257" s="90"/>
      <c r="D257" s="84"/>
      <c r="E257" s="84"/>
      <c r="F257" s="90"/>
      <c r="G257" s="570"/>
      <c r="H257" s="90"/>
      <c r="I257" s="557"/>
      <c r="J257" s="571"/>
      <c r="K257" s="572"/>
      <c r="L257" s="557"/>
      <c r="M257" s="572"/>
      <c r="N257" s="107"/>
      <c r="O257" s="107"/>
      <c r="P257" s="557"/>
      <c r="Q257" s="557"/>
      <c r="R257" s="557"/>
      <c r="S257" s="557"/>
      <c r="T257" s="573"/>
      <c r="U257" s="428"/>
    </row>
    <row r="258" spans="1:22" x14ac:dyDescent="0.25">
      <c r="A258" s="1059"/>
      <c r="B258" s="522">
        <v>4</v>
      </c>
      <c r="C258" s="90"/>
      <c r="D258" s="84"/>
      <c r="E258" s="84"/>
      <c r="F258" s="90"/>
      <c r="G258" s="570"/>
      <c r="H258" s="90"/>
      <c r="I258" s="557"/>
      <c r="J258" s="571"/>
      <c r="K258" s="572"/>
      <c r="L258" s="557"/>
      <c r="M258" s="572"/>
      <c r="N258" s="107"/>
      <c r="O258" s="107"/>
      <c r="P258" s="557"/>
      <c r="Q258" s="557"/>
      <c r="R258" s="557"/>
      <c r="S258" s="557"/>
      <c r="T258" s="573"/>
      <c r="U258" s="428"/>
    </row>
    <row r="259" spans="1:22" x14ac:dyDescent="0.25">
      <c r="A259" s="1059"/>
      <c r="B259" s="522">
        <v>5</v>
      </c>
      <c r="C259" s="90"/>
      <c r="D259" s="84"/>
      <c r="E259" s="84"/>
      <c r="F259" s="90"/>
      <c r="G259" s="570"/>
      <c r="H259" s="90"/>
      <c r="I259" s="557"/>
      <c r="J259" s="571"/>
      <c r="K259" s="572"/>
      <c r="L259" s="557"/>
      <c r="M259" s="572"/>
      <c r="N259" s="107"/>
      <c r="O259" s="107"/>
      <c r="P259" s="557"/>
      <c r="Q259" s="557"/>
      <c r="R259" s="557"/>
      <c r="S259" s="557"/>
      <c r="T259" s="573"/>
      <c r="U259" s="428"/>
    </row>
    <row r="260" spans="1:22" x14ac:dyDescent="0.25">
      <c r="A260" s="1059"/>
      <c r="B260" s="522">
        <v>6</v>
      </c>
      <c r="C260" s="90"/>
      <c r="D260" s="84"/>
      <c r="E260" s="84"/>
      <c r="F260" s="90"/>
      <c r="G260" s="570"/>
      <c r="H260" s="90"/>
      <c r="I260" s="557"/>
      <c r="J260" s="571"/>
      <c r="K260" s="572"/>
      <c r="L260" s="557"/>
      <c r="M260" s="572"/>
      <c r="N260" s="107"/>
      <c r="O260" s="107"/>
      <c r="P260" s="557"/>
      <c r="Q260" s="557"/>
      <c r="R260" s="557"/>
      <c r="S260" s="557"/>
      <c r="T260" s="573"/>
      <c r="U260" s="428"/>
    </row>
    <row r="261" spans="1:22" x14ac:dyDescent="0.25">
      <c r="A261" s="1059"/>
      <c r="B261" s="522">
        <v>7</v>
      </c>
      <c r="C261" s="90"/>
      <c r="D261" s="84"/>
      <c r="E261" s="84"/>
      <c r="F261" s="90"/>
      <c r="G261" s="570"/>
      <c r="H261" s="90"/>
      <c r="I261" s="557"/>
      <c r="J261" s="571"/>
      <c r="K261" s="572"/>
      <c r="L261" s="557"/>
      <c r="M261" s="572"/>
      <c r="N261" s="107"/>
      <c r="O261" s="107"/>
      <c r="P261" s="557"/>
      <c r="Q261" s="557"/>
      <c r="R261" s="557"/>
      <c r="S261" s="557"/>
      <c r="T261" s="573"/>
      <c r="U261" s="428"/>
    </row>
    <row r="262" spans="1:22" x14ac:dyDescent="0.25">
      <c r="A262" s="1059"/>
      <c r="B262" s="522">
        <v>8</v>
      </c>
      <c r="C262" s="90"/>
      <c r="D262" s="84"/>
      <c r="E262" s="84"/>
      <c r="F262" s="90"/>
      <c r="G262" s="570"/>
      <c r="H262" s="90"/>
      <c r="I262" s="557"/>
      <c r="J262" s="571"/>
      <c r="K262" s="572"/>
      <c r="L262" s="557"/>
      <c r="M262" s="572"/>
      <c r="N262" s="107"/>
      <c r="O262" s="107"/>
      <c r="P262" s="557"/>
      <c r="Q262" s="557"/>
      <c r="R262" s="557"/>
      <c r="S262" s="557"/>
      <c r="T262" s="573"/>
      <c r="U262" s="428"/>
    </row>
    <row r="263" spans="1:22" x14ac:dyDescent="0.25">
      <c r="A263" s="1059"/>
      <c r="B263" s="522">
        <v>9</v>
      </c>
      <c r="C263" s="90"/>
      <c r="D263" s="84"/>
      <c r="E263" s="84"/>
      <c r="F263" s="90"/>
      <c r="G263" s="570"/>
      <c r="H263" s="90"/>
      <c r="I263" s="557"/>
      <c r="J263" s="571"/>
      <c r="K263" s="572"/>
      <c r="L263" s="557"/>
      <c r="M263" s="572"/>
      <c r="N263" s="107"/>
      <c r="O263" s="107"/>
      <c r="P263" s="557"/>
      <c r="Q263" s="557"/>
      <c r="R263" s="557"/>
      <c r="S263" s="557"/>
      <c r="T263" s="573"/>
      <c r="U263" s="428"/>
    </row>
    <row r="264" spans="1:22" ht="15.75" thickBot="1" x14ac:dyDescent="0.3">
      <c r="A264" s="1060"/>
      <c r="B264" s="523">
        <v>10</v>
      </c>
      <c r="C264" s="100"/>
      <c r="D264" s="99"/>
      <c r="E264" s="99"/>
      <c r="F264" s="100"/>
      <c r="G264" s="574"/>
      <c r="H264" s="100"/>
      <c r="I264" s="575"/>
      <c r="J264" s="576"/>
      <c r="K264" s="577"/>
      <c r="L264" s="575"/>
      <c r="M264" s="577"/>
      <c r="N264" s="108" t="s">
        <v>253</v>
      </c>
      <c r="O264" s="108"/>
      <c r="P264" s="575"/>
      <c r="Q264" s="575"/>
      <c r="R264" s="575"/>
      <c r="S264" s="575"/>
      <c r="T264" s="578"/>
      <c r="U264" s="428"/>
    </row>
    <row r="265" spans="1:22" ht="25.5" thickBot="1" x14ac:dyDescent="0.3">
      <c r="A265" s="493"/>
      <c r="C265" s="494"/>
      <c r="D265" s="495"/>
      <c r="E265" s="368" t="s">
        <v>248</v>
      </c>
      <c r="F265" s="369">
        <f>COUNTA(F255:F264)</f>
        <v>0</v>
      </c>
      <c r="G265" s="370">
        <f>COUNTA(G255:G264)</f>
        <v>0</v>
      </c>
      <c r="H265" s="494"/>
      <c r="I265" s="490"/>
      <c r="J265" s="496"/>
      <c r="K265" s="497"/>
      <c r="L265" s="952" t="s">
        <v>499</v>
      </c>
      <c r="M265" s="953"/>
      <c r="N265" s="498">
        <f>SUM(N255:N264)</f>
        <v>0</v>
      </c>
      <c r="O265" s="499">
        <f>SUM(O255:O264)</f>
        <v>0</v>
      </c>
      <c r="P265" s="490"/>
      <c r="Q265" s="490"/>
      <c r="R265" s="490"/>
      <c r="S265" s="500"/>
      <c r="T265" s="500"/>
      <c r="U265" s="428"/>
    </row>
    <row r="266" spans="1:22" ht="21.75" customHeight="1" x14ac:dyDescent="0.25">
      <c r="A266" s="101"/>
      <c r="B266" s="85"/>
      <c r="C266" s="85"/>
      <c r="D266" s="85"/>
      <c r="H266" s="501"/>
      <c r="I266" s="501"/>
      <c r="J266" s="502"/>
      <c r="K266" s="501"/>
      <c r="L266" s="954" t="s">
        <v>500</v>
      </c>
      <c r="M266" s="955"/>
      <c r="N266" s="503">
        <f>SUMIF(M255:M264,"&lt;=31/12/2025",N255:N264)</f>
        <v>0</v>
      </c>
      <c r="O266" s="504">
        <f>SUMIF(M255:M264,"&lt;=31/12/2025",O255:O264)</f>
        <v>0</v>
      </c>
      <c r="P266" s="85"/>
      <c r="R266" s="85"/>
      <c r="S266" s="89"/>
      <c r="T266" s="505"/>
      <c r="U266" s="506"/>
      <c r="V266" s="507"/>
    </row>
    <row r="267" spans="1:22" ht="32.25" customHeight="1" thickBot="1" x14ac:dyDescent="0.3">
      <c r="A267" s="101"/>
      <c r="L267" s="956" t="s">
        <v>501</v>
      </c>
      <c r="M267" s="957"/>
      <c r="N267" s="508">
        <f>SUMIF(M255:M264,"&gt;31/12/2025",N255:N264)</f>
        <v>0</v>
      </c>
      <c r="O267" s="509">
        <f>SUMIF(M255:M264,"&gt;31/12/2025",O255:O264)</f>
        <v>0</v>
      </c>
      <c r="S267" s="510"/>
      <c r="T267" s="511"/>
      <c r="U267" s="428"/>
    </row>
    <row r="268" spans="1:22" ht="15.75" thickBot="1" x14ac:dyDescent="0.3">
      <c r="A268" s="579"/>
      <c r="B268" s="478"/>
      <c r="C268" s="480"/>
      <c r="D268" s="480"/>
      <c r="E268" s="480"/>
      <c r="F268" s="478"/>
      <c r="G268" s="480"/>
      <c r="H268" s="480"/>
      <c r="I268" s="478"/>
      <c r="J268" s="478"/>
      <c r="K268" s="480"/>
      <c r="L268" s="480"/>
      <c r="M268" s="480"/>
      <c r="N268" s="480"/>
      <c r="O268" s="480"/>
      <c r="P268" s="480"/>
      <c r="Q268" s="480"/>
      <c r="R268" s="480"/>
      <c r="S268" s="580"/>
      <c r="T268" s="480"/>
      <c r="U268" s="482"/>
    </row>
    <row r="269" spans="1:22" ht="15.75" thickBot="1" x14ac:dyDescent="0.3">
      <c r="A269" s="563"/>
      <c r="B269" s="422"/>
      <c r="C269" s="289"/>
      <c r="D269" s="289"/>
      <c r="E269" s="289"/>
      <c r="F269" s="422"/>
      <c r="G269" s="289"/>
      <c r="H269" s="289"/>
      <c r="I269" s="422"/>
      <c r="J269" s="422"/>
      <c r="K269" s="289"/>
      <c r="L269" s="289"/>
      <c r="M269" s="289"/>
      <c r="N269" s="289"/>
      <c r="O269" s="289"/>
      <c r="P269" s="289"/>
      <c r="Q269" s="289"/>
      <c r="R269" s="289"/>
      <c r="S269" s="289"/>
      <c r="T269" s="289"/>
      <c r="U269" s="425"/>
    </row>
    <row r="270" spans="1:22" ht="28.5" thickBot="1" x14ac:dyDescent="0.3">
      <c r="A270" s="514" t="s">
        <v>8</v>
      </c>
      <c r="B270" s="961" t="s">
        <v>467</v>
      </c>
      <c r="C270" s="962"/>
      <c r="E270" s="1067" t="s">
        <v>213</v>
      </c>
      <c r="F270" s="1068"/>
      <c r="G270" s="935">
        <f>VLOOKUP(B270,'1.Piano inv. forn'!$D$175:$H$204,3,FALSE)</f>
        <v>0</v>
      </c>
      <c r="H270" s="936"/>
      <c r="I270" s="69"/>
      <c r="J270" s="1067" t="s">
        <v>214</v>
      </c>
      <c r="K270" s="1068"/>
      <c r="L270" s="935">
        <f>VLOOKUP(B270,'1.Piano inv. forn'!$D$175:$H$204,4,FALSE)</f>
        <v>0</v>
      </c>
      <c r="M270" s="936"/>
      <c r="O270" s="519" t="s">
        <v>215</v>
      </c>
      <c r="P270" s="513"/>
      <c r="R270" s="520" t="s">
        <v>216</v>
      </c>
      <c r="S270" s="1057"/>
      <c r="T270" s="1058"/>
      <c r="U270" s="428"/>
    </row>
    <row r="271" spans="1:22" ht="15.75" thickBot="1" x14ac:dyDescent="0.3">
      <c r="A271" s="101"/>
      <c r="B271" s="86"/>
      <c r="C271" s="86"/>
      <c r="E271" s="87"/>
      <c r="F271" s="87"/>
      <c r="G271" s="88"/>
      <c r="H271" s="88"/>
      <c r="I271" s="69"/>
      <c r="J271" s="87"/>
      <c r="K271" s="87"/>
      <c r="L271" s="88"/>
      <c r="M271" s="88"/>
      <c r="O271" s="89"/>
      <c r="R271" s="85"/>
      <c r="S271" s="500"/>
      <c r="T271" s="511"/>
      <c r="U271" s="102"/>
    </row>
    <row r="272" spans="1:22" ht="35.25" customHeight="1" thickBot="1" x14ac:dyDescent="0.3">
      <c r="A272" s="1069" t="s">
        <v>13</v>
      </c>
      <c r="B272" s="1070"/>
      <c r="C272" s="1070"/>
      <c r="D272" s="1071"/>
      <c r="E272" s="943">
        <f>VLOOKUP(B270,'1.Piano inv. forn'!$D$175:$V$204,17,FALSE)</f>
        <v>0</v>
      </c>
      <c r="F272" s="944"/>
      <c r="G272" s="944"/>
      <c r="H272" s="945"/>
      <c r="I272" s="69"/>
      <c r="J272" s="1072" t="s">
        <v>59</v>
      </c>
      <c r="K272" s="1073"/>
      <c r="L272" s="943">
        <f>VLOOKUP(B270,'1.Piano inv. forn'!$D$175:$V$204,19,FALSE)</f>
        <v>0</v>
      </c>
      <c r="M272" s="945"/>
      <c r="N272" s="98"/>
      <c r="O272" s="520" t="s">
        <v>15</v>
      </c>
      <c r="P272" s="103">
        <f>L272+E272</f>
        <v>0</v>
      </c>
      <c r="R272" s="520" t="s">
        <v>217</v>
      </c>
      <c r="S272" s="1057"/>
      <c r="T272" s="1058"/>
      <c r="U272" s="102"/>
    </row>
    <row r="273" spans="1:22" ht="15.75" thickBot="1" x14ac:dyDescent="0.3">
      <c r="A273" s="104"/>
      <c r="B273" s="105"/>
      <c r="C273" s="105"/>
      <c r="D273" s="105"/>
      <c r="E273" s="106"/>
      <c r="F273" s="106"/>
      <c r="G273" s="106"/>
      <c r="H273" s="106"/>
      <c r="I273" s="69"/>
      <c r="J273" s="87"/>
      <c r="K273" s="87"/>
      <c r="L273" s="106"/>
      <c r="M273" s="106"/>
      <c r="N273" s="98"/>
      <c r="O273" s="85"/>
      <c r="P273" s="98"/>
      <c r="R273" s="85"/>
      <c r="S273" s="86"/>
      <c r="T273" s="86"/>
      <c r="U273" s="102"/>
    </row>
    <row r="274" spans="1:22" ht="60" x14ac:dyDescent="0.25">
      <c r="A274" s="1053" t="s">
        <v>218</v>
      </c>
      <c r="B274" s="1055" t="s">
        <v>219</v>
      </c>
      <c r="C274" s="1055" t="s">
        <v>220</v>
      </c>
      <c r="D274" s="516" t="s">
        <v>221</v>
      </c>
      <c r="E274" s="515" t="s">
        <v>222</v>
      </c>
      <c r="F274" s="516" t="s">
        <v>223</v>
      </c>
      <c r="G274" s="516" t="s">
        <v>224</v>
      </c>
      <c r="H274" s="517" t="s">
        <v>188</v>
      </c>
      <c r="I274" s="517" t="s">
        <v>225</v>
      </c>
      <c r="J274" s="517" t="s">
        <v>226</v>
      </c>
      <c r="K274" s="517" t="s">
        <v>227</v>
      </c>
      <c r="L274" s="517" t="s">
        <v>228</v>
      </c>
      <c r="M274" s="517" t="s">
        <v>229</v>
      </c>
      <c r="N274" s="517" t="s">
        <v>230</v>
      </c>
      <c r="O274" s="517" t="s">
        <v>231</v>
      </c>
      <c r="P274" s="517" t="s">
        <v>232</v>
      </c>
      <c r="Q274" s="517" t="s">
        <v>233</v>
      </c>
      <c r="R274" s="517" t="s">
        <v>234</v>
      </c>
      <c r="S274" s="517" t="s">
        <v>235</v>
      </c>
      <c r="T274" s="1051" t="s">
        <v>236</v>
      </c>
      <c r="U274" s="564"/>
    </row>
    <row r="275" spans="1:22" ht="24.75" thickBot="1" x14ac:dyDescent="0.3">
      <c r="A275" s="1054"/>
      <c r="B275" s="1056"/>
      <c r="C275" s="1056"/>
      <c r="D275" s="518" t="s">
        <v>237</v>
      </c>
      <c r="E275" s="518" t="s">
        <v>238</v>
      </c>
      <c r="F275" s="518" t="s">
        <v>239</v>
      </c>
      <c r="G275" s="518" t="s">
        <v>239</v>
      </c>
      <c r="H275" s="518" t="s">
        <v>252</v>
      </c>
      <c r="I275" s="518" t="s">
        <v>32</v>
      </c>
      <c r="J275" s="518" t="s">
        <v>241</v>
      </c>
      <c r="K275" s="518" t="s">
        <v>242</v>
      </c>
      <c r="L275" s="518" t="s">
        <v>243</v>
      </c>
      <c r="M275" s="518" t="s">
        <v>242</v>
      </c>
      <c r="N275" s="518" t="s">
        <v>244</v>
      </c>
      <c r="O275" s="518" t="s">
        <v>212</v>
      </c>
      <c r="P275" s="518" t="s">
        <v>245</v>
      </c>
      <c r="Q275" s="518" t="s">
        <v>246</v>
      </c>
      <c r="R275" s="518" t="s">
        <v>247</v>
      </c>
      <c r="S275" s="518" t="s">
        <v>247</v>
      </c>
      <c r="T275" s="1052"/>
      <c r="U275" s="564"/>
    </row>
    <row r="276" spans="1:22" x14ac:dyDescent="0.25">
      <c r="A276" s="1059" t="str">
        <f>B270</f>
        <v>i.4</v>
      </c>
      <c r="B276" s="521">
        <v>1</v>
      </c>
      <c r="C276" s="164"/>
      <c r="D276" s="91"/>
      <c r="E276" s="91"/>
      <c r="F276" s="164"/>
      <c r="G276" s="566"/>
      <c r="H276" s="92"/>
      <c r="I276" s="340"/>
      <c r="J276" s="567"/>
      <c r="K276" s="568"/>
      <c r="L276" s="340"/>
      <c r="M276" s="568"/>
      <c r="N276" s="116"/>
      <c r="O276" s="116"/>
      <c r="P276" s="340"/>
      <c r="Q276" s="340"/>
      <c r="R276" s="340"/>
      <c r="S276" s="340"/>
      <c r="T276" s="569"/>
      <c r="U276" s="428"/>
    </row>
    <row r="277" spans="1:22" x14ac:dyDescent="0.25">
      <c r="A277" s="1059"/>
      <c r="B277" s="522">
        <v>2</v>
      </c>
      <c r="C277" s="90"/>
      <c r="D277" s="84"/>
      <c r="E277" s="84"/>
      <c r="F277" s="90"/>
      <c r="G277" s="570"/>
      <c r="H277" s="90"/>
      <c r="I277" s="557"/>
      <c r="J277" s="571"/>
      <c r="K277" s="572"/>
      <c r="L277" s="557"/>
      <c r="M277" s="572"/>
      <c r="N277" s="107"/>
      <c r="O277" s="107"/>
      <c r="P277" s="557"/>
      <c r="Q277" s="557" t="s">
        <v>249</v>
      </c>
      <c r="R277" s="557"/>
      <c r="S277" s="557"/>
      <c r="T277" s="573"/>
      <c r="U277" s="428"/>
    </row>
    <row r="278" spans="1:22" x14ac:dyDescent="0.25">
      <c r="A278" s="1059"/>
      <c r="B278" s="522">
        <v>3</v>
      </c>
      <c r="C278" s="90"/>
      <c r="D278" s="84"/>
      <c r="E278" s="84"/>
      <c r="F278" s="90"/>
      <c r="G278" s="570"/>
      <c r="H278" s="90"/>
      <c r="I278" s="557"/>
      <c r="J278" s="571"/>
      <c r="K278" s="572"/>
      <c r="L278" s="557"/>
      <c r="M278" s="572"/>
      <c r="N278" s="107"/>
      <c r="O278" s="107"/>
      <c r="P278" s="557"/>
      <c r="Q278" s="557"/>
      <c r="R278" s="557"/>
      <c r="S278" s="557"/>
      <c r="T278" s="573"/>
      <c r="U278" s="428"/>
    </row>
    <row r="279" spans="1:22" x14ac:dyDescent="0.25">
      <c r="A279" s="1059"/>
      <c r="B279" s="522">
        <v>4</v>
      </c>
      <c r="C279" s="90"/>
      <c r="D279" s="84"/>
      <c r="E279" s="84"/>
      <c r="F279" s="90"/>
      <c r="G279" s="570"/>
      <c r="H279" s="90"/>
      <c r="I279" s="557"/>
      <c r="J279" s="571"/>
      <c r="K279" s="572"/>
      <c r="L279" s="557"/>
      <c r="M279" s="572"/>
      <c r="N279" s="107"/>
      <c r="O279" s="107"/>
      <c r="P279" s="557"/>
      <c r="Q279" s="557"/>
      <c r="R279" s="557"/>
      <c r="S279" s="557"/>
      <c r="T279" s="573"/>
      <c r="U279" s="428"/>
    </row>
    <row r="280" spans="1:22" x14ac:dyDescent="0.25">
      <c r="A280" s="1059"/>
      <c r="B280" s="522">
        <v>5</v>
      </c>
      <c r="C280" s="90"/>
      <c r="D280" s="84"/>
      <c r="E280" s="84"/>
      <c r="F280" s="90"/>
      <c r="G280" s="570"/>
      <c r="H280" s="90"/>
      <c r="I280" s="557"/>
      <c r="J280" s="571"/>
      <c r="K280" s="572"/>
      <c r="L280" s="557"/>
      <c r="M280" s="572"/>
      <c r="N280" s="107"/>
      <c r="O280" s="107"/>
      <c r="P280" s="557"/>
      <c r="Q280" s="557"/>
      <c r="R280" s="557"/>
      <c r="S280" s="557"/>
      <c r="T280" s="573"/>
      <c r="U280" s="428"/>
    </row>
    <row r="281" spans="1:22" x14ac:dyDescent="0.25">
      <c r="A281" s="1059"/>
      <c r="B281" s="522">
        <v>6</v>
      </c>
      <c r="C281" s="90"/>
      <c r="D281" s="84"/>
      <c r="E281" s="84"/>
      <c r="F281" s="90"/>
      <c r="G281" s="570"/>
      <c r="H281" s="90"/>
      <c r="I281" s="557"/>
      <c r="J281" s="571"/>
      <c r="K281" s="572"/>
      <c r="L281" s="557"/>
      <c r="M281" s="572"/>
      <c r="N281" s="107"/>
      <c r="O281" s="107"/>
      <c r="P281" s="557"/>
      <c r="Q281" s="557"/>
      <c r="R281" s="557"/>
      <c r="S281" s="557"/>
      <c r="T281" s="573"/>
      <c r="U281" s="428"/>
    </row>
    <row r="282" spans="1:22" x14ac:dyDescent="0.25">
      <c r="A282" s="1059"/>
      <c r="B282" s="522">
        <v>7</v>
      </c>
      <c r="C282" s="90"/>
      <c r="D282" s="84"/>
      <c r="E282" s="84"/>
      <c r="F282" s="90"/>
      <c r="G282" s="570"/>
      <c r="H282" s="90"/>
      <c r="I282" s="557"/>
      <c r="J282" s="571"/>
      <c r="K282" s="572"/>
      <c r="L282" s="557"/>
      <c r="M282" s="572"/>
      <c r="N282" s="107"/>
      <c r="O282" s="107"/>
      <c r="P282" s="557"/>
      <c r="Q282" s="557"/>
      <c r="R282" s="557"/>
      <c r="S282" s="557"/>
      <c r="T282" s="573"/>
      <c r="U282" s="428"/>
    </row>
    <row r="283" spans="1:22" x14ac:dyDescent="0.25">
      <c r="A283" s="1059"/>
      <c r="B283" s="522">
        <v>8</v>
      </c>
      <c r="C283" s="90"/>
      <c r="D283" s="84"/>
      <c r="E283" s="84"/>
      <c r="F283" s="90"/>
      <c r="G283" s="570"/>
      <c r="H283" s="90"/>
      <c r="I283" s="557"/>
      <c r="J283" s="571"/>
      <c r="K283" s="572"/>
      <c r="L283" s="557"/>
      <c r="M283" s="572"/>
      <c r="N283" s="107"/>
      <c r="O283" s="107"/>
      <c r="P283" s="557"/>
      <c r="Q283" s="557"/>
      <c r="R283" s="557"/>
      <c r="S283" s="557"/>
      <c r="T283" s="573"/>
      <c r="U283" s="428"/>
    </row>
    <row r="284" spans="1:22" x14ac:dyDescent="0.25">
      <c r="A284" s="1059"/>
      <c r="B284" s="522">
        <v>9</v>
      </c>
      <c r="C284" s="90"/>
      <c r="D284" s="84"/>
      <c r="E284" s="84"/>
      <c r="F284" s="90"/>
      <c r="G284" s="570"/>
      <c r="H284" s="90"/>
      <c r="I284" s="557"/>
      <c r="J284" s="571"/>
      <c r="K284" s="572"/>
      <c r="L284" s="557"/>
      <c r="M284" s="572"/>
      <c r="N284" s="107"/>
      <c r="O284" s="107"/>
      <c r="P284" s="557"/>
      <c r="Q284" s="557"/>
      <c r="R284" s="557"/>
      <c r="S284" s="557"/>
      <c r="T284" s="573"/>
      <c r="U284" s="428"/>
    </row>
    <row r="285" spans="1:22" ht="15.75" thickBot="1" x14ac:dyDescent="0.3">
      <c r="A285" s="1060"/>
      <c r="B285" s="523">
        <v>10</v>
      </c>
      <c r="C285" s="100"/>
      <c r="D285" s="99"/>
      <c r="E285" s="99"/>
      <c r="F285" s="100"/>
      <c r="G285" s="574"/>
      <c r="H285" s="100"/>
      <c r="I285" s="575"/>
      <c r="J285" s="576"/>
      <c r="K285" s="577"/>
      <c r="L285" s="575"/>
      <c r="M285" s="577"/>
      <c r="N285" s="108" t="s">
        <v>253</v>
      </c>
      <c r="O285" s="108"/>
      <c r="P285" s="575"/>
      <c r="Q285" s="575"/>
      <c r="R285" s="575"/>
      <c r="S285" s="575"/>
      <c r="T285" s="578"/>
      <c r="U285" s="428"/>
    </row>
    <row r="286" spans="1:22" ht="25.5" thickBot="1" x14ac:dyDescent="0.3">
      <c r="A286" s="493"/>
      <c r="C286" s="494"/>
      <c r="D286" s="495"/>
      <c r="E286" s="368" t="s">
        <v>248</v>
      </c>
      <c r="F286" s="369">
        <f>COUNTA(F276:F285)</f>
        <v>0</v>
      </c>
      <c r="G286" s="370">
        <f>COUNTA(G276:G285)</f>
        <v>0</v>
      </c>
      <c r="H286" s="494"/>
      <c r="I286" s="490"/>
      <c r="J286" s="496"/>
      <c r="K286" s="497"/>
      <c r="L286" s="952" t="s">
        <v>499</v>
      </c>
      <c r="M286" s="953"/>
      <c r="N286" s="498">
        <f>SUM(N276:N285)</f>
        <v>0</v>
      </c>
      <c r="O286" s="499">
        <f>SUM(O276:O285)</f>
        <v>0</v>
      </c>
      <c r="P286" s="490"/>
      <c r="Q286" s="490"/>
      <c r="R286" s="490"/>
      <c r="S286" s="500"/>
      <c r="T286" s="500"/>
      <c r="U286" s="428"/>
    </row>
    <row r="287" spans="1:22" ht="21.75" customHeight="1" x14ac:dyDescent="0.25">
      <c r="A287" s="101"/>
      <c r="B287" s="85"/>
      <c r="C287" s="85"/>
      <c r="D287" s="85"/>
      <c r="H287" s="501"/>
      <c r="I287" s="501"/>
      <c r="J287" s="502"/>
      <c r="K287" s="501"/>
      <c r="L287" s="954" t="s">
        <v>500</v>
      </c>
      <c r="M287" s="955"/>
      <c r="N287" s="503">
        <f>SUMIF(M276:M285,"&lt;=31/12/2025",N276:N285)</f>
        <v>0</v>
      </c>
      <c r="O287" s="504">
        <f>SUMIF(M276:M285,"&lt;=31/12/2025",O276:O285)</f>
        <v>0</v>
      </c>
      <c r="P287" s="85"/>
      <c r="R287" s="85"/>
      <c r="S287" s="89"/>
      <c r="T287" s="505"/>
      <c r="U287" s="506"/>
      <c r="V287" s="507"/>
    </row>
    <row r="288" spans="1:22" ht="32.25" customHeight="1" thickBot="1" x14ac:dyDescent="0.3">
      <c r="A288" s="101"/>
      <c r="L288" s="956" t="s">
        <v>501</v>
      </c>
      <c r="M288" s="957"/>
      <c r="N288" s="508">
        <f>SUMIF(M276:M285,"&gt;31/12/2025",N276:N285)</f>
        <v>0</v>
      </c>
      <c r="O288" s="509">
        <f>SUMIF(M276:M285,"&gt;31/12/2025",O276:O285)</f>
        <v>0</v>
      </c>
      <c r="S288" s="510"/>
      <c r="T288" s="511"/>
      <c r="U288" s="428"/>
    </row>
    <row r="289" spans="1:21" ht="15.75" thickBot="1" x14ac:dyDescent="0.3">
      <c r="A289" s="579"/>
      <c r="B289" s="478"/>
      <c r="C289" s="480"/>
      <c r="D289" s="480"/>
      <c r="E289" s="480"/>
      <c r="F289" s="478"/>
      <c r="G289" s="480"/>
      <c r="H289" s="480"/>
      <c r="I289" s="478"/>
      <c r="J289" s="478"/>
      <c r="K289" s="480"/>
      <c r="L289" s="480"/>
      <c r="M289" s="480"/>
      <c r="N289" s="480"/>
      <c r="O289" s="480"/>
      <c r="P289" s="480"/>
      <c r="Q289" s="480"/>
      <c r="R289" s="480"/>
      <c r="S289" s="580"/>
      <c r="T289" s="480"/>
      <c r="U289" s="482"/>
    </row>
    <row r="290" spans="1:21" ht="15.75" thickBot="1" x14ac:dyDescent="0.3">
      <c r="A290" s="563"/>
      <c r="B290" s="422"/>
      <c r="C290" s="289"/>
      <c r="D290" s="289"/>
      <c r="E290" s="289"/>
      <c r="F290" s="422"/>
      <c r="G290" s="289"/>
      <c r="H290" s="289"/>
      <c r="I290" s="422"/>
      <c r="J290" s="422"/>
      <c r="K290" s="289"/>
      <c r="L290" s="289"/>
      <c r="M290" s="289"/>
      <c r="N290" s="289"/>
      <c r="O290" s="289"/>
      <c r="P290" s="289"/>
      <c r="Q290" s="289"/>
      <c r="R290" s="289"/>
      <c r="S290" s="289"/>
      <c r="T290" s="289"/>
      <c r="U290" s="425"/>
    </row>
    <row r="291" spans="1:21" ht="28.5" thickBot="1" x14ac:dyDescent="0.3">
      <c r="A291" s="514" t="s">
        <v>8</v>
      </c>
      <c r="B291" s="961" t="s">
        <v>467</v>
      </c>
      <c r="C291" s="962"/>
      <c r="E291" s="1067" t="s">
        <v>213</v>
      </c>
      <c r="F291" s="1068"/>
      <c r="G291" s="935">
        <f>VLOOKUP(B291,'1.Piano inv. forn'!$D$175:$H$204,3,FALSE)</f>
        <v>0</v>
      </c>
      <c r="H291" s="936"/>
      <c r="I291" s="69"/>
      <c r="J291" s="1067" t="s">
        <v>214</v>
      </c>
      <c r="K291" s="1068"/>
      <c r="L291" s="935">
        <f>VLOOKUP(B291,'1.Piano inv. forn'!$D$175:$H$204,4,FALSE)</f>
        <v>0</v>
      </c>
      <c r="M291" s="936"/>
      <c r="O291" s="519" t="s">
        <v>215</v>
      </c>
      <c r="P291" s="513"/>
      <c r="R291" s="520" t="s">
        <v>216</v>
      </c>
      <c r="S291" s="1057"/>
      <c r="T291" s="1058"/>
      <c r="U291" s="428"/>
    </row>
    <row r="292" spans="1:21" ht="15.75" thickBot="1" x14ac:dyDescent="0.3">
      <c r="A292" s="101"/>
      <c r="B292" s="86"/>
      <c r="C292" s="86"/>
      <c r="E292" s="87"/>
      <c r="F292" s="87"/>
      <c r="G292" s="88"/>
      <c r="H292" s="88"/>
      <c r="I292" s="69"/>
      <c r="J292" s="87"/>
      <c r="K292" s="87"/>
      <c r="L292" s="88"/>
      <c r="M292" s="88"/>
      <c r="O292" s="89"/>
      <c r="R292" s="85"/>
      <c r="S292" s="500"/>
      <c r="T292" s="511"/>
      <c r="U292" s="102"/>
    </row>
    <row r="293" spans="1:21" ht="35.25" customHeight="1" thickBot="1" x14ac:dyDescent="0.3">
      <c r="A293" s="1069" t="s">
        <v>13</v>
      </c>
      <c r="B293" s="1070"/>
      <c r="C293" s="1070"/>
      <c r="D293" s="1071"/>
      <c r="E293" s="943">
        <f>VLOOKUP(B291,'1.Piano inv. forn'!$D$175:$V$204,17,FALSE)</f>
        <v>0</v>
      </c>
      <c r="F293" s="944"/>
      <c r="G293" s="944"/>
      <c r="H293" s="945"/>
      <c r="I293" s="69"/>
      <c r="J293" s="1072" t="s">
        <v>59</v>
      </c>
      <c r="K293" s="1073"/>
      <c r="L293" s="943">
        <f>VLOOKUP(B291,'1.Piano inv. forn'!$D$175:$V$204,19,FALSE)</f>
        <v>0</v>
      </c>
      <c r="M293" s="945"/>
      <c r="N293" s="98"/>
      <c r="O293" s="520" t="s">
        <v>15</v>
      </c>
      <c r="P293" s="103">
        <f>L293+E293</f>
        <v>0</v>
      </c>
      <c r="R293" s="520" t="s">
        <v>217</v>
      </c>
      <c r="S293" s="1057"/>
      <c r="T293" s="1058"/>
      <c r="U293" s="102"/>
    </row>
    <row r="294" spans="1:21" ht="15.75" thickBot="1" x14ac:dyDescent="0.3">
      <c r="A294" s="104"/>
      <c r="B294" s="105"/>
      <c r="C294" s="105"/>
      <c r="D294" s="105"/>
      <c r="E294" s="106"/>
      <c r="F294" s="106"/>
      <c r="G294" s="106"/>
      <c r="H294" s="106"/>
      <c r="I294" s="69"/>
      <c r="J294" s="87"/>
      <c r="K294" s="87"/>
      <c r="L294" s="106"/>
      <c r="M294" s="106"/>
      <c r="N294" s="98"/>
      <c r="O294" s="85"/>
      <c r="P294" s="98"/>
      <c r="R294" s="85"/>
      <c r="S294" s="86"/>
      <c r="T294" s="86"/>
      <c r="U294" s="102"/>
    </row>
    <row r="295" spans="1:21" ht="60" x14ac:dyDescent="0.25">
      <c r="A295" s="1053" t="s">
        <v>218</v>
      </c>
      <c r="B295" s="1055" t="s">
        <v>219</v>
      </c>
      <c r="C295" s="1055" t="s">
        <v>220</v>
      </c>
      <c r="D295" s="516" t="s">
        <v>221</v>
      </c>
      <c r="E295" s="515" t="s">
        <v>222</v>
      </c>
      <c r="F295" s="516" t="s">
        <v>223</v>
      </c>
      <c r="G295" s="516" t="s">
        <v>224</v>
      </c>
      <c r="H295" s="517" t="s">
        <v>188</v>
      </c>
      <c r="I295" s="517" t="s">
        <v>225</v>
      </c>
      <c r="J295" s="517" t="s">
        <v>226</v>
      </c>
      <c r="K295" s="517" t="s">
        <v>227</v>
      </c>
      <c r="L295" s="517" t="s">
        <v>228</v>
      </c>
      <c r="M295" s="517" t="s">
        <v>229</v>
      </c>
      <c r="N295" s="517" t="s">
        <v>230</v>
      </c>
      <c r="O295" s="517" t="s">
        <v>231</v>
      </c>
      <c r="P295" s="517" t="s">
        <v>232</v>
      </c>
      <c r="Q295" s="517" t="s">
        <v>233</v>
      </c>
      <c r="R295" s="517" t="s">
        <v>234</v>
      </c>
      <c r="S295" s="517" t="s">
        <v>235</v>
      </c>
      <c r="T295" s="1051" t="s">
        <v>236</v>
      </c>
      <c r="U295" s="564"/>
    </row>
    <row r="296" spans="1:21" ht="24.75" thickBot="1" x14ac:dyDescent="0.3">
      <c r="A296" s="1054"/>
      <c r="B296" s="1056"/>
      <c r="C296" s="1056"/>
      <c r="D296" s="518" t="s">
        <v>237</v>
      </c>
      <c r="E296" s="518" t="s">
        <v>238</v>
      </c>
      <c r="F296" s="518" t="s">
        <v>239</v>
      </c>
      <c r="G296" s="518" t="s">
        <v>239</v>
      </c>
      <c r="H296" s="518" t="s">
        <v>252</v>
      </c>
      <c r="I296" s="518" t="s">
        <v>32</v>
      </c>
      <c r="J296" s="518" t="s">
        <v>241</v>
      </c>
      <c r="K296" s="518" t="s">
        <v>242</v>
      </c>
      <c r="L296" s="518" t="s">
        <v>243</v>
      </c>
      <c r="M296" s="518" t="s">
        <v>242</v>
      </c>
      <c r="N296" s="518" t="s">
        <v>244</v>
      </c>
      <c r="O296" s="518" t="s">
        <v>212</v>
      </c>
      <c r="P296" s="518" t="s">
        <v>245</v>
      </c>
      <c r="Q296" s="518" t="s">
        <v>246</v>
      </c>
      <c r="R296" s="518" t="s">
        <v>247</v>
      </c>
      <c r="S296" s="518" t="s">
        <v>247</v>
      </c>
      <c r="T296" s="1052"/>
      <c r="U296" s="564"/>
    </row>
    <row r="297" spans="1:21" x14ac:dyDescent="0.25">
      <c r="A297" s="1059" t="str">
        <f>B291</f>
        <v>i.4</v>
      </c>
      <c r="B297" s="521">
        <v>1</v>
      </c>
      <c r="C297" s="164"/>
      <c r="D297" s="91"/>
      <c r="E297" s="91"/>
      <c r="F297" s="164"/>
      <c r="G297" s="566"/>
      <c r="H297" s="92"/>
      <c r="I297" s="340"/>
      <c r="J297" s="567"/>
      <c r="K297" s="568"/>
      <c r="L297" s="340"/>
      <c r="M297" s="568"/>
      <c r="N297" s="116"/>
      <c r="O297" s="116"/>
      <c r="P297" s="340"/>
      <c r="Q297" s="340"/>
      <c r="R297" s="340"/>
      <c r="S297" s="340"/>
      <c r="T297" s="569"/>
      <c r="U297" s="428"/>
    </row>
    <row r="298" spans="1:21" x14ac:dyDescent="0.25">
      <c r="A298" s="1059"/>
      <c r="B298" s="522">
        <v>2</v>
      </c>
      <c r="C298" s="90"/>
      <c r="D298" s="84"/>
      <c r="E298" s="84"/>
      <c r="F298" s="90"/>
      <c r="G298" s="570"/>
      <c r="H298" s="90"/>
      <c r="I298" s="557"/>
      <c r="J298" s="571"/>
      <c r="K298" s="572"/>
      <c r="L298" s="557"/>
      <c r="M298" s="572"/>
      <c r="N298" s="107"/>
      <c r="O298" s="107"/>
      <c r="P298" s="557"/>
      <c r="Q298" s="557" t="s">
        <v>249</v>
      </c>
      <c r="R298" s="557"/>
      <c r="S298" s="557"/>
      <c r="T298" s="573"/>
      <c r="U298" s="428"/>
    </row>
    <row r="299" spans="1:21" x14ac:dyDescent="0.25">
      <c r="A299" s="1059"/>
      <c r="B299" s="522">
        <v>3</v>
      </c>
      <c r="C299" s="90"/>
      <c r="D299" s="84"/>
      <c r="E299" s="84"/>
      <c r="F299" s="90"/>
      <c r="G299" s="570"/>
      <c r="H299" s="90"/>
      <c r="I299" s="557"/>
      <c r="J299" s="571"/>
      <c r="K299" s="572"/>
      <c r="L299" s="557"/>
      <c r="M299" s="572"/>
      <c r="N299" s="107"/>
      <c r="O299" s="107"/>
      <c r="P299" s="557"/>
      <c r="Q299" s="557"/>
      <c r="R299" s="557"/>
      <c r="S299" s="557"/>
      <c r="T299" s="573"/>
      <c r="U299" s="428"/>
    </row>
    <row r="300" spans="1:21" x14ac:dyDescent="0.25">
      <c r="A300" s="1059"/>
      <c r="B300" s="522">
        <v>4</v>
      </c>
      <c r="C300" s="90"/>
      <c r="D300" s="84"/>
      <c r="E300" s="84"/>
      <c r="F300" s="90"/>
      <c r="G300" s="570"/>
      <c r="H300" s="90"/>
      <c r="I300" s="557"/>
      <c r="J300" s="571"/>
      <c r="K300" s="572"/>
      <c r="L300" s="557"/>
      <c r="M300" s="572"/>
      <c r="N300" s="107"/>
      <c r="O300" s="107"/>
      <c r="P300" s="557"/>
      <c r="Q300" s="557"/>
      <c r="R300" s="557"/>
      <c r="S300" s="557"/>
      <c r="T300" s="573"/>
      <c r="U300" s="428"/>
    </row>
    <row r="301" spans="1:21" x14ac:dyDescent="0.25">
      <c r="A301" s="1059"/>
      <c r="B301" s="522">
        <v>5</v>
      </c>
      <c r="C301" s="90"/>
      <c r="D301" s="84"/>
      <c r="E301" s="84"/>
      <c r="F301" s="90"/>
      <c r="G301" s="570"/>
      <c r="H301" s="90"/>
      <c r="I301" s="557"/>
      <c r="J301" s="571"/>
      <c r="K301" s="572"/>
      <c r="L301" s="557"/>
      <c r="M301" s="572"/>
      <c r="N301" s="107"/>
      <c r="O301" s="107"/>
      <c r="P301" s="557"/>
      <c r="Q301" s="557"/>
      <c r="R301" s="557"/>
      <c r="S301" s="557"/>
      <c r="T301" s="573"/>
      <c r="U301" s="428"/>
    </row>
    <row r="302" spans="1:21" x14ac:dyDescent="0.25">
      <c r="A302" s="1059"/>
      <c r="B302" s="522">
        <v>6</v>
      </c>
      <c r="C302" s="90"/>
      <c r="D302" s="84"/>
      <c r="E302" s="84"/>
      <c r="F302" s="90"/>
      <c r="G302" s="570"/>
      <c r="H302" s="90"/>
      <c r="I302" s="557"/>
      <c r="J302" s="571"/>
      <c r="K302" s="572"/>
      <c r="L302" s="557"/>
      <c r="M302" s="572"/>
      <c r="N302" s="107"/>
      <c r="O302" s="107"/>
      <c r="P302" s="557"/>
      <c r="Q302" s="557"/>
      <c r="R302" s="557"/>
      <c r="S302" s="557"/>
      <c r="T302" s="573"/>
      <c r="U302" s="428"/>
    </row>
    <row r="303" spans="1:21" x14ac:dyDescent="0.25">
      <c r="A303" s="1059"/>
      <c r="B303" s="522">
        <v>7</v>
      </c>
      <c r="C303" s="90"/>
      <c r="D303" s="84"/>
      <c r="E303" s="84"/>
      <c r="F303" s="90"/>
      <c r="G303" s="570"/>
      <c r="H303" s="90"/>
      <c r="I303" s="557"/>
      <c r="J303" s="571"/>
      <c r="K303" s="572"/>
      <c r="L303" s="557"/>
      <c r="M303" s="572"/>
      <c r="N303" s="107"/>
      <c r="O303" s="107"/>
      <c r="P303" s="557"/>
      <c r="Q303" s="557"/>
      <c r="R303" s="557"/>
      <c r="S303" s="557"/>
      <c r="T303" s="573"/>
      <c r="U303" s="428"/>
    </row>
    <row r="304" spans="1:21" x14ac:dyDescent="0.25">
      <c r="A304" s="1059"/>
      <c r="B304" s="522">
        <v>8</v>
      </c>
      <c r="C304" s="90"/>
      <c r="D304" s="84"/>
      <c r="E304" s="84"/>
      <c r="F304" s="90"/>
      <c r="G304" s="570"/>
      <c r="H304" s="90"/>
      <c r="I304" s="557"/>
      <c r="J304" s="571"/>
      <c r="K304" s="572"/>
      <c r="L304" s="557"/>
      <c r="M304" s="572"/>
      <c r="N304" s="107"/>
      <c r="O304" s="107"/>
      <c r="P304" s="557"/>
      <c r="Q304" s="557"/>
      <c r="R304" s="557"/>
      <c r="S304" s="557"/>
      <c r="T304" s="573"/>
      <c r="U304" s="428"/>
    </row>
    <row r="305" spans="1:22" x14ac:dyDescent="0.25">
      <c r="A305" s="1059"/>
      <c r="B305" s="522">
        <v>9</v>
      </c>
      <c r="C305" s="90"/>
      <c r="D305" s="84"/>
      <c r="E305" s="84"/>
      <c r="F305" s="90"/>
      <c r="G305" s="570"/>
      <c r="H305" s="90"/>
      <c r="I305" s="557"/>
      <c r="J305" s="571"/>
      <c r="K305" s="572"/>
      <c r="L305" s="557"/>
      <c r="M305" s="572"/>
      <c r="N305" s="107"/>
      <c r="O305" s="107"/>
      <c r="P305" s="557"/>
      <c r="Q305" s="557"/>
      <c r="R305" s="557"/>
      <c r="S305" s="557"/>
      <c r="T305" s="573"/>
      <c r="U305" s="428"/>
    </row>
    <row r="306" spans="1:22" ht="15.75" thickBot="1" x14ac:dyDescent="0.3">
      <c r="A306" s="1060"/>
      <c r="B306" s="523">
        <v>10</v>
      </c>
      <c r="C306" s="100"/>
      <c r="D306" s="99"/>
      <c r="E306" s="99"/>
      <c r="F306" s="100"/>
      <c r="G306" s="574"/>
      <c r="H306" s="100"/>
      <c r="I306" s="575"/>
      <c r="J306" s="576"/>
      <c r="K306" s="577"/>
      <c r="L306" s="575"/>
      <c r="M306" s="577"/>
      <c r="N306" s="108" t="s">
        <v>253</v>
      </c>
      <c r="O306" s="108"/>
      <c r="P306" s="575"/>
      <c r="Q306" s="575"/>
      <c r="R306" s="575"/>
      <c r="S306" s="575"/>
      <c r="T306" s="578"/>
      <c r="U306" s="428"/>
    </row>
    <row r="307" spans="1:22" ht="25.5" thickBot="1" x14ac:dyDescent="0.3">
      <c r="A307" s="493"/>
      <c r="C307" s="494"/>
      <c r="D307" s="495"/>
      <c r="E307" s="368" t="s">
        <v>248</v>
      </c>
      <c r="F307" s="369">
        <f>COUNTA(F297:F306)</f>
        <v>0</v>
      </c>
      <c r="G307" s="370">
        <f>COUNTA(G297:G306)</f>
        <v>0</v>
      </c>
      <c r="H307" s="494"/>
      <c r="I307" s="490"/>
      <c r="J307" s="496"/>
      <c r="K307" s="497"/>
      <c r="L307" s="952" t="s">
        <v>499</v>
      </c>
      <c r="M307" s="953"/>
      <c r="N307" s="498">
        <f>SUM(N297:N306)</f>
        <v>0</v>
      </c>
      <c r="O307" s="499">
        <f>SUM(O297:O306)</f>
        <v>0</v>
      </c>
      <c r="P307" s="490"/>
      <c r="Q307" s="490"/>
      <c r="R307" s="490"/>
      <c r="S307" s="500"/>
      <c r="T307" s="500"/>
      <c r="U307" s="428"/>
    </row>
    <row r="308" spans="1:22" ht="21.75" customHeight="1" x14ac:dyDescent="0.25">
      <c r="A308" s="101"/>
      <c r="B308" s="85"/>
      <c r="C308" s="85"/>
      <c r="D308" s="85"/>
      <c r="H308" s="501"/>
      <c r="I308" s="501"/>
      <c r="J308" s="502"/>
      <c r="K308" s="501"/>
      <c r="L308" s="954" t="s">
        <v>500</v>
      </c>
      <c r="M308" s="955"/>
      <c r="N308" s="503">
        <f>SUMIF(M297:M306,"&lt;=31/12/2025",N297:N306)</f>
        <v>0</v>
      </c>
      <c r="O308" s="504">
        <f>SUMIF(M297:M306,"&lt;=31/12/2025",O297:O306)</f>
        <v>0</v>
      </c>
      <c r="P308" s="85"/>
      <c r="R308" s="85"/>
      <c r="S308" s="89"/>
      <c r="T308" s="505"/>
      <c r="U308" s="506"/>
      <c r="V308" s="507"/>
    </row>
    <row r="309" spans="1:22" ht="32.25" customHeight="1" thickBot="1" x14ac:dyDescent="0.3">
      <c r="A309" s="101"/>
      <c r="L309" s="956" t="s">
        <v>501</v>
      </c>
      <c r="M309" s="957"/>
      <c r="N309" s="508">
        <f>SUMIF(M297:M306,"&gt;31/12/2025",N297:N306)</f>
        <v>0</v>
      </c>
      <c r="O309" s="509">
        <f>SUMIF(M297:M306,"&gt;31/12/2025",O297:O306)</f>
        <v>0</v>
      </c>
      <c r="S309" s="510"/>
      <c r="T309" s="511"/>
      <c r="U309" s="428"/>
    </row>
    <row r="310" spans="1:22" ht="15.75" thickBot="1" x14ac:dyDescent="0.3">
      <c r="A310" s="579"/>
      <c r="B310" s="478"/>
      <c r="C310" s="480"/>
      <c r="D310" s="480"/>
      <c r="E310" s="480"/>
      <c r="F310" s="478"/>
      <c r="G310" s="480"/>
      <c r="H310" s="480"/>
      <c r="I310" s="478"/>
      <c r="J310" s="478"/>
      <c r="K310" s="480"/>
      <c r="L310" s="480"/>
      <c r="M310" s="480"/>
      <c r="N310" s="480"/>
      <c r="O310" s="480"/>
      <c r="P310" s="480"/>
      <c r="Q310" s="480"/>
      <c r="R310" s="480"/>
      <c r="S310" s="580"/>
      <c r="T310" s="480"/>
      <c r="U310" s="482"/>
    </row>
    <row r="311" spans="1:22" ht="15.75" thickBot="1" x14ac:dyDescent="0.3">
      <c r="A311" s="563"/>
      <c r="B311" s="422"/>
      <c r="C311" s="289"/>
      <c r="D311" s="289"/>
      <c r="E311" s="289"/>
      <c r="F311" s="422"/>
      <c r="G311" s="289"/>
      <c r="H311" s="289"/>
      <c r="I311" s="422"/>
      <c r="J311" s="422"/>
      <c r="K311" s="289"/>
      <c r="L311" s="289"/>
      <c r="M311" s="289"/>
      <c r="N311" s="289"/>
      <c r="O311" s="289"/>
      <c r="P311" s="289"/>
      <c r="Q311" s="289"/>
      <c r="R311" s="289"/>
      <c r="S311" s="289"/>
      <c r="T311" s="289"/>
      <c r="U311" s="425"/>
    </row>
    <row r="312" spans="1:22" ht="28.5" thickBot="1" x14ac:dyDescent="0.3">
      <c r="A312" s="514" t="s">
        <v>8</v>
      </c>
      <c r="B312" s="961" t="s">
        <v>467</v>
      </c>
      <c r="C312" s="962"/>
      <c r="E312" s="1067" t="s">
        <v>213</v>
      </c>
      <c r="F312" s="1068"/>
      <c r="G312" s="935">
        <f>VLOOKUP(B312,'1.Piano inv. forn'!$D$175:$H$204,3,FALSE)</f>
        <v>0</v>
      </c>
      <c r="H312" s="936"/>
      <c r="I312" s="69"/>
      <c r="J312" s="1067" t="s">
        <v>214</v>
      </c>
      <c r="K312" s="1068"/>
      <c r="L312" s="935">
        <f>VLOOKUP(B312,'1.Piano inv. forn'!$D$175:$H$204,4,FALSE)</f>
        <v>0</v>
      </c>
      <c r="M312" s="936"/>
      <c r="O312" s="519" t="s">
        <v>215</v>
      </c>
      <c r="P312" s="513"/>
      <c r="R312" s="520" t="s">
        <v>216</v>
      </c>
      <c r="S312" s="1057"/>
      <c r="T312" s="1058"/>
      <c r="U312" s="428"/>
    </row>
    <row r="313" spans="1:22" ht="15.75" thickBot="1" x14ac:dyDescent="0.3">
      <c r="A313" s="101"/>
      <c r="B313" s="86"/>
      <c r="C313" s="86"/>
      <c r="E313" s="87"/>
      <c r="F313" s="87"/>
      <c r="G313" s="88"/>
      <c r="H313" s="88"/>
      <c r="I313" s="69"/>
      <c r="J313" s="87"/>
      <c r="K313" s="87"/>
      <c r="L313" s="88"/>
      <c r="M313" s="88"/>
      <c r="O313" s="89"/>
      <c r="R313" s="85"/>
      <c r="S313" s="500"/>
      <c r="T313" s="511"/>
      <c r="U313" s="102"/>
    </row>
    <row r="314" spans="1:22" ht="35.25" customHeight="1" thickBot="1" x14ac:dyDescent="0.3">
      <c r="A314" s="1069" t="s">
        <v>13</v>
      </c>
      <c r="B314" s="1070"/>
      <c r="C314" s="1070"/>
      <c r="D314" s="1071"/>
      <c r="E314" s="943">
        <f>VLOOKUP(B312,'1.Piano inv. forn'!$D$175:$V$204,17,FALSE)</f>
        <v>0</v>
      </c>
      <c r="F314" s="944"/>
      <c r="G314" s="944"/>
      <c r="H314" s="945"/>
      <c r="I314" s="69"/>
      <c r="J314" s="1072" t="s">
        <v>59</v>
      </c>
      <c r="K314" s="1073"/>
      <c r="L314" s="943">
        <f>VLOOKUP(B312,'1.Piano inv. forn'!$D$175:$V$204,19,FALSE)</f>
        <v>0</v>
      </c>
      <c r="M314" s="945"/>
      <c r="N314" s="98"/>
      <c r="O314" s="520" t="s">
        <v>15</v>
      </c>
      <c r="P314" s="103">
        <f>L314+E314</f>
        <v>0</v>
      </c>
      <c r="R314" s="520" t="s">
        <v>217</v>
      </c>
      <c r="S314" s="1057"/>
      <c r="T314" s="1058"/>
      <c r="U314" s="102"/>
    </row>
    <row r="315" spans="1:22" ht="15.75" thickBot="1" x14ac:dyDescent="0.3">
      <c r="A315" s="104"/>
      <c r="B315" s="105"/>
      <c r="C315" s="105"/>
      <c r="D315" s="105"/>
      <c r="E315" s="106"/>
      <c r="F315" s="106"/>
      <c r="G315" s="106"/>
      <c r="H315" s="106"/>
      <c r="I315" s="69"/>
      <c r="J315" s="87"/>
      <c r="K315" s="87"/>
      <c r="L315" s="106"/>
      <c r="M315" s="106"/>
      <c r="N315" s="98"/>
      <c r="O315" s="85"/>
      <c r="P315" s="98"/>
      <c r="R315" s="85"/>
      <c r="S315" s="86"/>
      <c r="T315" s="86"/>
      <c r="U315" s="102"/>
    </row>
    <row r="316" spans="1:22" ht="60" x14ac:dyDescent="0.25">
      <c r="A316" s="1053" t="s">
        <v>218</v>
      </c>
      <c r="B316" s="1055" t="s">
        <v>219</v>
      </c>
      <c r="C316" s="1055" t="s">
        <v>220</v>
      </c>
      <c r="D316" s="516" t="s">
        <v>221</v>
      </c>
      <c r="E316" s="515" t="s">
        <v>222</v>
      </c>
      <c r="F316" s="516" t="s">
        <v>223</v>
      </c>
      <c r="G316" s="516" t="s">
        <v>224</v>
      </c>
      <c r="H316" s="517" t="s">
        <v>188</v>
      </c>
      <c r="I316" s="517" t="s">
        <v>225</v>
      </c>
      <c r="J316" s="517" t="s">
        <v>226</v>
      </c>
      <c r="K316" s="517" t="s">
        <v>227</v>
      </c>
      <c r="L316" s="517" t="s">
        <v>228</v>
      </c>
      <c r="M316" s="517" t="s">
        <v>229</v>
      </c>
      <c r="N316" s="517" t="s">
        <v>230</v>
      </c>
      <c r="O316" s="517" t="s">
        <v>231</v>
      </c>
      <c r="P316" s="517" t="s">
        <v>232</v>
      </c>
      <c r="Q316" s="517" t="s">
        <v>233</v>
      </c>
      <c r="R316" s="517" t="s">
        <v>234</v>
      </c>
      <c r="S316" s="517" t="s">
        <v>235</v>
      </c>
      <c r="T316" s="1051" t="s">
        <v>236</v>
      </c>
      <c r="U316" s="564"/>
    </row>
    <row r="317" spans="1:22" ht="24.75" thickBot="1" x14ac:dyDescent="0.3">
      <c r="A317" s="1054"/>
      <c r="B317" s="1056"/>
      <c r="C317" s="1056"/>
      <c r="D317" s="518" t="s">
        <v>237</v>
      </c>
      <c r="E317" s="518" t="s">
        <v>238</v>
      </c>
      <c r="F317" s="518" t="s">
        <v>239</v>
      </c>
      <c r="G317" s="518" t="s">
        <v>239</v>
      </c>
      <c r="H317" s="518" t="s">
        <v>252</v>
      </c>
      <c r="I317" s="518" t="s">
        <v>32</v>
      </c>
      <c r="J317" s="518" t="s">
        <v>241</v>
      </c>
      <c r="K317" s="518" t="s">
        <v>242</v>
      </c>
      <c r="L317" s="518" t="s">
        <v>243</v>
      </c>
      <c r="M317" s="518" t="s">
        <v>242</v>
      </c>
      <c r="N317" s="518" t="s">
        <v>244</v>
      </c>
      <c r="O317" s="518" t="s">
        <v>212</v>
      </c>
      <c r="P317" s="518" t="s">
        <v>245</v>
      </c>
      <c r="Q317" s="518" t="s">
        <v>246</v>
      </c>
      <c r="R317" s="518" t="s">
        <v>247</v>
      </c>
      <c r="S317" s="518" t="s">
        <v>247</v>
      </c>
      <c r="T317" s="1052"/>
      <c r="U317" s="564"/>
    </row>
    <row r="318" spans="1:22" x14ac:dyDescent="0.25">
      <c r="A318" s="1059" t="str">
        <f>B312</f>
        <v>i.4</v>
      </c>
      <c r="B318" s="521">
        <v>1</v>
      </c>
      <c r="C318" s="164"/>
      <c r="D318" s="91"/>
      <c r="E318" s="91"/>
      <c r="F318" s="164"/>
      <c r="G318" s="566"/>
      <c r="H318" s="92"/>
      <c r="I318" s="340"/>
      <c r="J318" s="567"/>
      <c r="K318" s="568"/>
      <c r="L318" s="340"/>
      <c r="M318" s="568"/>
      <c r="N318" s="116"/>
      <c r="O318" s="116"/>
      <c r="P318" s="340"/>
      <c r="Q318" s="340"/>
      <c r="R318" s="340"/>
      <c r="S318" s="340"/>
      <c r="T318" s="569"/>
      <c r="U318" s="428"/>
    </row>
    <row r="319" spans="1:22" x14ac:dyDescent="0.25">
      <c r="A319" s="1059"/>
      <c r="B319" s="522">
        <v>2</v>
      </c>
      <c r="C319" s="90"/>
      <c r="D319" s="84"/>
      <c r="E319" s="84"/>
      <c r="F319" s="90"/>
      <c r="G319" s="570"/>
      <c r="H319" s="90"/>
      <c r="I319" s="557"/>
      <c r="J319" s="571"/>
      <c r="K319" s="572"/>
      <c r="L319" s="557"/>
      <c r="M319" s="572"/>
      <c r="N319" s="107"/>
      <c r="O319" s="107"/>
      <c r="P319" s="557"/>
      <c r="Q319" s="557" t="s">
        <v>249</v>
      </c>
      <c r="R319" s="557"/>
      <c r="S319" s="557"/>
      <c r="T319" s="573"/>
      <c r="U319" s="428"/>
    </row>
    <row r="320" spans="1:22" x14ac:dyDescent="0.25">
      <c r="A320" s="1059"/>
      <c r="B320" s="522">
        <v>3</v>
      </c>
      <c r="C320" s="90"/>
      <c r="D320" s="84"/>
      <c r="E320" s="84"/>
      <c r="F320" s="90"/>
      <c r="G320" s="570"/>
      <c r="H320" s="90"/>
      <c r="I320" s="557"/>
      <c r="J320" s="571"/>
      <c r="K320" s="572"/>
      <c r="L320" s="557"/>
      <c r="M320" s="572"/>
      <c r="N320" s="107"/>
      <c r="O320" s="107"/>
      <c r="P320" s="557"/>
      <c r="Q320" s="557"/>
      <c r="R320" s="557"/>
      <c r="S320" s="557"/>
      <c r="T320" s="573"/>
      <c r="U320" s="428"/>
    </row>
    <row r="321" spans="1:22" x14ac:dyDescent="0.25">
      <c r="A321" s="1059"/>
      <c r="B321" s="522">
        <v>4</v>
      </c>
      <c r="C321" s="90"/>
      <c r="D321" s="84"/>
      <c r="E321" s="84"/>
      <c r="F321" s="90"/>
      <c r="G321" s="570"/>
      <c r="H321" s="90"/>
      <c r="I321" s="557"/>
      <c r="J321" s="571"/>
      <c r="K321" s="572"/>
      <c r="L321" s="557"/>
      <c r="M321" s="572"/>
      <c r="N321" s="107"/>
      <c r="O321" s="107"/>
      <c r="P321" s="557"/>
      <c r="Q321" s="557"/>
      <c r="R321" s="557"/>
      <c r="S321" s="557"/>
      <c r="T321" s="573"/>
      <c r="U321" s="428"/>
    </row>
    <row r="322" spans="1:22" x14ac:dyDescent="0.25">
      <c r="A322" s="1059"/>
      <c r="B322" s="522">
        <v>5</v>
      </c>
      <c r="C322" s="90"/>
      <c r="D322" s="84"/>
      <c r="E322" s="84"/>
      <c r="F322" s="90"/>
      <c r="G322" s="570"/>
      <c r="H322" s="90"/>
      <c r="I322" s="557"/>
      <c r="J322" s="571"/>
      <c r="K322" s="572"/>
      <c r="L322" s="557"/>
      <c r="M322" s="572"/>
      <c r="N322" s="107"/>
      <c r="O322" s="107"/>
      <c r="P322" s="557"/>
      <c r="Q322" s="557"/>
      <c r="R322" s="557"/>
      <c r="S322" s="557"/>
      <c r="T322" s="573"/>
      <c r="U322" s="428"/>
    </row>
    <row r="323" spans="1:22" x14ac:dyDescent="0.25">
      <c r="A323" s="1059"/>
      <c r="B323" s="522">
        <v>6</v>
      </c>
      <c r="C323" s="90"/>
      <c r="D323" s="84"/>
      <c r="E323" s="84"/>
      <c r="F323" s="90"/>
      <c r="G323" s="570"/>
      <c r="H323" s="90"/>
      <c r="I323" s="557"/>
      <c r="J323" s="571"/>
      <c r="K323" s="572"/>
      <c r="L323" s="557"/>
      <c r="M323" s="572"/>
      <c r="N323" s="107"/>
      <c r="O323" s="107"/>
      <c r="P323" s="557"/>
      <c r="Q323" s="557"/>
      <c r="R323" s="557"/>
      <c r="S323" s="557"/>
      <c r="T323" s="573"/>
      <c r="U323" s="428"/>
    </row>
    <row r="324" spans="1:22" x14ac:dyDescent="0.25">
      <c r="A324" s="1059"/>
      <c r="B324" s="522">
        <v>7</v>
      </c>
      <c r="C324" s="90"/>
      <c r="D324" s="84"/>
      <c r="E324" s="84"/>
      <c r="F324" s="90"/>
      <c r="G324" s="570"/>
      <c r="H324" s="90"/>
      <c r="I324" s="557"/>
      <c r="J324" s="571"/>
      <c r="K324" s="572"/>
      <c r="L324" s="557"/>
      <c r="M324" s="572"/>
      <c r="N324" s="107"/>
      <c r="O324" s="107"/>
      <c r="P324" s="557"/>
      <c r="Q324" s="557"/>
      <c r="R324" s="557"/>
      <c r="S324" s="557"/>
      <c r="T324" s="573"/>
      <c r="U324" s="428"/>
    </row>
    <row r="325" spans="1:22" x14ac:dyDescent="0.25">
      <c r="A325" s="1059"/>
      <c r="B325" s="522">
        <v>8</v>
      </c>
      <c r="C325" s="90"/>
      <c r="D325" s="84"/>
      <c r="E325" s="84"/>
      <c r="F325" s="90"/>
      <c r="G325" s="570"/>
      <c r="H325" s="90"/>
      <c r="I325" s="557"/>
      <c r="J325" s="571"/>
      <c r="K325" s="572"/>
      <c r="L325" s="557"/>
      <c r="M325" s="572"/>
      <c r="N325" s="107"/>
      <c r="O325" s="107"/>
      <c r="P325" s="557"/>
      <c r="Q325" s="557"/>
      <c r="R325" s="557"/>
      <c r="S325" s="557"/>
      <c r="T325" s="573"/>
      <c r="U325" s="428"/>
    </row>
    <row r="326" spans="1:22" x14ac:dyDescent="0.25">
      <c r="A326" s="1059"/>
      <c r="B326" s="522">
        <v>9</v>
      </c>
      <c r="C326" s="90"/>
      <c r="D326" s="84"/>
      <c r="E326" s="84"/>
      <c r="F326" s="90"/>
      <c r="G326" s="570"/>
      <c r="H326" s="90"/>
      <c r="I326" s="557"/>
      <c r="J326" s="571"/>
      <c r="K326" s="572"/>
      <c r="L326" s="557"/>
      <c r="M326" s="572"/>
      <c r="N326" s="107"/>
      <c r="O326" s="107"/>
      <c r="P326" s="557"/>
      <c r="Q326" s="557"/>
      <c r="R326" s="557"/>
      <c r="S326" s="557"/>
      <c r="T326" s="573"/>
      <c r="U326" s="428"/>
    </row>
    <row r="327" spans="1:22" ht="15.75" thickBot="1" x14ac:dyDescent="0.3">
      <c r="A327" s="1060"/>
      <c r="B327" s="523">
        <v>10</v>
      </c>
      <c r="C327" s="100"/>
      <c r="D327" s="99"/>
      <c r="E327" s="99"/>
      <c r="F327" s="100"/>
      <c r="G327" s="574"/>
      <c r="H327" s="100"/>
      <c r="I327" s="575"/>
      <c r="J327" s="576"/>
      <c r="K327" s="577"/>
      <c r="L327" s="575"/>
      <c r="M327" s="577"/>
      <c r="N327" s="108" t="s">
        <v>253</v>
      </c>
      <c r="O327" s="108"/>
      <c r="P327" s="575"/>
      <c r="Q327" s="575"/>
      <c r="R327" s="575"/>
      <c r="S327" s="575"/>
      <c r="T327" s="578"/>
      <c r="U327" s="428"/>
    </row>
    <row r="328" spans="1:22" ht="25.5" thickBot="1" x14ac:dyDescent="0.3">
      <c r="A328" s="493"/>
      <c r="C328" s="494"/>
      <c r="D328" s="495"/>
      <c r="E328" s="368" t="s">
        <v>248</v>
      </c>
      <c r="F328" s="369">
        <f>COUNTA(F318:F327)</f>
        <v>0</v>
      </c>
      <c r="G328" s="370">
        <f>COUNTA(G318:G327)</f>
        <v>0</v>
      </c>
      <c r="H328" s="494"/>
      <c r="I328" s="490"/>
      <c r="J328" s="496"/>
      <c r="K328" s="497"/>
      <c r="L328" s="952" t="s">
        <v>499</v>
      </c>
      <c r="M328" s="953"/>
      <c r="N328" s="498">
        <f>SUM(N318:N327)</f>
        <v>0</v>
      </c>
      <c r="O328" s="499">
        <f>SUM(O318:O327)</f>
        <v>0</v>
      </c>
      <c r="P328" s="490"/>
      <c r="Q328" s="490"/>
      <c r="R328" s="490"/>
      <c r="S328" s="500"/>
      <c r="T328" s="500"/>
      <c r="U328" s="428"/>
    </row>
    <row r="329" spans="1:22" ht="21.75" customHeight="1" x14ac:dyDescent="0.25">
      <c r="A329" s="101"/>
      <c r="B329" s="85"/>
      <c r="C329" s="85"/>
      <c r="D329" s="85"/>
      <c r="H329" s="501"/>
      <c r="I329" s="501"/>
      <c r="J329" s="502"/>
      <c r="K329" s="501"/>
      <c r="L329" s="954" t="s">
        <v>500</v>
      </c>
      <c r="M329" s="955"/>
      <c r="N329" s="503">
        <f>SUMIF(M318:M327,"&lt;=31/12/2025",N318:N327)</f>
        <v>0</v>
      </c>
      <c r="O329" s="504">
        <f>SUMIF(M318:M327,"&lt;=31/12/2025",O318:O327)</f>
        <v>0</v>
      </c>
      <c r="P329" s="85"/>
      <c r="R329" s="85"/>
      <c r="S329" s="89"/>
      <c r="T329" s="505"/>
      <c r="U329" s="506"/>
      <c r="V329" s="507"/>
    </row>
    <row r="330" spans="1:22" ht="32.25" customHeight="1" thickBot="1" x14ac:dyDescent="0.3">
      <c r="A330" s="101"/>
      <c r="L330" s="956" t="s">
        <v>501</v>
      </c>
      <c r="M330" s="957"/>
      <c r="N330" s="508">
        <f>SUMIF(M318:M327,"&gt;31/12/2025",N318:N327)</f>
        <v>0</v>
      </c>
      <c r="O330" s="509">
        <f>SUMIF(M318:M327,"&gt;31/12/2025",O318:O327)</f>
        <v>0</v>
      </c>
      <c r="S330" s="510"/>
      <c r="T330" s="511"/>
      <c r="U330" s="428"/>
    </row>
    <row r="331" spans="1:22" ht="15.75" thickBot="1" x14ac:dyDescent="0.3">
      <c r="A331" s="579"/>
      <c r="B331" s="478"/>
      <c r="C331" s="480"/>
      <c r="D331" s="480"/>
      <c r="E331" s="480"/>
      <c r="F331" s="478"/>
      <c r="G331" s="480"/>
      <c r="H331" s="480"/>
      <c r="I331" s="478"/>
      <c r="J331" s="478"/>
      <c r="K331" s="480"/>
      <c r="L331" s="480"/>
      <c r="M331" s="480"/>
      <c r="N331" s="480"/>
      <c r="O331" s="480"/>
      <c r="P331" s="480"/>
      <c r="Q331" s="480"/>
      <c r="R331" s="480"/>
      <c r="S331" s="580"/>
      <c r="T331" s="480"/>
      <c r="U331" s="482"/>
    </row>
    <row r="332" spans="1:22" ht="15.75" thickBot="1" x14ac:dyDescent="0.3">
      <c r="A332" s="563"/>
      <c r="B332" s="422"/>
      <c r="C332" s="289"/>
      <c r="D332" s="289"/>
      <c r="E332" s="289"/>
      <c r="F332" s="422"/>
      <c r="G332" s="289"/>
      <c r="H332" s="289"/>
      <c r="I332" s="422"/>
      <c r="J332" s="422"/>
      <c r="K332" s="289"/>
      <c r="L332" s="289"/>
      <c r="M332" s="289"/>
      <c r="N332" s="289"/>
      <c r="O332" s="289"/>
      <c r="P332" s="289"/>
      <c r="Q332" s="289"/>
      <c r="R332" s="289"/>
      <c r="S332" s="289"/>
      <c r="T332" s="289"/>
      <c r="U332" s="425"/>
    </row>
    <row r="333" spans="1:22" ht="28.5" thickBot="1" x14ac:dyDescent="0.3">
      <c r="A333" s="514" t="s">
        <v>8</v>
      </c>
      <c r="B333" s="961" t="s">
        <v>467</v>
      </c>
      <c r="C333" s="962"/>
      <c r="E333" s="1067" t="s">
        <v>213</v>
      </c>
      <c r="F333" s="1068"/>
      <c r="G333" s="935">
        <f>VLOOKUP(B333,'1.Piano inv. forn'!$D$175:$H$204,3,FALSE)</f>
        <v>0</v>
      </c>
      <c r="H333" s="936"/>
      <c r="I333" s="69"/>
      <c r="J333" s="1067" t="s">
        <v>214</v>
      </c>
      <c r="K333" s="1068"/>
      <c r="L333" s="935">
        <f>VLOOKUP(B333,'1.Piano inv. forn'!$D$175:$H$204,4,FALSE)</f>
        <v>0</v>
      </c>
      <c r="M333" s="936"/>
      <c r="O333" s="519" t="s">
        <v>215</v>
      </c>
      <c r="P333" s="513"/>
      <c r="R333" s="520" t="s">
        <v>216</v>
      </c>
      <c r="S333" s="1057"/>
      <c r="T333" s="1058"/>
      <c r="U333" s="428"/>
    </row>
    <row r="334" spans="1:22" ht="15.75" thickBot="1" x14ac:dyDescent="0.3">
      <c r="A334" s="101"/>
      <c r="B334" s="86"/>
      <c r="C334" s="86"/>
      <c r="E334" s="87"/>
      <c r="F334" s="87"/>
      <c r="G334" s="88"/>
      <c r="H334" s="88"/>
      <c r="I334" s="69"/>
      <c r="J334" s="87"/>
      <c r="K334" s="87"/>
      <c r="L334" s="88"/>
      <c r="M334" s="88"/>
      <c r="O334" s="89"/>
      <c r="R334" s="85"/>
      <c r="S334" s="500"/>
      <c r="T334" s="511"/>
      <c r="U334" s="102"/>
    </row>
    <row r="335" spans="1:22" ht="35.25" customHeight="1" thickBot="1" x14ac:dyDescent="0.3">
      <c r="A335" s="1069" t="s">
        <v>13</v>
      </c>
      <c r="B335" s="1070"/>
      <c r="C335" s="1070"/>
      <c r="D335" s="1071"/>
      <c r="E335" s="943">
        <f>VLOOKUP(B333,'1.Piano inv. forn'!$D$175:$V$204,17,FALSE)</f>
        <v>0</v>
      </c>
      <c r="F335" s="944"/>
      <c r="G335" s="944"/>
      <c r="H335" s="945"/>
      <c r="I335" s="69"/>
      <c r="J335" s="1072" t="s">
        <v>59</v>
      </c>
      <c r="K335" s="1073"/>
      <c r="L335" s="943">
        <f>VLOOKUP(B333,'1.Piano inv. forn'!$D$175:$V$204,19,FALSE)</f>
        <v>0</v>
      </c>
      <c r="M335" s="945"/>
      <c r="N335" s="98"/>
      <c r="O335" s="520" t="s">
        <v>15</v>
      </c>
      <c r="P335" s="103">
        <f>L335+E335</f>
        <v>0</v>
      </c>
      <c r="R335" s="520" t="s">
        <v>217</v>
      </c>
      <c r="S335" s="1057"/>
      <c r="T335" s="1058"/>
      <c r="U335" s="102"/>
    </row>
    <row r="336" spans="1:22" ht="15.75" thickBot="1" x14ac:dyDescent="0.3">
      <c r="A336" s="104"/>
      <c r="B336" s="105"/>
      <c r="C336" s="105"/>
      <c r="D336" s="105"/>
      <c r="E336" s="106"/>
      <c r="F336" s="106"/>
      <c r="G336" s="106"/>
      <c r="H336" s="106"/>
      <c r="I336" s="69"/>
      <c r="J336" s="87"/>
      <c r="K336" s="87"/>
      <c r="L336" s="106"/>
      <c r="M336" s="106"/>
      <c r="N336" s="98"/>
      <c r="O336" s="85"/>
      <c r="P336" s="98"/>
      <c r="R336" s="85"/>
      <c r="S336" s="86"/>
      <c r="T336" s="86"/>
      <c r="U336" s="102"/>
    </row>
    <row r="337" spans="1:22" ht="60" x14ac:dyDescent="0.25">
      <c r="A337" s="1053" t="s">
        <v>218</v>
      </c>
      <c r="B337" s="1055" t="s">
        <v>219</v>
      </c>
      <c r="C337" s="1055" t="s">
        <v>220</v>
      </c>
      <c r="D337" s="516" t="s">
        <v>221</v>
      </c>
      <c r="E337" s="515" t="s">
        <v>222</v>
      </c>
      <c r="F337" s="516" t="s">
        <v>223</v>
      </c>
      <c r="G337" s="516" t="s">
        <v>224</v>
      </c>
      <c r="H337" s="517" t="s">
        <v>188</v>
      </c>
      <c r="I337" s="517" t="s">
        <v>225</v>
      </c>
      <c r="J337" s="517" t="s">
        <v>226</v>
      </c>
      <c r="K337" s="517" t="s">
        <v>227</v>
      </c>
      <c r="L337" s="517" t="s">
        <v>228</v>
      </c>
      <c r="M337" s="517" t="s">
        <v>229</v>
      </c>
      <c r="N337" s="517" t="s">
        <v>230</v>
      </c>
      <c r="O337" s="517" t="s">
        <v>231</v>
      </c>
      <c r="P337" s="517" t="s">
        <v>232</v>
      </c>
      <c r="Q337" s="517" t="s">
        <v>233</v>
      </c>
      <c r="R337" s="517" t="s">
        <v>234</v>
      </c>
      <c r="S337" s="517" t="s">
        <v>235</v>
      </c>
      <c r="T337" s="1051" t="s">
        <v>236</v>
      </c>
      <c r="U337" s="564"/>
    </row>
    <row r="338" spans="1:22" ht="24.75" thickBot="1" x14ac:dyDescent="0.3">
      <c r="A338" s="1054"/>
      <c r="B338" s="1056"/>
      <c r="C338" s="1056"/>
      <c r="D338" s="518" t="s">
        <v>237</v>
      </c>
      <c r="E338" s="518" t="s">
        <v>238</v>
      </c>
      <c r="F338" s="518" t="s">
        <v>239</v>
      </c>
      <c r="G338" s="518" t="s">
        <v>239</v>
      </c>
      <c r="H338" s="518" t="s">
        <v>252</v>
      </c>
      <c r="I338" s="518" t="s">
        <v>32</v>
      </c>
      <c r="J338" s="518" t="s">
        <v>241</v>
      </c>
      <c r="K338" s="518" t="s">
        <v>242</v>
      </c>
      <c r="L338" s="518" t="s">
        <v>243</v>
      </c>
      <c r="M338" s="518" t="s">
        <v>242</v>
      </c>
      <c r="N338" s="518" t="s">
        <v>244</v>
      </c>
      <c r="O338" s="518" t="s">
        <v>212</v>
      </c>
      <c r="P338" s="518" t="s">
        <v>245</v>
      </c>
      <c r="Q338" s="518" t="s">
        <v>246</v>
      </c>
      <c r="R338" s="518" t="s">
        <v>247</v>
      </c>
      <c r="S338" s="518" t="s">
        <v>247</v>
      </c>
      <c r="T338" s="1052"/>
      <c r="U338" s="564"/>
    </row>
    <row r="339" spans="1:22" x14ac:dyDescent="0.25">
      <c r="A339" s="1059" t="str">
        <f>B333</f>
        <v>i.4</v>
      </c>
      <c r="B339" s="521">
        <v>1</v>
      </c>
      <c r="C339" s="164"/>
      <c r="D339" s="91"/>
      <c r="E339" s="91"/>
      <c r="F339" s="164"/>
      <c r="G339" s="566"/>
      <c r="H339" s="92"/>
      <c r="I339" s="340"/>
      <c r="J339" s="567"/>
      <c r="K339" s="568"/>
      <c r="L339" s="340"/>
      <c r="M339" s="568"/>
      <c r="N339" s="116"/>
      <c r="O339" s="116"/>
      <c r="P339" s="340"/>
      <c r="Q339" s="340"/>
      <c r="R339" s="340"/>
      <c r="S339" s="340"/>
      <c r="T339" s="569"/>
      <c r="U339" s="428"/>
    </row>
    <row r="340" spans="1:22" x14ac:dyDescent="0.25">
      <c r="A340" s="1059"/>
      <c r="B340" s="522">
        <v>2</v>
      </c>
      <c r="C340" s="90"/>
      <c r="D340" s="84"/>
      <c r="E340" s="84"/>
      <c r="F340" s="90"/>
      <c r="G340" s="570"/>
      <c r="H340" s="90"/>
      <c r="I340" s="557"/>
      <c r="J340" s="571"/>
      <c r="K340" s="572"/>
      <c r="L340" s="557"/>
      <c r="M340" s="572"/>
      <c r="N340" s="107"/>
      <c r="O340" s="107"/>
      <c r="P340" s="557"/>
      <c r="Q340" s="557" t="s">
        <v>249</v>
      </c>
      <c r="R340" s="557"/>
      <c r="S340" s="557"/>
      <c r="T340" s="573"/>
      <c r="U340" s="428"/>
    </row>
    <row r="341" spans="1:22" x14ac:dyDescent="0.25">
      <c r="A341" s="1059"/>
      <c r="B341" s="522">
        <v>3</v>
      </c>
      <c r="C341" s="90"/>
      <c r="D341" s="84"/>
      <c r="E341" s="84"/>
      <c r="F341" s="90"/>
      <c r="G341" s="570"/>
      <c r="H341" s="90"/>
      <c r="I341" s="557"/>
      <c r="J341" s="571"/>
      <c r="K341" s="572"/>
      <c r="L341" s="557"/>
      <c r="M341" s="572"/>
      <c r="N341" s="107"/>
      <c r="O341" s="107"/>
      <c r="P341" s="557"/>
      <c r="Q341" s="557"/>
      <c r="R341" s="557"/>
      <c r="S341" s="557"/>
      <c r="T341" s="573"/>
      <c r="U341" s="428"/>
    </row>
    <row r="342" spans="1:22" x14ac:dyDescent="0.25">
      <c r="A342" s="1059"/>
      <c r="B342" s="522">
        <v>4</v>
      </c>
      <c r="C342" s="90"/>
      <c r="D342" s="84"/>
      <c r="E342" s="84"/>
      <c r="F342" s="90"/>
      <c r="G342" s="570"/>
      <c r="H342" s="90"/>
      <c r="I342" s="557"/>
      <c r="J342" s="571"/>
      <c r="K342" s="572"/>
      <c r="L342" s="557"/>
      <c r="M342" s="572"/>
      <c r="N342" s="107"/>
      <c r="O342" s="107"/>
      <c r="P342" s="557"/>
      <c r="Q342" s="557"/>
      <c r="R342" s="557"/>
      <c r="S342" s="557"/>
      <c r="T342" s="573"/>
      <c r="U342" s="428"/>
    </row>
    <row r="343" spans="1:22" x14ac:dyDescent="0.25">
      <c r="A343" s="1059"/>
      <c r="B343" s="522">
        <v>5</v>
      </c>
      <c r="C343" s="90"/>
      <c r="D343" s="84"/>
      <c r="E343" s="84"/>
      <c r="F343" s="90"/>
      <c r="G343" s="570"/>
      <c r="H343" s="90"/>
      <c r="I343" s="557"/>
      <c r="J343" s="571"/>
      <c r="K343" s="572"/>
      <c r="L343" s="557"/>
      <c r="M343" s="572"/>
      <c r="N343" s="107"/>
      <c r="O343" s="107"/>
      <c r="P343" s="557"/>
      <c r="Q343" s="557"/>
      <c r="R343" s="557"/>
      <c r="S343" s="557"/>
      <c r="T343" s="573"/>
      <c r="U343" s="428"/>
    </row>
    <row r="344" spans="1:22" x14ac:dyDescent="0.25">
      <c r="A344" s="1059"/>
      <c r="B344" s="522">
        <v>6</v>
      </c>
      <c r="C344" s="90"/>
      <c r="D344" s="84"/>
      <c r="E344" s="84"/>
      <c r="F344" s="90"/>
      <c r="G344" s="570"/>
      <c r="H344" s="90"/>
      <c r="I344" s="557"/>
      <c r="J344" s="571"/>
      <c r="K344" s="572"/>
      <c r="L344" s="557"/>
      <c r="M344" s="572"/>
      <c r="N344" s="107"/>
      <c r="O344" s="107"/>
      <c r="P344" s="557"/>
      <c r="Q344" s="557"/>
      <c r="R344" s="557"/>
      <c r="S344" s="557"/>
      <c r="T344" s="573"/>
      <c r="U344" s="428"/>
    </row>
    <row r="345" spans="1:22" x14ac:dyDescent="0.25">
      <c r="A345" s="1059"/>
      <c r="B345" s="522">
        <v>7</v>
      </c>
      <c r="C345" s="90"/>
      <c r="D345" s="84"/>
      <c r="E345" s="84"/>
      <c r="F345" s="90"/>
      <c r="G345" s="570"/>
      <c r="H345" s="90"/>
      <c r="I345" s="557"/>
      <c r="J345" s="571"/>
      <c r="K345" s="572"/>
      <c r="L345" s="557"/>
      <c r="M345" s="572"/>
      <c r="N345" s="107"/>
      <c r="O345" s="107"/>
      <c r="P345" s="557"/>
      <c r="Q345" s="557"/>
      <c r="R345" s="557"/>
      <c r="S345" s="557"/>
      <c r="T345" s="573"/>
      <c r="U345" s="428"/>
    </row>
    <row r="346" spans="1:22" x14ac:dyDescent="0.25">
      <c r="A346" s="1059"/>
      <c r="B346" s="522">
        <v>8</v>
      </c>
      <c r="C346" s="90"/>
      <c r="D346" s="84"/>
      <c r="E346" s="84"/>
      <c r="F346" s="90"/>
      <c r="G346" s="570"/>
      <c r="H346" s="90"/>
      <c r="I346" s="557"/>
      <c r="J346" s="571"/>
      <c r="K346" s="572"/>
      <c r="L346" s="557"/>
      <c r="M346" s="572"/>
      <c r="N346" s="107"/>
      <c r="O346" s="107"/>
      <c r="P346" s="557"/>
      <c r="Q346" s="557"/>
      <c r="R346" s="557"/>
      <c r="S346" s="557"/>
      <c r="T346" s="573"/>
      <c r="U346" s="428"/>
    </row>
    <row r="347" spans="1:22" x14ac:dyDescent="0.25">
      <c r="A347" s="1059"/>
      <c r="B347" s="522">
        <v>9</v>
      </c>
      <c r="C347" s="90"/>
      <c r="D347" s="84"/>
      <c r="E347" s="84"/>
      <c r="F347" s="90"/>
      <c r="G347" s="570"/>
      <c r="H347" s="90"/>
      <c r="I347" s="557"/>
      <c r="J347" s="571"/>
      <c r="K347" s="572"/>
      <c r="L347" s="557"/>
      <c r="M347" s="572"/>
      <c r="N347" s="107"/>
      <c r="O347" s="107"/>
      <c r="P347" s="557"/>
      <c r="Q347" s="557"/>
      <c r="R347" s="557"/>
      <c r="S347" s="557"/>
      <c r="T347" s="573"/>
      <c r="U347" s="428"/>
    </row>
    <row r="348" spans="1:22" ht="15.75" thickBot="1" x14ac:dyDescent="0.3">
      <c r="A348" s="1060"/>
      <c r="B348" s="523">
        <v>10</v>
      </c>
      <c r="C348" s="100"/>
      <c r="D348" s="99"/>
      <c r="E348" s="99"/>
      <c r="F348" s="100"/>
      <c r="G348" s="574"/>
      <c r="H348" s="100"/>
      <c r="I348" s="575"/>
      <c r="J348" s="576"/>
      <c r="K348" s="577"/>
      <c r="L348" s="575"/>
      <c r="M348" s="577"/>
      <c r="N348" s="108" t="s">
        <v>253</v>
      </c>
      <c r="O348" s="108"/>
      <c r="P348" s="575"/>
      <c r="Q348" s="575"/>
      <c r="R348" s="575"/>
      <c r="S348" s="575"/>
      <c r="T348" s="578"/>
      <c r="U348" s="428"/>
    </row>
    <row r="349" spans="1:22" ht="25.5" thickBot="1" x14ac:dyDescent="0.3">
      <c r="A349" s="493"/>
      <c r="C349" s="494"/>
      <c r="D349" s="495"/>
      <c r="E349" s="368" t="s">
        <v>248</v>
      </c>
      <c r="F349" s="369">
        <f>COUNTA(F339:F348)</f>
        <v>0</v>
      </c>
      <c r="G349" s="370">
        <f>COUNTA(G339:G348)</f>
        <v>0</v>
      </c>
      <c r="H349" s="494"/>
      <c r="I349" s="490"/>
      <c r="J349" s="496"/>
      <c r="K349" s="497"/>
      <c r="L349" s="952" t="s">
        <v>499</v>
      </c>
      <c r="M349" s="953"/>
      <c r="N349" s="498">
        <f>SUM(N339:N348)</f>
        <v>0</v>
      </c>
      <c r="O349" s="499">
        <f>SUM(O339:O348)</f>
        <v>0</v>
      </c>
      <c r="P349" s="490"/>
      <c r="Q349" s="490"/>
      <c r="R349" s="490"/>
      <c r="S349" s="500"/>
      <c r="T349" s="500"/>
      <c r="U349" s="428"/>
    </row>
    <row r="350" spans="1:22" ht="21.75" customHeight="1" x14ac:dyDescent="0.25">
      <c r="A350" s="101"/>
      <c r="B350" s="85"/>
      <c r="C350" s="85"/>
      <c r="D350" s="85"/>
      <c r="H350" s="501"/>
      <c r="I350" s="501"/>
      <c r="J350" s="502"/>
      <c r="K350" s="501"/>
      <c r="L350" s="954" t="s">
        <v>500</v>
      </c>
      <c r="M350" s="955"/>
      <c r="N350" s="503">
        <f>SUMIF(M339:M348,"&lt;=31/12/2025",N339:N348)</f>
        <v>0</v>
      </c>
      <c r="O350" s="504">
        <f>SUMIF(M339:M348,"&lt;=31/12/2025",O339:O348)</f>
        <v>0</v>
      </c>
      <c r="P350" s="85"/>
      <c r="R350" s="85"/>
      <c r="S350" s="89"/>
      <c r="T350" s="505"/>
      <c r="U350" s="506"/>
      <c r="V350" s="507"/>
    </row>
    <row r="351" spans="1:22" ht="32.25" customHeight="1" thickBot="1" x14ac:dyDescent="0.3">
      <c r="A351" s="101"/>
      <c r="L351" s="956" t="s">
        <v>501</v>
      </c>
      <c r="M351" s="957"/>
      <c r="N351" s="508">
        <f>SUMIF(M339:M348,"&gt;31/12/2025",N339:N348)</f>
        <v>0</v>
      </c>
      <c r="O351" s="509">
        <f>SUMIF(M339:M348,"&gt;31/12/2025",O339:O348)</f>
        <v>0</v>
      </c>
      <c r="S351" s="510"/>
      <c r="T351" s="511"/>
      <c r="U351" s="428"/>
    </row>
    <row r="352" spans="1:22" ht="15.75" thickBot="1" x14ac:dyDescent="0.3">
      <c r="A352" s="579"/>
      <c r="B352" s="478"/>
      <c r="C352" s="480"/>
      <c r="D352" s="480"/>
      <c r="E352" s="480"/>
      <c r="F352" s="478"/>
      <c r="G352" s="480"/>
      <c r="H352" s="480"/>
      <c r="I352" s="478"/>
      <c r="J352" s="478"/>
      <c r="K352" s="480"/>
      <c r="L352" s="480"/>
      <c r="M352" s="480"/>
      <c r="N352" s="480"/>
      <c r="O352" s="480"/>
      <c r="P352" s="480"/>
      <c r="Q352" s="480"/>
      <c r="R352" s="480"/>
      <c r="S352" s="580"/>
      <c r="T352" s="480"/>
      <c r="U352" s="482"/>
    </row>
    <row r="353" spans="1:21" ht="15.75" thickBot="1" x14ac:dyDescent="0.3">
      <c r="A353" s="563"/>
      <c r="B353" s="422"/>
      <c r="C353" s="289"/>
      <c r="D353" s="289"/>
      <c r="E353" s="289"/>
      <c r="F353" s="422"/>
      <c r="G353" s="289"/>
      <c r="H353" s="289"/>
      <c r="I353" s="422"/>
      <c r="J353" s="422"/>
      <c r="K353" s="289"/>
      <c r="L353" s="289"/>
      <c r="M353" s="289"/>
      <c r="N353" s="289"/>
      <c r="O353" s="289"/>
      <c r="P353" s="289"/>
      <c r="Q353" s="289"/>
      <c r="R353" s="289"/>
      <c r="S353" s="289"/>
      <c r="T353" s="289"/>
      <c r="U353" s="425"/>
    </row>
    <row r="354" spans="1:21" ht="28.5" thickBot="1" x14ac:dyDescent="0.3">
      <c r="A354" s="514" t="s">
        <v>8</v>
      </c>
      <c r="B354" s="961" t="s">
        <v>467</v>
      </c>
      <c r="C354" s="962"/>
      <c r="E354" s="1067" t="s">
        <v>213</v>
      </c>
      <c r="F354" s="1068"/>
      <c r="G354" s="935">
        <f>VLOOKUP(B354,'1.Piano inv. forn'!$D$175:$H$204,3,FALSE)</f>
        <v>0</v>
      </c>
      <c r="H354" s="936"/>
      <c r="I354" s="69"/>
      <c r="J354" s="1067" t="s">
        <v>214</v>
      </c>
      <c r="K354" s="1068"/>
      <c r="L354" s="935">
        <f>VLOOKUP(B354,'1.Piano inv. forn'!$D$175:$H$204,4,FALSE)</f>
        <v>0</v>
      </c>
      <c r="M354" s="936"/>
      <c r="O354" s="519" t="s">
        <v>215</v>
      </c>
      <c r="P354" s="513"/>
      <c r="R354" s="520" t="s">
        <v>216</v>
      </c>
      <c r="S354" s="1057"/>
      <c r="T354" s="1058"/>
      <c r="U354" s="428"/>
    </row>
    <row r="355" spans="1:21" ht="15.75" thickBot="1" x14ac:dyDescent="0.3">
      <c r="A355" s="101"/>
      <c r="B355" s="86"/>
      <c r="C355" s="86"/>
      <c r="E355" s="87"/>
      <c r="F355" s="87"/>
      <c r="G355" s="88"/>
      <c r="H355" s="88"/>
      <c r="I355" s="69"/>
      <c r="J355" s="87"/>
      <c r="K355" s="87"/>
      <c r="L355" s="88"/>
      <c r="M355" s="88"/>
      <c r="O355" s="89"/>
      <c r="R355" s="85"/>
      <c r="S355" s="500"/>
      <c r="T355" s="511"/>
      <c r="U355" s="102"/>
    </row>
    <row r="356" spans="1:21" ht="35.25" customHeight="1" thickBot="1" x14ac:dyDescent="0.3">
      <c r="A356" s="1069" t="s">
        <v>13</v>
      </c>
      <c r="B356" s="1070"/>
      <c r="C356" s="1070"/>
      <c r="D356" s="1071"/>
      <c r="E356" s="943">
        <f>VLOOKUP(B354,'1.Piano inv. forn'!$D$175:$V$204,17,FALSE)</f>
        <v>0</v>
      </c>
      <c r="F356" s="944"/>
      <c r="G356" s="944"/>
      <c r="H356" s="945"/>
      <c r="I356" s="69"/>
      <c r="J356" s="1072" t="s">
        <v>59</v>
      </c>
      <c r="K356" s="1073"/>
      <c r="L356" s="943">
        <f>VLOOKUP(B354,'1.Piano inv. forn'!$D$175:$V$204,19,FALSE)</f>
        <v>0</v>
      </c>
      <c r="M356" s="945"/>
      <c r="N356" s="98"/>
      <c r="O356" s="520" t="s">
        <v>15</v>
      </c>
      <c r="P356" s="103">
        <f>L356+E356</f>
        <v>0</v>
      </c>
      <c r="R356" s="520" t="s">
        <v>217</v>
      </c>
      <c r="S356" s="1057"/>
      <c r="T356" s="1058"/>
      <c r="U356" s="102"/>
    </row>
    <row r="357" spans="1:21" ht="15.75" thickBot="1" x14ac:dyDescent="0.3">
      <c r="A357" s="104"/>
      <c r="B357" s="105"/>
      <c r="C357" s="105"/>
      <c r="D357" s="105"/>
      <c r="E357" s="106"/>
      <c r="F357" s="106"/>
      <c r="G357" s="106"/>
      <c r="H357" s="106"/>
      <c r="I357" s="69"/>
      <c r="J357" s="87"/>
      <c r="K357" s="87"/>
      <c r="L357" s="106"/>
      <c r="M357" s="106"/>
      <c r="N357" s="98"/>
      <c r="O357" s="85"/>
      <c r="P357" s="98"/>
      <c r="R357" s="85"/>
      <c r="S357" s="86"/>
      <c r="T357" s="86"/>
      <c r="U357" s="102"/>
    </row>
    <row r="358" spans="1:21" ht="60" x14ac:dyDescent="0.25">
      <c r="A358" s="1053" t="s">
        <v>218</v>
      </c>
      <c r="B358" s="1055" t="s">
        <v>219</v>
      </c>
      <c r="C358" s="1055" t="s">
        <v>220</v>
      </c>
      <c r="D358" s="516" t="s">
        <v>221</v>
      </c>
      <c r="E358" s="515" t="s">
        <v>222</v>
      </c>
      <c r="F358" s="516" t="s">
        <v>223</v>
      </c>
      <c r="G358" s="516" t="s">
        <v>224</v>
      </c>
      <c r="H358" s="517" t="s">
        <v>188</v>
      </c>
      <c r="I358" s="517" t="s">
        <v>225</v>
      </c>
      <c r="J358" s="517" t="s">
        <v>226</v>
      </c>
      <c r="K358" s="517" t="s">
        <v>227</v>
      </c>
      <c r="L358" s="517" t="s">
        <v>228</v>
      </c>
      <c r="M358" s="517" t="s">
        <v>229</v>
      </c>
      <c r="N358" s="517" t="s">
        <v>230</v>
      </c>
      <c r="O358" s="517" t="s">
        <v>231</v>
      </c>
      <c r="P358" s="517" t="s">
        <v>232</v>
      </c>
      <c r="Q358" s="517" t="s">
        <v>233</v>
      </c>
      <c r="R358" s="517" t="s">
        <v>234</v>
      </c>
      <c r="S358" s="517" t="s">
        <v>235</v>
      </c>
      <c r="T358" s="1051" t="s">
        <v>236</v>
      </c>
      <c r="U358" s="564"/>
    </row>
    <row r="359" spans="1:21" ht="24.75" thickBot="1" x14ac:dyDescent="0.3">
      <c r="A359" s="1054"/>
      <c r="B359" s="1056"/>
      <c r="C359" s="1056"/>
      <c r="D359" s="518" t="s">
        <v>237</v>
      </c>
      <c r="E359" s="518" t="s">
        <v>238</v>
      </c>
      <c r="F359" s="518" t="s">
        <v>239</v>
      </c>
      <c r="G359" s="518" t="s">
        <v>239</v>
      </c>
      <c r="H359" s="518" t="s">
        <v>252</v>
      </c>
      <c r="I359" s="518" t="s">
        <v>32</v>
      </c>
      <c r="J359" s="518" t="s">
        <v>241</v>
      </c>
      <c r="K359" s="518" t="s">
        <v>242</v>
      </c>
      <c r="L359" s="518" t="s">
        <v>243</v>
      </c>
      <c r="M359" s="518" t="s">
        <v>242</v>
      </c>
      <c r="N359" s="518" t="s">
        <v>244</v>
      </c>
      <c r="O359" s="518" t="s">
        <v>212</v>
      </c>
      <c r="P359" s="518" t="s">
        <v>245</v>
      </c>
      <c r="Q359" s="518" t="s">
        <v>246</v>
      </c>
      <c r="R359" s="518" t="s">
        <v>247</v>
      </c>
      <c r="S359" s="518" t="s">
        <v>247</v>
      </c>
      <c r="T359" s="1052"/>
      <c r="U359" s="564"/>
    </row>
    <row r="360" spans="1:21" x14ac:dyDescent="0.25">
      <c r="A360" s="1059" t="str">
        <f>B354</f>
        <v>i.4</v>
      </c>
      <c r="B360" s="521">
        <v>1</v>
      </c>
      <c r="C360" s="164"/>
      <c r="D360" s="91"/>
      <c r="E360" s="91"/>
      <c r="F360" s="164"/>
      <c r="G360" s="566"/>
      <c r="H360" s="92"/>
      <c r="I360" s="340"/>
      <c r="J360" s="567"/>
      <c r="K360" s="568"/>
      <c r="L360" s="340"/>
      <c r="M360" s="568"/>
      <c r="N360" s="116"/>
      <c r="O360" s="116"/>
      <c r="P360" s="340"/>
      <c r="Q360" s="340"/>
      <c r="R360" s="340"/>
      <c r="S360" s="340"/>
      <c r="T360" s="569"/>
      <c r="U360" s="428"/>
    </row>
    <row r="361" spans="1:21" x14ac:dyDescent="0.25">
      <c r="A361" s="1059"/>
      <c r="B361" s="522">
        <v>2</v>
      </c>
      <c r="C361" s="90"/>
      <c r="D361" s="84"/>
      <c r="E361" s="84"/>
      <c r="F361" s="90"/>
      <c r="G361" s="570"/>
      <c r="H361" s="90"/>
      <c r="I361" s="557"/>
      <c r="J361" s="571"/>
      <c r="K361" s="572"/>
      <c r="L361" s="557"/>
      <c r="M361" s="572"/>
      <c r="N361" s="107"/>
      <c r="O361" s="107"/>
      <c r="P361" s="557"/>
      <c r="Q361" s="557" t="s">
        <v>249</v>
      </c>
      <c r="R361" s="557"/>
      <c r="S361" s="557"/>
      <c r="T361" s="573"/>
      <c r="U361" s="428"/>
    </row>
    <row r="362" spans="1:21" x14ac:dyDescent="0.25">
      <c r="A362" s="1059"/>
      <c r="B362" s="522">
        <v>3</v>
      </c>
      <c r="C362" s="90"/>
      <c r="D362" s="84"/>
      <c r="E362" s="84"/>
      <c r="F362" s="90"/>
      <c r="G362" s="570"/>
      <c r="H362" s="90"/>
      <c r="I362" s="557"/>
      <c r="J362" s="571"/>
      <c r="K362" s="572"/>
      <c r="L362" s="557"/>
      <c r="M362" s="572"/>
      <c r="N362" s="107"/>
      <c r="O362" s="107"/>
      <c r="P362" s="557"/>
      <c r="Q362" s="557"/>
      <c r="R362" s="557"/>
      <c r="S362" s="557"/>
      <c r="T362" s="573"/>
      <c r="U362" s="428"/>
    </row>
    <row r="363" spans="1:21" x14ac:dyDescent="0.25">
      <c r="A363" s="1059"/>
      <c r="B363" s="522">
        <v>4</v>
      </c>
      <c r="C363" s="90"/>
      <c r="D363" s="84"/>
      <c r="E363" s="84"/>
      <c r="F363" s="90"/>
      <c r="G363" s="570"/>
      <c r="H363" s="90"/>
      <c r="I363" s="557"/>
      <c r="J363" s="571"/>
      <c r="K363" s="572"/>
      <c r="L363" s="557"/>
      <c r="M363" s="572"/>
      <c r="N363" s="107"/>
      <c r="O363" s="107"/>
      <c r="P363" s="557"/>
      <c r="Q363" s="557"/>
      <c r="R363" s="557"/>
      <c r="S363" s="557"/>
      <c r="T363" s="573"/>
      <c r="U363" s="428"/>
    </row>
    <row r="364" spans="1:21" x14ac:dyDescent="0.25">
      <c r="A364" s="1059"/>
      <c r="B364" s="522">
        <v>5</v>
      </c>
      <c r="C364" s="90"/>
      <c r="D364" s="84"/>
      <c r="E364" s="84"/>
      <c r="F364" s="90"/>
      <c r="G364" s="570"/>
      <c r="H364" s="90"/>
      <c r="I364" s="557"/>
      <c r="J364" s="571"/>
      <c r="K364" s="572"/>
      <c r="L364" s="557"/>
      <c r="M364" s="572"/>
      <c r="N364" s="107"/>
      <c r="O364" s="107"/>
      <c r="P364" s="557"/>
      <c r="Q364" s="557"/>
      <c r="R364" s="557"/>
      <c r="S364" s="557"/>
      <c r="T364" s="573"/>
      <c r="U364" s="428"/>
    </row>
    <row r="365" spans="1:21" x14ac:dyDescent="0.25">
      <c r="A365" s="1059"/>
      <c r="B365" s="522">
        <v>6</v>
      </c>
      <c r="C365" s="90"/>
      <c r="D365" s="84"/>
      <c r="E365" s="84"/>
      <c r="F365" s="90"/>
      <c r="G365" s="570"/>
      <c r="H365" s="90"/>
      <c r="I365" s="557"/>
      <c r="J365" s="571"/>
      <c r="K365" s="572"/>
      <c r="L365" s="557"/>
      <c r="M365" s="572"/>
      <c r="N365" s="107"/>
      <c r="O365" s="107"/>
      <c r="P365" s="557"/>
      <c r="Q365" s="557"/>
      <c r="R365" s="557"/>
      <c r="S365" s="557"/>
      <c r="T365" s="573"/>
      <c r="U365" s="428"/>
    </row>
    <row r="366" spans="1:21" x14ac:dyDescent="0.25">
      <c r="A366" s="1059"/>
      <c r="B366" s="522">
        <v>7</v>
      </c>
      <c r="C366" s="90"/>
      <c r="D366" s="84"/>
      <c r="E366" s="84"/>
      <c r="F366" s="90"/>
      <c r="G366" s="570"/>
      <c r="H366" s="90"/>
      <c r="I366" s="557"/>
      <c r="J366" s="571"/>
      <c r="K366" s="572"/>
      <c r="L366" s="557"/>
      <c r="M366" s="572"/>
      <c r="N366" s="107"/>
      <c r="O366" s="107"/>
      <c r="P366" s="557"/>
      <c r="Q366" s="557"/>
      <c r="R366" s="557"/>
      <c r="S366" s="557"/>
      <c r="T366" s="573"/>
      <c r="U366" s="428"/>
    </row>
    <row r="367" spans="1:21" x14ac:dyDescent="0.25">
      <c r="A367" s="1059"/>
      <c r="B367" s="522">
        <v>8</v>
      </c>
      <c r="C367" s="90"/>
      <c r="D367" s="84"/>
      <c r="E367" s="84"/>
      <c r="F367" s="90"/>
      <c r="G367" s="570"/>
      <c r="H367" s="90"/>
      <c r="I367" s="557"/>
      <c r="J367" s="571"/>
      <c r="K367" s="572"/>
      <c r="L367" s="557"/>
      <c r="M367" s="572"/>
      <c r="N367" s="107"/>
      <c r="O367" s="107"/>
      <c r="P367" s="557"/>
      <c r="Q367" s="557"/>
      <c r="R367" s="557"/>
      <c r="S367" s="557"/>
      <c r="T367" s="573"/>
      <c r="U367" s="428"/>
    </row>
    <row r="368" spans="1:21" x14ac:dyDescent="0.25">
      <c r="A368" s="1059"/>
      <c r="B368" s="522">
        <v>9</v>
      </c>
      <c r="C368" s="90"/>
      <c r="D368" s="84"/>
      <c r="E368" s="84"/>
      <c r="F368" s="90"/>
      <c r="G368" s="570"/>
      <c r="H368" s="90"/>
      <c r="I368" s="557"/>
      <c r="J368" s="571"/>
      <c r="K368" s="572"/>
      <c r="L368" s="557"/>
      <c r="M368" s="572"/>
      <c r="N368" s="107"/>
      <c r="O368" s="107"/>
      <c r="P368" s="557"/>
      <c r="Q368" s="557"/>
      <c r="R368" s="557"/>
      <c r="S368" s="557"/>
      <c r="T368" s="573"/>
      <c r="U368" s="428"/>
    </row>
    <row r="369" spans="1:22" ht="15.75" thickBot="1" x14ac:dyDescent="0.3">
      <c r="A369" s="1060"/>
      <c r="B369" s="523">
        <v>10</v>
      </c>
      <c r="C369" s="100"/>
      <c r="D369" s="99"/>
      <c r="E369" s="99"/>
      <c r="F369" s="100"/>
      <c r="G369" s="574"/>
      <c r="H369" s="100"/>
      <c r="I369" s="575"/>
      <c r="J369" s="576"/>
      <c r="K369" s="577"/>
      <c r="L369" s="575"/>
      <c r="M369" s="577"/>
      <c r="N369" s="108" t="s">
        <v>253</v>
      </c>
      <c r="O369" s="108"/>
      <c r="P369" s="575"/>
      <c r="Q369" s="575"/>
      <c r="R369" s="575"/>
      <c r="S369" s="575"/>
      <c r="T369" s="578"/>
      <c r="U369" s="428"/>
    </row>
    <row r="370" spans="1:22" ht="25.5" thickBot="1" x14ac:dyDescent="0.3">
      <c r="A370" s="493"/>
      <c r="C370" s="494"/>
      <c r="D370" s="495"/>
      <c r="E370" s="368" t="s">
        <v>248</v>
      </c>
      <c r="F370" s="369">
        <f>COUNTA(F360:F369)</f>
        <v>0</v>
      </c>
      <c r="G370" s="370">
        <f>COUNTA(G360:G369)</f>
        <v>0</v>
      </c>
      <c r="H370" s="494"/>
      <c r="I370" s="490"/>
      <c r="J370" s="496"/>
      <c r="K370" s="497"/>
      <c r="L370" s="952" t="s">
        <v>499</v>
      </c>
      <c r="M370" s="953"/>
      <c r="N370" s="498">
        <f>SUM(N360:N369)</f>
        <v>0</v>
      </c>
      <c r="O370" s="499">
        <f>SUM(O360:O369)</f>
        <v>0</v>
      </c>
      <c r="P370" s="490"/>
      <c r="Q370" s="490"/>
      <c r="R370" s="490"/>
      <c r="S370" s="500"/>
      <c r="T370" s="500"/>
      <c r="U370" s="428"/>
    </row>
    <row r="371" spans="1:22" ht="21.75" customHeight="1" x14ac:dyDescent="0.25">
      <c r="A371" s="101"/>
      <c r="B371" s="85"/>
      <c r="C371" s="85"/>
      <c r="D371" s="85"/>
      <c r="H371" s="501"/>
      <c r="I371" s="501"/>
      <c r="J371" s="502"/>
      <c r="K371" s="501"/>
      <c r="L371" s="954" t="s">
        <v>500</v>
      </c>
      <c r="M371" s="955"/>
      <c r="N371" s="503">
        <f>SUMIF(M360:M369,"&lt;=31/12/2025",N360:N369)</f>
        <v>0</v>
      </c>
      <c r="O371" s="504">
        <f>SUMIF(M360:M369,"&lt;=31/12/2025",O360:O369)</f>
        <v>0</v>
      </c>
      <c r="P371" s="85"/>
      <c r="R371" s="85"/>
      <c r="S371" s="89"/>
      <c r="T371" s="505"/>
      <c r="U371" s="506"/>
      <c r="V371" s="507"/>
    </row>
    <row r="372" spans="1:22" ht="32.25" customHeight="1" thickBot="1" x14ac:dyDescent="0.3">
      <c r="A372" s="101"/>
      <c r="L372" s="956" t="s">
        <v>501</v>
      </c>
      <c r="M372" s="957"/>
      <c r="N372" s="508">
        <f>SUMIF(M360:M369,"&gt;31/12/2025",N360:N369)</f>
        <v>0</v>
      </c>
      <c r="O372" s="509">
        <f>SUMIF(M360:M369,"&gt;31/12/2025",O360:O369)</f>
        <v>0</v>
      </c>
      <c r="S372" s="510"/>
      <c r="T372" s="511"/>
      <c r="U372" s="428"/>
    </row>
    <row r="373" spans="1:22" ht="15.75" thickBot="1" x14ac:dyDescent="0.3">
      <c r="A373" s="579"/>
      <c r="B373" s="478"/>
      <c r="C373" s="480"/>
      <c r="D373" s="480"/>
      <c r="E373" s="480"/>
      <c r="F373" s="478"/>
      <c r="G373" s="480"/>
      <c r="H373" s="480"/>
      <c r="I373" s="478"/>
      <c r="J373" s="478"/>
      <c r="K373" s="480"/>
      <c r="L373" s="480"/>
      <c r="M373" s="480"/>
      <c r="N373" s="480"/>
      <c r="O373" s="480"/>
      <c r="P373" s="480"/>
      <c r="Q373" s="480"/>
      <c r="R373" s="480"/>
      <c r="S373" s="580"/>
      <c r="T373" s="480"/>
      <c r="U373" s="482"/>
    </row>
    <row r="374" spans="1:22" ht="15.75" thickBot="1" x14ac:dyDescent="0.3">
      <c r="A374" s="563"/>
      <c r="B374" s="422"/>
      <c r="C374" s="289"/>
      <c r="D374" s="289"/>
      <c r="E374" s="289"/>
      <c r="F374" s="422"/>
      <c r="G374" s="289"/>
      <c r="H374" s="289"/>
      <c r="I374" s="422"/>
      <c r="J374" s="422"/>
      <c r="K374" s="289"/>
      <c r="L374" s="289"/>
      <c r="M374" s="289"/>
      <c r="N374" s="289"/>
      <c r="O374" s="289"/>
      <c r="P374" s="289"/>
      <c r="Q374" s="289"/>
      <c r="R374" s="289"/>
      <c r="S374" s="289"/>
      <c r="T374" s="289"/>
      <c r="U374" s="425"/>
    </row>
    <row r="375" spans="1:22" ht="28.5" thickBot="1" x14ac:dyDescent="0.3">
      <c r="A375" s="514" t="s">
        <v>8</v>
      </c>
      <c r="B375" s="961" t="s">
        <v>467</v>
      </c>
      <c r="C375" s="962"/>
      <c r="E375" s="1067" t="s">
        <v>213</v>
      </c>
      <c r="F375" s="1068"/>
      <c r="G375" s="935">
        <f>VLOOKUP(B375,'1.Piano inv. forn'!$D$175:$H$204,3,FALSE)</f>
        <v>0</v>
      </c>
      <c r="H375" s="936"/>
      <c r="I375" s="69"/>
      <c r="J375" s="1067" t="s">
        <v>214</v>
      </c>
      <c r="K375" s="1068"/>
      <c r="L375" s="935">
        <f>VLOOKUP(B375,'1.Piano inv. forn'!$D$175:$H$204,4,FALSE)</f>
        <v>0</v>
      </c>
      <c r="M375" s="936"/>
      <c r="O375" s="519" t="s">
        <v>215</v>
      </c>
      <c r="P375" s="513"/>
      <c r="R375" s="520" t="s">
        <v>216</v>
      </c>
      <c r="S375" s="1057"/>
      <c r="T375" s="1058"/>
      <c r="U375" s="428"/>
    </row>
    <row r="376" spans="1:22" ht="15.75" thickBot="1" x14ac:dyDescent="0.3">
      <c r="A376" s="101"/>
      <c r="B376" s="86"/>
      <c r="C376" s="86"/>
      <c r="E376" s="87"/>
      <c r="F376" s="87"/>
      <c r="G376" s="88"/>
      <c r="H376" s="88"/>
      <c r="I376" s="69"/>
      <c r="J376" s="87"/>
      <c r="K376" s="87"/>
      <c r="L376" s="88"/>
      <c r="M376" s="88"/>
      <c r="O376" s="89"/>
      <c r="R376" s="85"/>
      <c r="S376" s="500"/>
      <c r="T376" s="511"/>
      <c r="U376" s="102"/>
    </row>
    <row r="377" spans="1:22" ht="35.25" customHeight="1" thickBot="1" x14ac:dyDescent="0.3">
      <c r="A377" s="1069" t="s">
        <v>13</v>
      </c>
      <c r="B377" s="1070"/>
      <c r="C377" s="1070"/>
      <c r="D377" s="1071"/>
      <c r="E377" s="943">
        <f>VLOOKUP(B375,'1.Piano inv. forn'!$D$175:$V$204,17,FALSE)</f>
        <v>0</v>
      </c>
      <c r="F377" s="944"/>
      <c r="G377" s="944"/>
      <c r="H377" s="945"/>
      <c r="I377" s="69"/>
      <c r="J377" s="1072" t="s">
        <v>59</v>
      </c>
      <c r="K377" s="1073"/>
      <c r="L377" s="943">
        <f>VLOOKUP(B375,'1.Piano inv. forn'!$D$175:$V$204,19,FALSE)</f>
        <v>0</v>
      </c>
      <c r="M377" s="945"/>
      <c r="N377" s="98"/>
      <c r="O377" s="520" t="s">
        <v>15</v>
      </c>
      <c r="P377" s="103">
        <f>L377+E377</f>
        <v>0</v>
      </c>
      <c r="R377" s="520" t="s">
        <v>217</v>
      </c>
      <c r="S377" s="1057"/>
      <c r="T377" s="1058"/>
      <c r="U377" s="102"/>
    </row>
    <row r="378" spans="1:22" ht="15.75" thickBot="1" x14ac:dyDescent="0.3">
      <c r="A378" s="104"/>
      <c r="B378" s="105"/>
      <c r="C378" s="105"/>
      <c r="D378" s="105"/>
      <c r="E378" s="106"/>
      <c r="F378" s="106"/>
      <c r="G378" s="106"/>
      <c r="H378" s="106"/>
      <c r="I378" s="69"/>
      <c r="J378" s="87"/>
      <c r="K378" s="87"/>
      <c r="L378" s="106"/>
      <c r="M378" s="106"/>
      <c r="N378" s="98"/>
      <c r="O378" s="85"/>
      <c r="P378" s="98"/>
      <c r="R378" s="85"/>
      <c r="S378" s="86"/>
      <c r="T378" s="86"/>
      <c r="U378" s="102"/>
    </row>
    <row r="379" spans="1:22" ht="60" x14ac:dyDescent="0.25">
      <c r="A379" s="1053" t="s">
        <v>218</v>
      </c>
      <c r="B379" s="1055" t="s">
        <v>219</v>
      </c>
      <c r="C379" s="1055" t="s">
        <v>220</v>
      </c>
      <c r="D379" s="516" t="s">
        <v>221</v>
      </c>
      <c r="E379" s="515" t="s">
        <v>222</v>
      </c>
      <c r="F379" s="516" t="s">
        <v>223</v>
      </c>
      <c r="G379" s="516" t="s">
        <v>224</v>
      </c>
      <c r="H379" s="517" t="s">
        <v>188</v>
      </c>
      <c r="I379" s="517" t="s">
        <v>225</v>
      </c>
      <c r="J379" s="517" t="s">
        <v>226</v>
      </c>
      <c r="K379" s="517" t="s">
        <v>227</v>
      </c>
      <c r="L379" s="517" t="s">
        <v>228</v>
      </c>
      <c r="M379" s="517" t="s">
        <v>229</v>
      </c>
      <c r="N379" s="517" t="s">
        <v>230</v>
      </c>
      <c r="O379" s="517" t="s">
        <v>231</v>
      </c>
      <c r="P379" s="517" t="s">
        <v>232</v>
      </c>
      <c r="Q379" s="517" t="s">
        <v>233</v>
      </c>
      <c r="R379" s="517" t="s">
        <v>234</v>
      </c>
      <c r="S379" s="517" t="s">
        <v>235</v>
      </c>
      <c r="T379" s="1051" t="s">
        <v>236</v>
      </c>
      <c r="U379" s="564"/>
    </row>
    <row r="380" spans="1:22" ht="24.75" thickBot="1" x14ac:dyDescent="0.3">
      <c r="A380" s="1054"/>
      <c r="B380" s="1056"/>
      <c r="C380" s="1056"/>
      <c r="D380" s="518" t="s">
        <v>237</v>
      </c>
      <c r="E380" s="518" t="s">
        <v>238</v>
      </c>
      <c r="F380" s="518" t="s">
        <v>239</v>
      </c>
      <c r="G380" s="518" t="s">
        <v>239</v>
      </c>
      <c r="H380" s="518" t="s">
        <v>252</v>
      </c>
      <c r="I380" s="518" t="s">
        <v>32</v>
      </c>
      <c r="J380" s="518" t="s">
        <v>241</v>
      </c>
      <c r="K380" s="518" t="s">
        <v>242</v>
      </c>
      <c r="L380" s="518" t="s">
        <v>243</v>
      </c>
      <c r="M380" s="518" t="s">
        <v>242</v>
      </c>
      <c r="N380" s="518" t="s">
        <v>244</v>
      </c>
      <c r="O380" s="518" t="s">
        <v>212</v>
      </c>
      <c r="P380" s="518" t="s">
        <v>245</v>
      </c>
      <c r="Q380" s="518" t="s">
        <v>246</v>
      </c>
      <c r="R380" s="518" t="s">
        <v>247</v>
      </c>
      <c r="S380" s="518" t="s">
        <v>247</v>
      </c>
      <c r="T380" s="1052"/>
      <c r="U380" s="564"/>
    </row>
    <row r="381" spans="1:22" x14ac:dyDescent="0.25">
      <c r="A381" s="1059" t="str">
        <f>B375</f>
        <v>i.4</v>
      </c>
      <c r="B381" s="521">
        <v>1</v>
      </c>
      <c r="C381" s="164"/>
      <c r="D381" s="91"/>
      <c r="E381" s="91"/>
      <c r="F381" s="164"/>
      <c r="G381" s="566"/>
      <c r="H381" s="92"/>
      <c r="I381" s="340"/>
      <c r="J381" s="567"/>
      <c r="K381" s="568"/>
      <c r="L381" s="340"/>
      <c r="M381" s="568"/>
      <c r="N381" s="116"/>
      <c r="O381" s="116"/>
      <c r="P381" s="340"/>
      <c r="Q381" s="340"/>
      <c r="R381" s="340"/>
      <c r="S381" s="340"/>
      <c r="T381" s="569"/>
      <c r="U381" s="428"/>
    </row>
    <row r="382" spans="1:22" x14ac:dyDescent="0.25">
      <c r="A382" s="1059"/>
      <c r="B382" s="522">
        <v>2</v>
      </c>
      <c r="C382" s="90"/>
      <c r="D382" s="84"/>
      <c r="E382" s="84"/>
      <c r="F382" s="90"/>
      <c r="G382" s="570"/>
      <c r="H382" s="90"/>
      <c r="I382" s="557"/>
      <c r="J382" s="571"/>
      <c r="K382" s="572"/>
      <c r="L382" s="557"/>
      <c r="M382" s="572"/>
      <c r="N382" s="107"/>
      <c r="O382" s="107"/>
      <c r="P382" s="557"/>
      <c r="Q382" s="557" t="s">
        <v>249</v>
      </c>
      <c r="R382" s="557"/>
      <c r="S382" s="557"/>
      <c r="T382" s="573"/>
      <c r="U382" s="428"/>
    </row>
    <row r="383" spans="1:22" x14ac:dyDescent="0.25">
      <c r="A383" s="1059"/>
      <c r="B383" s="522">
        <v>3</v>
      </c>
      <c r="C383" s="90"/>
      <c r="D383" s="84"/>
      <c r="E383" s="84"/>
      <c r="F383" s="90"/>
      <c r="G383" s="570"/>
      <c r="H383" s="90"/>
      <c r="I383" s="557"/>
      <c r="J383" s="571"/>
      <c r="K383" s="572"/>
      <c r="L383" s="557"/>
      <c r="M383" s="572"/>
      <c r="N383" s="107"/>
      <c r="O383" s="107"/>
      <c r="P383" s="557"/>
      <c r="Q383" s="557"/>
      <c r="R383" s="557"/>
      <c r="S383" s="557"/>
      <c r="T383" s="573"/>
      <c r="U383" s="428"/>
    </row>
    <row r="384" spans="1:22" x14ac:dyDescent="0.25">
      <c r="A384" s="1059"/>
      <c r="B384" s="522">
        <v>4</v>
      </c>
      <c r="C384" s="90"/>
      <c r="D384" s="84"/>
      <c r="E384" s="84"/>
      <c r="F384" s="90"/>
      <c r="G384" s="570"/>
      <c r="H384" s="90"/>
      <c r="I384" s="557"/>
      <c r="J384" s="571"/>
      <c r="K384" s="572"/>
      <c r="L384" s="557"/>
      <c r="M384" s="572"/>
      <c r="N384" s="107"/>
      <c r="O384" s="107"/>
      <c r="P384" s="557"/>
      <c r="Q384" s="557"/>
      <c r="R384" s="557"/>
      <c r="S384" s="557"/>
      <c r="T384" s="573"/>
      <c r="U384" s="428"/>
    </row>
    <row r="385" spans="1:22" x14ac:dyDescent="0.25">
      <c r="A385" s="1059"/>
      <c r="B385" s="522">
        <v>5</v>
      </c>
      <c r="C385" s="90"/>
      <c r="D385" s="84"/>
      <c r="E385" s="84"/>
      <c r="F385" s="90"/>
      <c r="G385" s="570"/>
      <c r="H385" s="90"/>
      <c r="I385" s="557"/>
      <c r="J385" s="571"/>
      <c r="K385" s="572"/>
      <c r="L385" s="557"/>
      <c r="M385" s="572"/>
      <c r="N385" s="107"/>
      <c r="O385" s="107"/>
      <c r="P385" s="557"/>
      <c r="Q385" s="557"/>
      <c r="R385" s="557"/>
      <c r="S385" s="557"/>
      <c r="T385" s="573"/>
      <c r="U385" s="428"/>
    </row>
    <row r="386" spans="1:22" x14ac:dyDescent="0.25">
      <c r="A386" s="1059"/>
      <c r="B386" s="522">
        <v>6</v>
      </c>
      <c r="C386" s="90"/>
      <c r="D386" s="84"/>
      <c r="E386" s="84"/>
      <c r="F386" s="90"/>
      <c r="G386" s="570"/>
      <c r="H386" s="90"/>
      <c r="I386" s="557"/>
      <c r="J386" s="571"/>
      <c r="K386" s="572"/>
      <c r="L386" s="557"/>
      <c r="M386" s="572"/>
      <c r="N386" s="107"/>
      <c r="O386" s="107"/>
      <c r="P386" s="557"/>
      <c r="Q386" s="557"/>
      <c r="R386" s="557"/>
      <c r="S386" s="557"/>
      <c r="T386" s="573"/>
      <c r="U386" s="428"/>
    </row>
    <row r="387" spans="1:22" x14ac:dyDescent="0.25">
      <c r="A387" s="1059"/>
      <c r="B387" s="522">
        <v>7</v>
      </c>
      <c r="C387" s="90"/>
      <c r="D387" s="84"/>
      <c r="E387" s="84"/>
      <c r="F387" s="90"/>
      <c r="G387" s="570"/>
      <c r="H387" s="90"/>
      <c r="I387" s="557"/>
      <c r="J387" s="571"/>
      <c r="K387" s="572"/>
      <c r="L387" s="557"/>
      <c r="M387" s="572"/>
      <c r="N387" s="107"/>
      <c r="O387" s="107"/>
      <c r="P387" s="557"/>
      <c r="Q387" s="557"/>
      <c r="R387" s="557"/>
      <c r="S387" s="557"/>
      <c r="T387" s="573"/>
      <c r="U387" s="428"/>
    </row>
    <row r="388" spans="1:22" x14ac:dyDescent="0.25">
      <c r="A388" s="1059"/>
      <c r="B388" s="522">
        <v>8</v>
      </c>
      <c r="C388" s="90"/>
      <c r="D388" s="84"/>
      <c r="E388" s="84"/>
      <c r="F388" s="90"/>
      <c r="G388" s="570"/>
      <c r="H388" s="90"/>
      <c r="I388" s="557"/>
      <c r="J388" s="571"/>
      <c r="K388" s="572"/>
      <c r="L388" s="557"/>
      <c r="M388" s="572"/>
      <c r="N388" s="107"/>
      <c r="O388" s="107"/>
      <c r="P388" s="557"/>
      <c r="Q388" s="557"/>
      <c r="R388" s="557"/>
      <c r="S388" s="557"/>
      <c r="T388" s="573"/>
      <c r="U388" s="428"/>
    </row>
    <row r="389" spans="1:22" x14ac:dyDescent="0.25">
      <c r="A389" s="1059"/>
      <c r="B389" s="522">
        <v>9</v>
      </c>
      <c r="C389" s="90"/>
      <c r="D389" s="84"/>
      <c r="E389" s="84"/>
      <c r="F389" s="90"/>
      <c r="G389" s="570"/>
      <c r="H389" s="90"/>
      <c r="I389" s="557"/>
      <c r="J389" s="571"/>
      <c r="K389" s="572"/>
      <c r="L389" s="557"/>
      <c r="M389" s="572"/>
      <c r="N389" s="107"/>
      <c r="O389" s="107"/>
      <c r="P389" s="557"/>
      <c r="Q389" s="557"/>
      <c r="R389" s="557"/>
      <c r="S389" s="557"/>
      <c r="T389" s="573"/>
      <c r="U389" s="428"/>
    </row>
    <row r="390" spans="1:22" ht="15.75" thickBot="1" x14ac:dyDescent="0.3">
      <c r="A390" s="1060"/>
      <c r="B390" s="523">
        <v>10</v>
      </c>
      <c r="C390" s="100"/>
      <c r="D390" s="99"/>
      <c r="E390" s="99"/>
      <c r="F390" s="100"/>
      <c r="G390" s="574"/>
      <c r="H390" s="100"/>
      <c r="I390" s="575"/>
      <c r="J390" s="576"/>
      <c r="K390" s="577"/>
      <c r="L390" s="575"/>
      <c r="M390" s="577"/>
      <c r="N390" s="108" t="s">
        <v>253</v>
      </c>
      <c r="O390" s="108"/>
      <c r="P390" s="575"/>
      <c r="Q390" s="575"/>
      <c r="R390" s="575"/>
      <c r="S390" s="575"/>
      <c r="T390" s="578"/>
      <c r="U390" s="428"/>
    </row>
    <row r="391" spans="1:22" ht="25.5" thickBot="1" x14ac:dyDescent="0.3">
      <c r="A391" s="493"/>
      <c r="C391" s="494"/>
      <c r="D391" s="495"/>
      <c r="E391" s="368" t="s">
        <v>248</v>
      </c>
      <c r="F391" s="369">
        <f>COUNTA(F381:F390)</f>
        <v>0</v>
      </c>
      <c r="G391" s="370">
        <f>COUNTA(G381:G390)</f>
        <v>0</v>
      </c>
      <c r="H391" s="494"/>
      <c r="I391" s="490"/>
      <c r="J391" s="496"/>
      <c r="K391" s="497"/>
      <c r="L391" s="952" t="s">
        <v>499</v>
      </c>
      <c r="M391" s="953"/>
      <c r="N391" s="498">
        <f>SUM(N381:N390)</f>
        <v>0</v>
      </c>
      <c r="O391" s="499">
        <f>SUM(O381:O390)</f>
        <v>0</v>
      </c>
      <c r="P391" s="490"/>
      <c r="Q391" s="490"/>
      <c r="R391" s="490"/>
      <c r="S391" s="500"/>
      <c r="T391" s="500"/>
      <c r="U391" s="428"/>
    </row>
    <row r="392" spans="1:22" ht="21.75" customHeight="1" x14ac:dyDescent="0.25">
      <c r="A392" s="101"/>
      <c r="B392" s="85"/>
      <c r="C392" s="85"/>
      <c r="D392" s="85"/>
      <c r="H392" s="501"/>
      <c r="I392" s="501"/>
      <c r="J392" s="502"/>
      <c r="K392" s="501"/>
      <c r="L392" s="954" t="s">
        <v>500</v>
      </c>
      <c r="M392" s="955"/>
      <c r="N392" s="503">
        <f>SUMIF(M381:M390,"&lt;=31/12/2025",N381:N390)</f>
        <v>0</v>
      </c>
      <c r="O392" s="504">
        <f>SUMIF(M381:M390,"&lt;=31/12/2025",O381:O390)</f>
        <v>0</v>
      </c>
      <c r="P392" s="85"/>
      <c r="R392" s="85"/>
      <c r="S392" s="89"/>
      <c r="T392" s="505"/>
      <c r="U392" s="506"/>
      <c r="V392" s="507"/>
    </row>
    <row r="393" spans="1:22" ht="32.25" customHeight="1" thickBot="1" x14ac:dyDescent="0.3">
      <c r="A393" s="101"/>
      <c r="L393" s="956" t="s">
        <v>501</v>
      </c>
      <c r="M393" s="957"/>
      <c r="N393" s="508">
        <f>SUMIF(M381:M390,"&gt;31/12/2025",N381:N390)</f>
        <v>0</v>
      </c>
      <c r="O393" s="509">
        <f>SUMIF(M381:M390,"&gt;31/12/2025",O381:O390)</f>
        <v>0</v>
      </c>
      <c r="S393" s="510"/>
      <c r="T393" s="511"/>
      <c r="U393" s="428"/>
    </row>
    <row r="394" spans="1:22" ht="15.75" thickBot="1" x14ac:dyDescent="0.3">
      <c r="A394" s="579"/>
      <c r="B394" s="478"/>
      <c r="C394" s="480"/>
      <c r="D394" s="480"/>
      <c r="E394" s="480"/>
      <c r="F394" s="478"/>
      <c r="G394" s="480"/>
      <c r="H394" s="480"/>
      <c r="I394" s="478"/>
      <c r="J394" s="478"/>
      <c r="K394" s="480"/>
      <c r="L394" s="480"/>
      <c r="M394" s="480"/>
      <c r="N394" s="480"/>
      <c r="O394" s="480"/>
      <c r="P394" s="480"/>
      <c r="Q394" s="480"/>
      <c r="R394" s="480"/>
      <c r="S394" s="580"/>
      <c r="T394" s="480"/>
      <c r="U394" s="482"/>
    </row>
    <row r="395" spans="1:22" ht="15.75" thickBot="1" x14ac:dyDescent="0.3">
      <c r="A395" s="563"/>
      <c r="B395" s="422"/>
      <c r="C395" s="289"/>
      <c r="D395" s="289"/>
      <c r="E395" s="289"/>
      <c r="F395" s="422"/>
      <c r="G395" s="289"/>
      <c r="H395" s="289"/>
      <c r="I395" s="422"/>
      <c r="J395" s="422"/>
      <c r="K395" s="289"/>
      <c r="L395" s="289"/>
      <c r="M395" s="289"/>
      <c r="N395" s="289"/>
      <c r="O395" s="289"/>
      <c r="P395" s="289"/>
      <c r="Q395" s="289"/>
      <c r="R395" s="289"/>
      <c r="S395" s="289"/>
      <c r="T395" s="289"/>
      <c r="U395" s="425"/>
    </row>
    <row r="396" spans="1:22" ht="28.5" thickBot="1" x14ac:dyDescent="0.3">
      <c r="A396" s="514" t="s">
        <v>8</v>
      </c>
      <c r="B396" s="961" t="s">
        <v>467</v>
      </c>
      <c r="C396" s="962"/>
      <c r="E396" s="1067" t="s">
        <v>213</v>
      </c>
      <c r="F396" s="1068"/>
      <c r="G396" s="935">
        <f>VLOOKUP(B396,'1.Piano inv. forn'!$D$175:$H$204,3,FALSE)</f>
        <v>0</v>
      </c>
      <c r="H396" s="936"/>
      <c r="I396" s="69"/>
      <c r="J396" s="1067" t="s">
        <v>214</v>
      </c>
      <c r="K396" s="1068"/>
      <c r="L396" s="935">
        <f>VLOOKUP(B396,'1.Piano inv. forn'!$D$175:$H$204,4,FALSE)</f>
        <v>0</v>
      </c>
      <c r="M396" s="936"/>
      <c r="O396" s="519" t="s">
        <v>215</v>
      </c>
      <c r="P396" s="513"/>
      <c r="R396" s="520" t="s">
        <v>216</v>
      </c>
      <c r="S396" s="1057"/>
      <c r="T396" s="1058"/>
      <c r="U396" s="428"/>
    </row>
    <row r="397" spans="1:22" ht="15.75" thickBot="1" x14ac:dyDescent="0.3">
      <c r="A397" s="101"/>
      <c r="B397" s="86"/>
      <c r="C397" s="86"/>
      <c r="E397" s="87"/>
      <c r="F397" s="87"/>
      <c r="G397" s="88"/>
      <c r="H397" s="88"/>
      <c r="I397" s="69"/>
      <c r="J397" s="87"/>
      <c r="K397" s="87"/>
      <c r="L397" s="88"/>
      <c r="M397" s="88"/>
      <c r="O397" s="89"/>
      <c r="R397" s="85"/>
      <c r="S397" s="500"/>
      <c r="T397" s="511"/>
      <c r="U397" s="102"/>
    </row>
    <row r="398" spans="1:22" ht="35.25" customHeight="1" thickBot="1" x14ac:dyDescent="0.3">
      <c r="A398" s="1069" t="s">
        <v>13</v>
      </c>
      <c r="B398" s="1070"/>
      <c r="C398" s="1070"/>
      <c r="D398" s="1071"/>
      <c r="E398" s="943">
        <f>VLOOKUP(B396,'1.Piano inv. forn'!$D$175:$V$204,17,FALSE)</f>
        <v>0</v>
      </c>
      <c r="F398" s="944"/>
      <c r="G398" s="944"/>
      <c r="H398" s="945"/>
      <c r="I398" s="69"/>
      <c r="J398" s="1072" t="s">
        <v>59</v>
      </c>
      <c r="K398" s="1073"/>
      <c r="L398" s="943">
        <f>VLOOKUP(B396,'1.Piano inv. forn'!$D$175:$V$204,19,FALSE)</f>
        <v>0</v>
      </c>
      <c r="M398" s="945"/>
      <c r="N398" s="98"/>
      <c r="O398" s="520" t="s">
        <v>15</v>
      </c>
      <c r="P398" s="103">
        <f>L398+E398</f>
        <v>0</v>
      </c>
      <c r="R398" s="520" t="s">
        <v>217</v>
      </c>
      <c r="S398" s="1057"/>
      <c r="T398" s="1058"/>
      <c r="U398" s="102"/>
    </row>
    <row r="399" spans="1:22" ht="15.75" thickBot="1" x14ac:dyDescent="0.3">
      <c r="A399" s="104"/>
      <c r="B399" s="105"/>
      <c r="C399" s="105"/>
      <c r="D399" s="105"/>
      <c r="E399" s="106"/>
      <c r="F399" s="106"/>
      <c r="G399" s="106"/>
      <c r="H399" s="106"/>
      <c r="I399" s="69"/>
      <c r="J399" s="87"/>
      <c r="K399" s="87"/>
      <c r="L399" s="106"/>
      <c r="M399" s="106"/>
      <c r="N399" s="98"/>
      <c r="O399" s="85"/>
      <c r="P399" s="98"/>
      <c r="R399" s="85"/>
      <c r="S399" s="86"/>
      <c r="T399" s="86"/>
      <c r="U399" s="102"/>
    </row>
    <row r="400" spans="1:22" ht="60" x14ac:dyDescent="0.25">
      <c r="A400" s="1053" t="s">
        <v>218</v>
      </c>
      <c r="B400" s="1055" t="s">
        <v>219</v>
      </c>
      <c r="C400" s="1055" t="s">
        <v>220</v>
      </c>
      <c r="D400" s="516" t="s">
        <v>221</v>
      </c>
      <c r="E400" s="515" t="s">
        <v>222</v>
      </c>
      <c r="F400" s="516" t="s">
        <v>223</v>
      </c>
      <c r="G400" s="516" t="s">
        <v>224</v>
      </c>
      <c r="H400" s="517" t="s">
        <v>188</v>
      </c>
      <c r="I400" s="517" t="s">
        <v>225</v>
      </c>
      <c r="J400" s="517" t="s">
        <v>226</v>
      </c>
      <c r="K400" s="517" t="s">
        <v>227</v>
      </c>
      <c r="L400" s="517" t="s">
        <v>228</v>
      </c>
      <c r="M400" s="517" t="s">
        <v>229</v>
      </c>
      <c r="N400" s="517" t="s">
        <v>230</v>
      </c>
      <c r="O400" s="517" t="s">
        <v>231</v>
      </c>
      <c r="P400" s="517" t="s">
        <v>232</v>
      </c>
      <c r="Q400" s="517" t="s">
        <v>233</v>
      </c>
      <c r="R400" s="517" t="s">
        <v>234</v>
      </c>
      <c r="S400" s="517" t="s">
        <v>235</v>
      </c>
      <c r="T400" s="1051" t="s">
        <v>236</v>
      </c>
      <c r="U400" s="564"/>
    </row>
    <row r="401" spans="1:22" ht="24.75" thickBot="1" x14ac:dyDescent="0.3">
      <c r="A401" s="1054"/>
      <c r="B401" s="1056"/>
      <c r="C401" s="1056"/>
      <c r="D401" s="518" t="s">
        <v>237</v>
      </c>
      <c r="E401" s="518" t="s">
        <v>238</v>
      </c>
      <c r="F401" s="518" t="s">
        <v>239</v>
      </c>
      <c r="G401" s="518" t="s">
        <v>239</v>
      </c>
      <c r="H401" s="518" t="s">
        <v>252</v>
      </c>
      <c r="I401" s="518" t="s">
        <v>32</v>
      </c>
      <c r="J401" s="518" t="s">
        <v>241</v>
      </c>
      <c r="K401" s="518" t="s">
        <v>242</v>
      </c>
      <c r="L401" s="518" t="s">
        <v>243</v>
      </c>
      <c r="M401" s="518" t="s">
        <v>242</v>
      </c>
      <c r="N401" s="518" t="s">
        <v>244</v>
      </c>
      <c r="O401" s="518" t="s">
        <v>212</v>
      </c>
      <c r="P401" s="518" t="s">
        <v>245</v>
      </c>
      <c r="Q401" s="518" t="s">
        <v>246</v>
      </c>
      <c r="R401" s="518" t="s">
        <v>247</v>
      </c>
      <c r="S401" s="518" t="s">
        <v>247</v>
      </c>
      <c r="T401" s="1052"/>
      <c r="U401" s="564"/>
    </row>
    <row r="402" spans="1:22" x14ac:dyDescent="0.25">
      <c r="A402" s="1059" t="str">
        <f>B396</f>
        <v>i.4</v>
      </c>
      <c r="B402" s="521">
        <v>1</v>
      </c>
      <c r="C402" s="164"/>
      <c r="D402" s="91"/>
      <c r="E402" s="91"/>
      <c r="F402" s="164"/>
      <c r="G402" s="566"/>
      <c r="H402" s="92"/>
      <c r="I402" s="340"/>
      <c r="J402" s="567"/>
      <c r="K402" s="568"/>
      <c r="L402" s="340"/>
      <c r="M402" s="568"/>
      <c r="N402" s="116"/>
      <c r="O402" s="116"/>
      <c r="P402" s="340"/>
      <c r="Q402" s="340"/>
      <c r="R402" s="340"/>
      <c r="S402" s="340"/>
      <c r="T402" s="569"/>
      <c r="U402" s="428"/>
    </row>
    <row r="403" spans="1:22" x14ac:dyDescent="0.25">
      <c r="A403" s="1059"/>
      <c r="B403" s="522">
        <v>2</v>
      </c>
      <c r="C403" s="90"/>
      <c r="D403" s="84"/>
      <c r="E403" s="84"/>
      <c r="F403" s="90"/>
      <c r="G403" s="570"/>
      <c r="H403" s="90"/>
      <c r="I403" s="557"/>
      <c r="J403" s="571"/>
      <c r="K403" s="572"/>
      <c r="L403" s="557"/>
      <c r="M403" s="572"/>
      <c r="N403" s="107"/>
      <c r="O403" s="107"/>
      <c r="P403" s="557"/>
      <c r="Q403" s="557" t="s">
        <v>249</v>
      </c>
      <c r="R403" s="557"/>
      <c r="S403" s="557"/>
      <c r="T403" s="573"/>
      <c r="U403" s="428"/>
    </row>
    <row r="404" spans="1:22" x14ac:dyDescent="0.25">
      <c r="A404" s="1059"/>
      <c r="B404" s="522">
        <v>3</v>
      </c>
      <c r="C404" s="90"/>
      <c r="D404" s="84"/>
      <c r="E404" s="84"/>
      <c r="F404" s="90"/>
      <c r="G404" s="570"/>
      <c r="H404" s="90"/>
      <c r="I404" s="557"/>
      <c r="J404" s="571"/>
      <c r="K404" s="572"/>
      <c r="L404" s="557"/>
      <c r="M404" s="572"/>
      <c r="N404" s="107"/>
      <c r="O404" s="107"/>
      <c r="P404" s="557"/>
      <c r="Q404" s="557"/>
      <c r="R404" s="557"/>
      <c r="S404" s="557"/>
      <c r="T404" s="573"/>
      <c r="U404" s="428"/>
    </row>
    <row r="405" spans="1:22" x14ac:dyDescent="0.25">
      <c r="A405" s="1059"/>
      <c r="B405" s="522">
        <v>4</v>
      </c>
      <c r="C405" s="90"/>
      <c r="D405" s="84"/>
      <c r="E405" s="84"/>
      <c r="F405" s="90"/>
      <c r="G405" s="570"/>
      <c r="H405" s="90"/>
      <c r="I405" s="557"/>
      <c r="J405" s="571"/>
      <c r="K405" s="572"/>
      <c r="L405" s="557"/>
      <c r="M405" s="572"/>
      <c r="N405" s="107"/>
      <c r="O405" s="107"/>
      <c r="P405" s="557"/>
      <c r="Q405" s="557"/>
      <c r="R405" s="557"/>
      <c r="S405" s="557"/>
      <c r="T405" s="573"/>
      <c r="U405" s="428"/>
    </row>
    <row r="406" spans="1:22" x14ac:dyDescent="0.25">
      <c r="A406" s="1059"/>
      <c r="B406" s="522">
        <v>5</v>
      </c>
      <c r="C406" s="90"/>
      <c r="D406" s="84"/>
      <c r="E406" s="84"/>
      <c r="F406" s="90"/>
      <c r="G406" s="570"/>
      <c r="H406" s="90"/>
      <c r="I406" s="557"/>
      <c r="J406" s="571"/>
      <c r="K406" s="572"/>
      <c r="L406" s="557"/>
      <c r="M406" s="572"/>
      <c r="N406" s="107"/>
      <c r="O406" s="107"/>
      <c r="P406" s="557"/>
      <c r="Q406" s="557"/>
      <c r="R406" s="557"/>
      <c r="S406" s="557"/>
      <c r="T406" s="573"/>
      <c r="U406" s="428"/>
    </row>
    <row r="407" spans="1:22" x14ac:dyDescent="0.25">
      <c r="A407" s="1059"/>
      <c r="B407" s="522">
        <v>6</v>
      </c>
      <c r="C407" s="90"/>
      <c r="D407" s="84"/>
      <c r="E407" s="84"/>
      <c r="F407" s="90"/>
      <c r="G407" s="570"/>
      <c r="H407" s="90"/>
      <c r="I407" s="557"/>
      <c r="J407" s="571"/>
      <c r="K407" s="572"/>
      <c r="L407" s="557"/>
      <c r="M407" s="572"/>
      <c r="N407" s="107"/>
      <c r="O407" s="107"/>
      <c r="P407" s="557"/>
      <c r="Q407" s="557"/>
      <c r="R407" s="557"/>
      <c r="S407" s="557"/>
      <c r="T407" s="573"/>
      <c r="U407" s="428"/>
    </row>
    <row r="408" spans="1:22" x14ac:dyDescent="0.25">
      <c r="A408" s="1059"/>
      <c r="B408" s="522">
        <v>7</v>
      </c>
      <c r="C408" s="90"/>
      <c r="D408" s="84"/>
      <c r="E408" s="84"/>
      <c r="F408" s="90"/>
      <c r="G408" s="570"/>
      <c r="H408" s="90"/>
      <c r="I408" s="557"/>
      <c r="J408" s="571"/>
      <c r="K408" s="572"/>
      <c r="L408" s="557"/>
      <c r="M408" s="572"/>
      <c r="N408" s="107"/>
      <c r="O408" s="107"/>
      <c r="P408" s="557"/>
      <c r="Q408" s="557"/>
      <c r="R408" s="557"/>
      <c r="S408" s="557"/>
      <c r="T408" s="573"/>
      <c r="U408" s="428"/>
    </row>
    <row r="409" spans="1:22" x14ac:dyDescent="0.25">
      <c r="A409" s="1059"/>
      <c r="B409" s="522">
        <v>8</v>
      </c>
      <c r="C409" s="90"/>
      <c r="D409" s="84"/>
      <c r="E409" s="84"/>
      <c r="F409" s="90"/>
      <c r="G409" s="570"/>
      <c r="H409" s="90"/>
      <c r="I409" s="557"/>
      <c r="J409" s="571"/>
      <c r="K409" s="572"/>
      <c r="L409" s="557"/>
      <c r="M409" s="572"/>
      <c r="N409" s="107"/>
      <c r="O409" s="107"/>
      <c r="P409" s="557"/>
      <c r="Q409" s="557"/>
      <c r="R409" s="557"/>
      <c r="S409" s="557"/>
      <c r="T409" s="573"/>
      <c r="U409" s="428"/>
    </row>
    <row r="410" spans="1:22" x14ac:dyDescent="0.25">
      <c r="A410" s="1059"/>
      <c r="B410" s="522">
        <v>9</v>
      </c>
      <c r="C410" s="90"/>
      <c r="D410" s="84"/>
      <c r="E410" s="84"/>
      <c r="F410" s="90"/>
      <c r="G410" s="570"/>
      <c r="H410" s="90"/>
      <c r="I410" s="557"/>
      <c r="J410" s="571"/>
      <c r="K410" s="572"/>
      <c r="L410" s="557"/>
      <c r="M410" s="572"/>
      <c r="N410" s="107"/>
      <c r="O410" s="107"/>
      <c r="P410" s="557"/>
      <c r="Q410" s="557"/>
      <c r="R410" s="557"/>
      <c r="S410" s="557"/>
      <c r="T410" s="573"/>
      <c r="U410" s="428"/>
    </row>
    <row r="411" spans="1:22" ht="15.75" thickBot="1" x14ac:dyDescent="0.3">
      <c r="A411" s="1060"/>
      <c r="B411" s="523">
        <v>10</v>
      </c>
      <c r="C411" s="100"/>
      <c r="D411" s="99"/>
      <c r="E411" s="99"/>
      <c r="F411" s="100"/>
      <c r="G411" s="574"/>
      <c r="H411" s="100"/>
      <c r="I411" s="575"/>
      <c r="J411" s="576"/>
      <c r="K411" s="577"/>
      <c r="L411" s="575"/>
      <c r="M411" s="577"/>
      <c r="N411" s="108" t="s">
        <v>253</v>
      </c>
      <c r="O411" s="108"/>
      <c r="P411" s="575"/>
      <c r="Q411" s="575"/>
      <c r="R411" s="575"/>
      <c r="S411" s="575"/>
      <c r="T411" s="578"/>
      <c r="U411" s="428"/>
    </row>
    <row r="412" spans="1:22" ht="25.5" thickBot="1" x14ac:dyDescent="0.3">
      <c r="A412" s="493"/>
      <c r="C412" s="494"/>
      <c r="D412" s="495"/>
      <c r="E412" s="368" t="s">
        <v>248</v>
      </c>
      <c r="F412" s="369">
        <f>COUNTA(F402:F411)</f>
        <v>0</v>
      </c>
      <c r="G412" s="370">
        <f>COUNTA(G402:G411)</f>
        <v>0</v>
      </c>
      <c r="H412" s="494"/>
      <c r="I412" s="490"/>
      <c r="J412" s="496"/>
      <c r="K412" s="497"/>
      <c r="L412" s="952" t="s">
        <v>499</v>
      </c>
      <c r="M412" s="953"/>
      <c r="N412" s="498">
        <f>SUM(N402:N411)</f>
        <v>0</v>
      </c>
      <c r="O412" s="499">
        <f>SUM(O402:O411)</f>
        <v>0</v>
      </c>
      <c r="P412" s="490"/>
      <c r="Q412" s="490"/>
      <c r="R412" s="490"/>
      <c r="S412" s="500"/>
      <c r="T412" s="500"/>
      <c r="U412" s="428"/>
    </row>
    <row r="413" spans="1:22" ht="21.75" customHeight="1" x14ac:dyDescent="0.25">
      <c r="A413" s="101"/>
      <c r="B413" s="85"/>
      <c r="C413" s="85"/>
      <c r="D413" s="85"/>
      <c r="H413" s="501"/>
      <c r="I413" s="501"/>
      <c r="J413" s="502"/>
      <c r="K413" s="501"/>
      <c r="L413" s="954" t="s">
        <v>500</v>
      </c>
      <c r="M413" s="955"/>
      <c r="N413" s="503">
        <f>SUMIF(M402:M411,"&lt;=31/12/2025",N402:N411)</f>
        <v>0</v>
      </c>
      <c r="O413" s="504">
        <f>SUMIF(M402:M411,"&lt;=31/12/2025",O402:O411)</f>
        <v>0</v>
      </c>
      <c r="P413" s="85"/>
      <c r="R413" s="85"/>
      <c r="S413" s="89"/>
      <c r="T413" s="505"/>
      <c r="U413" s="506"/>
      <c r="V413" s="507"/>
    </row>
    <row r="414" spans="1:22" ht="32.25" customHeight="1" thickBot="1" x14ac:dyDescent="0.3">
      <c r="A414" s="101"/>
      <c r="L414" s="956" t="s">
        <v>501</v>
      </c>
      <c r="M414" s="957"/>
      <c r="N414" s="508">
        <f>SUMIF(M402:M411,"&gt;31/12/2025",N402:N411)</f>
        <v>0</v>
      </c>
      <c r="O414" s="509">
        <f>SUMIF(M402:M411,"&gt;31/12/2025",O402:O411)</f>
        <v>0</v>
      </c>
      <c r="S414" s="510"/>
      <c r="T414" s="511"/>
      <c r="U414" s="428"/>
    </row>
    <row r="415" spans="1:22" ht="15.75" thickBot="1" x14ac:dyDescent="0.3">
      <c r="A415" s="579"/>
      <c r="B415" s="478"/>
      <c r="C415" s="480"/>
      <c r="D415" s="480"/>
      <c r="E415" s="480"/>
      <c r="F415" s="478"/>
      <c r="G415" s="480"/>
      <c r="H415" s="480"/>
      <c r="I415" s="478"/>
      <c r="J415" s="478"/>
      <c r="K415" s="480"/>
      <c r="L415" s="480"/>
      <c r="M415" s="480"/>
      <c r="N415" s="480"/>
      <c r="O415" s="480"/>
      <c r="P415" s="480"/>
      <c r="Q415" s="480"/>
      <c r="R415" s="480"/>
      <c r="S415" s="580"/>
      <c r="T415" s="480"/>
      <c r="U415" s="482"/>
    </row>
    <row r="416" spans="1:22" ht="15.75" thickBot="1" x14ac:dyDescent="0.3">
      <c r="A416" s="563"/>
      <c r="B416" s="422"/>
      <c r="C416" s="289"/>
      <c r="D416" s="289"/>
      <c r="E416" s="289"/>
      <c r="F416" s="422"/>
      <c r="G416" s="289"/>
      <c r="H416" s="289"/>
      <c r="I416" s="422"/>
      <c r="J416" s="422"/>
      <c r="K416" s="289"/>
      <c r="L416" s="289"/>
      <c r="M416" s="289"/>
      <c r="N416" s="289"/>
      <c r="O416" s="289"/>
      <c r="P416" s="289"/>
      <c r="Q416" s="289"/>
      <c r="R416" s="289"/>
      <c r="S416" s="289"/>
      <c r="T416" s="289"/>
      <c r="U416" s="425"/>
    </row>
    <row r="417" spans="1:21" ht="28.5" thickBot="1" x14ac:dyDescent="0.3">
      <c r="A417" s="514" t="s">
        <v>8</v>
      </c>
      <c r="B417" s="961" t="s">
        <v>467</v>
      </c>
      <c r="C417" s="962"/>
      <c r="E417" s="1067" t="s">
        <v>213</v>
      </c>
      <c r="F417" s="1068"/>
      <c r="G417" s="935">
        <f>VLOOKUP(B417,'1.Piano inv. forn'!$D$175:$H$204,3,FALSE)</f>
        <v>0</v>
      </c>
      <c r="H417" s="936"/>
      <c r="I417" s="69"/>
      <c r="J417" s="1067" t="s">
        <v>214</v>
      </c>
      <c r="K417" s="1068"/>
      <c r="L417" s="935">
        <f>VLOOKUP(B417,'1.Piano inv. forn'!$D$175:$H$204,4,FALSE)</f>
        <v>0</v>
      </c>
      <c r="M417" s="936"/>
      <c r="O417" s="519" t="s">
        <v>215</v>
      </c>
      <c r="P417" s="513"/>
      <c r="R417" s="520" t="s">
        <v>216</v>
      </c>
      <c r="S417" s="1057"/>
      <c r="T417" s="1058"/>
      <c r="U417" s="428"/>
    </row>
    <row r="418" spans="1:21" ht="15.75" thickBot="1" x14ac:dyDescent="0.3">
      <c r="A418" s="101"/>
      <c r="B418" s="86"/>
      <c r="C418" s="86"/>
      <c r="E418" s="87"/>
      <c r="F418" s="87"/>
      <c r="G418" s="88"/>
      <c r="H418" s="88"/>
      <c r="I418" s="69"/>
      <c r="J418" s="87"/>
      <c r="K418" s="87"/>
      <c r="L418" s="88"/>
      <c r="M418" s="88"/>
      <c r="O418" s="89"/>
      <c r="R418" s="85"/>
      <c r="S418" s="500"/>
      <c r="T418" s="511"/>
      <c r="U418" s="102"/>
    </row>
    <row r="419" spans="1:21" ht="35.25" customHeight="1" thickBot="1" x14ac:dyDescent="0.3">
      <c r="A419" s="1069" t="s">
        <v>13</v>
      </c>
      <c r="B419" s="1070"/>
      <c r="C419" s="1070"/>
      <c r="D419" s="1071"/>
      <c r="E419" s="943">
        <f>VLOOKUP(B417,'1.Piano inv. forn'!$D$175:$V$204,17,FALSE)</f>
        <v>0</v>
      </c>
      <c r="F419" s="944"/>
      <c r="G419" s="944"/>
      <c r="H419" s="945"/>
      <c r="I419" s="69"/>
      <c r="J419" s="1072" t="s">
        <v>59</v>
      </c>
      <c r="K419" s="1073"/>
      <c r="L419" s="943">
        <f>VLOOKUP(B417,'1.Piano inv. forn'!$D$175:$V$204,19,FALSE)</f>
        <v>0</v>
      </c>
      <c r="M419" s="945"/>
      <c r="N419" s="98"/>
      <c r="O419" s="520" t="s">
        <v>15</v>
      </c>
      <c r="P419" s="103">
        <f>L419+E419</f>
        <v>0</v>
      </c>
      <c r="R419" s="520" t="s">
        <v>217</v>
      </c>
      <c r="S419" s="1057"/>
      <c r="T419" s="1058"/>
      <c r="U419" s="102"/>
    </row>
    <row r="420" spans="1:21" ht="15.75" thickBot="1" x14ac:dyDescent="0.3">
      <c r="A420" s="104"/>
      <c r="B420" s="105"/>
      <c r="C420" s="105"/>
      <c r="D420" s="105"/>
      <c r="E420" s="106"/>
      <c r="F420" s="106"/>
      <c r="G420" s="106"/>
      <c r="H420" s="106"/>
      <c r="I420" s="69"/>
      <c r="J420" s="87"/>
      <c r="K420" s="87"/>
      <c r="L420" s="106"/>
      <c r="M420" s="106"/>
      <c r="N420" s="98"/>
      <c r="O420" s="85"/>
      <c r="P420" s="98"/>
      <c r="R420" s="85"/>
      <c r="S420" s="86"/>
      <c r="T420" s="86"/>
      <c r="U420" s="102"/>
    </row>
    <row r="421" spans="1:21" ht="60" x14ac:dyDescent="0.25">
      <c r="A421" s="1053" t="s">
        <v>218</v>
      </c>
      <c r="B421" s="1055" t="s">
        <v>219</v>
      </c>
      <c r="C421" s="1055" t="s">
        <v>220</v>
      </c>
      <c r="D421" s="516" t="s">
        <v>221</v>
      </c>
      <c r="E421" s="515" t="s">
        <v>222</v>
      </c>
      <c r="F421" s="516" t="s">
        <v>223</v>
      </c>
      <c r="G421" s="516" t="s">
        <v>224</v>
      </c>
      <c r="H421" s="517" t="s">
        <v>188</v>
      </c>
      <c r="I421" s="517" t="s">
        <v>225</v>
      </c>
      <c r="J421" s="517" t="s">
        <v>226</v>
      </c>
      <c r="K421" s="517" t="s">
        <v>227</v>
      </c>
      <c r="L421" s="517" t="s">
        <v>228</v>
      </c>
      <c r="M421" s="517" t="s">
        <v>229</v>
      </c>
      <c r="N421" s="517" t="s">
        <v>230</v>
      </c>
      <c r="O421" s="517" t="s">
        <v>231</v>
      </c>
      <c r="P421" s="517" t="s">
        <v>232</v>
      </c>
      <c r="Q421" s="517" t="s">
        <v>233</v>
      </c>
      <c r="R421" s="517" t="s">
        <v>234</v>
      </c>
      <c r="S421" s="517" t="s">
        <v>235</v>
      </c>
      <c r="T421" s="1051" t="s">
        <v>236</v>
      </c>
      <c r="U421" s="564"/>
    </row>
    <row r="422" spans="1:21" ht="24.75" thickBot="1" x14ac:dyDescent="0.3">
      <c r="A422" s="1054"/>
      <c r="B422" s="1056"/>
      <c r="C422" s="1056"/>
      <c r="D422" s="518" t="s">
        <v>237</v>
      </c>
      <c r="E422" s="518" t="s">
        <v>238</v>
      </c>
      <c r="F422" s="518" t="s">
        <v>239</v>
      </c>
      <c r="G422" s="518" t="s">
        <v>239</v>
      </c>
      <c r="H422" s="518" t="s">
        <v>252</v>
      </c>
      <c r="I422" s="518" t="s">
        <v>32</v>
      </c>
      <c r="J422" s="518" t="s">
        <v>241</v>
      </c>
      <c r="K422" s="518" t="s">
        <v>242</v>
      </c>
      <c r="L422" s="518" t="s">
        <v>243</v>
      </c>
      <c r="M422" s="518" t="s">
        <v>242</v>
      </c>
      <c r="N422" s="518" t="s">
        <v>244</v>
      </c>
      <c r="O422" s="518" t="s">
        <v>212</v>
      </c>
      <c r="P422" s="518" t="s">
        <v>245</v>
      </c>
      <c r="Q422" s="518" t="s">
        <v>246</v>
      </c>
      <c r="R422" s="518" t="s">
        <v>247</v>
      </c>
      <c r="S422" s="518" t="s">
        <v>247</v>
      </c>
      <c r="T422" s="1052"/>
      <c r="U422" s="564"/>
    </row>
    <row r="423" spans="1:21" x14ac:dyDescent="0.25">
      <c r="A423" s="1059" t="str">
        <f>B417</f>
        <v>i.4</v>
      </c>
      <c r="B423" s="521">
        <v>1</v>
      </c>
      <c r="C423" s="164"/>
      <c r="D423" s="91"/>
      <c r="E423" s="91"/>
      <c r="F423" s="164"/>
      <c r="G423" s="566"/>
      <c r="H423" s="92"/>
      <c r="I423" s="340"/>
      <c r="J423" s="567"/>
      <c r="K423" s="568"/>
      <c r="L423" s="340"/>
      <c r="M423" s="568"/>
      <c r="N423" s="116"/>
      <c r="O423" s="116"/>
      <c r="P423" s="340"/>
      <c r="Q423" s="340"/>
      <c r="R423" s="340"/>
      <c r="S423" s="340"/>
      <c r="T423" s="569"/>
      <c r="U423" s="428"/>
    </row>
    <row r="424" spans="1:21" x14ac:dyDescent="0.25">
      <c r="A424" s="1059"/>
      <c r="B424" s="522">
        <v>2</v>
      </c>
      <c r="C424" s="90"/>
      <c r="D424" s="84"/>
      <c r="E424" s="84"/>
      <c r="F424" s="90"/>
      <c r="G424" s="570"/>
      <c r="H424" s="90"/>
      <c r="I424" s="557"/>
      <c r="J424" s="571"/>
      <c r="K424" s="572"/>
      <c r="L424" s="557"/>
      <c r="M424" s="572"/>
      <c r="N424" s="107"/>
      <c r="O424" s="107"/>
      <c r="P424" s="557"/>
      <c r="Q424" s="557" t="s">
        <v>249</v>
      </c>
      <c r="R424" s="557"/>
      <c r="S424" s="557"/>
      <c r="T424" s="573"/>
      <c r="U424" s="428"/>
    </row>
    <row r="425" spans="1:21" x14ac:dyDescent="0.25">
      <c r="A425" s="1059"/>
      <c r="B425" s="522">
        <v>3</v>
      </c>
      <c r="C425" s="90"/>
      <c r="D425" s="84"/>
      <c r="E425" s="84"/>
      <c r="F425" s="90"/>
      <c r="G425" s="570"/>
      <c r="H425" s="90"/>
      <c r="I425" s="557"/>
      <c r="J425" s="571"/>
      <c r="K425" s="572"/>
      <c r="L425" s="557"/>
      <c r="M425" s="572"/>
      <c r="N425" s="107"/>
      <c r="O425" s="107"/>
      <c r="P425" s="557"/>
      <c r="Q425" s="557"/>
      <c r="R425" s="557"/>
      <c r="S425" s="557"/>
      <c r="T425" s="573"/>
      <c r="U425" s="428"/>
    </row>
    <row r="426" spans="1:21" x14ac:dyDescent="0.25">
      <c r="A426" s="1059"/>
      <c r="B426" s="522">
        <v>4</v>
      </c>
      <c r="C426" s="90"/>
      <c r="D426" s="84"/>
      <c r="E426" s="84"/>
      <c r="F426" s="90"/>
      <c r="G426" s="570"/>
      <c r="H426" s="90"/>
      <c r="I426" s="557"/>
      <c r="J426" s="571"/>
      <c r="K426" s="572"/>
      <c r="L426" s="557"/>
      <c r="M426" s="572"/>
      <c r="N426" s="107"/>
      <c r="O426" s="107"/>
      <c r="P426" s="557"/>
      <c r="Q426" s="557"/>
      <c r="R426" s="557"/>
      <c r="S426" s="557"/>
      <c r="T426" s="573"/>
      <c r="U426" s="428"/>
    </row>
    <row r="427" spans="1:21" x14ac:dyDescent="0.25">
      <c r="A427" s="1059"/>
      <c r="B427" s="522">
        <v>5</v>
      </c>
      <c r="C427" s="90"/>
      <c r="D427" s="84"/>
      <c r="E427" s="84"/>
      <c r="F427" s="90"/>
      <c r="G427" s="570"/>
      <c r="H427" s="90"/>
      <c r="I427" s="557"/>
      <c r="J427" s="571"/>
      <c r="K427" s="572"/>
      <c r="L427" s="557"/>
      <c r="M427" s="572"/>
      <c r="N427" s="107"/>
      <c r="O427" s="107"/>
      <c r="P427" s="557"/>
      <c r="Q427" s="557"/>
      <c r="R427" s="557"/>
      <c r="S427" s="557"/>
      <c r="T427" s="573"/>
      <c r="U427" s="428"/>
    </row>
    <row r="428" spans="1:21" x14ac:dyDescent="0.25">
      <c r="A428" s="1059"/>
      <c r="B428" s="522">
        <v>6</v>
      </c>
      <c r="C428" s="90"/>
      <c r="D428" s="84"/>
      <c r="E428" s="84"/>
      <c r="F428" s="90"/>
      <c r="G428" s="570"/>
      <c r="H428" s="90"/>
      <c r="I428" s="557"/>
      <c r="J428" s="571"/>
      <c r="K428" s="572"/>
      <c r="L428" s="557"/>
      <c r="M428" s="572"/>
      <c r="N428" s="107"/>
      <c r="O428" s="107"/>
      <c r="P428" s="557"/>
      <c r="Q428" s="557"/>
      <c r="R428" s="557"/>
      <c r="S428" s="557"/>
      <c r="T428" s="573"/>
      <c r="U428" s="428"/>
    </row>
    <row r="429" spans="1:21" x14ac:dyDescent="0.25">
      <c r="A429" s="1059"/>
      <c r="B429" s="522">
        <v>7</v>
      </c>
      <c r="C429" s="90"/>
      <c r="D429" s="84"/>
      <c r="E429" s="84"/>
      <c r="F429" s="90"/>
      <c r="G429" s="570"/>
      <c r="H429" s="90"/>
      <c r="I429" s="557"/>
      <c r="J429" s="571"/>
      <c r="K429" s="572"/>
      <c r="L429" s="557"/>
      <c r="M429" s="572"/>
      <c r="N429" s="107"/>
      <c r="O429" s="107"/>
      <c r="P429" s="557"/>
      <c r="Q429" s="557"/>
      <c r="R429" s="557"/>
      <c r="S429" s="557"/>
      <c r="T429" s="573"/>
      <c r="U429" s="428"/>
    </row>
    <row r="430" spans="1:21" x14ac:dyDescent="0.25">
      <c r="A430" s="1059"/>
      <c r="B430" s="522">
        <v>8</v>
      </c>
      <c r="C430" s="90"/>
      <c r="D430" s="84"/>
      <c r="E430" s="84"/>
      <c r="F430" s="90"/>
      <c r="G430" s="570"/>
      <c r="H430" s="90"/>
      <c r="I430" s="557"/>
      <c r="J430" s="571"/>
      <c r="K430" s="572"/>
      <c r="L430" s="557"/>
      <c r="M430" s="572"/>
      <c r="N430" s="107"/>
      <c r="O430" s="107"/>
      <c r="P430" s="557"/>
      <c r="Q430" s="557"/>
      <c r="R430" s="557"/>
      <c r="S430" s="557"/>
      <c r="T430" s="573"/>
      <c r="U430" s="428"/>
    </row>
    <row r="431" spans="1:21" x14ac:dyDescent="0.25">
      <c r="A431" s="1059"/>
      <c r="B431" s="522">
        <v>9</v>
      </c>
      <c r="C431" s="90"/>
      <c r="D431" s="84"/>
      <c r="E431" s="84"/>
      <c r="F431" s="90"/>
      <c r="G431" s="570"/>
      <c r="H431" s="90"/>
      <c r="I431" s="557"/>
      <c r="J431" s="571"/>
      <c r="K431" s="572"/>
      <c r="L431" s="557"/>
      <c r="M431" s="572"/>
      <c r="N431" s="107"/>
      <c r="O431" s="107"/>
      <c r="P431" s="557"/>
      <c r="Q431" s="557"/>
      <c r="R431" s="557"/>
      <c r="S431" s="557"/>
      <c r="T431" s="573"/>
      <c r="U431" s="428"/>
    </row>
    <row r="432" spans="1:21" ht="15.75" thickBot="1" x14ac:dyDescent="0.3">
      <c r="A432" s="1060"/>
      <c r="B432" s="523">
        <v>10</v>
      </c>
      <c r="C432" s="100"/>
      <c r="D432" s="99"/>
      <c r="E432" s="99"/>
      <c r="F432" s="100"/>
      <c r="G432" s="574"/>
      <c r="H432" s="100"/>
      <c r="I432" s="575"/>
      <c r="J432" s="576"/>
      <c r="K432" s="577"/>
      <c r="L432" s="575"/>
      <c r="M432" s="577"/>
      <c r="N432" s="108" t="s">
        <v>253</v>
      </c>
      <c r="O432" s="108"/>
      <c r="P432" s="575"/>
      <c r="Q432" s="575"/>
      <c r="R432" s="575"/>
      <c r="S432" s="575"/>
      <c r="T432" s="578"/>
      <c r="U432" s="428"/>
    </row>
    <row r="433" spans="1:22" ht="25.5" thickBot="1" x14ac:dyDescent="0.3">
      <c r="A433" s="493"/>
      <c r="C433" s="494"/>
      <c r="D433" s="495"/>
      <c r="E433" s="368" t="s">
        <v>248</v>
      </c>
      <c r="F433" s="369">
        <f>COUNTA(F423:F432)</f>
        <v>0</v>
      </c>
      <c r="G433" s="370">
        <f>COUNTA(G423:G432)</f>
        <v>0</v>
      </c>
      <c r="H433" s="494"/>
      <c r="I433" s="490"/>
      <c r="J433" s="496"/>
      <c r="K433" s="497"/>
      <c r="L433" s="952" t="s">
        <v>499</v>
      </c>
      <c r="M433" s="953"/>
      <c r="N433" s="498">
        <f>SUM(N423:N432)</f>
        <v>0</v>
      </c>
      <c r="O433" s="499">
        <f>SUM(O423:O432)</f>
        <v>0</v>
      </c>
      <c r="P433" s="490"/>
      <c r="Q433" s="490"/>
      <c r="R433" s="490"/>
      <c r="S433" s="500"/>
      <c r="T433" s="500"/>
      <c r="U433" s="428"/>
    </row>
    <row r="434" spans="1:22" ht="21.75" customHeight="1" x14ac:dyDescent="0.25">
      <c r="A434" s="101"/>
      <c r="B434" s="85"/>
      <c r="C434" s="85"/>
      <c r="D434" s="85"/>
      <c r="H434" s="501"/>
      <c r="I434" s="501"/>
      <c r="J434" s="502"/>
      <c r="K434" s="501"/>
      <c r="L434" s="954" t="s">
        <v>500</v>
      </c>
      <c r="M434" s="955"/>
      <c r="N434" s="503">
        <f>SUMIF(M423:M432,"&lt;=31/12/2025",N423:N432)</f>
        <v>0</v>
      </c>
      <c r="O434" s="504">
        <f>SUMIF(M423:M432,"&lt;=31/12/2025",O423:O432)</f>
        <v>0</v>
      </c>
      <c r="P434" s="85"/>
      <c r="R434" s="85"/>
      <c r="S434" s="89"/>
      <c r="T434" s="505"/>
      <c r="U434" s="506"/>
      <c r="V434" s="507"/>
    </row>
    <row r="435" spans="1:22" ht="32.25" customHeight="1" thickBot="1" x14ac:dyDescent="0.3">
      <c r="A435" s="101"/>
      <c r="L435" s="956" t="s">
        <v>501</v>
      </c>
      <c r="M435" s="957"/>
      <c r="N435" s="508">
        <f>SUMIF(M423:M432,"&gt;31/12/2025",N423:N432)</f>
        <v>0</v>
      </c>
      <c r="O435" s="509">
        <f>SUMIF(M423:M432,"&gt;31/12/2025",O423:O432)</f>
        <v>0</v>
      </c>
      <c r="S435" s="510"/>
      <c r="T435" s="511"/>
      <c r="U435" s="428"/>
    </row>
    <row r="436" spans="1:22" ht="15.75" thickBot="1" x14ac:dyDescent="0.3">
      <c r="A436" s="579"/>
      <c r="B436" s="478"/>
      <c r="C436" s="480"/>
      <c r="D436" s="480"/>
      <c r="E436" s="480"/>
      <c r="F436" s="478"/>
      <c r="G436" s="480"/>
      <c r="H436" s="480"/>
      <c r="I436" s="478"/>
      <c r="J436" s="478"/>
      <c r="K436" s="480"/>
      <c r="L436" s="480"/>
      <c r="M436" s="480"/>
      <c r="N436" s="480"/>
      <c r="O436" s="480"/>
      <c r="P436" s="480"/>
      <c r="Q436" s="480"/>
      <c r="R436" s="480"/>
      <c r="S436" s="580"/>
      <c r="T436" s="480"/>
      <c r="U436" s="482"/>
    </row>
    <row r="437" spans="1:22" ht="15.75" thickBot="1" x14ac:dyDescent="0.3">
      <c r="A437" s="563"/>
      <c r="B437" s="422"/>
      <c r="C437" s="289"/>
      <c r="D437" s="289"/>
      <c r="E437" s="289"/>
      <c r="F437" s="422"/>
      <c r="G437" s="289"/>
      <c r="H437" s="289"/>
      <c r="I437" s="422"/>
      <c r="J437" s="422"/>
      <c r="K437" s="289"/>
      <c r="L437" s="289"/>
      <c r="M437" s="289"/>
      <c r="N437" s="289"/>
      <c r="O437" s="289"/>
      <c r="P437" s="289"/>
      <c r="Q437" s="289"/>
      <c r="R437" s="289"/>
      <c r="S437" s="289"/>
      <c r="T437" s="289"/>
      <c r="U437" s="425"/>
    </row>
    <row r="438" spans="1:22" ht="28.5" thickBot="1" x14ac:dyDescent="0.3">
      <c r="A438" s="514" t="s">
        <v>8</v>
      </c>
      <c r="B438" s="961" t="s">
        <v>467</v>
      </c>
      <c r="C438" s="962"/>
      <c r="E438" s="1067" t="s">
        <v>213</v>
      </c>
      <c r="F438" s="1068"/>
      <c r="G438" s="935">
        <f>VLOOKUP(B438,'1.Piano inv. forn'!$D$175:$H$204,3,FALSE)</f>
        <v>0</v>
      </c>
      <c r="H438" s="936"/>
      <c r="I438" s="69"/>
      <c r="J438" s="1067" t="s">
        <v>214</v>
      </c>
      <c r="K438" s="1068"/>
      <c r="L438" s="935">
        <f>VLOOKUP(B438,'1.Piano inv. forn'!$D$175:$H$204,4,FALSE)</f>
        <v>0</v>
      </c>
      <c r="M438" s="936"/>
      <c r="O438" s="519" t="s">
        <v>215</v>
      </c>
      <c r="P438" s="513"/>
      <c r="R438" s="520" t="s">
        <v>216</v>
      </c>
      <c r="S438" s="1057"/>
      <c r="T438" s="1058"/>
      <c r="U438" s="428"/>
    </row>
    <row r="439" spans="1:22" ht="15.75" thickBot="1" x14ac:dyDescent="0.3">
      <c r="A439" s="101"/>
      <c r="B439" s="86"/>
      <c r="C439" s="86"/>
      <c r="E439" s="87"/>
      <c r="F439" s="87"/>
      <c r="G439" s="88"/>
      <c r="H439" s="88"/>
      <c r="I439" s="69"/>
      <c r="J439" s="87"/>
      <c r="K439" s="87"/>
      <c r="L439" s="88"/>
      <c r="M439" s="88"/>
      <c r="O439" s="89"/>
      <c r="R439" s="85"/>
      <c r="S439" s="500"/>
      <c r="T439" s="511"/>
      <c r="U439" s="102"/>
    </row>
    <row r="440" spans="1:22" ht="35.25" customHeight="1" thickBot="1" x14ac:dyDescent="0.3">
      <c r="A440" s="1069" t="s">
        <v>13</v>
      </c>
      <c r="B440" s="1070"/>
      <c r="C440" s="1070"/>
      <c r="D440" s="1071"/>
      <c r="E440" s="943">
        <f>VLOOKUP(B438,'1.Piano inv. forn'!$D$175:$V$204,17,FALSE)</f>
        <v>0</v>
      </c>
      <c r="F440" s="944"/>
      <c r="G440" s="944"/>
      <c r="H440" s="945"/>
      <c r="I440" s="69"/>
      <c r="J440" s="1072" t="s">
        <v>59</v>
      </c>
      <c r="K440" s="1073"/>
      <c r="L440" s="943">
        <f>VLOOKUP(B438,'1.Piano inv. forn'!$D$175:$V$204,19,FALSE)</f>
        <v>0</v>
      </c>
      <c r="M440" s="945"/>
      <c r="N440" s="98"/>
      <c r="O440" s="520" t="s">
        <v>15</v>
      </c>
      <c r="P440" s="103">
        <f>L440+E440</f>
        <v>0</v>
      </c>
      <c r="R440" s="520" t="s">
        <v>217</v>
      </c>
      <c r="S440" s="1057"/>
      <c r="T440" s="1058"/>
      <c r="U440" s="102"/>
    </row>
    <row r="441" spans="1:22" ht="15.75" thickBot="1" x14ac:dyDescent="0.3">
      <c r="A441" s="104"/>
      <c r="B441" s="105"/>
      <c r="C441" s="105"/>
      <c r="D441" s="105"/>
      <c r="E441" s="106"/>
      <c r="F441" s="106"/>
      <c r="G441" s="106"/>
      <c r="H441" s="106"/>
      <c r="I441" s="69"/>
      <c r="J441" s="87"/>
      <c r="K441" s="87"/>
      <c r="L441" s="106"/>
      <c r="M441" s="106"/>
      <c r="N441" s="98"/>
      <c r="O441" s="85"/>
      <c r="P441" s="98"/>
      <c r="R441" s="85"/>
      <c r="S441" s="86"/>
      <c r="T441" s="86"/>
      <c r="U441" s="102"/>
    </row>
    <row r="442" spans="1:22" ht="60" x14ac:dyDescent="0.25">
      <c r="A442" s="1053" t="s">
        <v>218</v>
      </c>
      <c r="B442" s="1055" t="s">
        <v>219</v>
      </c>
      <c r="C442" s="1055" t="s">
        <v>220</v>
      </c>
      <c r="D442" s="516" t="s">
        <v>221</v>
      </c>
      <c r="E442" s="515" t="s">
        <v>222</v>
      </c>
      <c r="F442" s="516" t="s">
        <v>223</v>
      </c>
      <c r="G442" s="516" t="s">
        <v>224</v>
      </c>
      <c r="H442" s="517" t="s">
        <v>188</v>
      </c>
      <c r="I442" s="517" t="s">
        <v>225</v>
      </c>
      <c r="J442" s="517" t="s">
        <v>226</v>
      </c>
      <c r="K442" s="517" t="s">
        <v>227</v>
      </c>
      <c r="L442" s="517" t="s">
        <v>228</v>
      </c>
      <c r="M442" s="517" t="s">
        <v>229</v>
      </c>
      <c r="N442" s="517" t="s">
        <v>230</v>
      </c>
      <c r="O442" s="517" t="s">
        <v>231</v>
      </c>
      <c r="P442" s="517" t="s">
        <v>232</v>
      </c>
      <c r="Q442" s="517" t="s">
        <v>233</v>
      </c>
      <c r="R442" s="517" t="s">
        <v>234</v>
      </c>
      <c r="S442" s="517" t="s">
        <v>235</v>
      </c>
      <c r="T442" s="1051" t="s">
        <v>236</v>
      </c>
      <c r="U442" s="564"/>
    </row>
    <row r="443" spans="1:22" ht="24.75" thickBot="1" x14ac:dyDescent="0.3">
      <c r="A443" s="1054"/>
      <c r="B443" s="1056"/>
      <c r="C443" s="1056"/>
      <c r="D443" s="518" t="s">
        <v>237</v>
      </c>
      <c r="E443" s="518" t="s">
        <v>238</v>
      </c>
      <c r="F443" s="518" t="s">
        <v>239</v>
      </c>
      <c r="G443" s="518" t="s">
        <v>239</v>
      </c>
      <c r="H443" s="518" t="s">
        <v>252</v>
      </c>
      <c r="I443" s="518" t="s">
        <v>32</v>
      </c>
      <c r="J443" s="518" t="s">
        <v>241</v>
      </c>
      <c r="K443" s="518" t="s">
        <v>242</v>
      </c>
      <c r="L443" s="518" t="s">
        <v>243</v>
      </c>
      <c r="M443" s="518" t="s">
        <v>242</v>
      </c>
      <c r="N443" s="518" t="s">
        <v>244</v>
      </c>
      <c r="O443" s="518" t="s">
        <v>212</v>
      </c>
      <c r="P443" s="518" t="s">
        <v>245</v>
      </c>
      <c r="Q443" s="518" t="s">
        <v>246</v>
      </c>
      <c r="R443" s="518" t="s">
        <v>247</v>
      </c>
      <c r="S443" s="518" t="s">
        <v>247</v>
      </c>
      <c r="T443" s="1052"/>
      <c r="U443" s="564"/>
    </row>
    <row r="444" spans="1:22" x14ac:dyDescent="0.25">
      <c r="A444" s="1059" t="str">
        <f>B438</f>
        <v>i.4</v>
      </c>
      <c r="B444" s="521">
        <v>1</v>
      </c>
      <c r="C444" s="164"/>
      <c r="D444" s="91"/>
      <c r="E444" s="91"/>
      <c r="F444" s="164"/>
      <c r="G444" s="566"/>
      <c r="H444" s="92"/>
      <c r="I444" s="340"/>
      <c r="J444" s="567"/>
      <c r="K444" s="568"/>
      <c r="L444" s="340"/>
      <c r="M444" s="568"/>
      <c r="N444" s="116"/>
      <c r="O444" s="116"/>
      <c r="P444" s="340"/>
      <c r="Q444" s="340"/>
      <c r="R444" s="340"/>
      <c r="S444" s="340"/>
      <c r="T444" s="569"/>
      <c r="U444" s="428"/>
    </row>
    <row r="445" spans="1:22" x14ac:dyDescent="0.25">
      <c r="A445" s="1059"/>
      <c r="B445" s="522">
        <v>2</v>
      </c>
      <c r="C445" s="90"/>
      <c r="D445" s="84"/>
      <c r="E445" s="84"/>
      <c r="F445" s="90"/>
      <c r="G445" s="570"/>
      <c r="H445" s="90"/>
      <c r="I445" s="557"/>
      <c r="J445" s="571"/>
      <c r="K445" s="572"/>
      <c r="L445" s="557"/>
      <c r="M445" s="572"/>
      <c r="N445" s="107"/>
      <c r="O445" s="107"/>
      <c r="P445" s="557"/>
      <c r="Q445" s="557" t="s">
        <v>249</v>
      </c>
      <c r="R445" s="557"/>
      <c r="S445" s="557"/>
      <c r="T445" s="573"/>
      <c r="U445" s="428"/>
    </row>
    <row r="446" spans="1:22" x14ac:dyDescent="0.25">
      <c r="A446" s="1059"/>
      <c r="B446" s="522">
        <v>3</v>
      </c>
      <c r="C446" s="90"/>
      <c r="D446" s="84"/>
      <c r="E446" s="84"/>
      <c r="F446" s="90"/>
      <c r="G446" s="570"/>
      <c r="H446" s="90"/>
      <c r="I446" s="557"/>
      <c r="J446" s="571"/>
      <c r="K446" s="572"/>
      <c r="L446" s="557"/>
      <c r="M446" s="572"/>
      <c r="N446" s="107"/>
      <c r="O446" s="107"/>
      <c r="P446" s="557"/>
      <c r="Q446" s="557"/>
      <c r="R446" s="557"/>
      <c r="S446" s="557"/>
      <c r="T446" s="573"/>
      <c r="U446" s="428"/>
    </row>
    <row r="447" spans="1:22" x14ac:dyDescent="0.25">
      <c r="A447" s="1059"/>
      <c r="B447" s="522">
        <v>4</v>
      </c>
      <c r="C447" s="90"/>
      <c r="D447" s="84"/>
      <c r="E447" s="84"/>
      <c r="F447" s="90"/>
      <c r="G447" s="570"/>
      <c r="H447" s="90"/>
      <c r="I447" s="557"/>
      <c r="J447" s="571"/>
      <c r="K447" s="572"/>
      <c r="L447" s="557"/>
      <c r="M447" s="572"/>
      <c r="N447" s="107"/>
      <c r="O447" s="107"/>
      <c r="P447" s="557"/>
      <c r="Q447" s="557"/>
      <c r="R447" s="557"/>
      <c r="S447" s="557"/>
      <c r="T447" s="573"/>
      <c r="U447" s="428"/>
    </row>
    <row r="448" spans="1:22" x14ac:dyDescent="0.25">
      <c r="A448" s="1059"/>
      <c r="B448" s="522">
        <v>5</v>
      </c>
      <c r="C448" s="90"/>
      <c r="D448" s="84"/>
      <c r="E448" s="84"/>
      <c r="F448" s="90"/>
      <c r="G448" s="570"/>
      <c r="H448" s="90"/>
      <c r="I448" s="557"/>
      <c r="J448" s="571"/>
      <c r="K448" s="572"/>
      <c r="L448" s="557"/>
      <c r="M448" s="572"/>
      <c r="N448" s="107"/>
      <c r="O448" s="107"/>
      <c r="P448" s="557"/>
      <c r="Q448" s="557"/>
      <c r="R448" s="557"/>
      <c r="S448" s="557"/>
      <c r="T448" s="573"/>
      <c r="U448" s="428"/>
    </row>
    <row r="449" spans="1:22" x14ac:dyDescent="0.25">
      <c r="A449" s="1059"/>
      <c r="B449" s="522">
        <v>6</v>
      </c>
      <c r="C449" s="90"/>
      <c r="D449" s="84"/>
      <c r="E449" s="84"/>
      <c r="F449" s="90"/>
      <c r="G449" s="570"/>
      <c r="H449" s="90"/>
      <c r="I449" s="557"/>
      <c r="J449" s="571"/>
      <c r="K449" s="572"/>
      <c r="L449" s="557"/>
      <c r="M449" s="572"/>
      <c r="N449" s="107"/>
      <c r="O449" s="107"/>
      <c r="P449" s="557"/>
      <c r="Q449" s="557"/>
      <c r="R449" s="557"/>
      <c r="S449" s="557"/>
      <c r="T449" s="573"/>
      <c r="U449" s="428"/>
    </row>
    <row r="450" spans="1:22" x14ac:dyDescent="0.25">
      <c r="A450" s="1059"/>
      <c r="B450" s="522">
        <v>7</v>
      </c>
      <c r="C450" s="90"/>
      <c r="D450" s="84"/>
      <c r="E450" s="84"/>
      <c r="F450" s="90"/>
      <c r="G450" s="570"/>
      <c r="H450" s="90"/>
      <c r="I450" s="557"/>
      <c r="J450" s="571"/>
      <c r="K450" s="572"/>
      <c r="L450" s="557"/>
      <c r="M450" s="572"/>
      <c r="N450" s="107"/>
      <c r="O450" s="107"/>
      <c r="P450" s="557"/>
      <c r="Q450" s="557"/>
      <c r="R450" s="557"/>
      <c r="S450" s="557"/>
      <c r="T450" s="573"/>
      <c r="U450" s="428"/>
    </row>
    <row r="451" spans="1:22" x14ac:dyDescent="0.25">
      <c r="A451" s="1059"/>
      <c r="B451" s="522">
        <v>8</v>
      </c>
      <c r="C451" s="90"/>
      <c r="D451" s="84"/>
      <c r="E451" s="84"/>
      <c r="F451" s="90"/>
      <c r="G451" s="570"/>
      <c r="H451" s="90"/>
      <c r="I451" s="557"/>
      <c r="J451" s="571"/>
      <c r="K451" s="572"/>
      <c r="L451" s="557"/>
      <c r="M451" s="572"/>
      <c r="N451" s="107"/>
      <c r="O451" s="107"/>
      <c r="P451" s="557"/>
      <c r="Q451" s="557"/>
      <c r="R451" s="557"/>
      <c r="S451" s="557"/>
      <c r="T451" s="573"/>
      <c r="U451" s="428"/>
    </row>
    <row r="452" spans="1:22" x14ac:dyDescent="0.25">
      <c r="A452" s="1059"/>
      <c r="B452" s="522">
        <v>9</v>
      </c>
      <c r="C452" s="90"/>
      <c r="D452" s="84"/>
      <c r="E452" s="84"/>
      <c r="F452" s="90"/>
      <c r="G452" s="570"/>
      <c r="H452" s="90"/>
      <c r="I452" s="557"/>
      <c r="J452" s="571"/>
      <c r="K452" s="572"/>
      <c r="L452" s="557"/>
      <c r="M452" s="572"/>
      <c r="N452" s="107"/>
      <c r="O452" s="107"/>
      <c r="P452" s="557"/>
      <c r="Q452" s="557"/>
      <c r="R452" s="557"/>
      <c r="S452" s="557"/>
      <c r="T452" s="573"/>
      <c r="U452" s="428"/>
    </row>
    <row r="453" spans="1:22" ht="15.75" thickBot="1" x14ac:dyDescent="0.3">
      <c r="A453" s="1060"/>
      <c r="B453" s="523">
        <v>10</v>
      </c>
      <c r="C453" s="100"/>
      <c r="D453" s="99"/>
      <c r="E453" s="99"/>
      <c r="F453" s="100"/>
      <c r="G453" s="574"/>
      <c r="H453" s="100"/>
      <c r="I453" s="575"/>
      <c r="J453" s="576"/>
      <c r="K453" s="577"/>
      <c r="L453" s="575"/>
      <c r="M453" s="577"/>
      <c r="N453" s="108" t="s">
        <v>253</v>
      </c>
      <c r="O453" s="108"/>
      <c r="P453" s="575"/>
      <c r="Q453" s="575"/>
      <c r="R453" s="575"/>
      <c r="S453" s="575"/>
      <c r="T453" s="578"/>
      <c r="U453" s="428"/>
    </row>
    <row r="454" spans="1:22" ht="25.5" thickBot="1" x14ac:dyDescent="0.3">
      <c r="A454" s="493"/>
      <c r="C454" s="494"/>
      <c r="D454" s="495"/>
      <c r="E454" s="368" t="s">
        <v>248</v>
      </c>
      <c r="F454" s="369">
        <f>COUNTA(F444:F453)</f>
        <v>0</v>
      </c>
      <c r="G454" s="370">
        <f>COUNTA(G444:G453)</f>
        <v>0</v>
      </c>
      <c r="H454" s="494"/>
      <c r="I454" s="490"/>
      <c r="J454" s="496"/>
      <c r="K454" s="497"/>
      <c r="L454" s="952" t="s">
        <v>499</v>
      </c>
      <c r="M454" s="953"/>
      <c r="N454" s="498">
        <f>SUM(N444:N453)</f>
        <v>0</v>
      </c>
      <c r="O454" s="499">
        <f>SUM(O444:O453)</f>
        <v>0</v>
      </c>
      <c r="P454" s="490"/>
      <c r="Q454" s="490"/>
      <c r="R454" s="490"/>
      <c r="S454" s="500"/>
      <c r="T454" s="500"/>
      <c r="U454" s="428"/>
    </row>
    <row r="455" spans="1:22" ht="21.75" customHeight="1" x14ac:dyDescent="0.25">
      <c r="A455" s="101"/>
      <c r="B455" s="85"/>
      <c r="C455" s="85"/>
      <c r="D455" s="85"/>
      <c r="H455" s="501"/>
      <c r="I455" s="501"/>
      <c r="J455" s="502"/>
      <c r="K455" s="501"/>
      <c r="L455" s="954" t="s">
        <v>500</v>
      </c>
      <c r="M455" s="955"/>
      <c r="N455" s="503">
        <f>SUMIF(M444:M453,"&lt;=31/12/2025",N444:N453)</f>
        <v>0</v>
      </c>
      <c r="O455" s="504">
        <f>SUMIF(M444:M453,"&lt;=31/12/2025",O444:O453)</f>
        <v>0</v>
      </c>
      <c r="P455" s="85"/>
      <c r="R455" s="85"/>
      <c r="S455" s="89"/>
      <c r="T455" s="505"/>
      <c r="U455" s="506"/>
      <c r="V455" s="507"/>
    </row>
    <row r="456" spans="1:22" ht="32.25" customHeight="1" thickBot="1" x14ac:dyDescent="0.3">
      <c r="A456" s="101"/>
      <c r="L456" s="956" t="s">
        <v>501</v>
      </c>
      <c r="M456" s="957"/>
      <c r="N456" s="508">
        <f>SUMIF(M444:M453,"&gt;31/12/2025",N444:N453)</f>
        <v>0</v>
      </c>
      <c r="O456" s="509">
        <f>SUMIF(M444:M453,"&gt;31/12/2025",O444:O453)</f>
        <v>0</v>
      </c>
      <c r="S456" s="510"/>
      <c r="T456" s="511"/>
      <c r="U456" s="428"/>
    </row>
    <row r="457" spans="1:22" ht="15.75" thickBot="1" x14ac:dyDescent="0.3">
      <c r="A457" s="579"/>
      <c r="B457" s="478"/>
      <c r="C457" s="480"/>
      <c r="D457" s="480"/>
      <c r="E457" s="480"/>
      <c r="F457" s="478"/>
      <c r="G457" s="480"/>
      <c r="H457" s="480"/>
      <c r="I457" s="478"/>
      <c r="J457" s="478"/>
      <c r="K457" s="480"/>
      <c r="L457" s="480"/>
      <c r="M457" s="480"/>
      <c r="N457" s="480"/>
      <c r="O457" s="480"/>
      <c r="P457" s="480"/>
      <c r="Q457" s="480"/>
      <c r="R457" s="480"/>
      <c r="S457" s="580"/>
      <c r="T457" s="480"/>
      <c r="U457" s="482"/>
    </row>
    <row r="458" spans="1:22" ht="15.75" thickBot="1" x14ac:dyDescent="0.3">
      <c r="A458" s="563"/>
      <c r="B458" s="422"/>
      <c r="C458" s="289"/>
      <c r="D458" s="289"/>
      <c r="E458" s="289"/>
      <c r="F458" s="422"/>
      <c r="G458" s="289"/>
      <c r="H458" s="289"/>
      <c r="I458" s="422"/>
      <c r="J458" s="422"/>
      <c r="K458" s="289"/>
      <c r="L458" s="289"/>
      <c r="M458" s="289"/>
      <c r="N458" s="289"/>
      <c r="O458" s="289"/>
      <c r="P458" s="289"/>
      <c r="Q458" s="289"/>
      <c r="R458" s="289"/>
      <c r="S458" s="289"/>
      <c r="T458" s="289"/>
      <c r="U458" s="425"/>
    </row>
    <row r="459" spans="1:22" ht="28.5" thickBot="1" x14ac:dyDescent="0.3">
      <c r="A459" s="514" t="s">
        <v>8</v>
      </c>
      <c r="B459" s="961" t="s">
        <v>467</v>
      </c>
      <c r="C459" s="962"/>
      <c r="E459" s="1067" t="s">
        <v>213</v>
      </c>
      <c r="F459" s="1068"/>
      <c r="G459" s="935">
        <f>VLOOKUP(B459,'1.Piano inv. forn'!$D$175:$H$204,3,FALSE)</f>
        <v>0</v>
      </c>
      <c r="H459" s="936"/>
      <c r="I459" s="69"/>
      <c r="J459" s="1067" t="s">
        <v>214</v>
      </c>
      <c r="K459" s="1068"/>
      <c r="L459" s="935">
        <f>VLOOKUP(B459,'1.Piano inv. forn'!$D$175:$H$204,4,FALSE)</f>
        <v>0</v>
      </c>
      <c r="M459" s="936"/>
      <c r="O459" s="519" t="s">
        <v>215</v>
      </c>
      <c r="P459" s="513"/>
      <c r="R459" s="520" t="s">
        <v>216</v>
      </c>
      <c r="S459" s="1057"/>
      <c r="T459" s="1058"/>
      <c r="U459" s="428"/>
    </row>
    <row r="460" spans="1:22" ht="15.75" thickBot="1" x14ac:dyDescent="0.3">
      <c r="A460" s="101"/>
      <c r="B460" s="86"/>
      <c r="C460" s="86"/>
      <c r="E460" s="87"/>
      <c r="F460" s="87"/>
      <c r="G460" s="88"/>
      <c r="H460" s="88"/>
      <c r="I460" s="69"/>
      <c r="J460" s="87"/>
      <c r="K460" s="87"/>
      <c r="L460" s="88"/>
      <c r="M460" s="88"/>
      <c r="O460" s="89"/>
      <c r="R460" s="85"/>
      <c r="S460" s="500"/>
      <c r="T460" s="511"/>
      <c r="U460" s="102"/>
    </row>
    <row r="461" spans="1:22" ht="35.25" customHeight="1" thickBot="1" x14ac:dyDescent="0.3">
      <c r="A461" s="1069" t="s">
        <v>13</v>
      </c>
      <c r="B461" s="1070"/>
      <c r="C461" s="1070"/>
      <c r="D461" s="1071"/>
      <c r="E461" s="943">
        <f>VLOOKUP(B459,'1.Piano inv. forn'!$D$175:$V$204,17,FALSE)</f>
        <v>0</v>
      </c>
      <c r="F461" s="944"/>
      <c r="G461" s="944"/>
      <c r="H461" s="945"/>
      <c r="I461" s="69"/>
      <c r="J461" s="1072" t="s">
        <v>59</v>
      </c>
      <c r="K461" s="1073"/>
      <c r="L461" s="943">
        <f>VLOOKUP(B459,'1.Piano inv. forn'!$D$175:$V$204,19,FALSE)</f>
        <v>0</v>
      </c>
      <c r="M461" s="945"/>
      <c r="N461" s="98"/>
      <c r="O461" s="520" t="s">
        <v>15</v>
      </c>
      <c r="P461" s="103">
        <f>L461+E461</f>
        <v>0</v>
      </c>
      <c r="R461" s="520" t="s">
        <v>217</v>
      </c>
      <c r="S461" s="1057"/>
      <c r="T461" s="1058"/>
      <c r="U461" s="102"/>
    </row>
    <row r="462" spans="1:22" ht="15.75" thickBot="1" x14ac:dyDescent="0.3">
      <c r="A462" s="104"/>
      <c r="B462" s="105"/>
      <c r="C462" s="105"/>
      <c r="D462" s="105"/>
      <c r="E462" s="106"/>
      <c r="F462" s="106"/>
      <c r="G462" s="106"/>
      <c r="H462" s="106"/>
      <c r="I462" s="69"/>
      <c r="J462" s="87"/>
      <c r="K462" s="87"/>
      <c r="L462" s="106"/>
      <c r="M462" s="106"/>
      <c r="N462" s="98"/>
      <c r="O462" s="85"/>
      <c r="P462" s="98"/>
      <c r="R462" s="85"/>
      <c r="S462" s="86"/>
      <c r="T462" s="86"/>
      <c r="U462" s="102"/>
    </row>
    <row r="463" spans="1:22" ht="60" x14ac:dyDescent="0.25">
      <c r="A463" s="1053" t="s">
        <v>218</v>
      </c>
      <c r="B463" s="1055" t="s">
        <v>219</v>
      </c>
      <c r="C463" s="1055" t="s">
        <v>220</v>
      </c>
      <c r="D463" s="516" t="s">
        <v>221</v>
      </c>
      <c r="E463" s="515" t="s">
        <v>222</v>
      </c>
      <c r="F463" s="516" t="s">
        <v>223</v>
      </c>
      <c r="G463" s="516" t="s">
        <v>224</v>
      </c>
      <c r="H463" s="517" t="s">
        <v>188</v>
      </c>
      <c r="I463" s="517" t="s">
        <v>225</v>
      </c>
      <c r="J463" s="517" t="s">
        <v>226</v>
      </c>
      <c r="K463" s="517" t="s">
        <v>227</v>
      </c>
      <c r="L463" s="517" t="s">
        <v>228</v>
      </c>
      <c r="M463" s="517" t="s">
        <v>229</v>
      </c>
      <c r="N463" s="517" t="s">
        <v>230</v>
      </c>
      <c r="O463" s="517" t="s">
        <v>231</v>
      </c>
      <c r="P463" s="517" t="s">
        <v>232</v>
      </c>
      <c r="Q463" s="517" t="s">
        <v>233</v>
      </c>
      <c r="R463" s="517" t="s">
        <v>234</v>
      </c>
      <c r="S463" s="517" t="s">
        <v>235</v>
      </c>
      <c r="T463" s="1051" t="s">
        <v>236</v>
      </c>
      <c r="U463" s="564"/>
    </row>
    <row r="464" spans="1:22" ht="24.75" thickBot="1" x14ac:dyDescent="0.3">
      <c r="A464" s="1054"/>
      <c r="B464" s="1056"/>
      <c r="C464" s="1056"/>
      <c r="D464" s="518" t="s">
        <v>237</v>
      </c>
      <c r="E464" s="518" t="s">
        <v>238</v>
      </c>
      <c r="F464" s="518" t="s">
        <v>239</v>
      </c>
      <c r="G464" s="518" t="s">
        <v>239</v>
      </c>
      <c r="H464" s="518" t="s">
        <v>252</v>
      </c>
      <c r="I464" s="518" t="s">
        <v>32</v>
      </c>
      <c r="J464" s="518" t="s">
        <v>241</v>
      </c>
      <c r="K464" s="518" t="s">
        <v>242</v>
      </c>
      <c r="L464" s="518" t="s">
        <v>243</v>
      </c>
      <c r="M464" s="518" t="s">
        <v>242</v>
      </c>
      <c r="N464" s="518" t="s">
        <v>244</v>
      </c>
      <c r="O464" s="518" t="s">
        <v>212</v>
      </c>
      <c r="P464" s="518" t="s">
        <v>245</v>
      </c>
      <c r="Q464" s="518" t="s">
        <v>246</v>
      </c>
      <c r="R464" s="518" t="s">
        <v>247</v>
      </c>
      <c r="S464" s="518" t="s">
        <v>247</v>
      </c>
      <c r="T464" s="1052"/>
      <c r="U464" s="564"/>
    </row>
    <row r="465" spans="1:22" x14ac:dyDescent="0.25">
      <c r="A465" s="1059" t="str">
        <f>B459</f>
        <v>i.4</v>
      </c>
      <c r="B465" s="521">
        <v>1</v>
      </c>
      <c r="C465" s="164"/>
      <c r="D465" s="91"/>
      <c r="E465" s="91"/>
      <c r="F465" s="164"/>
      <c r="G465" s="566"/>
      <c r="H465" s="92"/>
      <c r="I465" s="340"/>
      <c r="J465" s="567"/>
      <c r="K465" s="568"/>
      <c r="L465" s="340"/>
      <c r="M465" s="568"/>
      <c r="N465" s="116"/>
      <c r="O465" s="116"/>
      <c r="P465" s="340"/>
      <c r="Q465" s="340"/>
      <c r="R465" s="340"/>
      <c r="S465" s="340"/>
      <c r="T465" s="569"/>
      <c r="U465" s="428"/>
    </row>
    <row r="466" spans="1:22" x14ac:dyDescent="0.25">
      <c r="A466" s="1059"/>
      <c r="B466" s="522">
        <v>2</v>
      </c>
      <c r="C466" s="90"/>
      <c r="D466" s="84"/>
      <c r="E466" s="84"/>
      <c r="F466" s="90"/>
      <c r="G466" s="570"/>
      <c r="H466" s="90"/>
      <c r="I466" s="557"/>
      <c r="J466" s="571"/>
      <c r="K466" s="572"/>
      <c r="L466" s="557"/>
      <c r="M466" s="572"/>
      <c r="N466" s="107"/>
      <c r="O466" s="107"/>
      <c r="P466" s="557"/>
      <c r="Q466" s="557" t="s">
        <v>249</v>
      </c>
      <c r="R466" s="557"/>
      <c r="S466" s="557"/>
      <c r="T466" s="573"/>
      <c r="U466" s="428"/>
    </row>
    <row r="467" spans="1:22" x14ac:dyDescent="0.25">
      <c r="A467" s="1059"/>
      <c r="B467" s="522">
        <v>3</v>
      </c>
      <c r="C467" s="90"/>
      <c r="D467" s="84"/>
      <c r="E467" s="84"/>
      <c r="F467" s="90"/>
      <c r="G467" s="570"/>
      <c r="H467" s="90"/>
      <c r="I467" s="557"/>
      <c r="J467" s="571"/>
      <c r="K467" s="572"/>
      <c r="L467" s="557"/>
      <c r="M467" s="572"/>
      <c r="N467" s="107"/>
      <c r="O467" s="107"/>
      <c r="P467" s="557"/>
      <c r="Q467" s="557"/>
      <c r="R467" s="557"/>
      <c r="S467" s="557"/>
      <c r="T467" s="573"/>
      <c r="U467" s="428"/>
    </row>
    <row r="468" spans="1:22" x14ac:dyDescent="0.25">
      <c r="A468" s="1059"/>
      <c r="B468" s="522">
        <v>4</v>
      </c>
      <c r="C468" s="90"/>
      <c r="D468" s="84"/>
      <c r="E468" s="84"/>
      <c r="F468" s="90"/>
      <c r="G468" s="570"/>
      <c r="H468" s="90"/>
      <c r="I468" s="557"/>
      <c r="J468" s="571"/>
      <c r="K468" s="572"/>
      <c r="L468" s="557"/>
      <c r="M468" s="572"/>
      <c r="N468" s="107"/>
      <c r="O468" s="107"/>
      <c r="P468" s="557"/>
      <c r="Q468" s="557"/>
      <c r="R468" s="557"/>
      <c r="S468" s="557"/>
      <c r="T468" s="573"/>
      <c r="U468" s="428"/>
    </row>
    <row r="469" spans="1:22" x14ac:dyDescent="0.25">
      <c r="A469" s="1059"/>
      <c r="B469" s="522">
        <v>5</v>
      </c>
      <c r="C469" s="90"/>
      <c r="D469" s="84"/>
      <c r="E469" s="84"/>
      <c r="F469" s="90"/>
      <c r="G469" s="570"/>
      <c r="H469" s="90"/>
      <c r="I469" s="557"/>
      <c r="J469" s="571"/>
      <c r="K469" s="572"/>
      <c r="L469" s="557"/>
      <c r="M469" s="572"/>
      <c r="N469" s="107"/>
      <c r="O469" s="107"/>
      <c r="P469" s="557"/>
      <c r="Q469" s="557"/>
      <c r="R469" s="557"/>
      <c r="S469" s="557"/>
      <c r="T469" s="573"/>
      <c r="U469" s="428"/>
    </row>
    <row r="470" spans="1:22" x14ac:dyDescent="0.25">
      <c r="A470" s="1059"/>
      <c r="B470" s="522">
        <v>6</v>
      </c>
      <c r="C470" s="90"/>
      <c r="D470" s="84"/>
      <c r="E470" s="84"/>
      <c r="F470" s="90"/>
      <c r="G470" s="570"/>
      <c r="H470" s="90"/>
      <c r="I470" s="557"/>
      <c r="J470" s="571"/>
      <c r="K470" s="572"/>
      <c r="L470" s="557"/>
      <c r="M470" s="572"/>
      <c r="N470" s="107"/>
      <c r="O470" s="107"/>
      <c r="P470" s="557"/>
      <c r="Q470" s="557"/>
      <c r="R470" s="557"/>
      <c r="S470" s="557"/>
      <c r="T470" s="573"/>
      <c r="U470" s="428"/>
    </row>
    <row r="471" spans="1:22" x14ac:dyDescent="0.25">
      <c r="A471" s="1059"/>
      <c r="B471" s="522">
        <v>7</v>
      </c>
      <c r="C471" s="90"/>
      <c r="D471" s="84"/>
      <c r="E471" s="84"/>
      <c r="F471" s="90"/>
      <c r="G471" s="570"/>
      <c r="H471" s="90"/>
      <c r="I471" s="557"/>
      <c r="J471" s="571"/>
      <c r="K471" s="572"/>
      <c r="L471" s="557"/>
      <c r="M471" s="572"/>
      <c r="N471" s="107"/>
      <c r="O471" s="107"/>
      <c r="P471" s="557"/>
      <c r="Q471" s="557"/>
      <c r="R471" s="557"/>
      <c r="S471" s="557"/>
      <c r="T471" s="573"/>
      <c r="U471" s="428"/>
    </row>
    <row r="472" spans="1:22" x14ac:dyDescent="0.25">
      <c r="A472" s="1059"/>
      <c r="B472" s="522">
        <v>8</v>
      </c>
      <c r="C472" s="90"/>
      <c r="D472" s="84"/>
      <c r="E472" s="84"/>
      <c r="F472" s="90"/>
      <c r="G472" s="570"/>
      <c r="H472" s="90"/>
      <c r="I472" s="557"/>
      <c r="J472" s="571"/>
      <c r="K472" s="572"/>
      <c r="L472" s="557"/>
      <c r="M472" s="572"/>
      <c r="N472" s="107"/>
      <c r="O472" s="107"/>
      <c r="P472" s="557"/>
      <c r="Q472" s="557"/>
      <c r="R472" s="557"/>
      <c r="S472" s="557"/>
      <c r="T472" s="573"/>
      <c r="U472" s="428"/>
    </row>
    <row r="473" spans="1:22" x14ac:dyDescent="0.25">
      <c r="A473" s="1059"/>
      <c r="B473" s="522">
        <v>9</v>
      </c>
      <c r="C473" s="90"/>
      <c r="D473" s="84"/>
      <c r="E473" s="84"/>
      <c r="F473" s="90"/>
      <c r="G473" s="570"/>
      <c r="H473" s="90"/>
      <c r="I473" s="557"/>
      <c r="J473" s="571"/>
      <c r="K473" s="572"/>
      <c r="L473" s="557"/>
      <c r="M473" s="572"/>
      <c r="N473" s="107"/>
      <c r="O473" s="107"/>
      <c r="P473" s="557"/>
      <c r="Q473" s="557"/>
      <c r="R473" s="557"/>
      <c r="S473" s="557"/>
      <c r="T473" s="573"/>
      <c r="U473" s="428"/>
    </row>
    <row r="474" spans="1:22" ht="15.75" thickBot="1" x14ac:dyDescent="0.3">
      <c r="A474" s="1060"/>
      <c r="B474" s="523">
        <v>10</v>
      </c>
      <c r="C474" s="100"/>
      <c r="D474" s="99"/>
      <c r="E474" s="99"/>
      <c r="F474" s="100"/>
      <c r="G474" s="574"/>
      <c r="H474" s="100"/>
      <c r="I474" s="575"/>
      <c r="J474" s="576"/>
      <c r="K474" s="577"/>
      <c r="L474" s="575"/>
      <c r="M474" s="577"/>
      <c r="N474" s="108" t="s">
        <v>253</v>
      </c>
      <c r="O474" s="108"/>
      <c r="P474" s="575"/>
      <c r="Q474" s="575"/>
      <c r="R474" s="575"/>
      <c r="S474" s="575"/>
      <c r="T474" s="578"/>
      <c r="U474" s="428"/>
    </row>
    <row r="475" spans="1:22" ht="25.5" thickBot="1" x14ac:dyDescent="0.3">
      <c r="A475" s="493"/>
      <c r="C475" s="494"/>
      <c r="D475" s="495"/>
      <c r="E475" s="368" t="s">
        <v>248</v>
      </c>
      <c r="F475" s="369">
        <f>COUNTA(F465:F474)</f>
        <v>0</v>
      </c>
      <c r="G475" s="370">
        <f>COUNTA(G465:G474)</f>
        <v>0</v>
      </c>
      <c r="H475" s="494"/>
      <c r="I475" s="490"/>
      <c r="J475" s="496"/>
      <c r="K475" s="497"/>
      <c r="L475" s="952" t="s">
        <v>499</v>
      </c>
      <c r="M475" s="953"/>
      <c r="N475" s="498">
        <f>SUM(N465:N474)</f>
        <v>0</v>
      </c>
      <c r="O475" s="499">
        <f>SUM(O465:O474)</f>
        <v>0</v>
      </c>
      <c r="P475" s="490"/>
      <c r="Q475" s="490"/>
      <c r="R475" s="490"/>
      <c r="S475" s="500"/>
      <c r="T475" s="500"/>
      <c r="U475" s="428"/>
    </row>
    <row r="476" spans="1:22" ht="21.75" customHeight="1" x14ac:dyDescent="0.25">
      <c r="A476" s="101"/>
      <c r="B476" s="85"/>
      <c r="C476" s="85"/>
      <c r="D476" s="85"/>
      <c r="H476" s="501"/>
      <c r="I476" s="501"/>
      <c r="J476" s="502"/>
      <c r="K476" s="501"/>
      <c r="L476" s="954" t="s">
        <v>500</v>
      </c>
      <c r="M476" s="955"/>
      <c r="N476" s="503">
        <f>SUMIF(M465:M474,"&lt;=31/12/2025",N465:N474)</f>
        <v>0</v>
      </c>
      <c r="O476" s="504">
        <f>SUMIF(M465:M474,"&lt;=31/12/2025",O465:O474)</f>
        <v>0</v>
      </c>
      <c r="P476" s="85"/>
      <c r="R476" s="85"/>
      <c r="S476" s="89"/>
      <c r="T476" s="505"/>
      <c r="U476" s="506"/>
      <c r="V476" s="507"/>
    </row>
    <row r="477" spans="1:22" ht="32.25" customHeight="1" thickBot="1" x14ac:dyDescent="0.3">
      <c r="A477" s="101"/>
      <c r="L477" s="956" t="s">
        <v>501</v>
      </c>
      <c r="M477" s="957"/>
      <c r="N477" s="508">
        <f>SUMIF(M465:M474,"&gt;31/12/2025",N465:N474)</f>
        <v>0</v>
      </c>
      <c r="O477" s="509">
        <f>SUMIF(M465:M474,"&gt;31/12/2025",O465:O474)</f>
        <v>0</v>
      </c>
      <c r="S477" s="510"/>
      <c r="T477" s="511"/>
      <c r="U477" s="428"/>
    </row>
    <row r="478" spans="1:22" ht="15.75" thickBot="1" x14ac:dyDescent="0.3">
      <c r="A478" s="579"/>
      <c r="B478" s="478"/>
      <c r="C478" s="480"/>
      <c r="D478" s="480"/>
      <c r="E478" s="480"/>
      <c r="F478" s="478"/>
      <c r="G478" s="480"/>
      <c r="H478" s="480"/>
      <c r="I478" s="478"/>
      <c r="J478" s="478"/>
      <c r="K478" s="480"/>
      <c r="L478" s="480"/>
      <c r="M478" s="480"/>
      <c r="N478" s="480"/>
      <c r="O478" s="480"/>
      <c r="P478" s="480"/>
      <c r="Q478" s="480"/>
      <c r="R478" s="480"/>
      <c r="S478" s="580"/>
      <c r="T478" s="480"/>
      <c r="U478" s="482"/>
    </row>
    <row r="479" spans="1:22" ht="15.75" thickBot="1" x14ac:dyDescent="0.3">
      <c r="A479" s="563"/>
      <c r="B479" s="422"/>
      <c r="C479" s="289"/>
      <c r="D479" s="289"/>
      <c r="E479" s="289"/>
      <c r="F479" s="422"/>
      <c r="G479" s="289"/>
      <c r="H479" s="289"/>
      <c r="I479" s="422"/>
      <c r="J479" s="422"/>
      <c r="K479" s="289"/>
      <c r="L479" s="289"/>
      <c r="M479" s="289"/>
      <c r="N479" s="289"/>
      <c r="O479" s="289"/>
      <c r="P479" s="289"/>
      <c r="Q479" s="289"/>
      <c r="R479" s="289"/>
      <c r="S479" s="289"/>
      <c r="T479" s="289"/>
      <c r="U479" s="425"/>
    </row>
    <row r="480" spans="1:22" ht="28.5" thickBot="1" x14ac:dyDescent="0.3">
      <c r="A480" s="514" t="s">
        <v>8</v>
      </c>
      <c r="B480" s="961" t="s">
        <v>467</v>
      </c>
      <c r="C480" s="962"/>
      <c r="E480" s="1067" t="s">
        <v>213</v>
      </c>
      <c r="F480" s="1068"/>
      <c r="G480" s="935">
        <f>VLOOKUP(B480,'1.Piano inv. forn'!$D$175:$H$204,3,FALSE)</f>
        <v>0</v>
      </c>
      <c r="H480" s="936"/>
      <c r="I480" s="69"/>
      <c r="J480" s="1067" t="s">
        <v>214</v>
      </c>
      <c r="K480" s="1068"/>
      <c r="L480" s="935">
        <f>VLOOKUP(B480,'1.Piano inv. forn'!$D$175:$H$204,4,FALSE)</f>
        <v>0</v>
      </c>
      <c r="M480" s="936"/>
      <c r="O480" s="519" t="s">
        <v>215</v>
      </c>
      <c r="P480" s="513"/>
      <c r="R480" s="520" t="s">
        <v>216</v>
      </c>
      <c r="S480" s="1057"/>
      <c r="T480" s="1058"/>
      <c r="U480" s="428"/>
    </row>
    <row r="481" spans="1:21" ht="15.75" thickBot="1" x14ac:dyDescent="0.3">
      <c r="A481" s="101"/>
      <c r="B481" s="86"/>
      <c r="C481" s="86"/>
      <c r="E481" s="87"/>
      <c r="F481" s="87"/>
      <c r="G481" s="88"/>
      <c r="H481" s="88"/>
      <c r="I481" s="69"/>
      <c r="J481" s="87"/>
      <c r="K481" s="87"/>
      <c r="L481" s="88"/>
      <c r="M481" s="88"/>
      <c r="O481" s="89"/>
      <c r="R481" s="85"/>
      <c r="S481" s="500"/>
      <c r="T481" s="511"/>
      <c r="U481" s="102"/>
    </row>
    <row r="482" spans="1:21" ht="35.25" customHeight="1" thickBot="1" x14ac:dyDescent="0.3">
      <c r="A482" s="1069" t="s">
        <v>13</v>
      </c>
      <c r="B482" s="1070"/>
      <c r="C482" s="1070"/>
      <c r="D482" s="1071"/>
      <c r="E482" s="943">
        <f>VLOOKUP(B480,'1.Piano inv. forn'!$D$175:$V$204,17,FALSE)</f>
        <v>0</v>
      </c>
      <c r="F482" s="944"/>
      <c r="G482" s="944"/>
      <c r="H482" s="945"/>
      <c r="I482" s="69"/>
      <c r="J482" s="1072" t="s">
        <v>59</v>
      </c>
      <c r="K482" s="1073"/>
      <c r="L482" s="943">
        <f>VLOOKUP(B480,'1.Piano inv. forn'!$D$175:$V$204,19,FALSE)</f>
        <v>0</v>
      </c>
      <c r="M482" s="945"/>
      <c r="N482" s="98"/>
      <c r="O482" s="520" t="s">
        <v>15</v>
      </c>
      <c r="P482" s="103">
        <f>L482+E482</f>
        <v>0</v>
      </c>
      <c r="R482" s="520" t="s">
        <v>217</v>
      </c>
      <c r="S482" s="1057"/>
      <c r="T482" s="1058"/>
      <c r="U482" s="102"/>
    </row>
    <row r="483" spans="1:21" ht="15.75" thickBot="1" x14ac:dyDescent="0.3">
      <c r="A483" s="104"/>
      <c r="B483" s="105"/>
      <c r="C483" s="105"/>
      <c r="D483" s="105"/>
      <c r="E483" s="106"/>
      <c r="F483" s="106"/>
      <c r="G483" s="106"/>
      <c r="H483" s="106"/>
      <c r="I483" s="69"/>
      <c r="J483" s="87"/>
      <c r="K483" s="87"/>
      <c r="L483" s="106"/>
      <c r="M483" s="106"/>
      <c r="N483" s="98"/>
      <c r="O483" s="85"/>
      <c r="P483" s="98"/>
      <c r="R483" s="85"/>
      <c r="S483" s="86"/>
      <c r="T483" s="86"/>
      <c r="U483" s="102"/>
    </row>
    <row r="484" spans="1:21" ht="60" x14ac:dyDescent="0.25">
      <c r="A484" s="1053" t="s">
        <v>218</v>
      </c>
      <c r="B484" s="1055" t="s">
        <v>219</v>
      </c>
      <c r="C484" s="1055" t="s">
        <v>220</v>
      </c>
      <c r="D484" s="516" t="s">
        <v>221</v>
      </c>
      <c r="E484" s="515" t="s">
        <v>222</v>
      </c>
      <c r="F484" s="516" t="s">
        <v>223</v>
      </c>
      <c r="G484" s="516" t="s">
        <v>224</v>
      </c>
      <c r="H484" s="517" t="s">
        <v>188</v>
      </c>
      <c r="I484" s="517" t="s">
        <v>225</v>
      </c>
      <c r="J484" s="517" t="s">
        <v>226</v>
      </c>
      <c r="K484" s="517" t="s">
        <v>227</v>
      </c>
      <c r="L484" s="517" t="s">
        <v>228</v>
      </c>
      <c r="M484" s="517" t="s">
        <v>229</v>
      </c>
      <c r="N484" s="517" t="s">
        <v>230</v>
      </c>
      <c r="O484" s="517" t="s">
        <v>231</v>
      </c>
      <c r="P484" s="517" t="s">
        <v>232</v>
      </c>
      <c r="Q484" s="517" t="s">
        <v>233</v>
      </c>
      <c r="R484" s="517" t="s">
        <v>234</v>
      </c>
      <c r="S484" s="517" t="s">
        <v>235</v>
      </c>
      <c r="T484" s="1051" t="s">
        <v>236</v>
      </c>
      <c r="U484" s="564"/>
    </row>
    <row r="485" spans="1:21" ht="24.75" thickBot="1" x14ac:dyDescent="0.3">
      <c r="A485" s="1054"/>
      <c r="B485" s="1056"/>
      <c r="C485" s="1056"/>
      <c r="D485" s="518" t="s">
        <v>237</v>
      </c>
      <c r="E485" s="518" t="s">
        <v>238</v>
      </c>
      <c r="F485" s="518" t="s">
        <v>239</v>
      </c>
      <c r="G485" s="518" t="s">
        <v>239</v>
      </c>
      <c r="H485" s="518" t="s">
        <v>252</v>
      </c>
      <c r="I485" s="518" t="s">
        <v>32</v>
      </c>
      <c r="J485" s="518" t="s">
        <v>241</v>
      </c>
      <c r="K485" s="518" t="s">
        <v>242</v>
      </c>
      <c r="L485" s="518" t="s">
        <v>243</v>
      </c>
      <c r="M485" s="518" t="s">
        <v>242</v>
      </c>
      <c r="N485" s="518" t="s">
        <v>244</v>
      </c>
      <c r="O485" s="518" t="s">
        <v>212</v>
      </c>
      <c r="P485" s="518" t="s">
        <v>245</v>
      </c>
      <c r="Q485" s="518" t="s">
        <v>246</v>
      </c>
      <c r="R485" s="518" t="s">
        <v>247</v>
      </c>
      <c r="S485" s="518" t="s">
        <v>247</v>
      </c>
      <c r="T485" s="1052"/>
      <c r="U485" s="564"/>
    </row>
    <row r="486" spans="1:21" x14ac:dyDescent="0.25">
      <c r="A486" s="1059" t="str">
        <f>B480</f>
        <v>i.4</v>
      </c>
      <c r="B486" s="521">
        <v>1</v>
      </c>
      <c r="C486" s="164"/>
      <c r="D486" s="91"/>
      <c r="E486" s="91"/>
      <c r="F486" s="164"/>
      <c r="G486" s="566"/>
      <c r="H486" s="92"/>
      <c r="I486" s="340"/>
      <c r="J486" s="567"/>
      <c r="K486" s="568"/>
      <c r="L486" s="340"/>
      <c r="M486" s="568"/>
      <c r="N486" s="116"/>
      <c r="O486" s="116"/>
      <c r="P486" s="340"/>
      <c r="Q486" s="340"/>
      <c r="R486" s="340"/>
      <c r="S486" s="340"/>
      <c r="T486" s="569"/>
      <c r="U486" s="428"/>
    </row>
    <row r="487" spans="1:21" x14ac:dyDescent="0.25">
      <c r="A487" s="1059"/>
      <c r="B487" s="522">
        <v>2</v>
      </c>
      <c r="C487" s="90"/>
      <c r="D487" s="84"/>
      <c r="E487" s="84"/>
      <c r="F487" s="90"/>
      <c r="G487" s="570"/>
      <c r="H487" s="90"/>
      <c r="I487" s="557"/>
      <c r="J487" s="571"/>
      <c r="K487" s="572"/>
      <c r="L487" s="557"/>
      <c r="M487" s="572"/>
      <c r="N487" s="107"/>
      <c r="O487" s="107"/>
      <c r="P487" s="557"/>
      <c r="Q487" s="557" t="s">
        <v>249</v>
      </c>
      <c r="R487" s="557"/>
      <c r="S487" s="557"/>
      <c r="T487" s="573"/>
      <c r="U487" s="428"/>
    </row>
    <row r="488" spans="1:21" x14ac:dyDescent="0.25">
      <c r="A488" s="1059"/>
      <c r="B488" s="522">
        <v>3</v>
      </c>
      <c r="C488" s="90"/>
      <c r="D488" s="84"/>
      <c r="E488" s="84"/>
      <c r="F488" s="90"/>
      <c r="G488" s="570"/>
      <c r="H488" s="90"/>
      <c r="I488" s="557"/>
      <c r="J488" s="571"/>
      <c r="K488" s="572"/>
      <c r="L488" s="557"/>
      <c r="M488" s="572"/>
      <c r="N488" s="107"/>
      <c r="O488" s="107"/>
      <c r="P488" s="557"/>
      <c r="Q488" s="557"/>
      <c r="R488" s="557"/>
      <c r="S488" s="557"/>
      <c r="T488" s="573"/>
      <c r="U488" s="428"/>
    </row>
    <row r="489" spans="1:21" x14ac:dyDescent="0.25">
      <c r="A489" s="1059"/>
      <c r="B489" s="522">
        <v>4</v>
      </c>
      <c r="C489" s="90"/>
      <c r="D489" s="84"/>
      <c r="E489" s="84"/>
      <c r="F489" s="90"/>
      <c r="G489" s="570"/>
      <c r="H489" s="90"/>
      <c r="I489" s="557"/>
      <c r="J489" s="571"/>
      <c r="K489" s="572"/>
      <c r="L489" s="557"/>
      <c r="M489" s="572"/>
      <c r="N489" s="107"/>
      <c r="O489" s="107"/>
      <c r="P489" s="557"/>
      <c r="Q489" s="557"/>
      <c r="R489" s="557"/>
      <c r="S489" s="557"/>
      <c r="T489" s="573"/>
      <c r="U489" s="428"/>
    </row>
    <row r="490" spans="1:21" x14ac:dyDescent="0.25">
      <c r="A490" s="1059"/>
      <c r="B490" s="522">
        <v>5</v>
      </c>
      <c r="C490" s="90"/>
      <c r="D490" s="84"/>
      <c r="E490" s="84"/>
      <c r="F490" s="90"/>
      <c r="G490" s="570"/>
      <c r="H490" s="90"/>
      <c r="I490" s="557"/>
      <c r="J490" s="571"/>
      <c r="K490" s="572"/>
      <c r="L490" s="557"/>
      <c r="M490" s="572"/>
      <c r="N490" s="107"/>
      <c r="O490" s="107"/>
      <c r="P490" s="557"/>
      <c r="Q490" s="557"/>
      <c r="R490" s="557"/>
      <c r="S490" s="557"/>
      <c r="T490" s="573"/>
      <c r="U490" s="428"/>
    </row>
    <row r="491" spans="1:21" x14ac:dyDescent="0.25">
      <c r="A491" s="1059"/>
      <c r="B491" s="522">
        <v>6</v>
      </c>
      <c r="C491" s="90"/>
      <c r="D491" s="84"/>
      <c r="E491" s="84"/>
      <c r="F491" s="90"/>
      <c r="G491" s="570"/>
      <c r="H491" s="90"/>
      <c r="I491" s="557"/>
      <c r="J491" s="571"/>
      <c r="K491" s="572"/>
      <c r="L491" s="557"/>
      <c r="M491" s="572"/>
      <c r="N491" s="107"/>
      <c r="O491" s="107"/>
      <c r="P491" s="557"/>
      <c r="Q491" s="557"/>
      <c r="R491" s="557"/>
      <c r="S491" s="557"/>
      <c r="T491" s="573"/>
      <c r="U491" s="428"/>
    </row>
    <row r="492" spans="1:21" x14ac:dyDescent="0.25">
      <c r="A492" s="1059"/>
      <c r="B492" s="522">
        <v>7</v>
      </c>
      <c r="C492" s="90"/>
      <c r="D492" s="84"/>
      <c r="E492" s="84"/>
      <c r="F492" s="90"/>
      <c r="G492" s="570"/>
      <c r="H492" s="90"/>
      <c r="I492" s="557"/>
      <c r="J492" s="571"/>
      <c r="K492" s="572"/>
      <c r="L492" s="557"/>
      <c r="M492" s="572"/>
      <c r="N492" s="107"/>
      <c r="O492" s="107"/>
      <c r="P492" s="557"/>
      <c r="Q492" s="557"/>
      <c r="R492" s="557"/>
      <c r="S492" s="557"/>
      <c r="T492" s="573"/>
      <c r="U492" s="428"/>
    </row>
    <row r="493" spans="1:21" x14ac:dyDescent="0.25">
      <c r="A493" s="1059"/>
      <c r="B493" s="522">
        <v>8</v>
      </c>
      <c r="C493" s="90"/>
      <c r="D493" s="84"/>
      <c r="E493" s="84"/>
      <c r="F493" s="90"/>
      <c r="G493" s="570"/>
      <c r="H493" s="90"/>
      <c r="I493" s="557"/>
      <c r="J493" s="571"/>
      <c r="K493" s="572"/>
      <c r="L493" s="557"/>
      <c r="M493" s="572"/>
      <c r="N493" s="107"/>
      <c r="O493" s="107"/>
      <c r="P493" s="557"/>
      <c r="Q493" s="557"/>
      <c r="R493" s="557"/>
      <c r="S493" s="557"/>
      <c r="T493" s="573"/>
      <c r="U493" s="428"/>
    </row>
    <row r="494" spans="1:21" x14ac:dyDescent="0.25">
      <c r="A494" s="1059"/>
      <c r="B494" s="522">
        <v>9</v>
      </c>
      <c r="C494" s="90"/>
      <c r="D494" s="84"/>
      <c r="E494" s="84"/>
      <c r="F494" s="90"/>
      <c r="G494" s="570"/>
      <c r="H494" s="90"/>
      <c r="I494" s="557"/>
      <c r="J494" s="571"/>
      <c r="K494" s="572"/>
      <c r="L494" s="557"/>
      <c r="M494" s="572"/>
      <c r="N494" s="107"/>
      <c r="O494" s="107"/>
      <c r="P494" s="557"/>
      <c r="Q494" s="557"/>
      <c r="R494" s="557"/>
      <c r="S494" s="557"/>
      <c r="T494" s="573"/>
      <c r="U494" s="428"/>
    </row>
    <row r="495" spans="1:21" ht="15.75" thickBot="1" x14ac:dyDescent="0.3">
      <c r="A495" s="1060"/>
      <c r="B495" s="523">
        <v>10</v>
      </c>
      <c r="C495" s="100"/>
      <c r="D495" s="99"/>
      <c r="E495" s="99"/>
      <c r="F495" s="100"/>
      <c r="G495" s="574"/>
      <c r="H495" s="100"/>
      <c r="I495" s="575"/>
      <c r="J495" s="576"/>
      <c r="K495" s="577"/>
      <c r="L495" s="575"/>
      <c r="M495" s="577"/>
      <c r="N495" s="108" t="s">
        <v>253</v>
      </c>
      <c r="O495" s="108"/>
      <c r="P495" s="575"/>
      <c r="Q495" s="575"/>
      <c r="R495" s="575"/>
      <c r="S495" s="575"/>
      <c r="T495" s="578"/>
      <c r="U495" s="428"/>
    </row>
    <row r="496" spans="1:21" ht="25.5" thickBot="1" x14ac:dyDescent="0.3">
      <c r="A496" s="493"/>
      <c r="C496" s="494"/>
      <c r="D496" s="495"/>
      <c r="E496" s="368" t="s">
        <v>248</v>
      </c>
      <c r="F496" s="369">
        <f>COUNTA(F486:F495)</f>
        <v>0</v>
      </c>
      <c r="G496" s="370">
        <f>COUNTA(G486:G495)</f>
        <v>0</v>
      </c>
      <c r="H496" s="494"/>
      <c r="I496" s="490"/>
      <c r="J496" s="496"/>
      <c r="K496" s="497"/>
      <c r="L496" s="952" t="s">
        <v>499</v>
      </c>
      <c r="M496" s="953"/>
      <c r="N496" s="498">
        <f>SUM(N486:N495)</f>
        <v>0</v>
      </c>
      <c r="O496" s="499">
        <f>SUM(O486:O495)</f>
        <v>0</v>
      </c>
      <c r="P496" s="490"/>
      <c r="Q496" s="490"/>
      <c r="R496" s="490"/>
      <c r="S496" s="500"/>
      <c r="T496" s="500"/>
      <c r="U496" s="428"/>
    </row>
    <row r="497" spans="1:22" ht="21.75" customHeight="1" x14ac:dyDescent="0.25">
      <c r="A497" s="101"/>
      <c r="B497" s="85"/>
      <c r="C497" s="85"/>
      <c r="D497" s="85"/>
      <c r="H497" s="501"/>
      <c r="I497" s="501"/>
      <c r="J497" s="502"/>
      <c r="K497" s="501"/>
      <c r="L497" s="954" t="s">
        <v>500</v>
      </c>
      <c r="M497" s="955"/>
      <c r="N497" s="503">
        <f>SUMIF(M486:M495,"&lt;=31/12/2025",N486:N495)</f>
        <v>0</v>
      </c>
      <c r="O497" s="504">
        <f>SUMIF(M486:M495,"&lt;=31/12/2025",O486:O495)</f>
        <v>0</v>
      </c>
      <c r="P497" s="85"/>
      <c r="R497" s="85"/>
      <c r="S497" s="89"/>
      <c r="T497" s="505"/>
      <c r="U497" s="506"/>
      <c r="V497" s="507"/>
    </row>
    <row r="498" spans="1:22" ht="32.25" customHeight="1" thickBot="1" x14ac:dyDescent="0.3">
      <c r="A498" s="101"/>
      <c r="L498" s="956" t="s">
        <v>501</v>
      </c>
      <c r="M498" s="957"/>
      <c r="N498" s="508">
        <f>SUMIF(M486:M495,"&gt;31/12/2025",N486:N495)</f>
        <v>0</v>
      </c>
      <c r="O498" s="509">
        <f>SUMIF(M486:M495,"&gt;31/12/2025",O486:O495)</f>
        <v>0</v>
      </c>
      <c r="S498" s="510"/>
      <c r="T498" s="511"/>
      <c r="U498" s="428"/>
    </row>
    <row r="499" spans="1:22" ht="15.75" thickBot="1" x14ac:dyDescent="0.3">
      <c r="A499" s="579"/>
      <c r="B499" s="478"/>
      <c r="C499" s="480"/>
      <c r="D499" s="480"/>
      <c r="E499" s="480"/>
      <c r="F499" s="478"/>
      <c r="G499" s="480"/>
      <c r="H499" s="480"/>
      <c r="I499" s="478"/>
      <c r="J499" s="478"/>
      <c r="K499" s="480"/>
      <c r="L499" s="480"/>
      <c r="M499" s="480"/>
      <c r="N499" s="480"/>
      <c r="O499" s="480"/>
      <c r="P499" s="480"/>
      <c r="Q499" s="480"/>
      <c r="R499" s="480"/>
      <c r="S499" s="580"/>
      <c r="T499" s="480"/>
      <c r="U499" s="482"/>
    </row>
    <row r="500" spans="1:22" ht="15.75" thickBot="1" x14ac:dyDescent="0.3">
      <c r="A500" s="563"/>
      <c r="B500" s="422"/>
      <c r="C500" s="289"/>
      <c r="D500" s="289"/>
      <c r="E500" s="289"/>
      <c r="F500" s="422"/>
      <c r="G500" s="289"/>
      <c r="H500" s="289"/>
      <c r="I500" s="422"/>
      <c r="J500" s="422"/>
      <c r="K500" s="289"/>
      <c r="L500" s="289"/>
      <c r="M500" s="289"/>
      <c r="N500" s="289"/>
      <c r="O500" s="289"/>
      <c r="P500" s="289"/>
      <c r="Q500" s="289"/>
      <c r="R500" s="289"/>
      <c r="S500" s="289"/>
      <c r="T500" s="289"/>
      <c r="U500" s="425"/>
    </row>
    <row r="501" spans="1:22" ht="28.5" thickBot="1" x14ac:dyDescent="0.3">
      <c r="A501" s="514" t="s">
        <v>8</v>
      </c>
      <c r="B501" s="961" t="s">
        <v>467</v>
      </c>
      <c r="C501" s="962"/>
      <c r="E501" s="1067" t="s">
        <v>213</v>
      </c>
      <c r="F501" s="1068"/>
      <c r="G501" s="935">
        <f>VLOOKUP(B501,'1.Piano inv. forn'!$D$175:$H$204,3,FALSE)</f>
        <v>0</v>
      </c>
      <c r="H501" s="936"/>
      <c r="I501" s="69"/>
      <c r="J501" s="1067" t="s">
        <v>214</v>
      </c>
      <c r="K501" s="1068"/>
      <c r="L501" s="935">
        <f>VLOOKUP(B501,'1.Piano inv. forn'!$D$175:$H$204,4,FALSE)</f>
        <v>0</v>
      </c>
      <c r="M501" s="936"/>
      <c r="O501" s="519" t="s">
        <v>215</v>
      </c>
      <c r="P501" s="513"/>
      <c r="R501" s="520" t="s">
        <v>216</v>
      </c>
      <c r="S501" s="1057"/>
      <c r="T501" s="1058"/>
      <c r="U501" s="428"/>
    </row>
    <row r="502" spans="1:22" ht="15.75" thickBot="1" x14ac:dyDescent="0.3">
      <c r="A502" s="101"/>
      <c r="B502" s="86"/>
      <c r="C502" s="86"/>
      <c r="E502" s="87"/>
      <c r="F502" s="87"/>
      <c r="G502" s="88"/>
      <c r="H502" s="88"/>
      <c r="I502" s="69"/>
      <c r="J502" s="87"/>
      <c r="K502" s="87"/>
      <c r="L502" s="88"/>
      <c r="M502" s="88"/>
      <c r="O502" s="89"/>
      <c r="R502" s="85"/>
      <c r="S502" s="500"/>
      <c r="T502" s="511"/>
      <c r="U502" s="102"/>
    </row>
    <row r="503" spans="1:22" ht="35.25" customHeight="1" thickBot="1" x14ac:dyDescent="0.3">
      <c r="A503" s="1069" t="s">
        <v>13</v>
      </c>
      <c r="B503" s="1070"/>
      <c r="C503" s="1070"/>
      <c r="D503" s="1071"/>
      <c r="E503" s="943">
        <f>VLOOKUP(B501,'1.Piano inv. forn'!$D$175:$V$204,17,FALSE)</f>
        <v>0</v>
      </c>
      <c r="F503" s="944"/>
      <c r="G503" s="944"/>
      <c r="H503" s="945"/>
      <c r="I503" s="69"/>
      <c r="J503" s="1072" t="s">
        <v>59</v>
      </c>
      <c r="K503" s="1073"/>
      <c r="L503" s="943">
        <f>VLOOKUP(B501,'1.Piano inv. forn'!$D$175:$V$204,19,FALSE)</f>
        <v>0</v>
      </c>
      <c r="M503" s="945"/>
      <c r="N503" s="98"/>
      <c r="O503" s="520" t="s">
        <v>15</v>
      </c>
      <c r="P503" s="103">
        <f>L503+E503</f>
        <v>0</v>
      </c>
      <c r="R503" s="520" t="s">
        <v>217</v>
      </c>
      <c r="S503" s="1057"/>
      <c r="T503" s="1058"/>
      <c r="U503" s="102"/>
    </row>
    <row r="504" spans="1:22" ht="15.75" thickBot="1" x14ac:dyDescent="0.3">
      <c r="A504" s="104"/>
      <c r="B504" s="105"/>
      <c r="C504" s="105"/>
      <c r="D504" s="105"/>
      <c r="E504" s="106"/>
      <c r="F504" s="106"/>
      <c r="G504" s="106"/>
      <c r="H504" s="106"/>
      <c r="I504" s="69"/>
      <c r="J504" s="87"/>
      <c r="K504" s="87"/>
      <c r="L504" s="106"/>
      <c r="M504" s="106"/>
      <c r="N504" s="98"/>
      <c r="O504" s="85"/>
      <c r="P504" s="98"/>
      <c r="R504" s="85"/>
      <c r="S504" s="86"/>
      <c r="T504" s="86"/>
      <c r="U504" s="102"/>
    </row>
    <row r="505" spans="1:22" ht="60" x14ac:dyDescent="0.25">
      <c r="A505" s="1053" t="s">
        <v>218</v>
      </c>
      <c r="B505" s="1055" t="s">
        <v>219</v>
      </c>
      <c r="C505" s="1055" t="s">
        <v>220</v>
      </c>
      <c r="D505" s="516" t="s">
        <v>221</v>
      </c>
      <c r="E505" s="515" t="s">
        <v>222</v>
      </c>
      <c r="F505" s="516" t="s">
        <v>223</v>
      </c>
      <c r="G505" s="516" t="s">
        <v>224</v>
      </c>
      <c r="H505" s="517" t="s">
        <v>188</v>
      </c>
      <c r="I505" s="517" t="s">
        <v>225</v>
      </c>
      <c r="J505" s="517" t="s">
        <v>226</v>
      </c>
      <c r="K505" s="517" t="s">
        <v>227</v>
      </c>
      <c r="L505" s="517" t="s">
        <v>228</v>
      </c>
      <c r="M505" s="517" t="s">
        <v>229</v>
      </c>
      <c r="N505" s="517" t="s">
        <v>230</v>
      </c>
      <c r="O505" s="517" t="s">
        <v>231</v>
      </c>
      <c r="P505" s="517" t="s">
        <v>232</v>
      </c>
      <c r="Q505" s="517" t="s">
        <v>233</v>
      </c>
      <c r="R505" s="517" t="s">
        <v>234</v>
      </c>
      <c r="S505" s="517" t="s">
        <v>235</v>
      </c>
      <c r="T505" s="1051" t="s">
        <v>236</v>
      </c>
      <c r="U505" s="564"/>
    </row>
    <row r="506" spans="1:22" ht="24.75" thickBot="1" x14ac:dyDescent="0.3">
      <c r="A506" s="1054"/>
      <c r="B506" s="1056"/>
      <c r="C506" s="1056"/>
      <c r="D506" s="518" t="s">
        <v>237</v>
      </c>
      <c r="E506" s="518" t="s">
        <v>238</v>
      </c>
      <c r="F506" s="518" t="s">
        <v>239</v>
      </c>
      <c r="G506" s="518" t="s">
        <v>239</v>
      </c>
      <c r="H506" s="518" t="s">
        <v>252</v>
      </c>
      <c r="I506" s="518" t="s">
        <v>32</v>
      </c>
      <c r="J506" s="518" t="s">
        <v>241</v>
      </c>
      <c r="K506" s="518" t="s">
        <v>242</v>
      </c>
      <c r="L506" s="518" t="s">
        <v>243</v>
      </c>
      <c r="M506" s="518" t="s">
        <v>242</v>
      </c>
      <c r="N506" s="518" t="s">
        <v>244</v>
      </c>
      <c r="O506" s="518" t="s">
        <v>212</v>
      </c>
      <c r="P506" s="518" t="s">
        <v>245</v>
      </c>
      <c r="Q506" s="518" t="s">
        <v>246</v>
      </c>
      <c r="R506" s="518" t="s">
        <v>247</v>
      </c>
      <c r="S506" s="518" t="s">
        <v>247</v>
      </c>
      <c r="T506" s="1052"/>
      <c r="U506" s="564"/>
    </row>
    <row r="507" spans="1:22" x14ac:dyDescent="0.25">
      <c r="A507" s="1059" t="str">
        <f>B501</f>
        <v>i.4</v>
      </c>
      <c r="B507" s="521">
        <v>1</v>
      </c>
      <c r="C507" s="164"/>
      <c r="D507" s="91"/>
      <c r="E507" s="91"/>
      <c r="F507" s="164"/>
      <c r="G507" s="566"/>
      <c r="H507" s="92"/>
      <c r="I507" s="340"/>
      <c r="J507" s="567"/>
      <c r="K507" s="568"/>
      <c r="L507" s="340"/>
      <c r="M507" s="568"/>
      <c r="N507" s="116"/>
      <c r="O507" s="116"/>
      <c r="P507" s="340"/>
      <c r="Q507" s="340"/>
      <c r="R507" s="340"/>
      <c r="S507" s="340"/>
      <c r="T507" s="569"/>
      <c r="U507" s="428"/>
    </row>
    <row r="508" spans="1:22" x14ac:dyDescent="0.25">
      <c r="A508" s="1059"/>
      <c r="B508" s="522">
        <v>2</v>
      </c>
      <c r="C508" s="90"/>
      <c r="D508" s="84"/>
      <c r="E508" s="84"/>
      <c r="F508" s="90"/>
      <c r="G508" s="570"/>
      <c r="H508" s="90"/>
      <c r="I508" s="557"/>
      <c r="J508" s="571"/>
      <c r="K508" s="572"/>
      <c r="L508" s="557"/>
      <c r="M508" s="572"/>
      <c r="N508" s="107"/>
      <c r="O508" s="107"/>
      <c r="P508" s="557"/>
      <c r="Q508" s="557" t="s">
        <v>249</v>
      </c>
      <c r="R508" s="557"/>
      <c r="S508" s="557"/>
      <c r="T508" s="573"/>
      <c r="U508" s="428"/>
    </row>
    <row r="509" spans="1:22" x14ac:dyDescent="0.25">
      <c r="A509" s="1059"/>
      <c r="B509" s="522">
        <v>3</v>
      </c>
      <c r="C509" s="90"/>
      <c r="D509" s="84"/>
      <c r="E509" s="84"/>
      <c r="F509" s="90"/>
      <c r="G509" s="570"/>
      <c r="H509" s="90"/>
      <c r="I509" s="557"/>
      <c r="J509" s="571"/>
      <c r="K509" s="572"/>
      <c r="L509" s="557"/>
      <c r="M509" s="572"/>
      <c r="N509" s="107"/>
      <c r="O509" s="107"/>
      <c r="P509" s="557"/>
      <c r="Q509" s="557"/>
      <c r="R509" s="557"/>
      <c r="S509" s="557"/>
      <c r="T509" s="573"/>
      <c r="U509" s="428"/>
    </row>
    <row r="510" spans="1:22" x14ac:dyDescent="0.25">
      <c r="A510" s="1059"/>
      <c r="B510" s="522">
        <v>4</v>
      </c>
      <c r="C510" s="90"/>
      <c r="D510" s="84"/>
      <c r="E510" s="84"/>
      <c r="F510" s="90"/>
      <c r="G510" s="570"/>
      <c r="H510" s="90"/>
      <c r="I510" s="557"/>
      <c r="J510" s="571"/>
      <c r="K510" s="572"/>
      <c r="L510" s="557"/>
      <c r="M510" s="572"/>
      <c r="N510" s="107"/>
      <c r="O510" s="107"/>
      <c r="P510" s="557"/>
      <c r="Q510" s="557"/>
      <c r="R510" s="557"/>
      <c r="S510" s="557"/>
      <c r="T510" s="573"/>
      <c r="U510" s="428"/>
    </row>
    <row r="511" spans="1:22" x14ac:dyDescent="0.25">
      <c r="A511" s="1059"/>
      <c r="B511" s="522">
        <v>5</v>
      </c>
      <c r="C511" s="90"/>
      <c r="D511" s="84"/>
      <c r="E511" s="84"/>
      <c r="F511" s="90"/>
      <c r="G511" s="570"/>
      <c r="H511" s="90"/>
      <c r="I511" s="557"/>
      <c r="J511" s="571"/>
      <c r="K511" s="572"/>
      <c r="L511" s="557"/>
      <c r="M511" s="572"/>
      <c r="N511" s="107"/>
      <c r="O511" s="107"/>
      <c r="P511" s="557"/>
      <c r="Q511" s="557"/>
      <c r="R511" s="557"/>
      <c r="S511" s="557"/>
      <c r="T511" s="573"/>
      <c r="U511" s="428"/>
    </row>
    <row r="512" spans="1:22" x14ac:dyDescent="0.25">
      <c r="A512" s="1059"/>
      <c r="B512" s="522">
        <v>6</v>
      </c>
      <c r="C512" s="90"/>
      <c r="D512" s="84"/>
      <c r="E512" s="84"/>
      <c r="F512" s="90"/>
      <c r="G512" s="570"/>
      <c r="H512" s="90"/>
      <c r="I512" s="557"/>
      <c r="J512" s="571"/>
      <c r="K512" s="572"/>
      <c r="L512" s="557"/>
      <c r="M512" s="572"/>
      <c r="N512" s="107"/>
      <c r="O512" s="107"/>
      <c r="P512" s="557"/>
      <c r="Q512" s="557"/>
      <c r="R512" s="557"/>
      <c r="S512" s="557"/>
      <c r="T512" s="573"/>
      <c r="U512" s="428"/>
    </row>
    <row r="513" spans="1:22" x14ac:dyDescent="0.25">
      <c r="A513" s="1059"/>
      <c r="B513" s="522">
        <v>7</v>
      </c>
      <c r="C513" s="90"/>
      <c r="D513" s="84"/>
      <c r="E513" s="84"/>
      <c r="F513" s="90"/>
      <c r="G513" s="570"/>
      <c r="H513" s="90"/>
      <c r="I513" s="557"/>
      <c r="J513" s="571"/>
      <c r="K513" s="572"/>
      <c r="L513" s="557"/>
      <c r="M513" s="572"/>
      <c r="N513" s="107"/>
      <c r="O513" s="107"/>
      <c r="P513" s="557"/>
      <c r="Q513" s="557"/>
      <c r="R513" s="557"/>
      <c r="S513" s="557"/>
      <c r="T513" s="573"/>
      <c r="U513" s="428"/>
    </row>
    <row r="514" spans="1:22" x14ac:dyDescent="0.25">
      <c r="A514" s="1059"/>
      <c r="B514" s="522">
        <v>8</v>
      </c>
      <c r="C514" s="90"/>
      <c r="D514" s="84"/>
      <c r="E514" s="84"/>
      <c r="F514" s="90"/>
      <c r="G514" s="570"/>
      <c r="H514" s="90"/>
      <c r="I514" s="557"/>
      <c r="J514" s="571"/>
      <c r="K514" s="572"/>
      <c r="L514" s="557"/>
      <c r="M514" s="572"/>
      <c r="N514" s="107"/>
      <c r="O514" s="107"/>
      <c r="P514" s="557"/>
      <c r="Q514" s="557"/>
      <c r="R514" s="557"/>
      <c r="S514" s="557"/>
      <c r="T514" s="573"/>
      <c r="U514" s="428"/>
    </row>
    <row r="515" spans="1:22" x14ac:dyDescent="0.25">
      <c r="A515" s="1059"/>
      <c r="B515" s="522">
        <v>9</v>
      </c>
      <c r="C515" s="90"/>
      <c r="D515" s="84"/>
      <c r="E515" s="84"/>
      <c r="F515" s="90"/>
      <c r="G515" s="570"/>
      <c r="H515" s="90"/>
      <c r="I515" s="557"/>
      <c r="J515" s="571"/>
      <c r="K515" s="572"/>
      <c r="L515" s="557"/>
      <c r="M515" s="572"/>
      <c r="N515" s="107"/>
      <c r="O515" s="107"/>
      <c r="P515" s="557"/>
      <c r="Q515" s="557"/>
      <c r="R515" s="557"/>
      <c r="S515" s="557"/>
      <c r="T515" s="573"/>
      <c r="U515" s="428"/>
    </row>
    <row r="516" spans="1:22" ht="15.75" thickBot="1" x14ac:dyDescent="0.3">
      <c r="A516" s="1060"/>
      <c r="B516" s="523">
        <v>10</v>
      </c>
      <c r="C516" s="100"/>
      <c r="D516" s="99"/>
      <c r="E516" s="99"/>
      <c r="F516" s="100"/>
      <c r="G516" s="574"/>
      <c r="H516" s="100"/>
      <c r="I516" s="575"/>
      <c r="J516" s="576"/>
      <c r="K516" s="577"/>
      <c r="L516" s="575"/>
      <c r="M516" s="577"/>
      <c r="N516" s="108" t="s">
        <v>253</v>
      </c>
      <c r="O516" s="108"/>
      <c r="P516" s="575"/>
      <c r="Q516" s="575"/>
      <c r="R516" s="575"/>
      <c r="S516" s="575"/>
      <c r="T516" s="578"/>
      <c r="U516" s="428"/>
    </row>
    <row r="517" spans="1:22" ht="25.5" thickBot="1" x14ac:dyDescent="0.3">
      <c r="A517" s="493"/>
      <c r="C517" s="494"/>
      <c r="D517" s="495"/>
      <c r="E517" s="368" t="s">
        <v>248</v>
      </c>
      <c r="F517" s="369">
        <f>COUNTA(F507:F516)</f>
        <v>0</v>
      </c>
      <c r="G517" s="370">
        <f>COUNTA(G507:G516)</f>
        <v>0</v>
      </c>
      <c r="H517" s="494"/>
      <c r="I517" s="490"/>
      <c r="J517" s="496"/>
      <c r="K517" s="497"/>
      <c r="L517" s="952" t="s">
        <v>499</v>
      </c>
      <c r="M517" s="953"/>
      <c r="N517" s="498">
        <f>SUM(N507:N516)</f>
        <v>0</v>
      </c>
      <c r="O517" s="499">
        <f>SUM(O507:O516)</f>
        <v>0</v>
      </c>
      <c r="P517" s="490"/>
      <c r="Q517" s="490"/>
      <c r="R517" s="490"/>
      <c r="S517" s="500"/>
      <c r="T517" s="500"/>
      <c r="U517" s="428"/>
    </row>
    <row r="518" spans="1:22" ht="21.75" customHeight="1" x14ac:dyDescent="0.25">
      <c r="A518" s="101"/>
      <c r="B518" s="85"/>
      <c r="C518" s="85"/>
      <c r="D518" s="85"/>
      <c r="H518" s="501"/>
      <c r="I518" s="501"/>
      <c r="J518" s="502"/>
      <c r="K518" s="501"/>
      <c r="L518" s="954" t="s">
        <v>500</v>
      </c>
      <c r="M518" s="955"/>
      <c r="N518" s="503">
        <f>SUMIF(M507:M516,"&lt;=31/12/2025",N507:N516)</f>
        <v>0</v>
      </c>
      <c r="O518" s="504">
        <f>SUMIF(M507:M516,"&lt;=31/12/2025",O507:O516)</f>
        <v>0</v>
      </c>
      <c r="P518" s="85"/>
      <c r="R518" s="85"/>
      <c r="S518" s="89"/>
      <c r="T518" s="505"/>
      <c r="U518" s="506"/>
      <c r="V518" s="507"/>
    </row>
    <row r="519" spans="1:22" ht="32.25" customHeight="1" thickBot="1" x14ac:dyDescent="0.3">
      <c r="A519" s="101"/>
      <c r="L519" s="956" t="s">
        <v>501</v>
      </c>
      <c r="M519" s="957"/>
      <c r="N519" s="508">
        <f>SUMIF(M507:M516,"&gt;31/12/2025",N507:N516)</f>
        <v>0</v>
      </c>
      <c r="O519" s="509">
        <f>SUMIF(M507:M516,"&gt;31/12/2025",O507:O516)</f>
        <v>0</v>
      </c>
      <c r="S519" s="510"/>
      <c r="T519" s="511"/>
      <c r="U519" s="428"/>
    </row>
    <row r="520" spans="1:22" ht="15.75" thickBot="1" x14ac:dyDescent="0.3">
      <c r="A520" s="579"/>
      <c r="B520" s="478"/>
      <c r="C520" s="480"/>
      <c r="D520" s="480"/>
      <c r="E520" s="480"/>
      <c r="F520" s="478"/>
      <c r="G520" s="480"/>
      <c r="H520" s="480"/>
      <c r="I520" s="478"/>
      <c r="J520" s="478"/>
      <c r="K520" s="480"/>
      <c r="L520" s="480"/>
      <c r="M520" s="480"/>
      <c r="N520" s="480"/>
      <c r="O520" s="480"/>
      <c r="P520" s="480"/>
      <c r="Q520" s="480"/>
      <c r="R520" s="480"/>
      <c r="S520" s="580"/>
      <c r="T520" s="480"/>
      <c r="U520" s="482"/>
    </row>
    <row r="521" spans="1:22" ht="15.75" thickBot="1" x14ac:dyDescent="0.3">
      <c r="A521" s="563"/>
      <c r="B521" s="422"/>
      <c r="C521" s="289"/>
      <c r="D521" s="289"/>
      <c r="E521" s="289"/>
      <c r="F521" s="422"/>
      <c r="G521" s="289"/>
      <c r="H521" s="289"/>
      <c r="I521" s="422"/>
      <c r="J521" s="422"/>
      <c r="K521" s="289"/>
      <c r="L521" s="289"/>
      <c r="M521" s="289"/>
      <c r="N521" s="289"/>
      <c r="O521" s="289"/>
      <c r="P521" s="289"/>
      <c r="Q521" s="289"/>
      <c r="R521" s="289"/>
      <c r="S521" s="289"/>
      <c r="T521" s="289"/>
      <c r="U521" s="425"/>
    </row>
    <row r="522" spans="1:22" ht="28.5" thickBot="1" x14ac:dyDescent="0.3">
      <c r="A522" s="514" t="s">
        <v>8</v>
      </c>
      <c r="B522" s="961" t="s">
        <v>467</v>
      </c>
      <c r="C522" s="962"/>
      <c r="E522" s="1067" t="s">
        <v>213</v>
      </c>
      <c r="F522" s="1068"/>
      <c r="G522" s="935">
        <f>VLOOKUP(B522,'1.Piano inv. forn'!$D$175:$H$204,3,FALSE)</f>
        <v>0</v>
      </c>
      <c r="H522" s="936"/>
      <c r="I522" s="69"/>
      <c r="J522" s="1067" t="s">
        <v>214</v>
      </c>
      <c r="K522" s="1068"/>
      <c r="L522" s="935">
        <f>VLOOKUP(B522,'1.Piano inv. forn'!$D$175:$H$204,4,FALSE)</f>
        <v>0</v>
      </c>
      <c r="M522" s="936"/>
      <c r="O522" s="519" t="s">
        <v>215</v>
      </c>
      <c r="P522" s="513"/>
      <c r="R522" s="520" t="s">
        <v>216</v>
      </c>
      <c r="S522" s="1057"/>
      <c r="T522" s="1058"/>
      <c r="U522" s="428"/>
    </row>
    <row r="523" spans="1:22" ht="15.75" thickBot="1" x14ac:dyDescent="0.3">
      <c r="A523" s="101"/>
      <c r="B523" s="86"/>
      <c r="C523" s="86"/>
      <c r="E523" s="87"/>
      <c r="F523" s="87"/>
      <c r="G523" s="88"/>
      <c r="H523" s="88"/>
      <c r="I523" s="69"/>
      <c r="J523" s="87"/>
      <c r="K523" s="87"/>
      <c r="L523" s="88"/>
      <c r="M523" s="88"/>
      <c r="O523" s="89"/>
      <c r="R523" s="85"/>
      <c r="S523" s="500"/>
      <c r="T523" s="511"/>
      <c r="U523" s="102"/>
    </row>
    <row r="524" spans="1:22" ht="35.25" customHeight="1" thickBot="1" x14ac:dyDescent="0.3">
      <c r="A524" s="1069" t="s">
        <v>13</v>
      </c>
      <c r="B524" s="1070"/>
      <c r="C524" s="1070"/>
      <c r="D524" s="1071"/>
      <c r="E524" s="943">
        <f>VLOOKUP(B522,'1.Piano inv. forn'!$D$175:$V$204,17,FALSE)</f>
        <v>0</v>
      </c>
      <c r="F524" s="944"/>
      <c r="G524" s="944"/>
      <c r="H524" s="945"/>
      <c r="I524" s="69"/>
      <c r="J524" s="1072" t="s">
        <v>59</v>
      </c>
      <c r="K524" s="1073"/>
      <c r="L524" s="943">
        <f>VLOOKUP(B522,'1.Piano inv. forn'!$D$175:$V$204,19,FALSE)</f>
        <v>0</v>
      </c>
      <c r="M524" s="945"/>
      <c r="N524" s="98"/>
      <c r="O524" s="520" t="s">
        <v>15</v>
      </c>
      <c r="P524" s="103">
        <f>L524+E524</f>
        <v>0</v>
      </c>
      <c r="R524" s="520" t="s">
        <v>217</v>
      </c>
      <c r="S524" s="1057"/>
      <c r="T524" s="1058"/>
      <c r="U524" s="102"/>
    </row>
    <row r="525" spans="1:22" ht="15.75" thickBot="1" x14ac:dyDescent="0.3">
      <c r="A525" s="104"/>
      <c r="B525" s="105"/>
      <c r="C525" s="105"/>
      <c r="D525" s="105"/>
      <c r="E525" s="106"/>
      <c r="F525" s="106"/>
      <c r="G525" s="106"/>
      <c r="H525" s="106"/>
      <c r="I525" s="69"/>
      <c r="J525" s="87"/>
      <c r="K525" s="87"/>
      <c r="L525" s="106"/>
      <c r="M525" s="106"/>
      <c r="N525" s="98"/>
      <c r="O525" s="85"/>
      <c r="P525" s="98"/>
      <c r="R525" s="85"/>
      <c r="S525" s="86"/>
      <c r="T525" s="86"/>
      <c r="U525" s="102"/>
    </row>
    <row r="526" spans="1:22" ht="60" x14ac:dyDescent="0.25">
      <c r="A526" s="1053" t="s">
        <v>218</v>
      </c>
      <c r="B526" s="1055" t="s">
        <v>219</v>
      </c>
      <c r="C526" s="1055" t="s">
        <v>220</v>
      </c>
      <c r="D526" s="516" t="s">
        <v>221</v>
      </c>
      <c r="E526" s="515" t="s">
        <v>222</v>
      </c>
      <c r="F526" s="516" t="s">
        <v>223</v>
      </c>
      <c r="G526" s="516" t="s">
        <v>224</v>
      </c>
      <c r="H526" s="517" t="s">
        <v>188</v>
      </c>
      <c r="I526" s="517" t="s">
        <v>225</v>
      </c>
      <c r="J526" s="517" t="s">
        <v>226</v>
      </c>
      <c r="K526" s="517" t="s">
        <v>227</v>
      </c>
      <c r="L526" s="517" t="s">
        <v>228</v>
      </c>
      <c r="M526" s="517" t="s">
        <v>229</v>
      </c>
      <c r="N526" s="517" t="s">
        <v>230</v>
      </c>
      <c r="O526" s="517" t="s">
        <v>231</v>
      </c>
      <c r="P526" s="517" t="s">
        <v>232</v>
      </c>
      <c r="Q526" s="517" t="s">
        <v>233</v>
      </c>
      <c r="R526" s="517" t="s">
        <v>234</v>
      </c>
      <c r="S526" s="517" t="s">
        <v>235</v>
      </c>
      <c r="T526" s="1051" t="s">
        <v>236</v>
      </c>
      <c r="U526" s="564"/>
    </row>
    <row r="527" spans="1:22" ht="24.75" thickBot="1" x14ac:dyDescent="0.3">
      <c r="A527" s="1054"/>
      <c r="B527" s="1056"/>
      <c r="C527" s="1056"/>
      <c r="D527" s="518" t="s">
        <v>237</v>
      </c>
      <c r="E527" s="518" t="s">
        <v>238</v>
      </c>
      <c r="F527" s="518" t="s">
        <v>239</v>
      </c>
      <c r="G527" s="518" t="s">
        <v>239</v>
      </c>
      <c r="H527" s="518" t="s">
        <v>252</v>
      </c>
      <c r="I527" s="518" t="s">
        <v>32</v>
      </c>
      <c r="J527" s="518" t="s">
        <v>241</v>
      </c>
      <c r="K527" s="518" t="s">
        <v>242</v>
      </c>
      <c r="L527" s="518" t="s">
        <v>243</v>
      </c>
      <c r="M527" s="518" t="s">
        <v>242</v>
      </c>
      <c r="N527" s="518" t="s">
        <v>244</v>
      </c>
      <c r="O527" s="518" t="s">
        <v>212</v>
      </c>
      <c r="P527" s="518" t="s">
        <v>245</v>
      </c>
      <c r="Q527" s="518" t="s">
        <v>246</v>
      </c>
      <c r="R527" s="518" t="s">
        <v>247</v>
      </c>
      <c r="S527" s="518" t="s">
        <v>247</v>
      </c>
      <c r="T527" s="1052"/>
      <c r="U527" s="564"/>
    </row>
    <row r="528" spans="1:22" x14ac:dyDescent="0.25">
      <c r="A528" s="1059" t="str">
        <f>B522</f>
        <v>i.4</v>
      </c>
      <c r="B528" s="521">
        <v>1</v>
      </c>
      <c r="C528" s="164"/>
      <c r="D528" s="91"/>
      <c r="E528" s="91"/>
      <c r="F528" s="164"/>
      <c r="G528" s="566"/>
      <c r="H528" s="92"/>
      <c r="I528" s="340"/>
      <c r="J528" s="567"/>
      <c r="K528" s="568"/>
      <c r="L528" s="340"/>
      <c r="M528" s="568"/>
      <c r="N528" s="116"/>
      <c r="O528" s="116"/>
      <c r="P528" s="340"/>
      <c r="Q528" s="340"/>
      <c r="R528" s="340"/>
      <c r="S528" s="340"/>
      <c r="T528" s="569"/>
      <c r="U528" s="428"/>
    </row>
    <row r="529" spans="1:22" x14ac:dyDescent="0.25">
      <c r="A529" s="1059"/>
      <c r="B529" s="522">
        <v>2</v>
      </c>
      <c r="C529" s="90"/>
      <c r="D529" s="84"/>
      <c r="E529" s="84"/>
      <c r="F529" s="90"/>
      <c r="G529" s="570"/>
      <c r="H529" s="90"/>
      <c r="I529" s="557"/>
      <c r="J529" s="571"/>
      <c r="K529" s="572"/>
      <c r="L529" s="557"/>
      <c r="M529" s="572"/>
      <c r="N529" s="107"/>
      <c r="O529" s="107"/>
      <c r="P529" s="557"/>
      <c r="Q529" s="557" t="s">
        <v>249</v>
      </c>
      <c r="R529" s="557"/>
      <c r="S529" s="557"/>
      <c r="T529" s="573"/>
      <c r="U529" s="428"/>
    </row>
    <row r="530" spans="1:22" x14ac:dyDescent="0.25">
      <c r="A530" s="1059"/>
      <c r="B530" s="522">
        <v>3</v>
      </c>
      <c r="C530" s="90"/>
      <c r="D530" s="84"/>
      <c r="E530" s="84"/>
      <c r="F530" s="90"/>
      <c r="G530" s="570"/>
      <c r="H530" s="90"/>
      <c r="I530" s="557"/>
      <c r="J530" s="571"/>
      <c r="K530" s="572"/>
      <c r="L530" s="557"/>
      <c r="M530" s="572"/>
      <c r="N530" s="107"/>
      <c r="O530" s="107"/>
      <c r="P530" s="557"/>
      <c r="Q530" s="557"/>
      <c r="R530" s="557"/>
      <c r="S530" s="557"/>
      <c r="T530" s="573"/>
      <c r="U530" s="428"/>
    </row>
    <row r="531" spans="1:22" x14ac:dyDescent="0.25">
      <c r="A531" s="1059"/>
      <c r="B531" s="522">
        <v>4</v>
      </c>
      <c r="C531" s="90"/>
      <c r="D531" s="84"/>
      <c r="E531" s="84"/>
      <c r="F531" s="90"/>
      <c r="G531" s="570"/>
      <c r="H531" s="90"/>
      <c r="I531" s="557"/>
      <c r="J531" s="571"/>
      <c r="K531" s="572"/>
      <c r="L531" s="557"/>
      <c r="M531" s="572"/>
      <c r="N531" s="107"/>
      <c r="O531" s="107"/>
      <c r="P531" s="557"/>
      <c r="Q531" s="557"/>
      <c r="R531" s="557"/>
      <c r="S531" s="557"/>
      <c r="T531" s="573"/>
      <c r="U531" s="428"/>
    </row>
    <row r="532" spans="1:22" x14ac:dyDescent="0.25">
      <c r="A532" s="1059"/>
      <c r="B532" s="522">
        <v>5</v>
      </c>
      <c r="C532" s="90"/>
      <c r="D532" s="84"/>
      <c r="E532" s="84"/>
      <c r="F532" s="90"/>
      <c r="G532" s="570"/>
      <c r="H532" s="90"/>
      <c r="I532" s="557"/>
      <c r="J532" s="571"/>
      <c r="K532" s="572"/>
      <c r="L532" s="557"/>
      <c r="M532" s="572"/>
      <c r="N532" s="107"/>
      <c r="O532" s="107"/>
      <c r="P532" s="557"/>
      <c r="Q532" s="557"/>
      <c r="R532" s="557"/>
      <c r="S532" s="557"/>
      <c r="T532" s="573"/>
      <c r="U532" s="428"/>
    </row>
    <row r="533" spans="1:22" x14ac:dyDescent="0.25">
      <c r="A533" s="1059"/>
      <c r="B533" s="522">
        <v>6</v>
      </c>
      <c r="C533" s="90"/>
      <c r="D533" s="84"/>
      <c r="E533" s="84"/>
      <c r="F533" s="90"/>
      <c r="G533" s="570"/>
      <c r="H533" s="90"/>
      <c r="I533" s="557"/>
      <c r="J533" s="571"/>
      <c r="K533" s="572"/>
      <c r="L533" s="557"/>
      <c r="M533" s="572"/>
      <c r="N533" s="107"/>
      <c r="O533" s="107"/>
      <c r="P533" s="557"/>
      <c r="Q533" s="557"/>
      <c r="R533" s="557"/>
      <c r="S533" s="557"/>
      <c r="T533" s="573"/>
      <c r="U533" s="428"/>
    </row>
    <row r="534" spans="1:22" x14ac:dyDescent="0.25">
      <c r="A534" s="1059"/>
      <c r="B534" s="522">
        <v>7</v>
      </c>
      <c r="C534" s="90"/>
      <c r="D534" s="84"/>
      <c r="E534" s="84"/>
      <c r="F534" s="90"/>
      <c r="G534" s="570"/>
      <c r="H534" s="90"/>
      <c r="I534" s="557"/>
      <c r="J534" s="571"/>
      <c r="K534" s="572"/>
      <c r="L534" s="557"/>
      <c r="M534" s="572"/>
      <c r="N534" s="107"/>
      <c r="O534" s="107"/>
      <c r="P534" s="557"/>
      <c r="Q534" s="557"/>
      <c r="R534" s="557"/>
      <c r="S534" s="557"/>
      <c r="T534" s="573"/>
      <c r="U534" s="428"/>
    </row>
    <row r="535" spans="1:22" x14ac:dyDescent="0.25">
      <c r="A535" s="1059"/>
      <c r="B535" s="522">
        <v>8</v>
      </c>
      <c r="C535" s="90"/>
      <c r="D535" s="84"/>
      <c r="E535" s="84"/>
      <c r="F535" s="90"/>
      <c r="G535" s="570"/>
      <c r="H535" s="90"/>
      <c r="I535" s="557"/>
      <c r="J535" s="571"/>
      <c r="K535" s="572"/>
      <c r="L535" s="557"/>
      <c r="M535" s="572"/>
      <c r="N535" s="107"/>
      <c r="O535" s="107"/>
      <c r="P535" s="557"/>
      <c r="Q535" s="557"/>
      <c r="R535" s="557"/>
      <c r="S535" s="557"/>
      <c r="T535" s="573"/>
      <c r="U535" s="428"/>
    </row>
    <row r="536" spans="1:22" x14ac:dyDescent="0.25">
      <c r="A536" s="1059"/>
      <c r="B536" s="522">
        <v>9</v>
      </c>
      <c r="C536" s="90"/>
      <c r="D536" s="84"/>
      <c r="E536" s="84"/>
      <c r="F536" s="90"/>
      <c r="G536" s="570"/>
      <c r="H536" s="90"/>
      <c r="I536" s="557"/>
      <c r="J536" s="571"/>
      <c r="K536" s="572"/>
      <c r="L536" s="557"/>
      <c r="M536" s="572"/>
      <c r="N536" s="107"/>
      <c r="O536" s="107"/>
      <c r="P536" s="557"/>
      <c r="Q536" s="557"/>
      <c r="R536" s="557"/>
      <c r="S536" s="557"/>
      <c r="T536" s="573"/>
      <c r="U536" s="428"/>
    </row>
    <row r="537" spans="1:22" ht="15.75" thickBot="1" x14ac:dyDescent="0.3">
      <c r="A537" s="1060"/>
      <c r="B537" s="523">
        <v>10</v>
      </c>
      <c r="C537" s="100"/>
      <c r="D537" s="99"/>
      <c r="E537" s="99"/>
      <c r="F537" s="100"/>
      <c r="G537" s="574"/>
      <c r="H537" s="100"/>
      <c r="I537" s="575"/>
      <c r="J537" s="576"/>
      <c r="K537" s="577"/>
      <c r="L537" s="575"/>
      <c r="M537" s="577"/>
      <c r="N537" s="108" t="s">
        <v>253</v>
      </c>
      <c r="O537" s="108"/>
      <c r="P537" s="575"/>
      <c r="Q537" s="575"/>
      <c r="R537" s="575"/>
      <c r="S537" s="575"/>
      <c r="T537" s="578"/>
      <c r="U537" s="428"/>
    </row>
    <row r="538" spans="1:22" ht="25.5" thickBot="1" x14ac:dyDescent="0.3">
      <c r="A538" s="493"/>
      <c r="C538" s="494"/>
      <c r="D538" s="495"/>
      <c r="E538" s="368" t="s">
        <v>248</v>
      </c>
      <c r="F538" s="369">
        <f>COUNTA(F528:F537)</f>
        <v>0</v>
      </c>
      <c r="G538" s="370">
        <f>COUNTA(G528:G537)</f>
        <v>0</v>
      </c>
      <c r="H538" s="494"/>
      <c r="I538" s="490"/>
      <c r="J538" s="496"/>
      <c r="K538" s="497"/>
      <c r="L538" s="952" t="s">
        <v>499</v>
      </c>
      <c r="M538" s="953"/>
      <c r="N538" s="498">
        <f>SUM(N528:N537)</f>
        <v>0</v>
      </c>
      <c r="O538" s="499">
        <f>SUM(O528:O537)</f>
        <v>0</v>
      </c>
      <c r="P538" s="490"/>
      <c r="Q538" s="490"/>
      <c r="R538" s="490"/>
      <c r="S538" s="500"/>
      <c r="T538" s="500"/>
      <c r="U538" s="428"/>
    </row>
    <row r="539" spans="1:22" ht="21.75" customHeight="1" x14ac:dyDescent="0.25">
      <c r="A539" s="101"/>
      <c r="B539" s="85"/>
      <c r="C539" s="85"/>
      <c r="D539" s="85"/>
      <c r="H539" s="501"/>
      <c r="I539" s="501"/>
      <c r="J539" s="502"/>
      <c r="K539" s="501"/>
      <c r="L539" s="954" t="s">
        <v>500</v>
      </c>
      <c r="M539" s="955"/>
      <c r="N539" s="503">
        <f>SUMIF(M528:M537,"&lt;=31/12/2025",N528:N537)</f>
        <v>0</v>
      </c>
      <c r="O539" s="504">
        <f>SUMIF(M528:M537,"&lt;=31/12/2025",O528:O537)</f>
        <v>0</v>
      </c>
      <c r="P539" s="85"/>
      <c r="R539" s="85"/>
      <c r="S539" s="89"/>
      <c r="T539" s="505"/>
      <c r="U539" s="506"/>
      <c r="V539" s="507"/>
    </row>
    <row r="540" spans="1:22" ht="32.25" customHeight="1" thickBot="1" x14ac:dyDescent="0.3">
      <c r="A540" s="101"/>
      <c r="L540" s="956" t="s">
        <v>501</v>
      </c>
      <c r="M540" s="957"/>
      <c r="N540" s="508">
        <f>SUMIF(M528:M537,"&gt;31/12/2025",N528:N537)</f>
        <v>0</v>
      </c>
      <c r="O540" s="509">
        <f>SUMIF(M528:M537,"&gt;31/12/2025",O528:O537)</f>
        <v>0</v>
      </c>
      <c r="S540" s="510"/>
      <c r="T540" s="511"/>
      <c r="U540" s="428"/>
    </row>
    <row r="541" spans="1:22" ht="15.75" thickBot="1" x14ac:dyDescent="0.3">
      <c r="A541" s="579"/>
      <c r="B541" s="478"/>
      <c r="C541" s="480"/>
      <c r="D541" s="480"/>
      <c r="E541" s="480"/>
      <c r="F541" s="478"/>
      <c r="G541" s="480"/>
      <c r="H541" s="480"/>
      <c r="I541" s="478"/>
      <c r="J541" s="478"/>
      <c r="K541" s="480"/>
      <c r="L541" s="480"/>
      <c r="M541" s="480"/>
      <c r="N541" s="480"/>
      <c r="O541" s="480"/>
      <c r="P541" s="480"/>
      <c r="Q541" s="480"/>
      <c r="R541" s="480"/>
      <c r="S541" s="580"/>
      <c r="T541" s="480"/>
      <c r="U541" s="482"/>
    </row>
    <row r="542" spans="1:22" ht="15.75" thickBot="1" x14ac:dyDescent="0.3">
      <c r="A542" s="563"/>
      <c r="B542" s="422"/>
      <c r="C542" s="289"/>
      <c r="D542" s="289"/>
      <c r="E542" s="289"/>
      <c r="F542" s="422"/>
      <c r="G542" s="289"/>
      <c r="H542" s="289"/>
      <c r="I542" s="422"/>
      <c r="J542" s="422"/>
      <c r="K542" s="289"/>
      <c r="L542" s="289"/>
      <c r="M542" s="289"/>
      <c r="N542" s="289"/>
      <c r="O542" s="289"/>
      <c r="P542" s="289"/>
      <c r="Q542" s="289"/>
      <c r="R542" s="289"/>
      <c r="S542" s="289"/>
      <c r="T542" s="289"/>
      <c r="U542" s="425"/>
    </row>
    <row r="543" spans="1:22" ht="28.5" thickBot="1" x14ac:dyDescent="0.3">
      <c r="A543" s="514" t="s">
        <v>8</v>
      </c>
      <c r="B543" s="961" t="s">
        <v>467</v>
      </c>
      <c r="C543" s="962"/>
      <c r="E543" s="1067" t="s">
        <v>213</v>
      </c>
      <c r="F543" s="1068"/>
      <c r="G543" s="935">
        <f>VLOOKUP(B543,'1.Piano inv. forn'!$D$175:$H$204,3,FALSE)</f>
        <v>0</v>
      </c>
      <c r="H543" s="936"/>
      <c r="I543" s="69"/>
      <c r="J543" s="1067" t="s">
        <v>214</v>
      </c>
      <c r="K543" s="1068"/>
      <c r="L543" s="935">
        <f>VLOOKUP(B543,'1.Piano inv. forn'!$D$175:$H$204,4,FALSE)</f>
        <v>0</v>
      </c>
      <c r="M543" s="936"/>
      <c r="O543" s="519" t="s">
        <v>215</v>
      </c>
      <c r="P543" s="513"/>
      <c r="R543" s="520" t="s">
        <v>216</v>
      </c>
      <c r="S543" s="1057"/>
      <c r="T543" s="1058"/>
      <c r="U543" s="428"/>
    </row>
    <row r="544" spans="1:22" ht="15.75" thickBot="1" x14ac:dyDescent="0.3">
      <c r="A544" s="101"/>
      <c r="B544" s="86"/>
      <c r="C544" s="86"/>
      <c r="E544" s="87"/>
      <c r="F544" s="87"/>
      <c r="G544" s="88"/>
      <c r="H544" s="88"/>
      <c r="I544" s="69"/>
      <c r="J544" s="87"/>
      <c r="K544" s="87"/>
      <c r="L544" s="88"/>
      <c r="M544" s="88"/>
      <c r="O544" s="89"/>
      <c r="R544" s="85"/>
      <c r="S544" s="500"/>
      <c r="T544" s="511"/>
      <c r="U544" s="102"/>
    </row>
    <row r="545" spans="1:22" ht="35.25" customHeight="1" thickBot="1" x14ac:dyDescent="0.3">
      <c r="A545" s="1069" t="s">
        <v>13</v>
      </c>
      <c r="B545" s="1070"/>
      <c r="C545" s="1070"/>
      <c r="D545" s="1071"/>
      <c r="E545" s="943">
        <f>VLOOKUP(B543,'1.Piano inv. forn'!$D$175:$V$204,17,FALSE)</f>
        <v>0</v>
      </c>
      <c r="F545" s="944"/>
      <c r="G545" s="944"/>
      <c r="H545" s="945"/>
      <c r="I545" s="69"/>
      <c r="J545" s="1072" t="s">
        <v>59</v>
      </c>
      <c r="K545" s="1073"/>
      <c r="L545" s="943">
        <f>VLOOKUP(B543,'1.Piano inv. forn'!$D$175:$V$204,19,FALSE)</f>
        <v>0</v>
      </c>
      <c r="M545" s="945"/>
      <c r="N545" s="98"/>
      <c r="O545" s="520" t="s">
        <v>15</v>
      </c>
      <c r="P545" s="103">
        <f>L545+E545</f>
        <v>0</v>
      </c>
      <c r="R545" s="520" t="s">
        <v>217</v>
      </c>
      <c r="S545" s="1057"/>
      <c r="T545" s="1058"/>
      <c r="U545" s="102"/>
    </row>
    <row r="546" spans="1:22" ht="15.75" thickBot="1" x14ac:dyDescent="0.3">
      <c r="A546" s="104"/>
      <c r="B546" s="105"/>
      <c r="C546" s="105"/>
      <c r="D546" s="105"/>
      <c r="E546" s="106"/>
      <c r="F546" s="106"/>
      <c r="G546" s="106"/>
      <c r="H546" s="106"/>
      <c r="I546" s="69"/>
      <c r="J546" s="87"/>
      <c r="K546" s="87"/>
      <c r="L546" s="106"/>
      <c r="M546" s="106"/>
      <c r="N546" s="98"/>
      <c r="O546" s="85"/>
      <c r="P546" s="98"/>
      <c r="R546" s="85"/>
      <c r="S546" s="86"/>
      <c r="T546" s="86"/>
      <c r="U546" s="102"/>
    </row>
    <row r="547" spans="1:22" ht="60" x14ac:dyDescent="0.25">
      <c r="A547" s="1053" t="s">
        <v>218</v>
      </c>
      <c r="B547" s="1055" t="s">
        <v>219</v>
      </c>
      <c r="C547" s="1055" t="s">
        <v>220</v>
      </c>
      <c r="D547" s="516" t="s">
        <v>221</v>
      </c>
      <c r="E547" s="515" t="s">
        <v>222</v>
      </c>
      <c r="F547" s="516" t="s">
        <v>223</v>
      </c>
      <c r="G547" s="516" t="s">
        <v>224</v>
      </c>
      <c r="H547" s="517" t="s">
        <v>188</v>
      </c>
      <c r="I547" s="517" t="s">
        <v>225</v>
      </c>
      <c r="J547" s="517" t="s">
        <v>226</v>
      </c>
      <c r="K547" s="517" t="s">
        <v>227</v>
      </c>
      <c r="L547" s="517" t="s">
        <v>228</v>
      </c>
      <c r="M547" s="517" t="s">
        <v>229</v>
      </c>
      <c r="N547" s="517" t="s">
        <v>230</v>
      </c>
      <c r="O547" s="517" t="s">
        <v>231</v>
      </c>
      <c r="P547" s="517" t="s">
        <v>232</v>
      </c>
      <c r="Q547" s="517" t="s">
        <v>233</v>
      </c>
      <c r="R547" s="517" t="s">
        <v>234</v>
      </c>
      <c r="S547" s="517" t="s">
        <v>235</v>
      </c>
      <c r="T547" s="1051" t="s">
        <v>236</v>
      </c>
      <c r="U547" s="564"/>
    </row>
    <row r="548" spans="1:22" ht="24.75" thickBot="1" x14ac:dyDescent="0.3">
      <c r="A548" s="1054"/>
      <c r="B548" s="1056"/>
      <c r="C548" s="1056"/>
      <c r="D548" s="518" t="s">
        <v>237</v>
      </c>
      <c r="E548" s="518" t="s">
        <v>238</v>
      </c>
      <c r="F548" s="518" t="s">
        <v>239</v>
      </c>
      <c r="G548" s="518" t="s">
        <v>239</v>
      </c>
      <c r="H548" s="518" t="s">
        <v>252</v>
      </c>
      <c r="I548" s="518" t="s">
        <v>32</v>
      </c>
      <c r="J548" s="518" t="s">
        <v>241</v>
      </c>
      <c r="K548" s="518" t="s">
        <v>242</v>
      </c>
      <c r="L548" s="518" t="s">
        <v>243</v>
      </c>
      <c r="M548" s="518" t="s">
        <v>242</v>
      </c>
      <c r="N548" s="518" t="s">
        <v>244</v>
      </c>
      <c r="O548" s="518" t="s">
        <v>212</v>
      </c>
      <c r="P548" s="518" t="s">
        <v>245</v>
      </c>
      <c r="Q548" s="518" t="s">
        <v>246</v>
      </c>
      <c r="R548" s="518" t="s">
        <v>247</v>
      </c>
      <c r="S548" s="518" t="s">
        <v>247</v>
      </c>
      <c r="T548" s="1052"/>
      <c r="U548" s="564"/>
    </row>
    <row r="549" spans="1:22" x14ac:dyDescent="0.25">
      <c r="A549" s="1059" t="str">
        <f>B543</f>
        <v>i.4</v>
      </c>
      <c r="B549" s="521">
        <v>1</v>
      </c>
      <c r="C549" s="164"/>
      <c r="D549" s="91"/>
      <c r="E549" s="91"/>
      <c r="F549" s="164"/>
      <c r="G549" s="566"/>
      <c r="H549" s="92"/>
      <c r="I549" s="340"/>
      <c r="J549" s="567"/>
      <c r="K549" s="568"/>
      <c r="L549" s="340"/>
      <c r="M549" s="568"/>
      <c r="N549" s="116"/>
      <c r="O549" s="116"/>
      <c r="P549" s="340"/>
      <c r="Q549" s="340"/>
      <c r="R549" s="340"/>
      <c r="S549" s="340"/>
      <c r="T549" s="569"/>
      <c r="U549" s="428"/>
    </row>
    <row r="550" spans="1:22" x14ac:dyDescent="0.25">
      <c r="A550" s="1059"/>
      <c r="B550" s="522">
        <v>2</v>
      </c>
      <c r="C550" s="90"/>
      <c r="D550" s="84"/>
      <c r="E550" s="84"/>
      <c r="F550" s="90"/>
      <c r="G550" s="570"/>
      <c r="H550" s="90"/>
      <c r="I550" s="557"/>
      <c r="J550" s="571"/>
      <c r="K550" s="572"/>
      <c r="L550" s="557"/>
      <c r="M550" s="572"/>
      <c r="N550" s="107"/>
      <c r="O550" s="107"/>
      <c r="P550" s="557"/>
      <c r="Q550" s="557" t="s">
        <v>249</v>
      </c>
      <c r="R550" s="557"/>
      <c r="S550" s="557"/>
      <c r="T550" s="573"/>
      <c r="U550" s="428"/>
    </row>
    <row r="551" spans="1:22" x14ac:dyDescent="0.25">
      <c r="A551" s="1059"/>
      <c r="B551" s="522">
        <v>3</v>
      </c>
      <c r="C551" s="90"/>
      <c r="D551" s="84"/>
      <c r="E551" s="84"/>
      <c r="F551" s="90"/>
      <c r="G551" s="570"/>
      <c r="H551" s="90"/>
      <c r="I551" s="557"/>
      <c r="J551" s="571"/>
      <c r="K551" s="572"/>
      <c r="L551" s="557"/>
      <c r="M551" s="572"/>
      <c r="N551" s="107"/>
      <c r="O551" s="107"/>
      <c r="P551" s="557"/>
      <c r="Q551" s="557"/>
      <c r="R551" s="557"/>
      <c r="S551" s="557"/>
      <c r="T551" s="573"/>
      <c r="U551" s="428"/>
    </row>
    <row r="552" spans="1:22" x14ac:dyDescent="0.25">
      <c r="A552" s="1059"/>
      <c r="B552" s="522">
        <v>4</v>
      </c>
      <c r="C552" s="90"/>
      <c r="D552" s="84"/>
      <c r="E552" s="84"/>
      <c r="F552" s="90"/>
      <c r="G552" s="570"/>
      <c r="H552" s="90"/>
      <c r="I552" s="557"/>
      <c r="J552" s="571"/>
      <c r="K552" s="572"/>
      <c r="L552" s="557"/>
      <c r="M552" s="572"/>
      <c r="N552" s="107"/>
      <c r="O552" s="107"/>
      <c r="P552" s="557"/>
      <c r="Q552" s="557"/>
      <c r="R552" s="557"/>
      <c r="S552" s="557"/>
      <c r="T552" s="573"/>
      <c r="U552" s="428"/>
    </row>
    <row r="553" spans="1:22" x14ac:dyDescent="0.25">
      <c r="A553" s="1059"/>
      <c r="B553" s="522">
        <v>5</v>
      </c>
      <c r="C553" s="90"/>
      <c r="D553" s="84"/>
      <c r="E553" s="84"/>
      <c r="F553" s="90"/>
      <c r="G553" s="570"/>
      <c r="H553" s="90"/>
      <c r="I553" s="557"/>
      <c r="J553" s="571"/>
      <c r="K553" s="572"/>
      <c r="L553" s="557"/>
      <c r="M553" s="572"/>
      <c r="N553" s="107"/>
      <c r="O553" s="107"/>
      <c r="P553" s="557"/>
      <c r="Q553" s="557"/>
      <c r="R553" s="557"/>
      <c r="S553" s="557"/>
      <c r="T553" s="573"/>
      <c r="U553" s="428"/>
    </row>
    <row r="554" spans="1:22" x14ac:dyDescent="0.25">
      <c r="A554" s="1059"/>
      <c r="B554" s="522">
        <v>6</v>
      </c>
      <c r="C554" s="90"/>
      <c r="D554" s="84"/>
      <c r="E554" s="84"/>
      <c r="F554" s="90"/>
      <c r="G554" s="570"/>
      <c r="H554" s="90"/>
      <c r="I554" s="557"/>
      <c r="J554" s="571"/>
      <c r="K554" s="572"/>
      <c r="L554" s="557"/>
      <c r="M554" s="572"/>
      <c r="N554" s="107"/>
      <c r="O554" s="107"/>
      <c r="P554" s="557"/>
      <c r="Q554" s="557"/>
      <c r="R554" s="557"/>
      <c r="S554" s="557"/>
      <c r="T554" s="573"/>
      <c r="U554" s="428"/>
    </row>
    <row r="555" spans="1:22" x14ac:dyDescent="0.25">
      <c r="A555" s="1059"/>
      <c r="B555" s="522">
        <v>7</v>
      </c>
      <c r="C555" s="90"/>
      <c r="D555" s="84"/>
      <c r="E555" s="84"/>
      <c r="F555" s="90"/>
      <c r="G555" s="570"/>
      <c r="H555" s="90"/>
      <c r="I555" s="557"/>
      <c r="J555" s="571"/>
      <c r="K555" s="572"/>
      <c r="L555" s="557"/>
      <c r="M555" s="572"/>
      <c r="N555" s="107"/>
      <c r="O555" s="107"/>
      <c r="P555" s="557"/>
      <c r="Q555" s="557"/>
      <c r="R555" s="557"/>
      <c r="S555" s="557"/>
      <c r="T555" s="573"/>
      <c r="U555" s="428"/>
    </row>
    <row r="556" spans="1:22" x14ac:dyDescent="0.25">
      <c r="A556" s="1059"/>
      <c r="B556" s="522">
        <v>8</v>
      </c>
      <c r="C556" s="90"/>
      <c r="D556" s="84"/>
      <c r="E556" s="84"/>
      <c r="F556" s="90"/>
      <c r="G556" s="570"/>
      <c r="H556" s="90"/>
      <c r="I556" s="557"/>
      <c r="J556" s="571"/>
      <c r="K556" s="572"/>
      <c r="L556" s="557"/>
      <c r="M556" s="572"/>
      <c r="N556" s="107"/>
      <c r="O556" s="107"/>
      <c r="P556" s="557"/>
      <c r="Q556" s="557"/>
      <c r="R556" s="557"/>
      <c r="S556" s="557"/>
      <c r="T556" s="573"/>
      <c r="U556" s="428"/>
    </row>
    <row r="557" spans="1:22" x14ac:dyDescent="0.25">
      <c r="A557" s="1059"/>
      <c r="B557" s="522">
        <v>9</v>
      </c>
      <c r="C557" s="90"/>
      <c r="D557" s="84"/>
      <c r="E557" s="84"/>
      <c r="F557" s="90"/>
      <c r="G557" s="570"/>
      <c r="H557" s="90"/>
      <c r="I557" s="557"/>
      <c r="J557" s="571"/>
      <c r="K557" s="572"/>
      <c r="L557" s="557"/>
      <c r="M557" s="572"/>
      <c r="N557" s="107"/>
      <c r="O557" s="107"/>
      <c r="P557" s="557"/>
      <c r="Q557" s="557"/>
      <c r="R557" s="557"/>
      <c r="S557" s="557"/>
      <c r="T557" s="573"/>
      <c r="U557" s="428"/>
    </row>
    <row r="558" spans="1:22" ht="15.75" thickBot="1" x14ac:dyDescent="0.3">
      <c r="A558" s="1060"/>
      <c r="B558" s="523">
        <v>10</v>
      </c>
      <c r="C558" s="100"/>
      <c r="D558" s="99"/>
      <c r="E558" s="99"/>
      <c r="F558" s="100"/>
      <c r="G558" s="574"/>
      <c r="H558" s="100"/>
      <c r="I558" s="575"/>
      <c r="J558" s="576"/>
      <c r="K558" s="577"/>
      <c r="L558" s="575"/>
      <c r="M558" s="577"/>
      <c r="N558" s="108" t="s">
        <v>253</v>
      </c>
      <c r="O558" s="108"/>
      <c r="P558" s="575"/>
      <c r="Q558" s="575"/>
      <c r="R558" s="575"/>
      <c r="S558" s="575"/>
      <c r="T558" s="578"/>
      <c r="U558" s="428"/>
    </row>
    <row r="559" spans="1:22" ht="25.5" thickBot="1" x14ac:dyDescent="0.3">
      <c r="A559" s="493"/>
      <c r="C559" s="494"/>
      <c r="D559" s="495"/>
      <c r="E559" s="368" t="s">
        <v>248</v>
      </c>
      <c r="F559" s="369">
        <f>COUNTA(F549:F558)</f>
        <v>0</v>
      </c>
      <c r="G559" s="370">
        <f>COUNTA(G549:G558)</f>
        <v>0</v>
      </c>
      <c r="H559" s="494"/>
      <c r="I559" s="490"/>
      <c r="J559" s="496"/>
      <c r="K559" s="497"/>
      <c r="L559" s="952" t="s">
        <v>499</v>
      </c>
      <c r="M559" s="953"/>
      <c r="N559" s="498">
        <f>SUM(N549:N558)</f>
        <v>0</v>
      </c>
      <c r="O559" s="499">
        <f>SUM(O549:O558)</f>
        <v>0</v>
      </c>
      <c r="P559" s="490"/>
      <c r="Q559" s="490"/>
      <c r="R559" s="490"/>
      <c r="S559" s="500"/>
      <c r="T559" s="500"/>
      <c r="U559" s="428"/>
    </row>
    <row r="560" spans="1:22" ht="21.75" customHeight="1" x14ac:dyDescent="0.25">
      <c r="A560" s="101"/>
      <c r="B560" s="85"/>
      <c r="C560" s="85"/>
      <c r="D560" s="85"/>
      <c r="H560" s="501"/>
      <c r="I560" s="501"/>
      <c r="J560" s="502"/>
      <c r="K560" s="501"/>
      <c r="L560" s="954" t="s">
        <v>500</v>
      </c>
      <c r="M560" s="955"/>
      <c r="N560" s="503">
        <f>SUMIF(M549:M558,"&lt;=31/12/2025",N549:N558)</f>
        <v>0</v>
      </c>
      <c r="O560" s="504">
        <f>SUMIF(M549:M558,"&lt;=31/12/2025",O549:O558)</f>
        <v>0</v>
      </c>
      <c r="P560" s="85"/>
      <c r="R560" s="85"/>
      <c r="S560" s="89"/>
      <c r="T560" s="505"/>
      <c r="U560" s="506"/>
      <c r="V560" s="507"/>
    </row>
    <row r="561" spans="1:21" ht="32.25" customHeight="1" thickBot="1" x14ac:dyDescent="0.3">
      <c r="A561" s="101"/>
      <c r="L561" s="956" t="s">
        <v>501</v>
      </c>
      <c r="M561" s="957"/>
      <c r="N561" s="508">
        <f>SUMIF(M549:M558,"&gt;31/12/2025",N549:N558)</f>
        <v>0</v>
      </c>
      <c r="O561" s="509">
        <f>SUMIF(M549:M558,"&gt;31/12/2025",O549:O558)</f>
        <v>0</v>
      </c>
      <c r="S561" s="510"/>
      <c r="T561" s="511"/>
      <c r="U561" s="428"/>
    </row>
    <row r="562" spans="1:21" ht="15.75" thickBot="1" x14ac:dyDescent="0.3">
      <c r="A562" s="579"/>
      <c r="B562" s="478"/>
      <c r="C562" s="480"/>
      <c r="D562" s="480"/>
      <c r="E562" s="480"/>
      <c r="F562" s="478"/>
      <c r="G562" s="480"/>
      <c r="H562" s="480"/>
      <c r="I562" s="478"/>
      <c r="J562" s="478"/>
      <c r="K562" s="480"/>
      <c r="L562" s="480"/>
      <c r="M562" s="480"/>
      <c r="N562" s="480"/>
      <c r="O562" s="480"/>
      <c r="P562" s="480"/>
      <c r="Q562" s="480"/>
      <c r="R562" s="480"/>
      <c r="S562" s="580"/>
      <c r="T562" s="480"/>
      <c r="U562" s="482"/>
    </row>
    <row r="563" spans="1:21" ht="15.75" thickBot="1" x14ac:dyDescent="0.3">
      <c r="A563" s="563"/>
      <c r="B563" s="422"/>
      <c r="C563" s="289"/>
      <c r="D563" s="289"/>
      <c r="E563" s="289"/>
      <c r="F563" s="422"/>
      <c r="G563" s="289"/>
      <c r="H563" s="289"/>
      <c r="I563" s="422"/>
      <c r="J563" s="422"/>
      <c r="K563" s="289"/>
      <c r="L563" s="289"/>
      <c r="M563" s="289"/>
      <c r="N563" s="289"/>
      <c r="O563" s="289"/>
      <c r="P563" s="289"/>
      <c r="Q563" s="289"/>
      <c r="R563" s="289"/>
      <c r="S563" s="289"/>
      <c r="T563" s="289"/>
      <c r="U563" s="425"/>
    </row>
    <row r="564" spans="1:21" ht="28.5" thickBot="1" x14ac:dyDescent="0.3">
      <c r="A564" s="514" t="s">
        <v>8</v>
      </c>
      <c r="B564" s="961" t="s">
        <v>467</v>
      </c>
      <c r="C564" s="962"/>
      <c r="E564" s="1067" t="s">
        <v>213</v>
      </c>
      <c r="F564" s="1068"/>
      <c r="G564" s="935">
        <f>VLOOKUP(B564,'1.Piano inv. forn'!$D$175:$H$204,3,FALSE)</f>
        <v>0</v>
      </c>
      <c r="H564" s="936"/>
      <c r="I564" s="69"/>
      <c r="J564" s="1067" t="s">
        <v>214</v>
      </c>
      <c r="K564" s="1068"/>
      <c r="L564" s="935">
        <f>VLOOKUP(B564,'1.Piano inv. forn'!$D$175:$H$204,4,FALSE)</f>
        <v>0</v>
      </c>
      <c r="M564" s="936"/>
      <c r="O564" s="519" t="s">
        <v>215</v>
      </c>
      <c r="P564" s="513"/>
      <c r="R564" s="520" t="s">
        <v>216</v>
      </c>
      <c r="S564" s="1057"/>
      <c r="T564" s="1058"/>
      <c r="U564" s="428"/>
    </row>
    <row r="565" spans="1:21" ht="15.75" thickBot="1" x14ac:dyDescent="0.3">
      <c r="A565" s="101"/>
      <c r="B565" s="86"/>
      <c r="C565" s="86"/>
      <c r="E565" s="87"/>
      <c r="F565" s="87"/>
      <c r="G565" s="88"/>
      <c r="H565" s="88"/>
      <c r="I565" s="69"/>
      <c r="J565" s="87"/>
      <c r="K565" s="87"/>
      <c r="L565" s="88"/>
      <c r="M565" s="88"/>
      <c r="O565" s="89"/>
      <c r="R565" s="85"/>
      <c r="S565" s="500"/>
      <c r="T565" s="511"/>
      <c r="U565" s="102"/>
    </row>
    <row r="566" spans="1:21" ht="35.25" customHeight="1" thickBot="1" x14ac:dyDescent="0.3">
      <c r="A566" s="1069" t="s">
        <v>13</v>
      </c>
      <c r="B566" s="1070"/>
      <c r="C566" s="1070"/>
      <c r="D566" s="1071"/>
      <c r="E566" s="943">
        <f>VLOOKUP(B564,'1.Piano inv. forn'!$D$175:$V$204,17,FALSE)</f>
        <v>0</v>
      </c>
      <c r="F566" s="944"/>
      <c r="G566" s="944"/>
      <c r="H566" s="945"/>
      <c r="I566" s="69"/>
      <c r="J566" s="1072" t="s">
        <v>59</v>
      </c>
      <c r="K566" s="1073"/>
      <c r="L566" s="943">
        <f>VLOOKUP(B564,'1.Piano inv. forn'!$D$175:$V$204,19,FALSE)</f>
        <v>0</v>
      </c>
      <c r="M566" s="945"/>
      <c r="N566" s="98"/>
      <c r="O566" s="520" t="s">
        <v>15</v>
      </c>
      <c r="P566" s="103">
        <f>L566+E566</f>
        <v>0</v>
      </c>
      <c r="R566" s="520" t="s">
        <v>217</v>
      </c>
      <c r="S566" s="1057"/>
      <c r="T566" s="1058"/>
      <c r="U566" s="102"/>
    </row>
    <row r="567" spans="1:21" ht="15.75" thickBot="1" x14ac:dyDescent="0.3">
      <c r="A567" s="104"/>
      <c r="B567" s="105"/>
      <c r="C567" s="105"/>
      <c r="D567" s="105"/>
      <c r="E567" s="106"/>
      <c r="F567" s="106"/>
      <c r="G567" s="106"/>
      <c r="H567" s="106"/>
      <c r="I567" s="69"/>
      <c r="J567" s="87"/>
      <c r="K567" s="87"/>
      <c r="L567" s="106"/>
      <c r="M567" s="106"/>
      <c r="N567" s="98"/>
      <c r="O567" s="85"/>
      <c r="P567" s="98"/>
      <c r="R567" s="85"/>
      <c r="S567" s="86"/>
      <c r="T567" s="86"/>
      <c r="U567" s="102"/>
    </row>
    <row r="568" spans="1:21" ht="60" x14ac:dyDescent="0.25">
      <c r="A568" s="1053" t="s">
        <v>218</v>
      </c>
      <c r="B568" s="1055" t="s">
        <v>219</v>
      </c>
      <c r="C568" s="1055" t="s">
        <v>220</v>
      </c>
      <c r="D568" s="516" t="s">
        <v>221</v>
      </c>
      <c r="E568" s="515" t="s">
        <v>222</v>
      </c>
      <c r="F568" s="516" t="s">
        <v>223</v>
      </c>
      <c r="G568" s="516" t="s">
        <v>224</v>
      </c>
      <c r="H568" s="517" t="s">
        <v>188</v>
      </c>
      <c r="I568" s="517" t="s">
        <v>225</v>
      </c>
      <c r="J568" s="517" t="s">
        <v>226</v>
      </c>
      <c r="K568" s="517" t="s">
        <v>227</v>
      </c>
      <c r="L568" s="517" t="s">
        <v>228</v>
      </c>
      <c r="M568" s="517" t="s">
        <v>229</v>
      </c>
      <c r="N568" s="517" t="s">
        <v>230</v>
      </c>
      <c r="O568" s="517" t="s">
        <v>231</v>
      </c>
      <c r="P568" s="517" t="s">
        <v>232</v>
      </c>
      <c r="Q568" s="517" t="s">
        <v>233</v>
      </c>
      <c r="R568" s="517" t="s">
        <v>234</v>
      </c>
      <c r="S568" s="517" t="s">
        <v>235</v>
      </c>
      <c r="T568" s="1051" t="s">
        <v>236</v>
      </c>
      <c r="U568" s="564"/>
    </row>
    <row r="569" spans="1:21" ht="24.75" thickBot="1" x14ac:dyDescent="0.3">
      <c r="A569" s="1054"/>
      <c r="B569" s="1056"/>
      <c r="C569" s="1056"/>
      <c r="D569" s="518" t="s">
        <v>237</v>
      </c>
      <c r="E569" s="518" t="s">
        <v>238</v>
      </c>
      <c r="F569" s="518" t="s">
        <v>239</v>
      </c>
      <c r="G569" s="518" t="s">
        <v>239</v>
      </c>
      <c r="H569" s="518" t="s">
        <v>252</v>
      </c>
      <c r="I569" s="518" t="s">
        <v>32</v>
      </c>
      <c r="J569" s="518" t="s">
        <v>241</v>
      </c>
      <c r="K569" s="518" t="s">
        <v>242</v>
      </c>
      <c r="L569" s="518" t="s">
        <v>243</v>
      </c>
      <c r="M569" s="518" t="s">
        <v>242</v>
      </c>
      <c r="N569" s="518" t="s">
        <v>244</v>
      </c>
      <c r="O569" s="518" t="s">
        <v>212</v>
      </c>
      <c r="P569" s="518" t="s">
        <v>245</v>
      </c>
      <c r="Q569" s="518" t="s">
        <v>246</v>
      </c>
      <c r="R569" s="518" t="s">
        <v>247</v>
      </c>
      <c r="S569" s="518" t="s">
        <v>247</v>
      </c>
      <c r="T569" s="1052"/>
      <c r="U569" s="564"/>
    </row>
    <row r="570" spans="1:21" x14ac:dyDescent="0.25">
      <c r="A570" s="1059" t="str">
        <f>B564</f>
        <v>i.4</v>
      </c>
      <c r="B570" s="521">
        <v>1</v>
      </c>
      <c r="C570" s="164"/>
      <c r="D570" s="91"/>
      <c r="E570" s="91"/>
      <c r="F570" s="164"/>
      <c r="G570" s="566"/>
      <c r="H570" s="92"/>
      <c r="I570" s="340"/>
      <c r="J570" s="567"/>
      <c r="K570" s="568"/>
      <c r="L570" s="340"/>
      <c r="M570" s="568"/>
      <c r="N570" s="116"/>
      <c r="O570" s="116"/>
      <c r="P570" s="340"/>
      <c r="Q570" s="340"/>
      <c r="R570" s="340"/>
      <c r="S570" s="340"/>
      <c r="T570" s="569"/>
      <c r="U570" s="428"/>
    </row>
    <row r="571" spans="1:21" x14ac:dyDescent="0.25">
      <c r="A571" s="1059"/>
      <c r="B571" s="522">
        <v>2</v>
      </c>
      <c r="C571" s="90"/>
      <c r="D571" s="84"/>
      <c r="E571" s="84"/>
      <c r="F571" s="90"/>
      <c r="G571" s="570"/>
      <c r="H571" s="90"/>
      <c r="I571" s="557"/>
      <c r="J571" s="571"/>
      <c r="K571" s="572"/>
      <c r="L571" s="557"/>
      <c r="M571" s="572"/>
      <c r="N571" s="107"/>
      <c r="O571" s="107"/>
      <c r="P571" s="557"/>
      <c r="Q571" s="557" t="s">
        <v>249</v>
      </c>
      <c r="R571" s="557"/>
      <c r="S571" s="557"/>
      <c r="T571" s="573"/>
      <c r="U571" s="428"/>
    </row>
    <row r="572" spans="1:21" x14ac:dyDescent="0.25">
      <c r="A572" s="1059"/>
      <c r="B572" s="522">
        <v>3</v>
      </c>
      <c r="C572" s="90"/>
      <c r="D572" s="84"/>
      <c r="E572" s="84"/>
      <c r="F572" s="90"/>
      <c r="G572" s="570"/>
      <c r="H572" s="90"/>
      <c r="I572" s="557"/>
      <c r="J572" s="571"/>
      <c r="K572" s="572"/>
      <c r="L572" s="557"/>
      <c r="M572" s="572"/>
      <c r="N572" s="107"/>
      <c r="O572" s="107"/>
      <c r="P572" s="557"/>
      <c r="Q572" s="557"/>
      <c r="R572" s="557"/>
      <c r="S572" s="557"/>
      <c r="T572" s="573"/>
      <c r="U572" s="428"/>
    </row>
    <row r="573" spans="1:21" x14ac:dyDescent="0.25">
      <c r="A573" s="1059"/>
      <c r="B573" s="522">
        <v>4</v>
      </c>
      <c r="C573" s="90"/>
      <c r="D573" s="84"/>
      <c r="E573" s="84"/>
      <c r="F573" s="90"/>
      <c r="G573" s="570"/>
      <c r="H573" s="90"/>
      <c r="I573" s="557"/>
      <c r="J573" s="571"/>
      <c r="K573" s="572"/>
      <c r="L573" s="557"/>
      <c r="M573" s="572"/>
      <c r="N573" s="107"/>
      <c r="O573" s="107"/>
      <c r="P573" s="557"/>
      <c r="Q573" s="557"/>
      <c r="R573" s="557"/>
      <c r="S573" s="557"/>
      <c r="T573" s="573"/>
      <c r="U573" s="428"/>
    </row>
    <row r="574" spans="1:21" x14ac:dyDescent="0.25">
      <c r="A574" s="1059"/>
      <c r="B574" s="522">
        <v>5</v>
      </c>
      <c r="C574" s="90"/>
      <c r="D574" s="84"/>
      <c r="E574" s="84"/>
      <c r="F574" s="90"/>
      <c r="G574" s="570"/>
      <c r="H574" s="90"/>
      <c r="I574" s="557"/>
      <c r="J574" s="571"/>
      <c r="K574" s="572"/>
      <c r="L574" s="557"/>
      <c r="M574" s="572"/>
      <c r="N574" s="107"/>
      <c r="O574" s="107"/>
      <c r="P574" s="557"/>
      <c r="Q574" s="557"/>
      <c r="R574" s="557"/>
      <c r="S574" s="557"/>
      <c r="T574" s="573"/>
      <c r="U574" s="428"/>
    </row>
    <row r="575" spans="1:21" x14ac:dyDescent="0.25">
      <c r="A575" s="1059"/>
      <c r="B575" s="522">
        <v>6</v>
      </c>
      <c r="C575" s="90"/>
      <c r="D575" s="84"/>
      <c r="E575" s="84"/>
      <c r="F575" s="90"/>
      <c r="G575" s="570"/>
      <c r="H575" s="90"/>
      <c r="I575" s="557"/>
      <c r="J575" s="571"/>
      <c r="K575" s="572"/>
      <c r="L575" s="557"/>
      <c r="M575" s="572"/>
      <c r="N575" s="107"/>
      <c r="O575" s="107"/>
      <c r="P575" s="557"/>
      <c r="Q575" s="557"/>
      <c r="R575" s="557"/>
      <c r="S575" s="557"/>
      <c r="T575" s="573"/>
      <c r="U575" s="428"/>
    </row>
    <row r="576" spans="1:21" x14ac:dyDescent="0.25">
      <c r="A576" s="1059"/>
      <c r="B576" s="522">
        <v>7</v>
      </c>
      <c r="C576" s="90"/>
      <c r="D576" s="84"/>
      <c r="E576" s="84"/>
      <c r="F576" s="90"/>
      <c r="G576" s="570"/>
      <c r="H576" s="90"/>
      <c r="I576" s="557"/>
      <c r="J576" s="571"/>
      <c r="K576" s="572"/>
      <c r="L576" s="557"/>
      <c r="M576" s="572"/>
      <c r="N576" s="107"/>
      <c r="O576" s="107"/>
      <c r="P576" s="557"/>
      <c r="Q576" s="557"/>
      <c r="R576" s="557"/>
      <c r="S576" s="557"/>
      <c r="T576" s="573"/>
      <c r="U576" s="428"/>
    </row>
    <row r="577" spans="1:22" x14ac:dyDescent="0.25">
      <c r="A577" s="1059"/>
      <c r="B577" s="522">
        <v>8</v>
      </c>
      <c r="C577" s="90"/>
      <c r="D577" s="84"/>
      <c r="E577" s="84"/>
      <c r="F577" s="90"/>
      <c r="G577" s="570"/>
      <c r="H577" s="90"/>
      <c r="I577" s="557"/>
      <c r="J577" s="571"/>
      <c r="K577" s="572"/>
      <c r="L577" s="557"/>
      <c r="M577" s="572"/>
      <c r="N577" s="107"/>
      <c r="O577" s="107"/>
      <c r="P577" s="557"/>
      <c r="Q577" s="557"/>
      <c r="R577" s="557"/>
      <c r="S577" s="557"/>
      <c r="T577" s="573"/>
      <c r="U577" s="428"/>
    </row>
    <row r="578" spans="1:22" x14ac:dyDescent="0.25">
      <c r="A578" s="1059"/>
      <c r="B578" s="522">
        <v>9</v>
      </c>
      <c r="C578" s="90"/>
      <c r="D578" s="84"/>
      <c r="E578" s="84"/>
      <c r="F578" s="90"/>
      <c r="G578" s="570"/>
      <c r="H578" s="90"/>
      <c r="I578" s="557"/>
      <c r="J578" s="571"/>
      <c r="K578" s="572"/>
      <c r="L578" s="557"/>
      <c r="M578" s="572"/>
      <c r="N578" s="107"/>
      <c r="O578" s="107"/>
      <c r="P578" s="557"/>
      <c r="Q578" s="557"/>
      <c r="R578" s="557"/>
      <c r="S578" s="557"/>
      <c r="T578" s="573"/>
      <c r="U578" s="428"/>
    </row>
    <row r="579" spans="1:22" ht="15.75" thickBot="1" x14ac:dyDescent="0.3">
      <c r="A579" s="1060"/>
      <c r="B579" s="523">
        <v>10</v>
      </c>
      <c r="C579" s="100"/>
      <c r="D579" s="99"/>
      <c r="E579" s="99"/>
      <c r="F579" s="100"/>
      <c r="G579" s="574"/>
      <c r="H579" s="100"/>
      <c r="I579" s="575"/>
      <c r="J579" s="576"/>
      <c r="K579" s="577"/>
      <c r="L579" s="575"/>
      <c r="M579" s="577"/>
      <c r="N579" s="108" t="s">
        <v>253</v>
      </c>
      <c r="O579" s="108"/>
      <c r="P579" s="575"/>
      <c r="Q579" s="575"/>
      <c r="R579" s="575"/>
      <c r="S579" s="575"/>
      <c r="T579" s="578"/>
      <c r="U579" s="428"/>
    </row>
    <row r="580" spans="1:22" ht="25.5" thickBot="1" x14ac:dyDescent="0.3">
      <c r="A580" s="493"/>
      <c r="C580" s="494"/>
      <c r="D580" s="495"/>
      <c r="E580" s="368" t="s">
        <v>248</v>
      </c>
      <c r="F580" s="369">
        <f>COUNTA(F570:F579)</f>
        <v>0</v>
      </c>
      <c r="G580" s="370">
        <f>COUNTA(G570:G579)</f>
        <v>0</v>
      </c>
      <c r="H580" s="494"/>
      <c r="I580" s="490"/>
      <c r="J580" s="496"/>
      <c r="K580" s="497"/>
      <c r="L580" s="952" t="s">
        <v>499</v>
      </c>
      <c r="M580" s="953"/>
      <c r="N580" s="498">
        <f>SUM(N570:N579)</f>
        <v>0</v>
      </c>
      <c r="O580" s="499">
        <f>SUM(O570:O579)</f>
        <v>0</v>
      </c>
      <c r="P580" s="490"/>
      <c r="Q580" s="490"/>
      <c r="R580" s="490"/>
      <c r="S580" s="500"/>
      <c r="T580" s="500"/>
      <c r="U580" s="428"/>
    </row>
    <row r="581" spans="1:22" ht="21.75" customHeight="1" x14ac:dyDescent="0.25">
      <c r="A581" s="101"/>
      <c r="B581" s="85"/>
      <c r="C581" s="85"/>
      <c r="D581" s="85"/>
      <c r="H581" s="501"/>
      <c r="I581" s="501"/>
      <c r="J581" s="502"/>
      <c r="K581" s="501"/>
      <c r="L581" s="954" t="s">
        <v>500</v>
      </c>
      <c r="M581" s="955"/>
      <c r="N581" s="503">
        <f>SUMIF(M570:M579,"&lt;=31/12/2025",N570:N579)</f>
        <v>0</v>
      </c>
      <c r="O581" s="504">
        <f>SUMIF(M570:M579,"&lt;=31/12/2025",O570:O579)</f>
        <v>0</v>
      </c>
      <c r="P581" s="85"/>
      <c r="R581" s="85"/>
      <c r="S581" s="89"/>
      <c r="T581" s="505"/>
      <c r="U581" s="506"/>
      <c r="V581" s="507"/>
    </row>
    <row r="582" spans="1:22" ht="32.25" customHeight="1" thickBot="1" x14ac:dyDescent="0.3">
      <c r="A582" s="101"/>
      <c r="L582" s="956" t="s">
        <v>501</v>
      </c>
      <c r="M582" s="957"/>
      <c r="N582" s="508">
        <f>SUMIF(M570:M579,"&gt;31/12/2025",N570:N579)</f>
        <v>0</v>
      </c>
      <c r="O582" s="509">
        <f>SUMIF(M570:M579,"&gt;31/12/2025",O570:O579)</f>
        <v>0</v>
      </c>
      <c r="S582" s="510"/>
      <c r="T582" s="511"/>
      <c r="U582" s="428"/>
    </row>
    <row r="583" spans="1:22" ht="15.75" thickBot="1" x14ac:dyDescent="0.3">
      <c r="A583" s="579"/>
      <c r="B583" s="478"/>
      <c r="C583" s="480"/>
      <c r="D583" s="480"/>
      <c r="E583" s="480"/>
      <c r="F583" s="478"/>
      <c r="G583" s="480"/>
      <c r="H583" s="480"/>
      <c r="I583" s="478"/>
      <c r="J583" s="478"/>
      <c r="K583" s="480"/>
      <c r="L583" s="480"/>
      <c r="M583" s="480"/>
      <c r="N583" s="480"/>
      <c r="O583" s="480"/>
      <c r="P583" s="480"/>
      <c r="Q583" s="480"/>
      <c r="R583" s="480"/>
      <c r="S583" s="580"/>
      <c r="T583" s="480"/>
      <c r="U583" s="482"/>
    </row>
    <row r="584" spans="1:22" ht="15.75" thickBot="1" x14ac:dyDescent="0.3">
      <c r="A584" s="563"/>
      <c r="B584" s="422"/>
      <c r="C584" s="289"/>
      <c r="D584" s="289"/>
      <c r="E584" s="289"/>
      <c r="F584" s="422"/>
      <c r="G584" s="289"/>
      <c r="H584" s="289"/>
      <c r="I584" s="422"/>
      <c r="J584" s="422"/>
      <c r="K584" s="289"/>
      <c r="L584" s="289"/>
      <c r="M584" s="289"/>
      <c r="N584" s="289"/>
      <c r="O584" s="289"/>
      <c r="P584" s="289"/>
      <c r="Q584" s="289"/>
      <c r="R584" s="289"/>
      <c r="S584" s="289"/>
      <c r="T584" s="289"/>
      <c r="U584" s="425"/>
    </row>
    <row r="585" spans="1:22" ht="28.5" thickBot="1" x14ac:dyDescent="0.3">
      <c r="A585" s="514" t="s">
        <v>8</v>
      </c>
      <c r="B585" s="961" t="s">
        <v>467</v>
      </c>
      <c r="C585" s="962"/>
      <c r="E585" s="1067" t="s">
        <v>213</v>
      </c>
      <c r="F585" s="1068"/>
      <c r="G585" s="935">
        <f>VLOOKUP(B585,'1.Piano inv. forn'!$D$175:$H$204,3,FALSE)</f>
        <v>0</v>
      </c>
      <c r="H585" s="936"/>
      <c r="I585" s="69"/>
      <c r="J585" s="1067" t="s">
        <v>214</v>
      </c>
      <c r="K585" s="1068"/>
      <c r="L585" s="935">
        <f>VLOOKUP(B585,'1.Piano inv. forn'!$D$175:$H$204,4,FALSE)</f>
        <v>0</v>
      </c>
      <c r="M585" s="936"/>
      <c r="O585" s="519" t="s">
        <v>215</v>
      </c>
      <c r="P585" s="513"/>
      <c r="R585" s="520" t="s">
        <v>216</v>
      </c>
      <c r="S585" s="1057"/>
      <c r="T585" s="1058"/>
      <c r="U585" s="428"/>
    </row>
    <row r="586" spans="1:22" ht="15.75" thickBot="1" x14ac:dyDescent="0.3">
      <c r="A586" s="101"/>
      <c r="B586" s="86"/>
      <c r="C586" s="86"/>
      <c r="E586" s="87"/>
      <c r="F586" s="87"/>
      <c r="G586" s="88"/>
      <c r="H586" s="88"/>
      <c r="I586" s="69"/>
      <c r="J586" s="87"/>
      <c r="K586" s="87"/>
      <c r="L586" s="88"/>
      <c r="M586" s="88"/>
      <c r="O586" s="89"/>
      <c r="R586" s="85"/>
      <c r="S586" s="500"/>
      <c r="T586" s="511"/>
      <c r="U586" s="102"/>
    </row>
    <row r="587" spans="1:22" ht="35.25" customHeight="1" thickBot="1" x14ac:dyDescent="0.3">
      <c r="A587" s="1069" t="s">
        <v>13</v>
      </c>
      <c r="B587" s="1070"/>
      <c r="C587" s="1070"/>
      <c r="D587" s="1071"/>
      <c r="E587" s="943">
        <f>VLOOKUP(B585,'1.Piano inv. forn'!$D$175:$V$204,17,FALSE)</f>
        <v>0</v>
      </c>
      <c r="F587" s="944"/>
      <c r="G587" s="944"/>
      <c r="H587" s="945"/>
      <c r="I587" s="69"/>
      <c r="J587" s="1072" t="s">
        <v>59</v>
      </c>
      <c r="K587" s="1073"/>
      <c r="L587" s="943">
        <f>VLOOKUP(B585,'1.Piano inv. forn'!$D$175:$V$204,19,FALSE)</f>
        <v>0</v>
      </c>
      <c r="M587" s="945"/>
      <c r="N587" s="98"/>
      <c r="O587" s="520" t="s">
        <v>15</v>
      </c>
      <c r="P587" s="103">
        <f>L587+E587</f>
        <v>0</v>
      </c>
      <c r="R587" s="520" t="s">
        <v>217</v>
      </c>
      <c r="S587" s="1057"/>
      <c r="T587" s="1058"/>
      <c r="U587" s="102"/>
    </row>
    <row r="588" spans="1:22" ht="15.75" thickBot="1" x14ac:dyDescent="0.3">
      <c r="A588" s="104"/>
      <c r="B588" s="105"/>
      <c r="C588" s="105"/>
      <c r="D588" s="105"/>
      <c r="E588" s="106"/>
      <c r="F588" s="106"/>
      <c r="G588" s="106"/>
      <c r="H588" s="106"/>
      <c r="I588" s="69"/>
      <c r="J588" s="87"/>
      <c r="K588" s="87"/>
      <c r="L588" s="106"/>
      <c r="M588" s="106"/>
      <c r="N588" s="98"/>
      <c r="O588" s="85"/>
      <c r="P588" s="98"/>
      <c r="R588" s="85"/>
      <c r="S588" s="86"/>
      <c r="T588" s="86"/>
      <c r="U588" s="102"/>
    </row>
    <row r="589" spans="1:22" ht="60" x14ac:dyDescent="0.25">
      <c r="A589" s="1053" t="s">
        <v>218</v>
      </c>
      <c r="B589" s="1055" t="s">
        <v>219</v>
      </c>
      <c r="C589" s="1055" t="s">
        <v>220</v>
      </c>
      <c r="D589" s="516" t="s">
        <v>221</v>
      </c>
      <c r="E589" s="515" t="s">
        <v>222</v>
      </c>
      <c r="F589" s="516" t="s">
        <v>223</v>
      </c>
      <c r="G589" s="516" t="s">
        <v>224</v>
      </c>
      <c r="H589" s="517" t="s">
        <v>188</v>
      </c>
      <c r="I589" s="517" t="s">
        <v>225</v>
      </c>
      <c r="J589" s="517" t="s">
        <v>226</v>
      </c>
      <c r="K589" s="517" t="s">
        <v>227</v>
      </c>
      <c r="L589" s="517" t="s">
        <v>228</v>
      </c>
      <c r="M589" s="517" t="s">
        <v>229</v>
      </c>
      <c r="N589" s="517" t="s">
        <v>230</v>
      </c>
      <c r="O589" s="517" t="s">
        <v>231</v>
      </c>
      <c r="P589" s="517" t="s">
        <v>232</v>
      </c>
      <c r="Q589" s="517" t="s">
        <v>233</v>
      </c>
      <c r="R589" s="517" t="s">
        <v>234</v>
      </c>
      <c r="S589" s="517" t="s">
        <v>235</v>
      </c>
      <c r="T589" s="1051" t="s">
        <v>236</v>
      </c>
      <c r="U589" s="564"/>
    </row>
    <row r="590" spans="1:22" ht="24.75" thickBot="1" x14ac:dyDescent="0.3">
      <c r="A590" s="1054"/>
      <c r="B590" s="1056"/>
      <c r="C590" s="1056"/>
      <c r="D590" s="518" t="s">
        <v>237</v>
      </c>
      <c r="E590" s="518" t="s">
        <v>238</v>
      </c>
      <c r="F590" s="518" t="s">
        <v>239</v>
      </c>
      <c r="G590" s="518" t="s">
        <v>239</v>
      </c>
      <c r="H590" s="518" t="s">
        <v>252</v>
      </c>
      <c r="I590" s="518" t="s">
        <v>32</v>
      </c>
      <c r="J590" s="518" t="s">
        <v>241</v>
      </c>
      <c r="K590" s="518" t="s">
        <v>242</v>
      </c>
      <c r="L590" s="518" t="s">
        <v>243</v>
      </c>
      <c r="M590" s="518" t="s">
        <v>242</v>
      </c>
      <c r="N590" s="518" t="s">
        <v>244</v>
      </c>
      <c r="O590" s="518" t="s">
        <v>212</v>
      </c>
      <c r="P590" s="518" t="s">
        <v>245</v>
      </c>
      <c r="Q590" s="518" t="s">
        <v>246</v>
      </c>
      <c r="R590" s="518" t="s">
        <v>247</v>
      </c>
      <c r="S590" s="518" t="s">
        <v>247</v>
      </c>
      <c r="T590" s="1052"/>
      <c r="U590" s="564"/>
    </row>
    <row r="591" spans="1:22" x14ac:dyDescent="0.25">
      <c r="A591" s="1059" t="str">
        <f>B585</f>
        <v>i.4</v>
      </c>
      <c r="B591" s="521">
        <v>1</v>
      </c>
      <c r="C591" s="164"/>
      <c r="D591" s="91"/>
      <c r="E591" s="91"/>
      <c r="F591" s="164"/>
      <c r="G591" s="566"/>
      <c r="H591" s="92"/>
      <c r="I591" s="340"/>
      <c r="J591" s="567"/>
      <c r="K591" s="568"/>
      <c r="L591" s="340"/>
      <c r="M591" s="568"/>
      <c r="N591" s="116"/>
      <c r="O591" s="116"/>
      <c r="P591" s="340"/>
      <c r="Q591" s="340"/>
      <c r="R591" s="340"/>
      <c r="S591" s="340"/>
      <c r="T591" s="569"/>
      <c r="U591" s="428"/>
    </row>
    <row r="592" spans="1:22" x14ac:dyDescent="0.25">
      <c r="A592" s="1059"/>
      <c r="B592" s="522">
        <v>2</v>
      </c>
      <c r="C592" s="90"/>
      <c r="D592" s="84"/>
      <c r="E592" s="84"/>
      <c r="F592" s="90"/>
      <c r="G592" s="570"/>
      <c r="H592" s="90"/>
      <c r="I592" s="557"/>
      <c r="J592" s="571"/>
      <c r="K592" s="572"/>
      <c r="L592" s="557"/>
      <c r="M592" s="572"/>
      <c r="N592" s="107"/>
      <c r="O592" s="107"/>
      <c r="P592" s="557"/>
      <c r="Q592" s="557" t="s">
        <v>249</v>
      </c>
      <c r="R592" s="557"/>
      <c r="S592" s="557"/>
      <c r="T592" s="573"/>
      <c r="U592" s="428"/>
    </row>
    <row r="593" spans="1:22" x14ac:dyDescent="0.25">
      <c r="A593" s="1059"/>
      <c r="B593" s="522">
        <v>3</v>
      </c>
      <c r="C593" s="90"/>
      <c r="D593" s="84"/>
      <c r="E593" s="84"/>
      <c r="F593" s="90"/>
      <c r="G593" s="570"/>
      <c r="H593" s="90"/>
      <c r="I593" s="557"/>
      <c r="J593" s="571"/>
      <c r="K593" s="572"/>
      <c r="L593" s="557"/>
      <c r="M593" s="572"/>
      <c r="N593" s="107"/>
      <c r="O593" s="107"/>
      <c r="P593" s="557"/>
      <c r="Q593" s="557"/>
      <c r="R593" s="557"/>
      <c r="S593" s="557"/>
      <c r="T593" s="573"/>
      <c r="U593" s="428"/>
    </row>
    <row r="594" spans="1:22" x14ac:dyDescent="0.25">
      <c r="A594" s="1059"/>
      <c r="B594" s="522">
        <v>4</v>
      </c>
      <c r="C594" s="90"/>
      <c r="D594" s="84"/>
      <c r="E594" s="84"/>
      <c r="F594" s="90"/>
      <c r="G594" s="570"/>
      <c r="H594" s="90"/>
      <c r="I594" s="557"/>
      <c r="J594" s="571"/>
      <c r="K594" s="572"/>
      <c r="L594" s="557"/>
      <c r="M594" s="572"/>
      <c r="N594" s="107"/>
      <c r="O594" s="107"/>
      <c r="P594" s="557"/>
      <c r="Q594" s="557"/>
      <c r="R594" s="557"/>
      <c r="S594" s="557"/>
      <c r="T594" s="573"/>
      <c r="U594" s="428"/>
    </row>
    <row r="595" spans="1:22" x14ac:dyDescent="0.25">
      <c r="A595" s="1059"/>
      <c r="B595" s="522">
        <v>5</v>
      </c>
      <c r="C595" s="90"/>
      <c r="D595" s="84"/>
      <c r="E595" s="84"/>
      <c r="F595" s="90"/>
      <c r="G595" s="570"/>
      <c r="H595" s="90"/>
      <c r="I595" s="557"/>
      <c r="J595" s="571"/>
      <c r="K595" s="572"/>
      <c r="L595" s="557"/>
      <c r="M595" s="572"/>
      <c r="N595" s="107"/>
      <c r="O595" s="107"/>
      <c r="P595" s="557"/>
      <c r="Q595" s="557"/>
      <c r="R595" s="557"/>
      <c r="S595" s="557"/>
      <c r="T595" s="573"/>
      <c r="U595" s="428"/>
    </row>
    <row r="596" spans="1:22" x14ac:dyDescent="0.25">
      <c r="A596" s="1059"/>
      <c r="B596" s="522">
        <v>6</v>
      </c>
      <c r="C596" s="90"/>
      <c r="D596" s="84"/>
      <c r="E596" s="84"/>
      <c r="F596" s="90"/>
      <c r="G596" s="570"/>
      <c r="H596" s="90"/>
      <c r="I596" s="557"/>
      <c r="J596" s="571"/>
      <c r="K596" s="572"/>
      <c r="L596" s="557"/>
      <c r="M596" s="572"/>
      <c r="N596" s="107"/>
      <c r="O596" s="107"/>
      <c r="P596" s="557"/>
      <c r="Q596" s="557"/>
      <c r="R596" s="557"/>
      <c r="S596" s="557"/>
      <c r="T596" s="573"/>
      <c r="U596" s="428"/>
    </row>
    <row r="597" spans="1:22" x14ac:dyDescent="0.25">
      <c r="A597" s="1059"/>
      <c r="B597" s="522">
        <v>7</v>
      </c>
      <c r="C597" s="90"/>
      <c r="D597" s="84"/>
      <c r="E597" s="84"/>
      <c r="F597" s="90"/>
      <c r="G597" s="570"/>
      <c r="H597" s="90"/>
      <c r="I597" s="557"/>
      <c r="J597" s="571"/>
      <c r="K597" s="572"/>
      <c r="L597" s="557"/>
      <c r="M597" s="572"/>
      <c r="N597" s="107"/>
      <c r="O597" s="107"/>
      <c r="P597" s="557"/>
      <c r="Q597" s="557"/>
      <c r="R597" s="557"/>
      <c r="S597" s="557"/>
      <c r="T597" s="573"/>
      <c r="U597" s="428"/>
    </row>
    <row r="598" spans="1:22" x14ac:dyDescent="0.25">
      <c r="A598" s="1059"/>
      <c r="B598" s="522">
        <v>8</v>
      </c>
      <c r="C598" s="90"/>
      <c r="D598" s="84"/>
      <c r="E598" s="84"/>
      <c r="F598" s="90"/>
      <c r="G598" s="570"/>
      <c r="H598" s="90"/>
      <c r="I598" s="557"/>
      <c r="J598" s="571"/>
      <c r="K598" s="572"/>
      <c r="L598" s="557"/>
      <c r="M598" s="572"/>
      <c r="N598" s="107"/>
      <c r="O598" s="107"/>
      <c r="P598" s="557"/>
      <c r="Q598" s="557"/>
      <c r="R598" s="557"/>
      <c r="S598" s="557"/>
      <c r="T598" s="573"/>
      <c r="U598" s="428"/>
    </row>
    <row r="599" spans="1:22" x14ac:dyDescent="0.25">
      <c r="A599" s="1059"/>
      <c r="B599" s="522">
        <v>9</v>
      </c>
      <c r="C599" s="90"/>
      <c r="D599" s="84"/>
      <c r="E599" s="84"/>
      <c r="F599" s="90"/>
      <c r="G599" s="570"/>
      <c r="H599" s="90"/>
      <c r="I599" s="557"/>
      <c r="J599" s="571"/>
      <c r="K599" s="572"/>
      <c r="L599" s="557"/>
      <c r="M599" s="572"/>
      <c r="N599" s="107"/>
      <c r="O599" s="107"/>
      <c r="P599" s="557"/>
      <c r="Q599" s="557"/>
      <c r="R599" s="557"/>
      <c r="S599" s="557"/>
      <c r="T599" s="573"/>
      <c r="U599" s="428"/>
    </row>
    <row r="600" spans="1:22" ht="15.75" thickBot="1" x14ac:dyDescent="0.3">
      <c r="A600" s="1060"/>
      <c r="B600" s="523">
        <v>10</v>
      </c>
      <c r="C600" s="100"/>
      <c r="D600" s="99"/>
      <c r="E600" s="99"/>
      <c r="F600" s="100"/>
      <c r="G600" s="574"/>
      <c r="H600" s="100"/>
      <c r="I600" s="575"/>
      <c r="J600" s="576"/>
      <c r="K600" s="577"/>
      <c r="L600" s="575"/>
      <c r="M600" s="577"/>
      <c r="N600" s="108" t="s">
        <v>253</v>
      </c>
      <c r="O600" s="108"/>
      <c r="P600" s="575"/>
      <c r="Q600" s="575"/>
      <c r="R600" s="575"/>
      <c r="S600" s="575"/>
      <c r="T600" s="578"/>
      <c r="U600" s="428"/>
    </row>
    <row r="601" spans="1:22" ht="25.5" thickBot="1" x14ac:dyDescent="0.3">
      <c r="A601" s="493"/>
      <c r="C601" s="494"/>
      <c r="D601" s="495"/>
      <c r="E601" s="368" t="s">
        <v>248</v>
      </c>
      <c r="F601" s="369">
        <f>COUNTA(F591:F600)</f>
        <v>0</v>
      </c>
      <c r="G601" s="370">
        <f>COUNTA(G591:G600)</f>
        <v>0</v>
      </c>
      <c r="H601" s="494"/>
      <c r="I601" s="490"/>
      <c r="J601" s="496"/>
      <c r="K601" s="497"/>
      <c r="L601" s="952" t="s">
        <v>499</v>
      </c>
      <c r="M601" s="953"/>
      <c r="N601" s="498">
        <f>SUM(N591:N600)</f>
        <v>0</v>
      </c>
      <c r="O601" s="499">
        <f>SUM(O591:O600)</f>
        <v>0</v>
      </c>
      <c r="P601" s="490"/>
      <c r="Q601" s="490"/>
      <c r="R601" s="490"/>
      <c r="S601" s="500"/>
      <c r="T601" s="500"/>
      <c r="U601" s="428"/>
    </row>
    <row r="602" spans="1:22" ht="21.75" customHeight="1" x14ac:dyDescent="0.25">
      <c r="A602" s="101"/>
      <c r="B602" s="85"/>
      <c r="C602" s="85"/>
      <c r="D602" s="85"/>
      <c r="H602" s="501"/>
      <c r="I602" s="501"/>
      <c r="J602" s="502"/>
      <c r="K602" s="501"/>
      <c r="L602" s="954" t="s">
        <v>500</v>
      </c>
      <c r="M602" s="955"/>
      <c r="N602" s="503">
        <f>SUMIF(M591:M600,"&lt;=31/12/2025",N591:N600)</f>
        <v>0</v>
      </c>
      <c r="O602" s="504">
        <f>SUMIF(M591:M600,"&lt;=31/12/2025",O591:O600)</f>
        <v>0</v>
      </c>
      <c r="P602" s="85"/>
      <c r="R602" s="85"/>
      <c r="S602" s="89"/>
      <c r="T602" s="505"/>
      <c r="U602" s="506"/>
      <c r="V602" s="507"/>
    </row>
    <row r="603" spans="1:22" ht="32.25" customHeight="1" thickBot="1" x14ac:dyDescent="0.3">
      <c r="A603" s="101"/>
      <c r="L603" s="956" t="s">
        <v>501</v>
      </c>
      <c r="M603" s="957"/>
      <c r="N603" s="508">
        <f>SUMIF(M591:M600,"&gt;31/12/2025",N591:N600)</f>
        <v>0</v>
      </c>
      <c r="O603" s="509">
        <f>SUMIF(M591:M600,"&gt;31/12/2025",O591:O600)</f>
        <v>0</v>
      </c>
      <c r="S603" s="510"/>
      <c r="T603" s="511"/>
      <c r="U603" s="428"/>
    </row>
    <row r="604" spans="1:22" ht="15.75" thickBot="1" x14ac:dyDescent="0.3">
      <c r="A604" s="579"/>
      <c r="B604" s="478"/>
      <c r="C604" s="480"/>
      <c r="D604" s="480"/>
      <c r="E604" s="480"/>
      <c r="F604" s="478"/>
      <c r="G604" s="480"/>
      <c r="H604" s="480"/>
      <c r="I604" s="478"/>
      <c r="J604" s="478"/>
      <c r="K604" s="480"/>
      <c r="L604" s="480"/>
      <c r="M604" s="480"/>
      <c r="N604" s="480"/>
      <c r="O604" s="480"/>
      <c r="P604" s="480"/>
      <c r="Q604" s="480"/>
      <c r="R604" s="480"/>
      <c r="S604" s="580"/>
      <c r="T604" s="480"/>
      <c r="U604" s="482"/>
    </row>
    <row r="605" spans="1:22" ht="15.75" thickBot="1" x14ac:dyDescent="0.3">
      <c r="A605" s="563"/>
      <c r="B605" s="422"/>
      <c r="C605" s="289"/>
      <c r="D605" s="289"/>
      <c r="E605" s="289"/>
      <c r="F605" s="422"/>
      <c r="G605" s="289"/>
      <c r="H605" s="289"/>
      <c r="I605" s="422"/>
      <c r="J605" s="422"/>
      <c r="K605" s="289"/>
      <c r="L605" s="289"/>
      <c r="M605" s="289"/>
      <c r="N605" s="289"/>
      <c r="O605" s="289"/>
      <c r="P605" s="289"/>
      <c r="Q605" s="289"/>
      <c r="R605" s="289"/>
      <c r="S605" s="289"/>
      <c r="T605" s="289"/>
      <c r="U605" s="425"/>
    </row>
    <row r="606" spans="1:22" ht="28.5" thickBot="1" x14ac:dyDescent="0.3">
      <c r="A606" s="514" t="s">
        <v>8</v>
      </c>
      <c r="B606" s="961" t="s">
        <v>467</v>
      </c>
      <c r="C606" s="962"/>
      <c r="E606" s="1067" t="s">
        <v>213</v>
      </c>
      <c r="F606" s="1068"/>
      <c r="G606" s="935">
        <f>VLOOKUP(B606,'1.Piano inv. forn'!$D$175:$H$204,3,FALSE)</f>
        <v>0</v>
      </c>
      <c r="H606" s="936"/>
      <c r="I606" s="69"/>
      <c r="J606" s="1067" t="s">
        <v>214</v>
      </c>
      <c r="K606" s="1068"/>
      <c r="L606" s="935">
        <f>VLOOKUP(B606,'1.Piano inv. forn'!$D$175:$H$204,4,FALSE)</f>
        <v>0</v>
      </c>
      <c r="M606" s="936"/>
      <c r="O606" s="519" t="s">
        <v>215</v>
      </c>
      <c r="P606" s="513"/>
      <c r="R606" s="520" t="s">
        <v>216</v>
      </c>
      <c r="S606" s="1057"/>
      <c r="T606" s="1058"/>
      <c r="U606" s="428"/>
    </row>
    <row r="607" spans="1:22" ht="15.75" thickBot="1" x14ac:dyDescent="0.3">
      <c r="A607" s="101"/>
      <c r="B607" s="86"/>
      <c r="C607" s="86"/>
      <c r="E607" s="87"/>
      <c r="F607" s="87"/>
      <c r="G607" s="88"/>
      <c r="H607" s="88"/>
      <c r="I607" s="69"/>
      <c r="J607" s="87"/>
      <c r="K607" s="87"/>
      <c r="L607" s="88"/>
      <c r="M607" s="88"/>
      <c r="O607" s="89"/>
      <c r="R607" s="85"/>
      <c r="S607" s="500"/>
      <c r="T607" s="511"/>
      <c r="U607" s="102"/>
    </row>
    <row r="608" spans="1:22" ht="35.25" customHeight="1" thickBot="1" x14ac:dyDescent="0.3">
      <c r="A608" s="1069" t="s">
        <v>13</v>
      </c>
      <c r="B608" s="1070"/>
      <c r="C608" s="1070"/>
      <c r="D608" s="1071"/>
      <c r="E608" s="943">
        <f>VLOOKUP(B606,'1.Piano inv. forn'!$D$175:$V$204,17,FALSE)</f>
        <v>0</v>
      </c>
      <c r="F608" s="944"/>
      <c r="G608" s="944"/>
      <c r="H608" s="945"/>
      <c r="I608" s="69"/>
      <c r="J608" s="1072" t="s">
        <v>59</v>
      </c>
      <c r="K608" s="1073"/>
      <c r="L608" s="943">
        <f>VLOOKUP(B606,'1.Piano inv. forn'!$D$175:$V$204,19,FALSE)</f>
        <v>0</v>
      </c>
      <c r="M608" s="945"/>
      <c r="N608" s="98"/>
      <c r="O608" s="520" t="s">
        <v>15</v>
      </c>
      <c r="P608" s="103">
        <f>L608+E608</f>
        <v>0</v>
      </c>
      <c r="R608" s="520" t="s">
        <v>217</v>
      </c>
      <c r="S608" s="1057"/>
      <c r="T608" s="1058"/>
      <c r="U608" s="102"/>
    </row>
    <row r="609" spans="1:22" ht="15.75" thickBot="1" x14ac:dyDescent="0.3">
      <c r="A609" s="104"/>
      <c r="B609" s="105"/>
      <c r="C609" s="105"/>
      <c r="D609" s="105"/>
      <c r="E609" s="106"/>
      <c r="F609" s="106"/>
      <c r="G609" s="106"/>
      <c r="H609" s="106"/>
      <c r="I609" s="69"/>
      <c r="J609" s="87"/>
      <c r="K609" s="87"/>
      <c r="L609" s="106"/>
      <c r="M609" s="106"/>
      <c r="N609" s="98"/>
      <c r="O609" s="85"/>
      <c r="P609" s="98"/>
      <c r="R609" s="85"/>
      <c r="S609" s="86"/>
      <c r="T609" s="86"/>
      <c r="U609" s="102"/>
    </row>
    <row r="610" spans="1:22" ht="60" x14ac:dyDescent="0.25">
      <c r="A610" s="1053" t="s">
        <v>218</v>
      </c>
      <c r="B610" s="1055" t="s">
        <v>219</v>
      </c>
      <c r="C610" s="1055" t="s">
        <v>220</v>
      </c>
      <c r="D610" s="516" t="s">
        <v>221</v>
      </c>
      <c r="E610" s="515" t="s">
        <v>222</v>
      </c>
      <c r="F610" s="516" t="s">
        <v>223</v>
      </c>
      <c r="G610" s="516" t="s">
        <v>224</v>
      </c>
      <c r="H610" s="517" t="s">
        <v>188</v>
      </c>
      <c r="I610" s="517" t="s">
        <v>225</v>
      </c>
      <c r="J610" s="517" t="s">
        <v>226</v>
      </c>
      <c r="K610" s="517" t="s">
        <v>227</v>
      </c>
      <c r="L610" s="517" t="s">
        <v>228</v>
      </c>
      <c r="M610" s="517" t="s">
        <v>229</v>
      </c>
      <c r="N610" s="517" t="s">
        <v>230</v>
      </c>
      <c r="O610" s="517" t="s">
        <v>231</v>
      </c>
      <c r="P610" s="517" t="s">
        <v>232</v>
      </c>
      <c r="Q610" s="517" t="s">
        <v>233</v>
      </c>
      <c r="R610" s="517" t="s">
        <v>234</v>
      </c>
      <c r="S610" s="517" t="s">
        <v>235</v>
      </c>
      <c r="T610" s="1051" t="s">
        <v>236</v>
      </c>
      <c r="U610" s="564"/>
    </row>
    <row r="611" spans="1:22" ht="24.75" thickBot="1" x14ac:dyDescent="0.3">
      <c r="A611" s="1054"/>
      <c r="B611" s="1056"/>
      <c r="C611" s="1056"/>
      <c r="D611" s="518" t="s">
        <v>237</v>
      </c>
      <c r="E611" s="518" t="s">
        <v>238</v>
      </c>
      <c r="F611" s="518" t="s">
        <v>239</v>
      </c>
      <c r="G611" s="518" t="s">
        <v>239</v>
      </c>
      <c r="H611" s="518" t="s">
        <v>252</v>
      </c>
      <c r="I611" s="518" t="s">
        <v>32</v>
      </c>
      <c r="J611" s="518" t="s">
        <v>241</v>
      </c>
      <c r="K611" s="518" t="s">
        <v>242</v>
      </c>
      <c r="L611" s="518" t="s">
        <v>243</v>
      </c>
      <c r="M611" s="518" t="s">
        <v>242</v>
      </c>
      <c r="N611" s="518" t="s">
        <v>244</v>
      </c>
      <c r="O611" s="518" t="s">
        <v>212</v>
      </c>
      <c r="P611" s="518" t="s">
        <v>245</v>
      </c>
      <c r="Q611" s="518" t="s">
        <v>246</v>
      </c>
      <c r="R611" s="518" t="s">
        <v>247</v>
      </c>
      <c r="S611" s="518" t="s">
        <v>247</v>
      </c>
      <c r="T611" s="1052"/>
      <c r="U611" s="564"/>
    </row>
    <row r="612" spans="1:22" x14ac:dyDescent="0.25">
      <c r="A612" s="1059" t="str">
        <f>B606</f>
        <v>i.4</v>
      </c>
      <c r="B612" s="521">
        <v>1</v>
      </c>
      <c r="C612" s="164"/>
      <c r="D612" s="91"/>
      <c r="E612" s="91"/>
      <c r="F612" s="164"/>
      <c r="G612" s="566"/>
      <c r="H612" s="92"/>
      <c r="I612" s="340"/>
      <c r="J612" s="567"/>
      <c r="K612" s="568"/>
      <c r="L612" s="340"/>
      <c r="M612" s="568"/>
      <c r="N612" s="116"/>
      <c r="O612" s="116"/>
      <c r="P612" s="340"/>
      <c r="Q612" s="340"/>
      <c r="R612" s="340"/>
      <c r="S612" s="340"/>
      <c r="T612" s="569"/>
      <c r="U612" s="428"/>
    </row>
    <row r="613" spans="1:22" x14ac:dyDescent="0.25">
      <c r="A613" s="1059"/>
      <c r="B613" s="522">
        <v>2</v>
      </c>
      <c r="C613" s="90"/>
      <c r="D613" s="84"/>
      <c r="E613" s="84"/>
      <c r="F613" s="90"/>
      <c r="G613" s="570"/>
      <c r="H613" s="90"/>
      <c r="I613" s="557"/>
      <c r="J613" s="571"/>
      <c r="K613" s="572"/>
      <c r="L613" s="557"/>
      <c r="M613" s="572"/>
      <c r="N613" s="107"/>
      <c r="O613" s="107"/>
      <c r="P613" s="557"/>
      <c r="Q613" s="557" t="s">
        <v>249</v>
      </c>
      <c r="R613" s="557"/>
      <c r="S613" s="557"/>
      <c r="T613" s="573"/>
      <c r="U613" s="428"/>
    </row>
    <row r="614" spans="1:22" x14ac:dyDescent="0.25">
      <c r="A614" s="1059"/>
      <c r="B614" s="522">
        <v>3</v>
      </c>
      <c r="C614" s="90"/>
      <c r="D614" s="84"/>
      <c r="E614" s="84"/>
      <c r="F614" s="90"/>
      <c r="G614" s="570"/>
      <c r="H614" s="90"/>
      <c r="I614" s="557"/>
      <c r="J614" s="571"/>
      <c r="K614" s="572"/>
      <c r="L614" s="557"/>
      <c r="M614" s="572"/>
      <c r="N614" s="107"/>
      <c r="O614" s="107"/>
      <c r="P614" s="557"/>
      <c r="Q614" s="557"/>
      <c r="R614" s="557"/>
      <c r="S614" s="557"/>
      <c r="T614" s="573"/>
      <c r="U614" s="428"/>
    </row>
    <row r="615" spans="1:22" x14ac:dyDescent="0.25">
      <c r="A615" s="1059"/>
      <c r="B615" s="522">
        <v>4</v>
      </c>
      <c r="C615" s="90"/>
      <c r="D615" s="84"/>
      <c r="E615" s="84"/>
      <c r="F615" s="90"/>
      <c r="G615" s="570"/>
      <c r="H615" s="90"/>
      <c r="I615" s="557"/>
      <c r="J615" s="571"/>
      <c r="K615" s="572"/>
      <c r="L615" s="557"/>
      <c r="M615" s="572"/>
      <c r="N615" s="107"/>
      <c r="O615" s="107"/>
      <c r="P615" s="557"/>
      <c r="Q615" s="557"/>
      <c r="R615" s="557"/>
      <c r="S615" s="557"/>
      <c r="T615" s="573"/>
      <c r="U615" s="428"/>
    </row>
    <row r="616" spans="1:22" x14ac:dyDescent="0.25">
      <c r="A616" s="1059"/>
      <c r="B616" s="522">
        <v>5</v>
      </c>
      <c r="C616" s="90"/>
      <c r="D616" s="84"/>
      <c r="E616" s="84"/>
      <c r="F616" s="90"/>
      <c r="G616" s="570"/>
      <c r="H616" s="90"/>
      <c r="I616" s="557"/>
      <c r="J616" s="571"/>
      <c r="K616" s="572"/>
      <c r="L616" s="557"/>
      <c r="M616" s="572"/>
      <c r="N616" s="107"/>
      <c r="O616" s="107"/>
      <c r="P616" s="557"/>
      <c r="Q616" s="557"/>
      <c r="R616" s="557"/>
      <c r="S616" s="557"/>
      <c r="T616" s="573"/>
      <c r="U616" s="428"/>
    </row>
    <row r="617" spans="1:22" x14ac:dyDescent="0.25">
      <c r="A617" s="1059"/>
      <c r="B617" s="522">
        <v>6</v>
      </c>
      <c r="C617" s="90"/>
      <c r="D617" s="84"/>
      <c r="E617" s="84"/>
      <c r="F617" s="90"/>
      <c r="G617" s="570"/>
      <c r="H617" s="90"/>
      <c r="I617" s="557"/>
      <c r="J617" s="571"/>
      <c r="K617" s="572"/>
      <c r="L617" s="557"/>
      <c r="M617" s="572"/>
      <c r="N617" s="107"/>
      <c r="O617" s="107"/>
      <c r="P617" s="557"/>
      <c r="Q617" s="557"/>
      <c r="R617" s="557"/>
      <c r="S617" s="557"/>
      <c r="T617" s="573"/>
      <c r="U617" s="428"/>
    </row>
    <row r="618" spans="1:22" x14ac:dyDescent="0.25">
      <c r="A618" s="1059"/>
      <c r="B618" s="522">
        <v>7</v>
      </c>
      <c r="C618" s="90"/>
      <c r="D618" s="84"/>
      <c r="E618" s="84"/>
      <c r="F618" s="90"/>
      <c r="G618" s="570"/>
      <c r="H618" s="90"/>
      <c r="I618" s="557"/>
      <c r="J618" s="571"/>
      <c r="K618" s="572"/>
      <c r="L618" s="557"/>
      <c r="M618" s="572"/>
      <c r="N618" s="107"/>
      <c r="O618" s="107"/>
      <c r="P618" s="557"/>
      <c r="Q618" s="557"/>
      <c r="R618" s="557"/>
      <c r="S618" s="557"/>
      <c r="T618" s="573"/>
      <c r="U618" s="428"/>
    </row>
    <row r="619" spans="1:22" x14ac:dyDescent="0.25">
      <c r="A619" s="1059"/>
      <c r="B619" s="522">
        <v>8</v>
      </c>
      <c r="C619" s="90"/>
      <c r="D619" s="84"/>
      <c r="E619" s="84"/>
      <c r="F619" s="90"/>
      <c r="G619" s="570"/>
      <c r="H619" s="90"/>
      <c r="I619" s="557"/>
      <c r="J619" s="571"/>
      <c r="K619" s="572"/>
      <c r="L619" s="557"/>
      <c r="M619" s="572"/>
      <c r="N619" s="107"/>
      <c r="O619" s="107"/>
      <c r="P619" s="557"/>
      <c r="Q619" s="557"/>
      <c r="R619" s="557"/>
      <c r="S619" s="557"/>
      <c r="T619" s="573"/>
      <c r="U619" s="428"/>
    </row>
    <row r="620" spans="1:22" x14ac:dyDescent="0.25">
      <c r="A620" s="1059"/>
      <c r="B620" s="522">
        <v>9</v>
      </c>
      <c r="C620" s="90"/>
      <c r="D620" s="84"/>
      <c r="E620" s="84"/>
      <c r="F620" s="90"/>
      <c r="G620" s="570"/>
      <c r="H620" s="90"/>
      <c r="I620" s="557"/>
      <c r="J620" s="571"/>
      <c r="K620" s="572"/>
      <c r="L620" s="557"/>
      <c r="M620" s="572"/>
      <c r="N620" s="107"/>
      <c r="O620" s="107"/>
      <c r="P620" s="557"/>
      <c r="Q620" s="557"/>
      <c r="R620" s="557"/>
      <c r="S620" s="557"/>
      <c r="T620" s="573"/>
      <c r="U620" s="428"/>
    </row>
    <row r="621" spans="1:22" ht="15.75" thickBot="1" x14ac:dyDescent="0.3">
      <c r="A621" s="1060"/>
      <c r="B621" s="523">
        <v>10</v>
      </c>
      <c r="C621" s="100"/>
      <c r="D621" s="99"/>
      <c r="E621" s="99"/>
      <c r="F621" s="100"/>
      <c r="G621" s="574"/>
      <c r="H621" s="100"/>
      <c r="I621" s="575"/>
      <c r="J621" s="576"/>
      <c r="K621" s="577"/>
      <c r="L621" s="575"/>
      <c r="M621" s="577"/>
      <c r="N621" s="108" t="s">
        <v>253</v>
      </c>
      <c r="O621" s="108"/>
      <c r="P621" s="575"/>
      <c r="Q621" s="575"/>
      <c r="R621" s="575"/>
      <c r="S621" s="575"/>
      <c r="T621" s="578"/>
      <c r="U621" s="428"/>
    </row>
    <row r="622" spans="1:22" ht="25.5" thickBot="1" x14ac:dyDescent="0.3">
      <c r="A622" s="493"/>
      <c r="C622" s="494"/>
      <c r="D622" s="495"/>
      <c r="E622" s="368" t="s">
        <v>248</v>
      </c>
      <c r="F622" s="369">
        <f>COUNTA(F612:F621)</f>
        <v>0</v>
      </c>
      <c r="G622" s="370">
        <f>COUNTA(G612:G621)</f>
        <v>0</v>
      </c>
      <c r="H622" s="494"/>
      <c r="I622" s="490"/>
      <c r="J622" s="496"/>
      <c r="K622" s="497"/>
      <c r="L622" s="952" t="s">
        <v>499</v>
      </c>
      <c r="M622" s="953"/>
      <c r="N622" s="498">
        <f>SUM(N612:N621)</f>
        <v>0</v>
      </c>
      <c r="O622" s="499">
        <f>SUM(O612:O621)</f>
        <v>0</v>
      </c>
      <c r="P622" s="490"/>
      <c r="Q622" s="490"/>
      <c r="R622" s="490"/>
      <c r="S622" s="500"/>
      <c r="T622" s="500"/>
      <c r="U622" s="428"/>
    </row>
    <row r="623" spans="1:22" ht="21.75" customHeight="1" x14ac:dyDescent="0.25">
      <c r="A623" s="101"/>
      <c r="B623" s="85"/>
      <c r="C623" s="85"/>
      <c r="D623" s="85"/>
      <c r="H623" s="501"/>
      <c r="I623" s="501"/>
      <c r="J623" s="502"/>
      <c r="K623" s="501"/>
      <c r="L623" s="954" t="s">
        <v>500</v>
      </c>
      <c r="M623" s="955"/>
      <c r="N623" s="503">
        <f>SUMIF(M612:M621,"&lt;=31/12/2025",N612:N621)</f>
        <v>0</v>
      </c>
      <c r="O623" s="504">
        <f>SUMIF(M612:M621,"&lt;=31/12/2025",O612:O621)</f>
        <v>0</v>
      </c>
      <c r="P623" s="85"/>
      <c r="R623" s="85"/>
      <c r="S623" s="89"/>
      <c r="T623" s="505"/>
      <c r="U623" s="506"/>
      <c r="V623" s="507"/>
    </row>
    <row r="624" spans="1:22" ht="32.25" customHeight="1" thickBot="1" x14ac:dyDescent="0.3">
      <c r="A624" s="101"/>
      <c r="L624" s="956" t="s">
        <v>501</v>
      </c>
      <c r="M624" s="957"/>
      <c r="N624" s="508">
        <f>SUMIF(M612:M621,"&gt;31/12/2025",N612:N621)</f>
        <v>0</v>
      </c>
      <c r="O624" s="509">
        <f>SUMIF(M612:M621,"&gt;31/12/2025",O612:O621)</f>
        <v>0</v>
      </c>
      <c r="S624" s="510"/>
      <c r="T624" s="511"/>
      <c r="U624" s="428"/>
    </row>
    <row r="625" spans="1:21" ht="15.75" thickBot="1" x14ac:dyDescent="0.3">
      <c r="A625" s="579"/>
      <c r="B625" s="478"/>
      <c r="C625" s="480"/>
      <c r="D625" s="480"/>
      <c r="E625" s="480"/>
      <c r="F625" s="478"/>
      <c r="G625" s="480"/>
      <c r="H625" s="480"/>
      <c r="I625" s="478"/>
      <c r="J625" s="478"/>
      <c r="K625" s="480"/>
      <c r="L625" s="480"/>
      <c r="M625" s="480"/>
      <c r="N625" s="480"/>
      <c r="O625" s="480"/>
      <c r="P625" s="480"/>
      <c r="Q625" s="480"/>
      <c r="R625" s="480"/>
      <c r="S625" s="580"/>
      <c r="T625" s="480"/>
      <c r="U625" s="482"/>
    </row>
    <row r="626" spans="1:21" ht="15.75" thickBot="1" x14ac:dyDescent="0.3">
      <c r="A626" s="563"/>
      <c r="B626" s="422"/>
      <c r="C626" s="289"/>
      <c r="D626" s="289"/>
      <c r="E626" s="289"/>
      <c r="F626" s="422"/>
      <c r="G626" s="289"/>
      <c r="H626" s="289"/>
      <c r="I626" s="422"/>
      <c r="J626" s="422"/>
      <c r="K626" s="289"/>
      <c r="L626" s="289"/>
      <c r="M626" s="289"/>
      <c r="N626" s="289"/>
      <c r="O626" s="289"/>
      <c r="P626" s="289"/>
      <c r="Q626" s="289"/>
      <c r="R626" s="289"/>
      <c r="S626" s="289"/>
      <c r="T626" s="289"/>
      <c r="U626" s="425"/>
    </row>
    <row r="627" spans="1:21" ht="28.5" thickBot="1" x14ac:dyDescent="0.3">
      <c r="A627" s="514" t="s">
        <v>8</v>
      </c>
      <c r="B627" s="961" t="s">
        <v>467</v>
      </c>
      <c r="C627" s="962"/>
      <c r="E627" s="1067" t="s">
        <v>213</v>
      </c>
      <c r="F627" s="1068"/>
      <c r="G627" s="935">
        <f>VLOOKUP(B627,'1.Piano inv. forn'!$D$175:$H$204,3,FALSE)</f>
        <v>0</v>
      </c>
      <c r="H627" s="936"/>
      <c r="I627" s="69"/>
      <c r="J627" s="1067" t="s">
        <v>214</v>
      </c>
      <c r="K627" s="1068"/>
      <c r="L627" s="935">
        <f>VLOOKUP(B627,'1.Piano inv. forn'!$D$175:$H$204,4,FALSE)</f>
        <v>0</v>
      </c>
      <c r="M627" s="936"/>
      <c r="O627" s="519" t="s">
        <v>215</v>
      </c>
      <c r="P627" s="513"/>
      <c r="R627" s="520" t="s">
        <v>216</v>
      </c>
      <c r="S627" s="1057"/>
      <c r="T627" s="1058"/>
      <c r="U627" s="428"/>
    </row>
    <row r="628" spans="1:21" ht="15.75" thickBot="1" x14ac:dyDescent="0.3">
      <c r="A628" s="101"/>
      <c r="B628" s="86"/>
      <c r="C628" s="86"/>
      <c r="E628" s="87"/>
      <c r="F628" s="87"/>
      <c r="G628" s="88"/>
      <c r="H628" s="88"/>
      <c r="I628" s="69"/>
      <c r="J628" s="87"/>
      <c r="K628" s="87"/>
      <c r="L628" s="88"/>
      <c r="M628" s="88"/>
      <c r="O628" s="89"/>
      <c r="R628" s="85"/>
      <c r="S628" s="500"/>
      <c r="T628" s="511"/>
      <c r="U628" s="102"/>
    </row>
    <row r="629" spans="1:21" ht="35.25" customHeight="1" thickBot="1" x14ac:dyDescent="0.3">
      <c r="A629" s="1069" t="s">
        <v>13</v>
      </c>
      <c r="B629" s="1070"/>
      <c r="C629" s="1070"/>
      <c r="D629" s="1071"/>
      <c r="E629" s="943">
        <f>VLOOKUP(B627,'1.Piano inv. forn'!$D$175:$V$204,17,FALSE)</f>
        <v>0</v>
      </c>
      <c r="F629" s="944"/>
      <c r="G629" s="944"/>
      <c r="H629" s="945"/>
      <c r="I629" s="69"/>
      <c r="J629" s="1072" t="s">
        <v>59</v>
      </c>
      <c r="K629" s="1073"/>
      <c r="L629" s="943">
        <f>VLOOKUP(B627,'1.Piano inv. forn'!$D$175:$V$204,19,FALSE)</f>
        <v>0</v>
      </c>
      <c r="M629" s="945"/>
      <c r="N629" s="98"/>
      <c r="O629" s="520" t="s">
        <v>15</v>
      </c>
      <c r="P629" s="103">
        <f>L629+E629</f>
        <v>0</v>
      </c>
      <c r="R629" s="520" t="s">
        <v>217</v>
      </c>
      <c r="S629" s="1057"/>
      <c r="T629" s="1058"/>
      <c r="U629" s="102"/>
    </row>
    <row r="630" spans="1:21" ht="15.75" thickBot="1" x14ac:dyDescent="0.3">
      <c r="A630" s="104"/>
      <c r="B630" s="105"/>
      <c r="C630" s="105"/>
      <c r="D630" s="105"/>
      <c r="E630" s="106"/>
      <c r="F630" s="106"/>
      <c r="G630" s="106"/>
      <c r="H630" s="106"/>
      <c r="I630" s="69"/>
      <c r="J630" s="87"/>
      <c r="K630" s="87"/>
      <c r="L630" s="106"/>
      <c r="M630" s="106"/>
      <c r="N630" s="98"/>
      <c r="O630" s="85"/>
      <c r="P630" s="98"/>
      <c r="R630" s="85"/>
      <c r="S630" s="86"/>
      <c r="T630" s="86"/>
      <c r="U630" s="102"/>
    </row>
    <row r="631" spans="1:21" ht="60" x14ac:dyDescent="0.25">
      <c r="A631" s="1053" t="s">
        <v>218</v>
      </c>
      <c r="B631" s="1055" t="s">
        <v>219</v>
      </c>
      <c r="C631" s="1055" t="s">
        <v>220</v>
      </c>
      <c r="D631" s="516" t="s">
        <v>221</v>
      </c>
      <c r="E631" s="515" t="s">
        <v>222</v>
      </c>
      <c r="F631" s="516" t="s">
        <v>223</v>
      </c>
      <c r="G631" s="516" t="s">
        <v>224</v>
      </c>
      <c r="H631" s="517" t="s">
        <v>188</v>
      </c>
      <c r="I631" s="517" t="s">
        <v>225</v>
      </c>
      <c r="J631" s="517" t="s">
        <v>226</v>
      </c>
      <c r="K631" s="517" t="s">
        <v>227</v>
      </c>
      <c r="L631" s="517" t="s">
        <v>228</v>
      </c>
      <c r="M631" s="517" t="s">
        <v>229</v>
      </c>
      <c r="N631" s="517" t="s">
        <v>230</v>
      </c>
      <c r="O631" s="517" t="s">
        <v>231</v>
      </c>
      <c r="P631" s="517" t="s">
        <v>232</v>
      </c>
      <c r="Q631" s="517" t="s">
        <v>233</v>
      </c>
      <c r="R631" s="517" t="s">
        <v>234</v>
      </c>
      <c r="S631" s="517" t="s">
        <v>235</v>
      </c>
      <c r="T631" s="1051" t="s">
        <v>236</v>
      </c>
      <c r="U631" s="564"/>
    </row>
    <row r="632" spans="1:21" ht="24.75" thickBot="1" x14ac:dyDescent="0.3">
      <c r="A632" s="1054"/>
      <c r="B632" s="1056"/>
      <c r="C632" s="1056"/>
      <c r="D632" s="518" t="s">
        <v>237</v>
      </c>
      <c r="E632" s="518" t="s">
        <v>238</v>
      </c>
      <c r="F632" s="518" t="s">
        <v>239</v>
      </c>
      <c r="G632" s="518" t="s">
        <v>239</v>
      </c>
      <c r="H632" s="518" t="s">
        <v>252</v>
      </c>
      <c r="I632" s="518" t="s">
        <v>32</v>
      </c>
      <c r="J632" s="518" t="s">
        <v>241</v>
      </c>
      <c r="K632" s="518" t="s">
        <v>242</v>
      </c>
      <c r="L632" s="518" t="s">
        <v>243</v>
      </c>
      <c r="M632" s="518" t="s">
        <v>242</v>
      </c>
      <c r="N632" s="518" t="s">
        <v>244</v>
      </c>
      <c r="O632" s="518" t="s">
        <v>212</v>
      </c>
      <c r="P632" s="518" t="s">
        <v>245</v>
      </c>
      <c r="Q632" s="518" t="s">
        <v>246</v>
      </c>
      <c r="R632" s="518" t="s">
        <v>247</v>
      </c>
      <c r="S632" s="518" t="s">
        <v>247</v>
      </c>
      <c r="T632" s="1052"/>
      <c r="U632" s="564"/>
    </row>
    <row r="633" spans="1:21" x14ac:dyDescent="0.25">
      <c r="A633" s="1059" t="str">
        <f>B627</f>
        <v>i.4</v>
      </c>
      <c r="B633" s="521">
        <v>1</v>
      </c>
      <c r="C633" s="164"/>
      <c r="D633" s="91"/>
      <c r="E633" s="91"/>
      <c r="F633" s="164"/>
      <c r="G633" s="566"/>
      <c r="H633" s="92"/>
      <c r="I633" s="340"/>
      <c r="J633" s="567"/>
      <c r="K633" s="568"/>
      <c r="L633" s="340"/>
      <c r="M633" s="568"/>
      <c r="N633" s="116"/>
      <c r="O633" s="116"/>
      <c r="P633" s="340"/>
      <c r="Q633" s="340"/>
      <c r="R633" s="340"/>
      <c r="S633" s="340"/>
      <c r="T633" s="569"/>
      <c r="U633" s="428"/>
    </row>
    <row r="634" spans="1:21" x14ac:dyDescent="0.25">
      <c r="A634" s="1059"/>
      <c r="B634" s="522">
        <v>2</v>
      </c>
      <c r="C634" s="90"/>
      <c r="D634" s="84"/>
      <c r="E634" s="84"/>
      <c r="F634" s="90"/>
      <c r="G634" s="570"/>
      <c r="H634" s="90"/>
      <c r="I634" s="557"/>
      <c r="J634" s="571"/>
      <c r="K634" s="572"/>
      <c r="L634" s="557"/>
      <c r="M634" s="572"/>
      <c r="N634" s="107"/>
      <c r="O634" s="107"/>
      <c r="P634" s="557"/>
      <c r="Q634" s="557" t="s">
        <v>249</v>
      </c>
      <c r="R634" s="557"/>
      <c r="S634" s="557"/>
      <c r="T634" s="573"/>
      <c r="U634" s="428"/>
    </row>
    <row r="635" spans="1:21" x14ac:dyDescent="0.25">
      <c r="A635" s="1059"/>
      <c r="B635" s="522">
        <v>3</v>
      </c>
      <c r="C635" s="90"/>
      <c r="D635" s="84"/>
      <c r="E635" s="84"/>
      <c r="F635" s="90"/>
      <c r="G635" s="570"/>
      <c r="H635" s="90"/>
      <c r="I635" s="557"/>
      <c r="J635" s="571"/>
      <c r="K635" s="572"/>
      <c r="L635" s="557"/>
      <c r="M635" s="572"/>
      <c r="N635" s="107"/>
      <c r="O635" s="107"/>
      <c r="P635" s="557"/>
      <c r="Q635" s="557"/>
      <c r="R635" s="557"/>
      <c r="S635" s="557"/>
      <c r="T635" s="573"/>
      <c r="U635" s="428"/>
    </row>
    <row r="636" spans="1:21" x14ac:dyDescent="0.25">
      <c r="A636" s="1059"/>
      <c r="B636" s="522">
        <v>4</v>
      </c>
      <c r="C636" s="90"/>
      <c r="D636" s="84"/>
      <c r="E636" s="84"/>
      <c r="F636" s="90"/>
      <c r="G636" s="570"/>
      <c r="H636" s="90"/>
      <c r="I636" s="557"/>
      <c r="J636" s="571"/>
      <c r="K636" s="572"/>
      <c r="L636" s="557"/>
      <c r="M636" s="572"/>
      <c r="N636" s="107"/>
      <c r="O636" s="107"/>
      <c r="P636" s="557"/>
      <c r="Q636" s="557"/>
      <c r="R636" s="557"/>
      <c r="S636" s="557"/>
      <c r="T636" s="573"/>
      <c r="U636" s="428"/>
    </row>
    <row r="637" spans="1:21" x14ac:dyDescent="0.25">
      <c r="A637" s="1059"/>
      <c r="B637" s="522">
        <v>5</v>
      </c>
      <c r="C637" s="90"/>
      <c r="D637" s="84"/>
      <c r="E637" s="84"/>
      <c r="F637" s="90"/>
      <c r="G637" s="570"/>
      <c r="H637" s="90"/>
      <c r="I637" s="557"/>
      <c r="J637" s="571"/>
      <c r="K637" s="572"/>
      <c r="L637" s="557"/>
      <c r="M637" s="572"/>
      <c r="N637" s="107"/>
      <c r="O637" s="107"/>
      <c r="P637" s="557"/>
      <c r="Q637" s="557"/>
      <c r="R637" s="557"/>
      <c r="S637" s="557"/>
      <c r="T637" s="573"/>
      <c r="U637" s="428"/>
    </row>
    <row r="638" spans="1:21" x14ac:dyDescent="0.25">
      <c r="A638" s="1059"/>
      <c r="B638" s="522">
        <v>6</v>
      </c>
      <c r="C638" s="90"/>
      <c r="D638" s="84"/>
      <c r="E638" s="84"/>
      <c r="F638" s="90"/>
      <c r="G638" s="570"/>
      <c r="H638" s="90"/>
      <c r="I638" s="557"/>
      <c r="J638" s="571"/>
      <c r="K638" s="572"/>
      <c r="L638" s="557"/>
      <c r="M638" s="572"/>
      <c r="N638" s="107"/>
      <c r="O638" s="107"/>
      <c r="P638" s="557"/>
      <c r="Q638" s="557"/>
      <c r="R638" s="557"/>
      <c r="S638" s="557"/>
      <c r="T638" s="573"/>
      <c r="U638" s="428"/>
    </row>
    <row r="639" spans="1:21" x14ac:dyDescent="0.25">
      <c r="A639" s="1059"/>
      <c r="B639" s="522">
        <v>7</v>
      </c>
      <c r="C639" s="90"/>
      <c r="D639" s="84"/>
      <c r="E639" s="84"/>
      <c r="F639" s="90"/>
      <c r="G639" s="570"/>
      <c r="H639" s="90"/>
      <c r="I639" s="557"/>
      <c r="J639" s="571"/>
      <c r="K639" s="572"/>
      <c r="L639" s="557"/>
      <c r="M639" s="572"/>
      <c r="N639" s="107"/>
      <c r="O639" s="107"/>
      <c r="P639" s="557"/>
      <c r="Q639" s="557"/>
      <c r="R639" s="557"/>
      <c r="S639" s="557"/>
      <c r="T639" s="573"/>
      <c r="U639" s="428"/>
    </row>
    <row r="640" spans="1:21" x14ac:dyDescent="0.25">
      <c r="A640" s="1059"/>
      <c r="B640" s="522">
        <v>8</v>
      </c>
      <c r="C640" s="90"/>
      <c r="D640" s="84"/>
      <c r="E640" s="84"/>
      <c r="F640" s="90"/>
      <c r="G640" s="570"/>
      <c r="H640" s="90"/>
      <c r="I640" s="557"/>
      <c r="J640" s="571"/>
      <c r="K640" s="572"/>
      <c r="L640" s="557"/>
      <c r="M640" s="572"/>
      <c r="N640" s="107"/>
      <c r="O640" s="107"/>
      <c r="P640" s="557"/>
      <c r="Q640" s="557"/>
      <c r="R640" s="557"/>
      <c r="S640" s="557"/>
      <c r="T640" s="573"/>
      <c r="U640" s="428"/>
    </row>
    <row r="641" spans="1:22" x14ac:dyDescent="0.25">
      <c r="A641" s="1059"/>
      <c r="B641" s="522">
        <v>9</v>
      </c>
      <c r="C641" s="90"/>
      <c r="D641" s="84"/>
      <c r="E641" s="84"/>
      <c r="F641" s="90"/>
      <c r="G641" s="570"/>
      <c r="H641" s="90"/>
      <c r="I641" s="557"/>
      <c r="J641" s="571"/>
      <c r="K641" s="572"/>
      <c r="L641" s="557"/>
      <c r="M641" s="572"/>
      <c r="N641" s="107"/>
      <c r="O641" s="107"/>
      <c r="P641" s="557"/>
      <c r="Q641" s="557"/>
      <c r="R641" s="557"/>
      <c r="S641" s="557"/>
      <c r="T641" s="573"/>
      <c r="U641" s="428"/>
    </row>
    <row r="642" spans="1:22" ht="15.75" thickBot="1" x14ac:dyDescent="0.3">
      <c r="A642" s="1060"/>
      <c r="B642" s="523">
        <v>10</v>
      </c>
      <c r="C642" s="100"/>
      <c r="D642" s="99"/>
      <c r="E642" s="99"/>
      <c r="F642" s="100"/>
      <c r="G642" s="574"/>
      <c r="H642" s="100"/>
      <c r="I642" s="575"/>
      <c r="J642" s="576"/>
      <c r="K642" s="577"/>
      <c r="L642" s="575"/>
      <c r="M642" s="577"/>
      <c r="N642" s="108" t="s">
        <v>253</v>
      </c>
      <c r="O642" s="108"/>
      <c r="P642" s="575"/>
      <c r="Q642" s="575"/>
      <c r="R642" s="575"/>
      <c r="S642" s="575"/>
      <c r="T642" s="578"/>
      <c r="U642" s="428"/>
    </row>
    <row r="643" spans="1:22" ht="25.5" thickBot="1" x14ac:dyDescent="0.3">
      <c r="A643" s="493"/>
      <c r="C643" s="494"/>
      <c r="D643" s="495"/>
      <c r="E643" s="368" t="s">
        <v>248</v>
      </c>
      <c r="F643" s="369">
        <f>COUNTA(F633:F642)</f>
        <v>0</v>
      </c>
      <c r="G643" s="370">
        <f>COUNTA(G633:G642)</f>
        <v>0</v>
      </c>
      <c r="H643" s="494"/>
      <c r="I643" s="490"/>
      <c r="J643" s="496"/>
      <c r="K643" s="497"/>
      <c r="L643" s="952" t="s">
        <v>499</v>
      </c>
      <c r="M643" s="953"/>
      <c r="N643" s="498">
        <f>SUM(N633:N642)</f>
        <v>0</v>
      </c>
      <c r="O643" s="499">
        <f>SUM(O633:O642)</f>
        <v>0</v>
      </c>
      <c r="P643" s="490"/>
      <c r="Q643" s="490"/>
      <c r="R643" s="490"/>
      <c r="S643" s="500"/>
      <c r="T643" s="500"/>
      <c r="U643" s="428"/>
    </row>
    <row r="644" spans="1:22" ht="21.75" customHeight="1" x14ac:dyDescent="0.25">
      <c r="A644" s="101"/>
      <c r="B644" s="85"/>
      <c r="C644" s="85"/>
      <c r="D644" s="85"/>
      <c r="H644" s="501"/>
      <c r="I644" s="501"/>
      <c r="J644" s="502"/>
      <c r="K644" s="501"/>
      <c r="L644" s="954" t="s">
        <v>500</v>
      </c>
      <c r="M644" s="955"/>
      <c r="N644" s="503">
        <f>SUMIF(M633:M642,"&lt;=31/12/2025",N633:N642)</f>
        <v>0</v>
      </c>
      <c r="O644" s="504">
        <f>SUMIF(M633:M642,"&lt;=31/12/2025",O633:O642)</f>
        <v>0</v>
      </c>
      <c r="P644" s="85"/>
      <c r="R644" s="85"/>
      <c r="S644" s="89"/>
      <c r="T644" s="505"/>
      <c r="U644" s="506"/>
      <c r="V644" s="507"/>
    </row>
    <row r="645" spans="1:22" ht="32.25" customHeight="1" thickBot="1" x14ac:dyDescent="0.3">
      <c r="A645" s="101"/>
      <c r="L645" s="956" t="s">
        <v>501</v>
      </c>
      <c r="M645" s="957"/>
      <c r="N645" s="508">
        <f>SUMIF(M633:M642,"&gt;31/12/2025",N633:N642)</f>
        <v>0</v>
      </c>
      <c r="O645" s="509">
        <f>SUMIF(M633:M642,"&gt;31/12/2025",O633:O642)</f>
        <v>0</v>
      </c>
      <c r="S645" s="510"/>
      <c r="T645" s="511"/>
      <c r="U645" s="428"/>
    </row>
    <row r="646" spans="1:22" ht="15.75" thickBot="1" x14ac:dyDescent="0.3">
      <c r="A646" s="579"/>
      <c r="B646" s="478"/>
      <c r="C646" s="480"/>
      <c r="D646" s="480"/>
      <c r="E646" s="480"/>
      <c r="F646" s="478"/>
      <c r="G646" s="480"/>
      <c r="H646" s="480"/>
      <c r="I646" s="478"/>
      <c r="J646" s="478"/>
      <c r="K646" s="480"/>
      <c r="L646" s="480"/>
      <c r="M646" s="480"/>
      <c r="N646" s="480"/>
      <c r="O646" s="480"/>
      <c r="P646" s="480"/>
      <c r="Q646" s="480"/>
      <c r="R646" s="480"/>
      <c r="S646" s="580"/>
      <c r="T646" s="480"/>
      <c r="U646" s="482"/>
    </row>
    <row r="647" spans="1:22" ht="15.75" thickBot="1" x14ac:dyDescent="0.3">
      <c r="A647" s="563"/>
      <c r="B647" s="422"/>
      <c r="C647" s="289"/>
      <c r="D647" s="289"/>
      <c r="E647" s="289"/>
      <c r="F647" s="422"/>
      <c r="G647" s="289"/>
      <c r="H647" s="289"/>
      <c r="I647" s="422"/>
      <c r="J647" s="422"/>
      <c r="K647" s="289"/>
      <c r="L647" s="289"/>
      <c r="M647" s="289"/>
      <c r="N647" s="289"/>
      <c r="O647" s="289"/>
      <c r="P647" s="289"/>
      <c r="Q647" s="289"/>
      <c r="R647" s="289"/>
      <c r="S647" s="289"/>
      <c r="T647" s="289"/>
      <c r="U647" s="425"/>
    </row>
    <row r="648" spans="1:22" ht="28.5" thickBot="1" x14ac:dyDescent="0.3">
      <c r="A648" s="514" t="s">
        <v>8</v>
      </c>
      <c r="B648" s="961" t="s">
        <v>467</v>
      </c>
      <c r="C648" s="962"/>
      <c r="E648" s="1067" t="s">
        <v>213</v>
      </c>
      <c r="F648" s="1068"/>
      <c r="G648" s="935">
        <f>VLOOKUP(B648,'1.Piano inv. forn'!$D$175:$H$204,3,FALSE)</f>
        <v>0</v>
      </c>
      <c r="H648" s="936"/>
      <c r="I648" s="69"/>
      <c r="J648" s="1067" t="s">
        <v>214</v>
      </c>
      <c r="K648" s="1068"/>
      <c r="L648" s="935">
        <f>VLOOKUP(B648,'1.Piano inv. forn'!$D$175:$H$204,4,FALSE)</f>
        <v>0</v>
      </c>
      <c r="M648" s="936"/>
      <c r="O648" s="519" t="s">
        <v>215</v>
      </c>
      <c r="P648" s="513"/>
      <c r="R648" s="520" t="s">
        <v>216</v>
      </c>
      <c r="S648" s="1057"/>
      <c r="T648" s="1058"/>
      <c r="U648" s="428"/>
    </row>
    <row r="649" spans="1:22" ht="15.75" thickBot="1" x14ac:dyDescent="0.3">
      <c r="A649" s="101"/>
      <c r="B649" s="86"/>
      <c r="C649" s="86"/>
      <c r="E649" s="87"/>
      <c r="F649" s="87"/>
      <c r="G649" s="88"/>
      <c r="H649" s="88"/>
      <c r="I649" s="69"/>
      <c r="J649" s="87"/>
      <c r="K649" s="87"/>
      <c r="L649" s="88"/>
      <c r="M649" s="88"/>
      <c r="O649" s="89"/>
      <c r="R649" s="85"/>
      <c r="S649" s="500"/>
      <c r="T649" s="511"/>
      <c r="U649" s="102"/>
    </row>
    <row r="650" spans="1:22" ht="35.25" customHeight="1" thickBot="1" x14ac:dyDescent="0.3">
      <c r="A650" s="1069" t="s">
        <v>13</v>
      </c>
      <c r="B650" s="1070"/>
      <c r="C650" s="1070"/>
      <c r="D650" s="1071"/>
      <c r="E650" s="943">
        <f>VLOOKUP(B648,'1.Piano inv. forn'!$D$175:$V$204,17,FALSE)</f>
        <v>0</v>
      </c>
      <c r="F650" s="944"/>
      <c r="G650" s="944"/>
      <c r="H650" s="945"/>
      <c r="I650" s="69"/>
      <c r="J650" s="1072" t="s">
        <v>59</v>
      </c>
      <c r="K650" s="1073"/>
      <c r="L650" s="943">
        <f>VLOOKUP(B648,'1.Piano inv. forn'!$D$175:$V$204,19,FALSE)</f>
        <v>0</v>
      </c>
      <c r="M650" s="945"/>
      <c r="N650" s="98"/>
      <c r="O650" s="520" t="s">
        <v>15</v>
      </c>
      <c r="P650" s="103">
        <f>L650+E650</f>
        <v>0</v>
      </c>
      <c r="R650" s="520" t="s">
        <v>217</v>
      </c>
      <c r="S650" s="1057"/>
      <c r="T650" s="1058"/>
      <c r="U650" s="102"/>
    </row>
    <row r="651" spans="1:22" ht="15.75" thickBot="1" x14ac:dyDescent="0.3">
      <c r="A651" s="104"/>
      <c r="B651" s="105"/>
      <c r="C651" s="105"/>
      <c r="D651" s="105"/>
      <c r="E651" s="106"/>
      <c r="F651" s="106"/>
      <c r="G651" s="106"/>
      <c r="H651" s="106"/>
      <c r="I651" s="69"/>
      <c r="J651" s="87"/>
      <c r="K651" s="87"/>
      <c r="L651" s="106"/>
      <c r="M651" s="106"/>
      <c r="N651" s="98"/>
      <c r="O651" s="85"/>
      <c r="P651" s="98"/>
      <c r="R651" s="85"/>
      <c r="S651" s="86"/>
      <c r="T651" s="86"/>
      <c r="U651" s="102"/>
    </row>
    <row r="652" spans="1:22" ht="60" x14ac:dyDescent="0.25">
      <c r="A652" s="1053" t="s">
        <v>218</v>
      </c>
      <c r="B652" s="1055" t="s">
        <v>219</v>
      </c>
      <c r="C652" s="1055" t="s">
        <v>220</v>
      </c>
      <c r="D652" s="516" t="s">
        <v>221</v>
      </c>
      <c r="E652" s="515" t="s">
        <v>222</v>
      </c>
      <c r="F652" s="516" t="s">
        <v>223</v>
      </c>
      <c r="G652" s="516" t="s">
        <v>224</v>
      </c>
      <c r="H652" s="517" t="s">
        <v>188</v>
      </c>
      <c r="I652" s="517" t="s">
        <v>225</v>
      </c>
      <c r="J652" s="517" t="s">
        <v>226</v>
      </c>
      <c r="K652" s="517" t="s">
        <v>227</v>
      </c>
      <c r="L652" s="517" t="s">
        <v>228</v>
      </c>
      <c r="M652" s="517" t="s">
        <v>229</v>
      </c>
      <c r="N652" s="517" t="s">
        <v>230</v>
      </c>
      <c r="O652" s="517" t="s">
        <v>231</v>
      </c>
      <c r="P652" s="517" t="s">
        <v>232</v>
      </c>
      <c r="Q652" s="517" t="s">
        <v>233</v>
      </c>
      <c r="R652" s="517" t="s">
        <v>234</v>
      </c>
      <c r="S652" s="517" t="s">
        <v>235</v>
      </c>
      <c r="T652" s="1051" t="s">
        <v>236</v>
      </c>
      <c r="U652" s="564"/>
    </row>
    <row r="653" spans="1:22" ht="24.75" thickBot="1" x14ac:dyDescent="0.3">
      <c r="A653" s="1054"/>
      <c r="B653" s="1056"/>
      <c r="C653" s="1056"/>
      <c r="D653" s="518" t="s">
        <v>237</v>
      </c>
      <c r="E653" s="518" t="s">
        <v>238</v>
      </c>
      <c r="F653" s="518" t="s">
        <v>239</v>
      </c>
      <c r="G653" s="518" t="s">
        <v>239</v>
      </c>
      <c r="H653" s="518" t="s">
        <v>252</v>
      </c>
      <c r="I653" s="518" t="s">
        <v>32</v>
      </c>
      <c r="J653" s="518" t="s">
        <v>241</v>
      </c>
      <c r="K653" s="518" t="s">
        <v>242</v>
      </c>
      <c r="L653" s="518" t="s">
        <v>243</v>
      </c>
      <c r="M653" s="518" t="s">
        <v>242</v>
      </c>
      <c r="N653" s="518" t="s">
        <v>244</v>
      </c>
      <c r="O653" s="518" t="s">
        <v>212</v>
      </c>
      <c r="P653" s="518" t="s">
        <v>245</v>
      </c>
      <c r="Q653" s="518" t="s">
        <v>246</v>
      </c>
      <c r="R653" s="518" t="s">
        <v>247</v>
      </c>
      <c r="S653" s="518" t="s">
        <v>247</v>
      </c>
      <c r="T653" s="1052"/>
      <c r="U653" s="564"/>
    </row>
    <row r="654" spans="1:22" x14ac:dyDescent="0.25">
      <c r="A654" s="1059" t="str">
        <f>B648</f>
        <v>i.4</v>
      </c>
      <c r="B654" s="521">
        <v>1</v>
      </c>
      <c r="C654" s="164"/>
      <c r="D654" s="91"/>
      <c r="E654" s="91"/>
      <c r="F654" s="164"/>
      <c r="G654" s="566"/>
      <c r="H654" s="92"/>
      <c r="I654" s="340"/>
      <c r="J654" s="567"/>
      <c r="K654" s="568"/>
      <c r="L654" s="340"/>
      <c r="M654" s="568"/>
      <c r="N654" s="116"/>
      <c r="O654" s="116"/>
      <c r="P654" s="340"/>
      <c r="Q654" s="340"/>
      <c r="R654" s="340"/>
      <c r="S654" s="340"/>
      <c r="T654" s="569"/>
      <c r="U654" s="428"/>
    </row>
    <row r="655" spans="1:22" x14ac:dyDescent="0.25">
      <c r="A655" s="1059"/>
      <c r="B655" s="522">
        <v>2</v>
      </c>
      <c r="C655" s="90"/>
      <c r="D655" s="84"/>
      <c r="E655" s="84"/>
      <c r="F655" s="90"/>
      <c r="G655" s="570"/>
      <c r="H655" s="90"/>
      <c r="I655" s="557"/>
      <c r="J655" s="571"/>
      <c r="K655" s="572"/>
      <c r="L655" s="557"/>
      <c r="M655" s="572"/>
      <c r="N655" s="107"/>
      <c r="O655" s="107"/>
      <c r="P655" s="557"/>
      <c r="Q655" s="557" t="s">
        <v>249</v>
      </c>
      <c r="R655" s="557"/>
      <c r="S655" s="557"/>
      <c r="T655" s="573"/>
      <c r="U655" s="428"/>
    </row>
    <row r="656" spans="1:22" x14ac:dyDescent="0.25">
      <c r="A656" s="1059"/>
      <c r="B656" s="522">
        <v>3</v>
      </c>
      <c r="C656" s="90"/>
      <c r="D656" s="84"/>
      <c r="E656" s="84"/>
      <c r="F656" s="90"/>
      <c r="G656" s="570"/>
      <c r="H656" s="90"/>
      <c r="I656" s="557"/>
      <c r="J656" s="571"/>
      <c r="K656" s="572"/>
      <c r="L656" s="557"/>
      <c r="M656" s="572"/>
      <c r="N656" s="107"/>
      <c r="O656" s="107"/>
      <c r="P656" s="557"/>
      <c r="Q656" s="557"/>
      <c r="R656" s="557"/>
      <c r="S656" s="557"/>
      <c r="T656" s="573"/>
      <c r="U656" s="428"/>
    </row>
    <row r="657" spans="1:22" x14ac:dyDescent="0.25">
      <c r="A657" s="1059"/>
      <c r="B657" s="522">
        <v>4</v>
      </c>
      <c r="C657" s="90"/>
      <c r="D657" s="84"/>
      <c r="E657" s="84"/>
      <c r="F657" s="90"/>
      <c r="G657" s="570"/>
      <c r="H657" s="90"/>
      <c r="I657" s="557"/>
      <c r="J657" s="571"/>
      <c r="K657" s="572"/>
      <c r="L657" s="557"/>
      <c r="M657" s="572"/>
      <c r="N657" s="107"/>
      <c r="O657" s="107"/>
      <c r="P657" s="557"/>
      <c r="Q657" s="557"/>
      <c r="R657" s="557"/>
      <c r="S657" s="557"/>
      <c r="T657" s="573"/>
      <c r="U657" s="428"/>
    </row>
    <row r="658" spans="1:22" x14ac:dyDescent="0.25">
      <c r="A658" s="1059"/>
      <c r="B658" s="522">
        <v>5</v>
      </c>
      <c r="C658" s="90"/>
      <c r="D658" s="84"/>
      <c r="E658" s="84"/>
      <c r="F658" s="90"/>
      <c r="G658" s="570"/>
      <c r="H658" s="90"/>
      <c r="I658" s="557"/>
      <c r="J658" s="571"/>
      <c r="K658" s="572"/>
      <c r="L658" s="557"/>
      <c r="M658" s="572"/>
      <c r="N658" s="107"/>
      <c r="O658" s="107"/>
      <c r="P658" s="557"/>
      <c r="Q658" s="557"/>
      <c r="R658" s="557"/>
      <c r="S658" s="557"/>
      <c r="T658" s="573"/>
      <c r="U658" s="428"/>
    </row>
    <row r="659" spans="1:22" x14ac:dyDescent="0.25">
      <c r="A659" s="1059"/>
      <c r="B659" s="522">
        <v>6</v>
      </c>
      <c r="C659" s="90"/>
      <c r="D659" s="84"/>
      <c r="E659" s="84"/>
      <c r="F659" s="90"/>
      <c r="G659" s="570"/>
      <c r="H659" s="90"/>
      <c r="I659" s="557"/>
      <c r="J659" s="571"/>
      <c r="K659" s="572"/>
      <c r="L659" s="557"/>
      <c r="M659" s="572"/>
      <c r="N659" s="107"/>
      <c r="O659" s="107"/>
      <c r="P659" s="557"/>
      <c r="Q659" s="557"/>
      <c r="R659" s="557"/>
      <c r="S659" s="557"/>
      <c r="T659" s="573"/>
      <c r="U659" s="428"/>
    </row>
    <row r="660" spans="1:22" x14ac:dyDescent="0.25">
      <c r="A660" s="1059"/>
      <c r="B660" s="522">
        <v>7</v>
      </c>
      <c r="C660" s="90"/>
      <c r="D660" s="84"/>
      <c r="E660" s="84"/>
      <c r="F660" s="90"/>
      <c r="G660" s="570"/>
      <c r="H660" s="90"/>
      <c r="I660" s="557"/>
      <c r="J660" s="571"/>
      <c r="K660" s="572"/>
      <c r="L660" s="557"/>
      <c r="M660" s="572"/>
      <c r="N660" s="107"/>
      <c r="O660" s="107"/>
      <c r="P660" s="557"/>
      <c r="Q660" s="557"/>
      <c r="R660" s="557"/>
      <c r="S660" s="557"/>
      <c r="T660" s="573"/>
      <c r="U660" s="428"/>
    </row>
    <row r="661" spans="1:22" x14ac:dyDescent="0.25">
      <c r="A661" s="1059"/>
      <c r="B661" s="522">
        <v>8</v>
      </c>
      <c r="C661" s="90"/>
      <c r="D661" s="84"/>
      <c r="E661" s="84"/>
      <c r="F661" s="90"/>
      <c r="G661" s="570"/>
      <c r="H661" s="90"/>
      <c r="I661" s="557"/>
      <c r="J661" s="571"/>
      <c r="K661" s="572"/>
      <c r="L661" s="557"/>
      <c r="M661" s="572"/>
      <c r="N661" s="107"/>
      <c r="O661" s="107"/>
      <c r="P661" s="557"/>
      <c r="Q661" s="557"/>
      <c r="R661" s="557"/>
      <c r="S661" s="557"/>
      <c r="T661" s="573"/>
      <c r="U661" s="428"/>
    </row>
    <row r="662" spans="1:22" x14ac:dyDescent="0.25">
      <c r="A662" s="1059"/>
      <c r="B662" s="522">
        <v>9</v>
      </c>
      <c r="C662" s="90"/>
      <c r="D662" s="84"/>
      <c r="E662" s="84"/>
      <c r="F662" s="90"/>
      <c r="G662" s="570"/>
      <c r="H662" s="90"/>
      <c r="I662" s="557"/>
      <c r="J662" s="571"/>
      <c r="K662" s="572"/>
      <c r="L662" s="557"/>
      <c r="M662" s="572"/>
      <c r="N662" s="107"/>
      <c r="O662" s="107"/>
      <c r="P662" s="557"/>
      <c r="Q662" s="557"/>
      <c r="R662" s="557"/>
      <c r="S662" s="557"/>
      <c r="T662" s="573"/>
      <c r="U662" s="428"/>
    </row>
    <row r="663" spans="1:22" ht="15.75" thickBot="1" x14ac:dyDescent="0.3">
      <c r="A663" s="1060"/>
      <c r="B663" s="523">
        <v>10</v>
      </c>
      <c r="C663" s="100"/>
      <c r="D663" s="99"/>
      <c r="E663" s="99"/>
      <c r="F663" s="100"/>
      <c r="G663" s="574"/>
      <c r="H663" s="100"/>
      <c r="I663" s="575"/>
      <c r="J663" s="576"/>
      <c r="K663" s="577"/>
      <c r="L663" s="575"/>
      <c r="M663" s="577"/>
      <c r="N663" s="108" t="s">
        <v>253</v>
      </c>
      <c r="O663" s="108"/>
      <c r="P663" s="575"/>
      <c r="Q663" s="575"/>
      <c r="R663" s="575"/>
      <c r="S663" s="575"/>
      <c r="T663" s="578"/>
      <c r="U663" s="428"/>
    </row>
    <row r="664" spans="1:22" ht="25.5" thickBot="1" x14ac:dyDescent="0.3">
      <c r="A664" s="493"/>
      <c r="C664" s="494"/>
      <c r="D664" s="495"/>
      <c r="E664" s="368" t="s">
        <v>248</v>
      </c>
      <c r="F664" s="369">
        <f>COUNTA(F654:F663)</f>
        <v>0</v>
      </c>
      <c r="G664" s="370">
        <f>COUNTA(G654:G663)</f>
        <v>0</v>
      </c>
      <c r="H664" s="494"/>
      <c r="I664" s="490"/>
      <c r="J664" s="496"/>
      <c r="K664" s="497"/>
      <c r="L664" s="952" t="s">
        <v>499</v>
      </c>
      <c r="M664" s="953"/>
      <c r="N664" s="498">
        <f>SUM(N654:N663)</f>
        <v>0</v>
      </c>
      <c r="O664" s="499">
        <f>SUM(O654:O663)</f>
        <v>0</v>
      </c>
      <c r="P664" s="490"/>
      <c r="Q664" s="490"/>
      <c r="R664" s="490"/>
      <c r="S664" s="500"/>
      <c r="T664" s="500"/>
      <c r="U664" s="428"/>
    </row>
    <row r="665" spans="1:22" ht="21.75" customHeight="1" x14ac:dyDescent="0.25">
      <c r="A665" s="101"/>
      <c r="B665" s="85"/>
      <c r="C665" s="85"/>
      <c r="D665" s="85"/>
      <c r="H665" s="501"/>
      <c r="I665" s="501"/>
      <c r="J665" s="502"/>
      <c r="K665" s="501"/>
      <c r="L665" s="954" t="s">
        <v>500</v>
      </c>
      <c r="M665" s="955"/>
      <c r="N665" s="503">
        <f>SUMIF(M654:M663,"&lt;=31/12/2025",N654:N663)</f>
        <v>0</v>
      </c>
      <c r="O665" s="504">
        <f>SUMIF(M654:M663,"&lt;=31/12/2025",O654:O663)</f>
        <v>0</v>
      </c>
      <c r="P665" s="85"/>
      <c r="R665" s="85"/>
      <c r="S665" s="89"/>
      <c r="T665" s="505"/>
      <c r="U665" s="506"/>
      <c r="V665" s="507"/>
    </row>
    <row r="666" spans="1:22" ht="32.25" customHeight="1" thickBot="1" x14ac:dyDescent="0.3">
      <c r="A666" s="101"/>
      <c r="L666" s="956" t="s">
        <v>501</v>
      </c>
      <c r="M666" s="957"/>
      <c r="N666" s="508">
        <f>SUMIF(M654:M663,"&gt;31/12/2025",N654:N663)</f>
        <v>0</v>
      </c>
      <c r="O666" s="509">
        <f>SUMIF(M654:M663,"&gt;31/12/2025",O654:O663)</f>
        <v>0</v>
      </c>
      <c r="S666" s="510"/>
      <c r="T666" s="511"/>
      <c r="U666" s="428"/>
    </row>
    <row r="667" spans="1:22" ht="15.75" thickBot="1" x14ac:dyDescent="0.3">
      <c r="A667" s="579"/>
      <c r="B667" s="478"/>
      <c r="C667" s="480"/>
      <c r="D667" s="480"/>
      <c r="E667" s="480"/>
      <c r="F667" s="478"/>
      <c r="G667" s="480"/>
      <c r="H667" s="480"/>
      <c r="I667" s="478"/>
      <c r="J667" s="478"/>
      <c r="K667" s="480"/>
      <c r="L667" s="480"/>
      <c r="M667" s="480"/>
      <c r="N667" s="480"/>
      <c r="O667" s="480"/>
      <c r="P667" s="480"/>
      <c r="Q667" s="480"/>
      <c r="R667" s="480"/>
      <c r="S667" s="580"/>
      <c r="T667" s="480"/>
      <c r="U667" s="482"/>
    </row>
    <row r="668" spans="1:22" ht="15.75" thickBot="1" x14ac:dyDescent="0.3">
      <c r="A668" s="563"/>
      <c r="B668" s="422"/>
      <c r="C668" s="289"/>
      <c r="D668" s="289"/>
      <c r="E668" s="289"/>
      <c r="F668" s="422"/>
      <c r="G668" s="289"/>
      <c r="H668" s="289"/>
      <c r="I668" s="422"/>
      <c r="J668" s="422"/>
      <c r="K668" s="289"/>
      <c r="L668" s="289"/>
      <c r="M668" s="289"/>
      <c r="N668" s="289"/>
      <c r="O668" s="289"/>
      <c r="P668" s="289"/>
      <c r="Q668" s="289"/>
      <c r="R668" s="289"/>
      <c r="S668" s="289"/>
      <c r="T668" s="289"/>
      <c r="U668" s="425"/>
    </row>
    <row r="669" spans="1:22" ht="28.5" thickBot="1" x14ac:dyDescent="0.3">
      <c r="A669" s="514" t="s">
        <v>8</v>
      </c>
      <c r="B669" s="961" t="s">
        <v>467</v>
      </c>
      <c r="C669" s="962"/>
      <c r="E669" s="1067" t="s">
        <v>213</v>
      </c>
      <c r="F669" s="1068"/>
      <c r="G669" s="935">
        <f>VLOOKUP(B669,'1.Piano inv. forn'!$D$175:$H$204,3,FALSE)</f>
        <v>0</v>
      </c>
      <c r="H669" s="936"/>
      <c r="I669" s="69"/>
      <c r="J669" s="1067" t="s">
        <v>214</v>
      </c>
      <c r="K669" s="1068"/>
      <c r="L669" s="935">
        <f>VLOOKUP(B669,'1.Piano inv. forn'!$D$175:$H$204,4,FALSE)</f>
        <v>0</v>
      </c>
      <c r="M669" s="936"/>
      <c r="O669" s="519" t="s">
        <v>215</v>
      </c>
      <c r="P669" s="513"/>
      <c r="R669" s="520" t="s">
        <v>216</v>
      </c>
      <c r="S669" s="1057"/>
      <c r="T669" s="1058"/>
      <c r="U669" s="428"/>
    </row>
    <row r="670" spans="1:22" ht="15.75" thickBot="1" x14ac:dyDescent="0.3">
      <c r="A670" s="101"/>
      <c r="B670" s="86"/>
      <c r="C670" s="86"/>
      <c r="E670" s="87"/>
      <c r="F670" s="87"/>
      <c r="G670" s="88"/>
      <c r="H670" s="88"/>
      <c r="I670" s="69"/>
      <c r="J670" s="87"/>
      <c r="K670" s="87"/>
      <c r="L670" s="88"/>
      <c r="M670" s="88"/>
      <c r="O670" s="89"/>
      <c r="R670" s="85"/>
      <c r="S670" s="500"/>
      <c r="T670" s="511"/>
      <c r="U670" s="102"/>
    </row>
    <row r="671" spans="1:22" ht="35.25" customHeight="1" thickBot="1" x14ac:dyDescent="0.3">
      <c r="A671" s="1069" t="s">
        <v>13</v>
      </c>
      <c r="B671" s="1070"/>
      <c r="C671" s="1070"/>
      <c r="D671" s="1071"/>
      <c r="E671" s="943">
        <f>VLOOKUP(B669,'1.Piano inv. forn'!$D$175:$V$204,17,FALSE)</f>
        <v>0</v>
      </c>
      <c r="F671" s="944"/>
      <c r="G671" s="944"/>
      <c r="H671" s="945"/>
      <c r="I671" s="69"/>
      <c r="J671" s="1072" t="s">
        <v>59</v>
      </c>
      <c r="K671" s="1073"/>
      <c r="L671" s="943">
        <f>VLOOKUP(B669,'1.Piano inv. forn'!$D$175:$V$204,19,FALSE)</f>
        <v>0</v>
      </c>
      <c r="M671" s="945"/>
      <c r="N671" s="98"/>
      <c r="O671" s="520" t="s">
        <v>15</v>
      </c>
      <c r="P671" s="103">
        <f>L671+E671</f>
        <v>0</v>
      </c>
      <c r="R671" s="520" t="s">
        <v>217</v>
      </c>
      <c r="S671" s="1057"/>
      <c r="T671" s="1058"/>
      <c r="U671" s="102"/>
    </row>
    <row r="672" spans="1:22" ht="15.75" thickBot="1" x14ac:dyDescent="0.3">
      <c r="A672" s="104"/>
      <c r="B672" s="105"/>
      <c r="C672" s="105"/>
      <c r="D672" s="105"/>
      <c r="E672" s="106"/>
      <c r="F672" s="106"/>
      <c r="G672" s="106"/>
      <c r="H672" s="106"/>
      <c r="I672" s="69"/>
      <c r="J672" s="87"/>
      <c r="K672" s="87"/>
      <c r="L672" s="106"/>
      <c r="M672" s="106"/>
      <c r="N672" s="98"/>
      <c r="O672" s="85"/>
      <c r="P672" s="98"/>
      <c r="R672" s="85"/>
      <c r="S672" s="86"/>
      <c r="T672" s="86"/>
      <c r="U672" s="102"/>
    </row>
    <row r="673" spans="1:22" ht="60" x14ac:dyDescent="0.25">
      <c r="A673" s="1053" t="s">
        <v>218</v>
      </c>
      <c r="B673" s="1055" t="s">
        <v>219</v>
      </c>
      <c r="C673" s="1055" t="s">
        <v>220</v>
      </c>
      <c r="D673" s="516" t="s">
        <v>221</v>
      </c>
      <c r="E673" s="515" t="s">
        <v>222</v>
      </c>
      <c r="F673" s="516" t="s">
        <v>223</v>
      </c>
      <c r="G673" s="516" t="s">
        <v>224</v>
      </c>
      <c r="H673" s="517" t="s">
        <v>188</v>
      </c>
      <c r="I673" s="517" t="s">
        <v>225</v>
      </c>
      <c r="J673" s="517" t="s">
        <v>226</v>
      </c>
      <c r="K673" s="517" t="s">
        <v>227</v>
      </c>
      <c r="L673" s="517" t="s">
        <v>228</v>
      </c>
      <c r="M673" s="517" t="s">
        <v>229</v>
      </c>
      <c r="N673" s="517" t="s">
        <v>230</v>
      </c>
      <c r="O673" s="517" t="s">
        <v>231</v>
      </c>
      <c r="P673" s="517" t="s">
        <v>232</v>
      </c>
      <c r="Q673" s="517" t="s">
        <v>233</v>
      </c>
      <c r="R673" s="517" t="s">
        <v>234</v>
      </c>
      <c r="S673" s="517" t="s">
        <v>235</v>
      </c>
      <c r="T673" s="1051" t="s">
        <v>236</v>
      </c>
      <c r="U673" s="564"/>
    </row>
    <row r="674" spans="1:22" ht="24.75" thickBot="1" x14ac:dyDescent="0.3">
      <c r="A674" s="1054"/>
      <c r="B674" s="1056"/>
      <c r="C674" s="1056"/>
      <c r="D674" s="518" t="s">
        <v>237</v>
      </c>
      <c r="E674" s="518" t="s">
        <v>238</v>
      </c>
      <c r="F674" s="518" t="s">
        <v>239</v>
      </c>
      <c r="G674" s="518" t="s">
        <v>239</v>
      </c>
      <c r="H674" s="518" t="s">
        <v>252</v>
      </c>
      <c r="I674" s="518" t="s">
        <v>32</v>
      </c>
      <c r="J674" s="518" t="s">
        <v>241</v>
      </c>
      <c r="K674" s="518" t="s">
        <v>242</v>
      </c>
      <c r="L674" s="518" t="s">
        <v>243</v>
      </c>
      <c r="M674" s="518" t="s">
        <v>242</v>
      </c>
      <c r="N674" s="518" t="s">
        <v>244</v>
      </c>
      <c r="O674" s="518" t="s">
        <v>212</v>
      </c>
      <c r="P674" s="518" t="s">
        <v>245</v>
      </c>
      <c r="Q674" s="518" t="s">
        <v>246</v>
      </c>
      <c r="R674" s="518" t="s">
        <v>247</v>
      </c>
      <c r="S674" s="518" t="s">
        <v>247</v>
      </c>
      <c r="T674" s="1052"/>
      <c r="U674" s="564"/>
    </row>
    <row r="675" spans="1:22" x14ac:dyDescent="0.25">
      <c r="A675" s="1059" t="str">
        <f>B669</f>
        <v>i.4</v>
      </c>
      <c r="B675" s="521">
        <v>1</v>
      </c>
      <c r="C675" s="164"/>
      <c r="D675" s="91"/>
      <c r="E675" s="91"/>
      <c r="F675" s="164"/>
      <c r="G675" s="566"/>
      <c r="H675" s="92"/>
      <c r="I675" s="340"/>
      <c r="J675" s="567"/>
      <c r="K675" s="568"/>
      <c r="L675" s="340"/>
      <c r="M675" s="568"/>
      <c r="N675" s="116"/>
      <c r="O675" s="116"/>
      <c r="P675" s="340"/>
      <c r="Q675" s="340"/>
      <c r="R675" s="340"/>
      <c r="S675" s="340"/>
      <c r="T675" s="569"/>
      <c r="U675" s="428"/>
    </row>
    <row r="676" spans="1:22" x14ac:dyDescent="0.25">
      <c r="A676" s="1059"/>
      <c r="B676" s="522">
        <v>2</v>
      </c>
      <c r="C676" s="90"/>
      <c r="D676" s="84"/>
      <c r="E676" s="84"/>
      <c r="F676" s="90"/>
      <c r="G676" s="570"/>
      <c r="H676" s="90"/>
      <c r="I676" s="557"/>
      <c r="J676" s="571"/>
      <c r="K676" s="572"/>
      <c r="L676" s="557"/>
      <c r="M676" s="572"/>
      <c r="N676" s="107"/>
      <c r="O676" s="107"/>
      <c r="P676" s="557"/>
      <c r="Q676" s="557" t="s">
        <v>249</v>
      </c>
      <c r="R676" s="557"/>
      <c r="S676" s="557"/>
      <c r="T676" s="573"/>
      <c r="U676" s="428"/>
    </row>
    <row r="677" spans="1:22" x14ac:dyDescent="0.25">
      <c r="A677" s="1059"/>
      <c r="B677" s="522">
        <v>3</v>
      </c>
      <c r="C677" s="90"/>
      <c r="D677" s="84"/>
      <c r="E677" s="84"/>
      <c r="F677" s="90"/>
      <c r="G677" s="570"/>
      <c r="H677" s="90"/>
      <c r="I677" s="557"/>
      <c r="J677" s="571"/>
      <c r="K677" s="572"/>
      <c r="L677" s="557"/>
      <c r="M677" s="572"/>
      <c r="N677" s="107"/>
      <c r="O677" s="107"/>
      <c r="P677" s="557"/>
      <c r="Q677" s="557"/>
      <c r="R677" s="557"/>
      <c r="S677" s="557"/>
      <c r="T677" s="573"/>
      <c r="U677" s="428"/>
    </row>
    <row r="678" spans="1:22" x14ac:dyDescent="0.25">
      <c r="A678" s="1059"/>
      <c r="B678" s="522">
        <v>4</v>
      </c>
      <c r="C678" s="90"/>
      <c r="D678" s="84"/>
      <c r="E678" s="84"/>
      <c r="F678" s="90"/>
      <c r="G678" s="570"/>
      <c r="H678" s="90"/>
      <c r="I678" s="557"/>
      <c r="J678" s="571"/>
      <c r="K678" s="572"/>
      <c r="L678" s="557"/>
      <c r="M678" s="572"/>
      <c r="N678" s="107"/>
      <c r="O678" s="107"/>
      <c r="P678" s="557"/>
      <c r="Q678" s="557"/>
      <c r="R678" s="557"/>
      <c r="S678" s="557"/>
      <c r="T678" s="573"/>
      <c r="U678" s="428"/>
    </row>
    <row r="679" spans="1:22" x14ac:dyDescent="0.25">
      <c r="A679" s="1059"/>
      <c r="B679" s="522">
        <v>5</v>
      </c>
      <c r="C679" s="90"/>
      <c r="D679" s="84"/>
      <c r="E679" s="84"/>
      <c r="F679" s="90"/>
      <c r="G679" s="570"/>
      <c r="H679" s="90"/>
      <c r="I679" s="557"/>
      <c r="J679" s="571"/>
      <c r="K679" s="572"/>
      <c r="L679" s="557"/>
      <c r="M679" s="572"/>
      <c r="N679" s="107"/>
      <c r="O679" s="107"/>
      <c r="P679" s="557"/>
      <c r="Q679" s="557"/>
      <c r="R679" s="557"/>
      <c r="S679" s="557"/>
      <c r="T679" s="573"/>
      <c r="U679" s="428"/>
    </row>
    <row r="680" spans="1:22" x14ac:dyDescent="0.25">
      <c r="A680" s="1059"/>
      <c r="B680" s="522">
        <v>6</v>
      </c>
      <c r="C680" s="90"/>
      <c r="D680" s="84"/>
      <c r="E680" s="84"/>
      <c r="F680" s="90"/>
      <c r="G680" s="570"/>
      <c r="H680" s="90"/>
      <c r="I680" s="557"/>
      <c r="J680" s="571"/>
      <c r="K680" s="572"/>
      <c r="L680" s="557"/>
      <c r="M680" s="572"/>
      <c r="N680" s="107"/>
      <c r="O680" s="107"/>
      <c r="P680" s="557"/>
      <c r="Q680" s="557"/>
      <c r="R680" s="557"/>
      <c r="S680" s="557"/>
      <c r="T680" s="573"/>
      <c r="U680" s="428"/>
    </row>
    <row r="681" spans="1:22" x14ac:dyDescent="0.25">
      <c r="A681" s="1059"/>
      <c r="B681" s="522">
        <v>7</v>
      </c>
      <c r="C681" s="90"/>
      <c r="D681" s="84"/>
      <c r="E681" s="84"/>
      <c r="F681" s="90"/>
      <c r="G681" s="570"/>
      <c r="H681" s="90"/>
      <c r="I681" s="557"/>
      <c r="J681" s="571"/>
      <c r="K681" s="572"/>
      <c r="L681" s="557"/>
      <c r="M681" s="572"/>
      <c r="N681" s="107"/>
      <c r="O681" s="107"/>
      <c r="P681" s="557"/>
      <c r="Q681" s="557"/>
      <c r="R681" s="557"/>
      <c r="S681" s="557"/>
      <c r="T681" s="573"/>
      <c r="U681" s="428"/>
    </row>
    <row r="682" spans="1:22" x14ac:dyDescent="0.25">
      <c r="A682" s="1059"/>
      <c r="B682" s="522">
        <v>8</v>
      </c>
      <c r="C682" s="90"/>
      <c r="D682" s="84"/>
      <c r="E682" s="84"/>
      <c r="F682" s="90"/>
      <c r="G682" s="570"/>
      <c r="H682" s="90"/>
      <c r="I682" s="557"/>
      <c r="J682" s="571"/>
      <c r="K682" s="572"/>
      <c r="L682" s="557"/>
      <c r="M682" s="572"/>
      <c r="N682" s="107"/>
      <c r="O682" s="107"/>
      <c r="P682" s="557"/>
      <c r="Q682" s="557"/>
      <c r="R682" s="557"/>
      <c r="S682" s="557"/>
      <c r="T682" s="573"/>
      <c r="U682" s="428"/>
    </row>
    <row r="683" spans="1:22" x14ac:dyDescent="0.25">
      <c r="A683" s="1059"/>
      <c r="B683" s="522">
        <v>9</v>
      </c>
      <c r="C683" s="90"/>
      <c r="D683" s="84"/>
      <c r="E683" s="84"/>
      <c r="F683" s="90"/>
      <c r="G683" s="570"/>
      <c r="H683" s="90"/>
      <c r="I683" s="557"/>
      <c r="J683" s="571"/>
      <c r="K683" s="572"/>
      <c r="L683" s="557"/>
      <c r="M683" s="572"/>
      <c r="N683" s="107"/>
      <c r="O683" s="107"/>
      <c r="P683" s="557"/>
      <c r="Q683" s="557"/>
      <c r="R683" s="557"/>
      <c r="S683" s="557"/>
      <c r="T683" s="573"/>
      <c r="U683" s="428"/>
    </row>
    <row r="684" spans="1:22" ht="15.75" thickBot="1" x14ac:dyDescent="0.3">
      <c r="A684" s="1060"/>
      <c r="B684" s="523">
        <v>10</v>
      </c>
      <c r="C684" s="100"/>
      <c r="D684" s="99"/>
      <c r="E684" s="99"/>
      <c r="F684" s="100"/>
      <c r="G684" s="574"/>
      <c r="H684" s="100"/>
      <c r="I684" s="575"/>
      <c r="J684" s="576"/>
      <c r="K684" s="577"/>
      <c r="L684" s="575"/>
      <c r="M684" s="577"/>
      <c r="N684" s="108" t="s">
        <v>253</v>
      </c>
      <c r="O684" s="108"/>
      <c r="P684" s="575"/>
      <c r="Q684" s="575"/>
      <c r="R684" s="575"/>
      <c r="S684" s="575"/>
      <c r="T684" s="578"/>
      <c r="U684" s="428"/>
    </row>
    <row r="685" spans="1:22" ht="25.5" thickBot="1" x14ac:dyDescent="0.3">
      <c r="A685" s="493"/>
      <c r="C685" s="494"/>
      <c r="D685" s="495"/>
      <c r="E685" s="368" t="s">
        <v>248</v>
      </c>
      <c r="F685" s="369">
        <f>COUNTA(F675:F684)</f>
        <v>0</v>
      </c>
      <c r="G685" s="370">
        <f>COUNTA(G675:G684)</f>
        <v>0</v>
      </c>
      <c r="H685" s="494"/>
      <c r="I685" s="490"/>
      <c r="J685" s="496"/>
      <c r="K685" s="497"/>
      <c r="L685" s="952" t="s">
        <v>499</v>
      </c>
      <c r="M685" s="953"/>
      <c r="N685" s="498">
        <f>SUM(N675:N684)</f>
        <v>0</v>
      </c>
      <c r="O685" s="499">
        <f>SUM(O675:O684)</f>
        <v>0</v>
      </c>
      <c r="P685" s="490"/>
      <c r="Q685" s="490"/>
      <c r="R685" s="490"/>
      <c r="S685" s="500"/>
      <c r="T685" s="500"/>
      <c r="U685" s="428"/>
    </row>
    <row r="686" spans="1:22" ht="21.75" customHeight="1" x14ac:dyDescent="0.25">
      <c r="A686" s="101"/>
      <c r="B686" s="85"/>
      <c r="C686" s="85"/>
      <c r="D686" s="85"/>
      <c r="H686" s="501"/>
      <c r="I686" s="501"/>
      <c r="J686" s="502"/>
      <c r="K686" s="501"/>
      <c r="L686" s="954" t="s">
        <v>500</v>
      </c>
      <c r="M686" s="955"/>
      <c r="N686" s="503">
        <f>SUMIF(M675:M684,"&lt;=31/12/2025",N675:N684)</f>
        <v>0</v>
      </c>
      <c r="O686" s="504">
        <f>SUMIF(M675:M684,"&lt;=31/12/2025",O675:O684)</f>
        <v>0</v>
      </c>
      <c r="P686" s="85"/>
      <c r="R686" s="85"/>
      <c r="S686" s="89"/>
      <c r="T686" s="505"/>
      <c r="U686" s="506"/>
      <c r="V686" s="507"/>
    </row>
    <row r="687" spans="1:22" ht="32.25" customHeight="1" thickBot="1" x14ac:dyDescent="0.3">
      <c r="A687" s="101"/>
      <c r="L687" s="956" t="s">
        <v>501</v>
      </c>
      <c r="M687" s="957"/>
      <c r="N687" s="508">
        <f>SUMIF(M675:M684,"&gt;31/12/2025",N675:N684)</f>
        <v>0</v>
      </c>
      <c r="O687" s="509">
        <f>SUMIF(M675:M684,"&gt;31/12/2025",O675:O684)</f>
        <v>0</v>
      </c>
      <c r="S687" s="510"/>
      <c r="T687" s="511"/>
      <c r="U687" s="428"/>
    </row>
    <row r="688" spans="1:22" ht="15.75" thickBot="1" x14ac:dyDescent="0.3">
      <c r="A688" s="579"/>
      <c r="B688" s="478"/>
      <c r="C688" s="480"/>
      <c r="D688" s="480"/>
      <c r="E688" s="480"/>
      <c r="F688" s="478"/>
      <c r="G688" s="480"/>
      <c r="H688" s="480"/>
      <c r="I688" s="478"/>
      <c r="J688" s="478"/>
      <c r="K688" s="480"/>
      <c r="L688" s="480"/>
      <c r="M688" s="480"/>
      <c r="N688" s="480"/>
      <c r="O688" s="480"/>
      <c r="P688" s="480"/>
      <c r="Q688" s="480"/>
      <c r="R688" s="480"/>
      <c r="S688" s="580"/>
      <c r="T688" s="480"/>
      <c r="U688" s="482"/>
    </row>
    <row r="689" spans="1:21" ht="15.75" thickBot="1" x14ac:dyDescent="0.3">
      <c r="A689" s="563"/>
      <c r="B689" s="422"/>
      <c r="C689" s="289"/>
      <c r="D689" s="289"/>
      <c r="E689" s="289"/>
      <c r="F689" s="422"/>
      <c r="G689" s="289"/>
      <c r="H689" s="289"/>
      <c r="I689" s="422"/>
      <c r="J689" s="422"/>
      <c r="K689" s="289"/>
      <c r="L689" s="289"/>
      <c r="M689" s="289"/>
      <c r="N689" s="289"/>
      <c r="O689" s="289"/>
      <c r="P689" s="289"/>
      <c r="Q689" s="289"/>
      <c r="R689" s="289"/>
      <c r="S689" s="289"/>
      <c r="T689" s="289"/>
      <c r="U689" s="425"/>
    </row>
    <row r="690" spans="1:21" ht="28.5" thickBot="1" x14ac:dyDescent="0.3">
      <c r="A690" s="514" t="s">
        <v>8</v>
      </c>
      <c r="B690" s="961" t="s">
        <v>467</v>
      </c>
      <c r="C690" s="962"/>
      <c r="E690" s="1067" t="s">
        <v>213</v>
      </c>
      <c r="F690" s="1068"/>
      <c r="G690" s="935">
        <f>VLOOKUP(B690,'1.Piano inv. forn'!$D$175:$H$204,3,FALSE)</f>
        <v>0</v>
      </c>
      <c r="H690" s="936"/>
      <c r="I690" s="69"/>
      <c r="J690" s="1067" t="s">
        <v>214</v>
      </c>
      <c r="K690" s="1068"/>
      <c r="L690" s="935">
        <f>VLOOKUP(B690,'1.Piano inv. forn'!$D$175:$H$204,4,FALSE)</f>
        <v>0</v>
      </c>
      <c r="M690" s="936"/>
      <c r="O690" s="519" t="s">
        <v>215</v>
      </c>
      <c r="P690" s="513"/>
      <c r="R690" s="520" t="s">
        <v>216</v>
      </c>
      <c r="S690" s="1057"/>
      <c r="T690" s="1058"/>
      <c r="U690" s="428"/>
    </row>
    <row r="691" spans="1:21" ht="15.75" thickBot="1" x14ac:dyDescent="0.3">
      <c r="A691" s="101"/>
      <c r="B691" s="86"/>
      <c r="C691" s="86"/>
      <c r="E691" s="87"/>
      <c r="F691" s="87"/>
      <c r="G691" s="88"/>
      <c r="H691" s="88"/>
      <c r="I691" s="69"/>
      <c r="J691" s="87"/>
      <c r="K691" s="87"/>
      <c r="L691" s="88"/>
      <c r="M691" s="88"/>
      <c r="O691" s="89"/>
      <c r="R691" s="85"/>
      <c r="S691" s="500"/>
      <c r="T691" s="511"/>
      <c r="U691" s="102"/>
    </row>
    <row r="692" spans="1:21" ht="35.25" customHeight="1" thickBot="1" x14ac:dyDescent="0.3">
      <c r="A692" s="1069" t="s">
        <v>13</v>
      </c>
      <c r="B692" s="1070"/>
      <c r="C692" s="1070"/>
      <c r="D692" s="1071"/>
      <c r="E692" s="943">
        <f>VLOOKUP(B690,'1.Piano inv. forn'!$D$175:$V$204,17,FALSE)</f>
        <v>0</v>
      </c>
      <c r="F692" s="944"/>
      <c r="G692" s="944"/>
      <c r="H692" s="945"/>
      <c r="I692" s="69"/>
      <c r="J692" s="1072" t="s">
        <v>59</v>
      </c>
      <c r="K692" s="1073"/>
      <c r="L692" s="943">
        <f>VLOOKUP(B690,'1.Piano inv. forn'!$D$175:$V$204,19,FALSE)</f>
        <v>0</v>
      </c>
      <c r="M692" s="945"/>
      <c r="N692" s="98"/>
      <c r="O692" s="520" t="s">
        <v>15</v>
      </c>
      <c r="P692" s="103">
        <f>L692+E692</f>
        <v>0</v>
      </c>
      <c r="R692" s="520" t="s">
        <v>217</v>
      </c>
      <c r="S692" s="1057"/>
      <c r="T692" s="1058"/>
      <c r="U692" s="102"/>
    </row>
    <row r="693" spans="1:21" ht="15.75" thickBot="1" x14ac:dyDescent="0.3">
      <c r="A693" s="104"/>
      <c r="B693" s="105"/>
      <c r="C693" s="105"/>
      <c r="D693" s="105"/>
      <c r="E693" s="106"/>
      <c r="F693" s="106"/>
      <c r="G693" s="106"/>
      <c r="H693" s="106"/>
      <c r="I693" s="69"/>
      <c r="J693" s="87"/>
      <c r="K693" s="87"/>
      <c r="L693" s="106"/>
      <c r="M693" s="106"/>
      <c r="N693" s="98"/>
      <c r="O693" s="85"/>
      <c r="P693" s="98"/>
      <c r="R693" s="85"/>
      <c r="S693" s="86"/>
      <c r="T693" s="86"/>
      <c r="U693" s="102"/>
    </row>
    <row r="694" spans="1:21" ht="60" x14ac:dyDescent="0.25">
      <c r="A694" s="1053" t="s">
        <v>218</v>
      </c>
      <c r="B694" s="1055" t="s">
        <v>219</v>
      </c>
      <c r="C694" s="1055" t="s">
        <v>220</v>
      </c>
      <c r="D694" s="516" t="s">
        <v>221</v>
      </c>
      <c r="E694" s="515" t="s">
        <v>222</v>
      </c>
      <c r="F694" s="516" t="s">
        <v>223</v>
      </c>
      <c r="G694" s="516" t="s">
        <v>224</v>
      </c>
      <c r="H694" s="517" t="s">
        <v>188</v>
      </c>
      <c r="I694" s="517" t="s">
        <v>225</v>
      </c>
      <c r="J694" s="517" t="s">
        <v>226</v>
      </c>
      <c r="K694" s="517" t="s">
        <v>227</v>
      </c>
      <c r="L694" s="517" t="s">
        <v>228</v>
      </c>
      <c r="M694" s="517" t="s">
        <v>229</v>
      </c>
      <c r="N694" s="517" t="s">
        <v>230</v>
      </c>
      <c r="O694" s="517" t="s">
        <v>231</v>
      </c>
      <c r="P694" s="517" t="s">
        <v>232</v>
      </c>
      <c r="Q694" s="517" t="s">
        <v>233</v>
      </c>
      <c r="R694" s="517" t="s">
        <v>234</v>
      </c>
      <c r="S694" s="517" t="s">
        <v>235</v>
      </c>
      <c r="T694" s="1051" t="s">
        <v>236</v>
      </c>
      <c r="U694" s="564"/>
    </row>
    <row r="695" spans="1:21" ht="24.75" thickBot="1" x14ac:dyDescent="0.3">
      <c r="A695" s="1054"/>
      <c r="B695" s="1056"/>
      <c r="C695" s="1056"/>
      <c r="D695" s="518" t="s">
        <v>237</v>
      </c>
      <c r="E695" s="518" t="s">
        <v>238</v>
      </c>
      <c r="F695" s="518" t="s">
        <v>239</v>
      </c>
      <c r="G695" s="518" t="s">
        <v>239</v>
      </c>
      <c r="H695" s="518" t="s">
        <v>252</v>
      </c>
      <c r="I695" s="518" t="s">
        <v>32</v>
      </c>
      <c r="J695" s="518" t="s">
        <v>241</v>
      </c>
      <c r="K695" s="518" t="s">
        <v>242</v>
      </c>
      <c r="L695" s="518" t="s">
        <v>243</v>
      </c>
      <c r="M695" s="518" t="s">
        <v>242</v>
      </c>
      <c r="N695" s="518" t="s">
        <v>244</v>
      </c>
      <c r="O695" s="518" t="s">
        <v>212</v>
      </c>
      <c r="P695" s="518" t="s">
        <v>245</v>
      </c>
      <c r="Q695" s="518" t="s">
        <v>246</v>
      </c>
      <c r="R695" s="518" t="s">
        <v>247</v>
      </c>
      <c r="S695" s="518" t="s">
        <v>247</v>
      </c>
      <c r="T695" s="1052"/>
      <c r="U695" s="564"/>
    </row>
    <row r="696" spans="1:21" x14ac:dyDescent="0.25">
      <c r="A696" s="1059" t="str">
        <f>B690</f>
        <v>i.4</v>
      </c>
      <c r="B696" s="521">
        <v>1</v>
      </c>
      <c r="C696" s="164"/>
      <c r="D696" s="91"/>
      <c r="E696" s="91"/>
      <c r="F696" s="164"/>
      <c r="G696" s="566"/>
      <c r="H696" s="92"/>
      <c r="I696" s="340"/>
      <c r="J696" s="567"/>
      <c r="K696" s="568"/>
      <c r="L696" s="340"/>
      <c r="M696" s="568"/>
      <c r="N696" s="116"/>
      <c r="O696" s="116"/>
      <c r="P696" s="340"/>
      <c r="Q696" s="340"/>
      <c r="R696" s="340"/>
      <c r="S696" s="340"/>
      <c r="T696" s="569"/>
      <c r="U696" s="428"/>
    </row>
    <row r="697" spans="1:21" x14ac:dyDescent="0.25">
      <c r="A697" s="1059"/>
      <c r="B697" s="522">
        <v>2</v>
      </c>
      <c r="C697" s="90"/>
      <c r="D697" s="84"/>
      <c r="E697" s="84"/>
      <c r="F697" s="90"/>
      <c r="G697" s="570"/>
      <c r="H697" s="90"/>
      <c r="I697" s="557"/>
      <c r="J697" s="571"/>
      <c r="K697" s="572"/>
      <c r="L697" s="557"/>
      <c r="M697" s="572"/>
      <c r="N697" s="107"/>
      <c r="O697" s="107"/>
      <c r="P697" s="557"/>
      <c r="Q697" s="557" t="s">
        <v>249</v>
      </c>
      <c r="R697" s="557"/>
      <c r="S697" s="557"/>
      <c r="T697" s="573"/>
      <c r="U697" s="428"/>
    </row>
    <row r="698" spans="1:21" x14ac:dyDescent="0.25">
      <c r="A698" s="1059"/>
      <c r="B698" s="522">
        <v>3</v>
      </c>
      <c r="C698" s="90"/>
      <c r="D698" s="84"/>
      <c r="E698" s="84"/>
      <c r="F698" s="90"/>
      <c r="G698" s="570"/>
      <c r="H698" s="90"/>
      <c r="I698" s="557"/>
      <c r="J698" s="571"/>
      <c r="K698" s="572"/>
      <c r="L698" s="557"/>
      <c r="M698" s="572"/>
      <c r="N698" s="107"/>
      <c r="O698" s="107"/>
      <c r="P698" s="557"/>
      <c r="Q698" s="557"/>
      <c r="R698" s="557"/>
      <c r="S698" s="557"/>
      <c r="T698" s="573"/>
      <c r="U698" s="428"/>
    </row>
    <row r="699" spans="1:21" x14ac:dyDescent="0.25">
      <c r="A699" s="1059"/>
      <c r="B699" s="522">
        <v>4</v>
      </c>
      <c r="C699" s="90"/>
      <c r="D699" s="84"/>
      <c r="E699" s="84"/>
      <c r="F699" s="90"/>
      <c r="G699" s="570"/>
      <c r="H699" s="90"/>
      <c r="I699" s="557"/>
      <c r="J699" s="571"/>
      <c r="K699" s="572"/>
      <c r="L699" s="557"/>
      <c r="M699" s="572"/>
      <c r="N699" s="107"/>
      <c r="O699" s="107"/>
      <c r="P699" s="557"/>
      <c r="Q699" s="557"/>
      <c r="R699" s="557"/>
      <c r="S699" s="557"/>
      <c r="T699" s="573"/>
      <c r="U699" s="428"/>
    </row>
    <row r="700" spans="1:21" x14ac:dyDescent="0.25">
      <c r="A700" s="1059"/>
      <c r="B700" s="522">
        <v>5</v>
      </c>
      <c r="C700" s="90"/>
      <c r="D700" s="84"/>
      <c r="E700" s="84"/>
      <c r="F700" s="90"/>
      <c r="G700" s="570"/>
      <c r="H700" s="90"/>
      <c r="I700" s="557"/>
      <c r="J700" s="571"/>
      <c r="K700" s="572"/>
      <c r="L700" s="557"/>
      <c r="M700" s="572"/>
      <c r="N700" s="107"/>
      <c r="O700" s="107"/>
      <c r="P700" s="557"/>
      <c r="Q700" s="557"/>
      <c r="R700" s="557"/>
      <c r="S700" s="557"/>
      <c r="T700" s="573"/>
      <c r="U700" s="428"/>
    </row>
    <row r="701" spans="1:21" x14ac:dyDescent="0.25">
      <c r="A701" s="1059"/>
      <c r="B701" s="522">
        <v>6</v>
      </c>
      <c r="C701" s="90"/>
      <c r="D701" s="84"/>
      <c r="E701" s="84"/>
      <c r="F701" s="90"/>
      <c r="G701" s="570"/>
      <c r="H701" s="90"/>
      <c r="I701" s="557"/>
      <c r="J701" s="571"/>
      <c r="K701" s="572"/>
      <c r="L701" s="557"/>
      <c r="M701" s="572"/>
      <c r="N701" s="107"/>
      <c r="O701" s="107"/>
      <c r="P701" s="557"/>
      <c r="Q701" s="557"/>
      <c r="R701" s="557"/>
      <c r="S701" s="557"/>
      <c r="T701" s="573"/>
      <c r="U701" s="428"/>
    </row>
    <row r="702" spans="1:21" x14ac:dyDescent="0.25">
      <c r="A702" s="1059"/>
      <c r="B702" s="522">
        <v>7</v>
      </c>
      <c r="C702" s="90"/>
      <c r="D702" s="84"/>
      <c r="E702" s="84"/>
      <c r="F702" s="90"/>
      <c r="G702" s="570"/>
      <c r="H702" s="90"/>
      <c r="I702" s="557"/>
      <c r="J702" s="571"/>
      <c r="K702" s="572"/>
      <c r="L702" s="557"/>
      <c r="M702" s="572"/>
      <c r="N702" s="107"/>
      <c r="O702" s="107"/>
      <c r="P702" s="557"/>
      <c r="Q702" s="557"/>
      <c r="R702" s="557"/>
      <c r="S702" s="557"/>
      <c r="T702" s="573"/>
      <c r="U702" s="428"/>
    </row>
    <row r="703" spans="1:21" x14ac:dyDescent="0.25">
      <c r="A703" s="1059"/>
      <c r="B703" s="522">
        <v>8</v>
      </c>
      <c r="C703" s="90"/>
      <c r="D703" s="84"/>
      <c r="E703" s="84"/>
      <c r="F703" s="90"/>
      <c r="G703" s="570"/>
      <c r="H703" s="90"/>
      <c r="I703" s="557"/>
      <c r="J703" s="571"/>
      <c r="K703" s="572"/>
      <c r="L703" s="557"/>
      <c r="M703" s="572"/>
      <c r="N703" s="107"/>
      <c r="O703" s="107"/>
      <c r="P703" s="557"/>
      <c r="Q703" s="557"/>
      <c r="R703" s="557"/>
      <c r="S703" s="557"/>
      <c r="T703" s="573"/>
      <c r="U703" s="428"/>
    </row>
    <row r="704" spans="1:21" x14ac:dyDescent="0.25">
      <c r="A704" s="1059"/>
      <c r="B704" s="522">
        <v>9</v>
      </c>
      <c r="C704" s="90"/>
      <c r="D704" s="84"/>
      <c r="E704" s="84"/>
      <c r="F704" s="90"/>
      <c r="G704" s="570"/>
      <c r="H704" s="90"/>
      <c r="I704" s="557"/>
      <c r="J704" s="571"/>
      <c r="K704" s="572"/>
      <c r="L704" s="557"/>
      <c r="M704" s="572"/>
      <c r="N704" s="107"/>
      <c r="O704" s="107"/>
      <c r="P704" s="557"/>
      <c r="Q704" s="557"/>
      <c r="R704" s="557"/>
      <c r="S704" s="557"/>
      <c r="T704" s="573"/>
      <c r="U704" s="428"/>
    </row>
    <row r="705" spans="1:22" ht="15.75" thickBot="1" x14ac:dyDescent="0.3">
      <c r="A705" s="1060"/>
      <c r="B705" s="523">
        <v>10</v>
      </c>
      <c r="C705" s="100"/>
      <c r="D705" s="99"/>
      <c r="E705" s="99"/>
      <c r="F705" s="100"/>
      <c r="G705" s="574"/>
      <c r="H705" s="100"/>
      <c r="I705" s="575"/>
      <c r="J705" s="576"/>
      <c r="K705" s="577"/>
      <c r="L705" s="575"/>
      <c r="M705" s="577"/>
      <c r="N705" s="108" t="s">
        <v>253</v>
      </c>
      <c r="O705" s="108"/>
      <c r="P705" s="575"/>
      <c r="Q705" s="575"/>
      <c r="R705" s="575"/>
      <c r="S705" s="575"/>
      <c r="T705" s="578"/>
      <c r="U705" s="428"/>
    </row>
    <row r="706" spans="1:22" ht="25.5" thickBot="1" x14ac:dyDescent="0.3">
      <c r="A706" s="493"/>
      <c r="C706" s="494"/>
      <c r="D706" s="495"/>
      <c r="E706" s="368" t="s">
        <v>248</v>
      </c>
      <c r="F706" s="369">
        <f>COUNTA(F696:F705)</f>
        <v>0</v>
      </c>
      <c r="G706" s="370">
        <f>COUNTA(G696:G705)</f>
        <v>0</v>
      </c>
      <c r="H706" s="494"/>
      <c r="I706" s="490"/>
      <c r="J706" s="496"/>
      <c r="K706" s="497"/>
      <c r="L706" s="952" t="s">
        <v>499</v>
      </c>
      <c r="M706" s="953"/>
      <c r="N706" s="498">
        <f>SUM(N696:N705)</f>
        <v>0</v>
      </c>
      <c r="O706" s="499">
        <f>SUM(O696:O705)</f>
        <v>0</v>
      </c>
      <c r="P706" s="490"/>
      <c r="Q706" s="490"/>
      <c r="R706" s="490"/>
      <c r="S706" s="500"/>
      <c r="T706" s="500"/>
      <c r="U706" s="428"/>
    </row>
    <row r="707" spans="1:22" ht="21.75" customHeight="1" x14ac:dyDescent="0.25">
      <c r="A707" s="101"/>
      <c r="B707" s="85"/>
      <c r="C707" s="85"/>
      <c r="D707" s="85"/>
      <c r="H707" s="501"/>
      <c r="I707" s="501"/>
      <c r="J707" s="502"/>
      <c r="K707" s="501"/>
      <c r="L707" s="954" t="s">
        <v>500</v>
      </c>
      <c r="M707" s="955"/>
      <c r="N707" s="503">
        <f>SUMIF(M696:M705,"&lt;=31/12/2025",N696:N705)</f>
        <v>0</v>
      </c>
      <c r="O707" s="504">
        <f>SUMIF(M696:M705,"&lt;=31/12/2025",O696:O705)</f>
        <v>0</v>
      </c>
      <c r="P707" s="85"/>
      <c r="R707" s="85"/>
      <c r="S707" s="89"/>
      <c r="T707" s="505"/>
      <c r="U707" s="506"/>
      <c r="V707" s="507"/>
    </row>
    <row r="708" spans="1:22" ht="32.25" customHeight="1" thickBot="1" x14ac:dyDescent="0.3">
      <c r="A708" s="101"/>
      <c r="L708" s="956" t="s">
        <v>501</v>
      </c>
      <c r="M708" s="957"/>
      <c r="N708" s="508">
        <f>SUMIF(M696:M705,"&gt;31/12/2025",N696:N705)</f>
        <v>0</v>
      </c>
      <c r="O708" s="509">
        <f>SUMIF(M696:M705,"&gt;31/12/2025",O696:O705)</f>
        <v>0</v>
      </c>
      <c r="S708" s="510"/>
      <c r="T708" s="511"/>
      <c r="U708" s="428"/>
    </row>
    <row r="709" spans="1:22" ht="15.75" thickBot="1" x14ac:dyDescent="0.3">
      <c r="A709" s="579"/>
      <c r="B709" s="478"/>
      <c r="C709" s="480"/>
      <c r="D709" s="480"/>
      <c r="E709" s="480"/>
      <c r="F709" s="478"/>
      <c r="G709" s="480"/>
      <c r="H709" s="480"/>
      <c r="I709" s="478"/>
      <c r="J709" s="478"/>
      <c r="K709" s="480"/>
      <c r="L709" s="480"/>
      <c r="M709" s="480"/>
      <c r="N709" s="480"/>
      <c r="O709" s="480"/>
      <c r="P709" s="480"/>
      <c r="Q709" s="480"/>
      <c r="R709" s="480"/>
      <c r="S709" s="580"/>
      <c r="T709" s="480"/>
      <c r="U709" s="482"/>
    </row>
  </sheetData>
  <sheetProtection algorithmName="SHA-512" hashValue="E6fNB0arVkk1REONifubp1zBb1xhDuqRsX7hCX6NCzGp1bixxTCoh8HVvrvi6xkrx81/BFrdAvRbsRS3Qkka4g==" saltValue="cU+rIFgwZMBlBOKIXRYlrQ==" spinCount="100000" sheet="1" objects="1" scenarios="1"/>
  <mergeCells count="651">
    <mergeCell ref="A696:A705"/>
    <mergeCell ref="L706:M706"/>
    <mergeCell ref="L707:M707"/>
    <mergeCell ref="L708:M708"/>
    <mergeCell ref="A12:D13"/>
    <mergeCell ref="E12:H13"/>
    <mergeCell ref="J12:N12"/>
    <mergeCell ref="O12:P13"/>
    <mergeCell ref="J13:N13"/>
    <mergeCell ref="A14:D15"/>
    <mergeCell ref="E14:H15"/>
    <mergeCell ref="J14:N14"/>
    <mergeCell ref="O14:P15"/>
    <mergeCell ref="J15:N15"/>
    <mergeCell ref="A675:A684"/>
    <mergeCell ref="L685:M685"/>
    <mergeCell ref="L686:M686"/>
    <mergeCell ref="L687:M687"/>
    <mergeCell ref="A654:A663"/>
    <mergeCell ref="L664:M664"/>
    <mergeCell ref="L665:M665"/>
    <mergeCell ref="L666:M666"/>
    <mergeCell ref="A633:A642"/>
    <mergeCell ref="L643:M643"/>
    <mergeCell ref="S690:T690"/>
    <mergeCell ref="A692:D692"/>
    <mergeCell ref="E692:H692"/>
    <mergeCell ref="J692:K692"/>
    <mergeCell ref="L692:M692"/>
    <mergeCell ref="S692:T692"/>
    <mergeCell ref="A694:A695"/>
    <mergeCell ref="B694:B695"/>
    <mergeCell ref="C694:C695"/>
    <mergeCell ref="T694:T695"/>
    <mergeCell ref="B690:C690"/>
    <mergeCell ref="E690:F690"/>
    <mergeCell ref="G690:H690"/>
    <mergeCell ref="J690:K690"/>
    <mergeCell ref="L690:M690"/>
    <mergeCell ref="S669:T669"/>
    <mergeCell ref="A671:D671"/>
    <mergeCell ref="E671:H671"/>
    <mergeCell ref="J671:K671"/>
    <mergeCell ref="L671:M671"/>
    <mergeCell ref="S671:T671"/>
    <mergeCell ref="A673:A674"/>
    <mergeCell ref="B673:B674"/>
    <mergeCell ref="C673:C674"/>
    <mergeCell ref="T673:T674"/>
    <mergeCell ref="B669:C669"/>
    <mergeCell ref="E669:F669"/>
    <mergeCell ref="G669:H669"/>
    <mergeCell ref="J669:K669"/>
    <mergeCell ref="L669:M669"/>
    <mergeCell ref="A650:D650"/>
    <mergeCell ref="E650:H650"/>
    <mergeCell ref="J650:K650"/>
    <mergeCell ref="L650:M650"/>
    <mergeCell ref="S650:T650"/>
    <mergeCell ref="A652:A653"/>
    <mergeCell ref="B652:B653"/>
    <mergeCell ref="C652:C653"/>
    <mergeCell ref="T652:T653"/>
    <mergeCell ref="L644:M644"/>
    <mergeCell ref="L645:M645"/>
    <mergeCell ref="B648:C648"/>
    <mergeCell ref="E648:F648"/>
    <mergeCell ref="G648:H648"/>
    <mergeCell ref="J648:K648"/>
    <mergeCell ref="L648:M648"/>
    <mergeCell ref="S627:T627"/>
    <mergeCell ref="A629:D629"/>
    <mergeCell ref="E629:H629"/>
    <mergeCell ref="J629:K629"/>
    <mergeCell ref="L629:M629"/>
    <mergeCell ref="S629:T629"/>
    <mergeCell ref="A631:A632"/>
    <mergeCell ref="B631:B632"/>
    <mergeCell ref="C631:C632"/>
    <mergeCell ref="T631:T632"/>
    <mergeCell ref="S648:T648"/>
    <mergeCell ref="A612:A621"/>
    <mergeCell ref="L622:M622"/>
    <mergeCell ref="L623:M623"/>
    <mergeCell ref="L624:M624"/>
    <mergeCell ref="B627:C627"/>
    <mergeCell ref="E627:F627"/>
    <mergeCell ref="G627:H627"/>
    <mergeCell ref="J627:K627"/>
    <mergeCell ref="L627:M627"/>
    <mergeCell ref="S606:T606"/>
    <mergeCell ref="A608:D608"/>
    <mergeCell ref="E608:H608"/>
    <mergeCell ref="J608:K608"/>
    <mergeCell ref="L608:M608"/>
    <mergeCell ref="S608:T608"/>
    <mergeCell ref="A610:A611"/>
    <mergeCell ref="B610:B611"/>
    <mergeCell ref="C610:C611"/>
    <mergeCell ref="T610:T611"/>
    <mergeCell ref="A591:A600"/>
    <mergeCell ref="L601:M601"/>
    <mergeCell ref="L602:M602"/>
    <mergeCell ref="L603:M603"/>
    <mergeCell ref="B606:C606"/>
    <mergeCell ref="E606:F606"/>
    <mergeCell ref="G606:H606"/>
    <mergeCell ref="J606:K606"/>
    <mergeCell ref="L606:M606"/>
    <mergeCell ref="S585:T585"/>
    <mergeCell ref="A587:D587"/>
    <mergeCell ref="E587:H587"/>
    <mergeCell ref="J587:K587"/>
    <mergeCell ref="L587:M587"/>
    <mergeCell ref="S587:T587"/>
    <mergeCell ref="A589:A590"/>
    <mergeCell ref="B589:B590"/>
    <mergeCell ref="C589:C590"/>
    <mergeCell ref="T589:T590"/>
    <mergeCell ref="A570:A579"/>
    <mergeCell ref="L580:M580"/>
    <mergeCell ref="L581:M581"/>
    <mergeCell ref="L582:M582"/>
    <mergeCell ref="B585:C585"/>
    <mergeCell ref="E585:F585"/>
    <mergeCell ref="G585:H585"/>
    <mergeCell ref="J585:K585"/>
    <mergeCell ref="L585:M585"/>
    <mergeCell ref="S564:T564"/>
    <mergeCell ref="A566:D566"/>
    <mergeCell ref="E566:H566"/>
    <mergeCell ref="J566:K566"/>
    <mergeCell ref="L566:M566"/>
    <mergeCell ref="S566:T566"/>
    <mergeCell ref="A568:A569"/>
    <mergeCell ref="B568:B569"/>
    <mergeCell ref="C568:C569"/>
    <mergeCell ref="T568:T569"/>
    <mergeCell ref="A549:A558"/>
    <mergeCell ref="L559:M559"/>
    <mergeCell ref="L560:M560"/>
    <mergeCell ref="L561:M561"/>
    <mergeCell ref="B564:C564"/>
    <mergeCell ref="E564:F564"/>
    <mergeCell ref="G564:H564"/>
    <mergeCell ref="J564:K564"/>
    <mergeCell ref="L564:M564"/>
    <mergeCell ref="S543:T543"/>
    <mergeCell ref="A545:D545"/>
    <mergeCell ref="E545:H545"/>
    <mergeCell ref="J545:K545"/>
    <mergeCell ref="L545:M545"/>
    <mergeCell ref="S545:T545"/>
    <mergeCell ref="A547:A548"/>
    <mergeCell ref="B547:B548"/>
    <mergeCell ref="C547:C548"/>
    <mergeCell ref="T547:T548"/>
    <mergeCell ref="A528:A537"/>
    <mergeCell ref="L538:M538"/>
    <mergeCell ref="L539:M539"/>
    <mergeCell ref="L540:M540"/>
    <mergeCell ref="B543:C543"/>
    <mergeCell ref="E543:F543"/>
    <mergeCell ref="G543:H543"/>
    <mergeCell ref="J543:K543"/>
    <mergeCell ref="L543:M543"/>
    <mergeCell ref="S522:T522"/>
    <mergeCell ref="A524:D524"/>
    <mergeCell ref="E524:H524"/>
    <mergeCell ref="J524:K524"/>
    <mergeCell ref="L524:M524"/>
    <mergeCell ref="S524:T524"/>
    <mergeCell ref="A526:A527"/>
    <mergeCell ref="B526:B527"/>
    <mergeCell ref="C526:C527"/>
    <mergeCell ref="T526:T527"/>
    <mergeCell ref="A507:A516"/>
    <mergeCell ref="L517:M517"/>
    <mergeCell ref="L518:M518"/>
    <mergeCell ref="L519:M519"/>
    <mergeCell ref="B522:C522"/>
    <mergeCell ref="E522:F522"/>
    <mergeCell ref="G522:H522"/>
    <mergeCell ref="J522:K522"/>
    <mergeCell ref="L522:M522"/>
    <mergeCell ref="S501:T501"/>
    <mergeCell ref="A503:D503"/>
    <mergeCell ref="E503:H503"/>
    <mergeCell ref="J503:K503"/>
    <mergeCell ref="L503:M503"/>
    <mergeCell ref="S503:T503"/>
    <mergeCell ref="A505:A506"/>
    <mergeCell ref="B505:B506"/>
    <mergeCell ref="C505:C506"/>
    <mergeCell ref="T505:T506"/>
    <mergeCell ref="A486:A495"/>
    <mergeCell ref="L496:M496"/>
    <mergeCell ref="L497:M497"/>
    <mergeCell ref="L498:M498"/>
    <mergeCell ref="B501:C501"/>
    <mergeCell ref="E501:F501"/>
    <mergeCell ref="G501:H501"/>
    <mergeCell ref="J501:K501"/>
    <mergeCell ref="L501:M501"/>
    <mergeCell ref="S480:T480"/>
    <mergeCell ref="A482:D482"/>
    <mergeCell ref="E482:H482"/>
    <mergeCell ref="J482:K482"/>
    <mergeCell ref="L482:M482"/>
    <mergeCell ref="S482:T482"/>
    <mergeCell ref="A484:A485"/>
    <mergeCell ref="B484:B485"/>
    <mergeCell ref="C484:C485"/>
    <mergeCell ref="T484:T485"/>
    <mergeCell ref="A465:A474"/>
    <mergeCell ref="L475:M475"/>
    <mergeCell ref="L476:M476"/>
    <mergeCell ref="L477:M477"/>
    <mergeCell ref="B480:C480"/>
    <mergeCell ref="E480:F480"/>
    <mergeCell ref="G480:H480"/>
    <mergeCell ref="J480:K480"/>
    <mergeCell ref="L480:M480"/>
    <mergeCell ref="S459:T459"/>
    <mergeCell ref="A461:D461"/>
    <mergeCell ref="E461:H461"/>
    <mergeCell ref="J461:K461"/>
    <mergeCell ref="L461:M461"/>
    <mergeCell ref="S461:T461"/>
    <mergeCell ref="A463:A464"/>
    <mergeCell ref="B463:B464"/>
    <mergeCell ref="C463:C464"/>
    <mergeCell ref="T463:T464"/>
    <mergeCell ref="A444:A453"/>
    <mergeCell ref="L454:M454"/>
    <mergeCell ref="L455:M455"/>
    <mergeCell ref="L456:M456"/>
    <mergeCell ref="B459:C459"/>
    <mergeCell ref="E459:F459"/>
    <mergeCell ref="G459:H459"/>
    <mergeCell ref="J459:K459"/>
    <mergeCell ref="L459:M459"/>
    <mergeCell ref="S438:T438"/>
    <mergeCell ref="A440:D440"/>
    <mergeCell ref="E440:H440"/>
    <mergeCell ref="J440:K440"/>
    <mergeCell ref="L440:M440"/>
    <mergeCell ref="S440:T440"/>
    <mergeCell ref="A442:A443"/>
    <mergeCell ref="B442:B443"/>
    <mergeCell ref="C442:C443"/>
    <mergeCell ref="T442:T443"/>
    <mergeCell ref="A423:A432"/>
    <mergeCell ref="L433:M433"/>
    <mergeCell ref="L434:M434"/>
    <mergeCell ref="L435:M435"/>
    <mergeCell ref="B438:C438"/>
    <mergeCell ref="E438:F438"/>
    <mergeCell ref="G438:H438"/>
    <mergeCell ref="J438:K438"/>
    <mergeCell ref="L438:M438"/>
    <mergeCell ref="S417:T417"/>
    <mergeCell ref="A419:D419"/>
    <mergeCell ref="E419:H419"/>
    <mergeCell ref="J419:K419"/>
    <mergeCell ref="L419:M419"/>
    <mergeCell ref="S419:T419"/>
    <mergeCell ref="A421:A422"/>
    <mergeCell ref="B421:B422"/>
    <mergeCell ref="C421:C422"/>
    <mergeCell ref="T421:T422"/>
    <mergeCell ref="A402:A411"/>
    <mergeCell ref="L412:M412"/>
    <mergeCell ref="L413:M413"/>
    <mergeCell ref="L414:M414"/>
    <mergeCell ref="B417:C417"/>
    <mergeCell ref="E417:F417"/>
    <mergeCell ref="G417:H417"/>
    <mergeCell ref="J417:K417"/>
    <mergeCell ref="L417:M417"/>
    <mergeCell ref="S396:T396"/>
    <mergeCell ref="A398:D398"/>
    <mergeCell ref="E398:H398"/>
    <mergeCell ref="J398:K398"/>
    <mergeCell ref="L398:M398"/>
    <mergeCell ref="S398:T398"/>
    <mergeCell ref="A400:A401"/>
    <mergeCell ref="B400:B401"/>
    <mergeCell ref="C400:C401"/>
    <mergeCell ref="T400:T401"/>
    <mergeCell ref="A381:A390"/>
    <mergeCell ref="L391:M391"/>
    <mergeCell ref="L392:M392"/>
    <mergeCell ref="L393:M393"/>
    <mergeCell ref="B396:C396"/>
    <mergeCell ref="E396:F396"/>
    <mergeCell ref="G396:H396"/>
    <mergeCell ref="J396:K396"/>
    <mergeCell ref="L396:M396"/>
    <mergeCell ref="S375:T375"/>
    <mergeCell ref="A377:D377"/>
    <mergeCell ref="E377:H377"/>
    <mergeCell ref="J377:K377"/>
    <mergeCell ref="L377:M377"/>
    <mergeCell ref="S377:T377"/>
    <mergeCell ref="A379:A380"/>
    <mergeCell ref="B379:B380"/>
    <mergeCell ref="C379:C380"/>
    <mergeCell ref="T379:T380"/>
    <mergeCell ref="A360:A369"/>
    <mergeCell ref="L370:M370"/>
    <mergeCell ref="L371:M371"/>
    <mergeCell ref="L372:M372"/>
    <mergeCell ref="B375:C375"/>
    <mergeCell ref="E375:F375"/>
    <mergeCell ref="G375:H375"/>
    <mergeCell ref="J375:K375"/>
    <mergeCell ref="L375:M375"/>
    <mergeCell ref="S354:T354"/>
    <mergeCell ref="A356:D356"/>
    <mergeCell ref="E356:H356"/>
    <mergeCell ref="J356:K356"/>
    <mergeCell ref="L356:M356"/>
    <mergeCell ref="S356:T356"/>
    <mergeCell ref="A358:A359"/>
    <mergeCell ref="B358:B359"/>
    <mergeCell ref="C358:C359"/>
    <mergeCell ref="T358:T359"/>
    <mergeCell ref="A339:A348"/>
    <mergeCell ref="L349:M349"/>
    <mergeCell ref="L350:M350"/>
    <mergeCell ref="L351:M351"/>
    <mergeCell ref="B354:C354"/>
    <mergeCell ref="E354:F354"/>
    <mergeCell ref="G354:H354"/>
    <mergeCell ref="J354:K354"/>
    <mergeCell ref="L354:M354"/>
    <mergeCell ref="S333:T333"/>
    <mergeCell ref="A335:D335"/>
    <mergeCell ref="E335:H335"/>
    <mergeCell ref="J335:K335"/>
    <mergeCell ref="L335:M335"/>
    <mergeCell ref="S335:T335"/>
    <mergeCell ref="A337:A338"/>
    <mergeCell ref="B337:B338"/>
    <mergeCell ref="C337:C338"/>
    <mergeCell ref="T337:T338"/>
    <mergeCell ref="A318:A327"/>
    <mergeCell ref="L328:M328"/>
    <mergeCell ref="L329:M329"/>
    <mergeCell ref="L330:M330"/>
    <mergeCell ref="B333:C333"/>
    <mergeCell ref="E333:F333"/>
    <mergeCell ref="G333:H333"/>
    <mergeCell ref="J333:K333"/>
    <mergeCell ref="L333:M333"/>
    <mergeCell ref="S312:T312"/>
    <mergeCell ref="A314:D314"/>
    <mergeCell ref="E314:H314"/>
    <mergeCell ref="J314:K314"/>
    <mergeCell ref="L314:M314"/>
    <mergeCell ref="S314:T314"/>
    <mergeCell ref="A316:A317"/>
    <mergeCell ref="B316:B317"/>
    <mergeCell ref="C316:C317"/>
    <mergeCell ref="T316:T317"/>
    <mergeCell ref="A297:A306"/>
    <mergeCell ref="L307:M307"/>
    <mergeCell ref="L308:M308"/>
    <mergeCell ref="L309:M309"/>
    <mergeCell ref="B312:C312"/>
    <mergeCell ref="E312:F312"/>
    <mergeCell ref="G312:H312"/>
    <mergeCell ref="J312:K312"/>
    <mergeCell ref="L312:M312"/>
    <mergeCell ref="S291:T291"/>
    <mergeCell ref="A293:D293"/>
    <mergeCell ref="E293:H293"/>
    <mergeCell ref="J293:K293"/>
    <mergeCell ref="L293:M293"/>
    <mergeCell ref="S293:T293"/>
    <mergeCell ref="A295:A296"/>
    <mergeCell ref="B295:B296"/>
    <mergeCell ref="C295:C296"/>
    <mergeCell ref="T295:T296"/>
    <mergeCell ref="A276:A285"/>
    <mergeCell ref="L286:M286"/>
    <mergeCell ref="L287:M287"/>
    <mergeCell ref="L288:M288"/>
    <mergeCell ref="B291:C291"/>
    <mergeCell ref="E291:F291"/>
    <mergeCell ref="G291:H291"/>
    <mergeCell ref="J291:K291"/>
    <mergeCell ref="L291:M291"/>
    <mergeCell ref="A272:D272"/>
    <mergeCell ref="E272:H272"/>
    <mergeCell ref="J272:K272"/>
    <mergeCell ref="L272:M272"/>
    <mergeCell ref="S272:T272"/>
    <mergeCell ref="A274:A275"/>
    <mergeCell ref="B274:B275"/>
    <mergeCell ref="C274:C275"/>
    <mergeCell ref="T274:T275"/>
    <mergeCell ref="A253:A254"/>
    <mergeCell ref="B253:B254"/>
    <mergeCell ref="C253:C254"/>
    <mergeCell ref="T253:T254"/>
    <mergeCell ref="A255:A264"/>
    <mergeCell ref="L265:M265"/>
    <mergeCell ref="L266:M266"/>
    <mergeCell ref="L267:M267"/>
    <mergeCell ref="B270:C270"/>
    <mergeCell ref="E270:F270"/>
    <mergeCell ref="G270:H270"/>
    <mergeCell ref="J270:K270"/>
    <mergeCell ref="L270:M270"/>
    <mergeCell ref="S270:T270"/>
    <mergeCell ref="B249:C249"/>
    <mergeCell ref="E249:F249"/>
    <mergeCell ref="G249:H249"/>
    <mergeCell ref="J249:K249"/>
    <mergeCell ref="L249:M249"/>
    <mergeCell ref="S249:T249"/>
    <mergeCell ref="A251:D251"/>
    <mergeCell ref="E251:H251"/>
    <mergeCell ref="J251:K251"/>
    <mergeCell ref="L251:M251"/>
    <mergeCell ref="S251:T251"/>
    <mergeCell ref="L139:M139"/>
    <mergeCell ref="L140:M140"/>
    <mergeCell ref="L141:M141"/>
    <mergeCell ref="L118:M118"/>
    <mergeCell ref="L119:M119"/>
    <mergeCell ref="L120:M120"/>
    <mergeCell ref="L97:M97"/>
    <mergeCell ref="L98:M98"/>
    <mergeCell ref="L99:M99"/>
    <mergeCell ref="L244:M244"/>
    <mergeCell ref="L245:M245"/>
    <mergeCell ref="L246:M246"/>
    <mergeCell ref="L223:M223"/>
    <mergeCell ref="L224:M224"/>
    <mergeCell ref="L225:M225"/>
    <mergeCell ref="L202:M202"/>
    <mergeCell ref="L203:M203"/>
    <mergeCell ref="L204:M204"/>
    <mergeCell ref="A6:D6"/>
    <mergeCell ref="E6:J6"/>
    <mergeCell ref="A20:D20"/>
    <mergeCell ref="E20:H20"/>
    <mergeCell ref="J20:K20"/>
    <mergeCell ref="L20:M20"/>
    <mergeCell ref="S20:T20"/>
    <mergeCell ref="A10:D11"/>
    <mergeCell ref="E10:H11"/>
    <mergeCell ref="O10:P11"/>
    <mergeCell ref="A8:T8"/>
    <mergeCell ref="B18:C18"/>
    <mergeCell ref="E18:F18"/>
    <mergeCell ref="G18:H18"/>
    <mergeCell ref="J18:K18"/>
    <mergeCell ref="L18:M18"/>
    <mergeCell ref="S18:T18"/>
    <mergeCell ref="R10:S11"/>
    <mergeCell ref="T10:T11"/>
    <mergeCell ref="S39:T39"/>
    <mergeCell ref="A41:D41"/>
    <mergeCell ref="E41:H41"/>
    <mergeCell ref="J41:K41"/>
    <mergeCell ref="L41:M41"/>
    <mergeCell ref="S41:T41"/>
    <mergeCell ref="A22:A23"/>
    <mergeCell ref="B22:B23"/>
    <mergeCell ref="C22:C23"/>
    <mergeCell ref="A24:A33"/>
    <mergeCell ref="B39:C39"/>
    <mergeCell ref="E39:F39"/>
    <mergeCell ref="L34:M34"/>
    <mergeCell ref="L35:M35"/>
    <mergeCell ref="L36:M36"/>
    <mergeCell ref="A43:A44"/>
    <mergeCell ref="B43:B44"/>
    <mergeCell ref="C43:C44"/>
    <mergeCell ref="A45:A54"/>
    <mergeCell ref="B60:C60"/>
    <mergeCell ref="E60:F60"/>
    <mergeCell ref="G39:H39"/>
    <mergeCell ref="J39:K39"/>
    <mergeCell ref="L39:M39"/>
    <mergeCell ref="G60:H60"/>
    <mergeCell ref="J60:K60"/>
    <mergeCell ref="L60:M60"/>
    <mergeCell ref="L55:M55"/>
    <mergeCell ref="L56:M56"/>
    <mergeCell ref="L57:M57"/>
    <mergeCell ref="S60:T60"/>
    <mergeCell ref="A62:D62"/>
    <mergeCell ref="E62:H62"/>
    <mergeCell ref="J62:K62"/>
    <mergeCell ref="L62:M62"/>
    <mergeCell ref="S62:T62"/>
    <mergeCell ref="S81:T81"/>
    <mergeCell ref="A83:D83"/>
    <mergeCell ref="E83:H83"/>
    <mergeCell ref="J83:K83"/>
    <mergeCell ref="L83:M83"/>
    <mergeCell ref="S83:T83"/>
    <mergeCell ref="A64:A65"/>
    <mergeCell ref="B64:B65"/>
    <mergeCell ref="C64:C65"/>
    <mergeCell ref="A66:A75"/>
    <mergeCell ref="B81:C81"/>
    <mergeCell ref="E81:F81"/>
    <mergeCell ref="L76:M76"/>
    <mergeCell ref="L77:M77"/>
    <mergeCell ref="L78:M78"/>
    <mergeCell ref="A85:A86"/>
    <mergeCell ref="B85:B86"/>
    <mergeCell ref="C85:C86"/>
    <mergeCell ref="A87:A96"/>
    <mergeCell ref="B102:C102"/>
    <mergeCell ref="E102:F102"/>
    <mergeCell ref="G81:H81"/>
    <mergeCell ref="J81:K81"/>
    <mergeCell ref="L81:M81"/>
    <mergeCell ref="G102:H102"/>
    <mergeCell ref="J102:K102"/>
    <mergeCell ref="L102:M102"/>
    <mergeCell ref="A127:A128"/>
    <mergeCell ref="B127:B128"/>
    <mergeCell ref="C127:C128"/>
    <mergeCell ref="A129:A138"/>
    <mergeCell ref="B144:C144"/>
    <mergeCell ref="E144:F144"/>
    <mergeCell ref="S102:T102"/>
    <mergeCell ref="A104:D104"/>
    <mergeCell ref="E104:H104"/>
    <mergeCell ref="J104:K104"/>
    <mergeCell ref="L104:M104"/>
    <mergeCell ref="S104:T104"/>
    <mergeCell ref="S123:T123"/>
    <mergeCell ref="A125:D125"/>
    <mergeCell ref="E125:H125"/>
    <mergeCell ref="J125:K125"/>
    <mergeCell ref="L125:M125"/>
    <mergeCell ref="S125:T125"/>
    <mergeCell ref="A106:A107"/>
    <mergeCell ref="B106:B107"/>
    <mergeCell ref="C106:C107"/>
    <mergeCell ref="A108:A117"/>
    <mergeCell ref="B123:C123"/>
    <mergeCell ref="E123:F123"/>
    <mergeCell ref="A148:A149"/>
    <mergeCell ref="B148:B149"/>
    <mergeCell ref="C148:C149"/>
    <mergeCell ref="A150:A159"/>
    <mergeCell ref="B165:C165"/>
    <mergeCell ref="E165:F165"/>
    <mergeCell ref="S144:T144"/>
    <mergeCell ref="A146:D146"/>
    <mergeCell ref="E146:H146"/>
    <mergeCell ref="J146:K146"/>
    <mergeCell ref="L146:M146"/>
    <mergeCell ref="S146:T146"/>
    <mergeCell ref="L160:M160"/>
    <mergeCell ref="L161:M161"/>
    <mergeCell ref="L162:M162"/>
    <mergeCell ref="A169:A170"/>
    <mergeCell ref="B169:B170"/>
    <mergeCell ref="C169:C170"/>
    <mergeCell ref="A171:A180"/>
    <mergeCell ref="B186:C186"/>
    <mergeCell ref="E186:F186"/>
    <mergeCell ref="S165:T165"/>
    <mergeCell ref="A167:D167"/>
    <mergeCell ref="E167:H167"/>
    <mergeCell ref="J167:K167"/>
    <mergeCell ref="L167:M167"/>
    <mergeCell ref="S167:T167"/>
    <mergeCell ref="L181:M181"/>
    <mergeCell ref="L182:M182"/>
    <mergeCell ref="L183:M183"/>
    <mergeCell ref="A190:A191"/>
    <mergeCell ref="B190:B191"/>
    <mergeCell ref="C190:C191"/>
    <mergeCell ref="A192:A201"/>
    <mergeCell ref="B207:C207"/>
    <mergeCell ref="E207:F207"/>
    <mergeCell ref="S186:T186"/>
    <mergeCell ref="A188:D188"/>
    <mergeCell ref="E188:H188"/>
    <mergeCell ref="J188:K188"/>
    <mergeCell ref="L188:M188"/>
    <mergeCell ref="S188:T188"/>
    <mergeCell ref="A213:A222"/>
    <mergeCell ref="B228:C228"/>
    <mergeCell ref="E228:F228"/>
    <mergeCell ref="S207:T207"/>
    <mergeCell ref="A209:D209"/>
    <mergeCell ref="E209:H209"/>
    <mergeCell ref="J209:K209"/>
    <mergeCell ref="L209:M209"/>
    <mergeCell ref="S209:T209"/>
    <mergeCell ref="A234:A243"/>
    <mergeCell ref="J10:N10"/>
    <mergeCell ref="J11:N11"/>
    <mergeCell ref="G228:H228"/>
    <mergeCell ref="J228:K228"/>
    <mergeCell ref="L228:M228"/>
    <mergeCell ref="G207:H207"/>
    <mergeCell ref="J207:K207"/>
    <mergeCell ref="L207:M207"/>
    <mergeCell ref="G186:H186"/>
    <mergeCell ref="J186:K186"/>
    <mergeCell ref="L186:M186"/>
    <mergeCell ref="G165:H165"/>
    <mergeCell ref="J165:K165"/>
    <mergeCell ref="L165:M165"/>
    <mergeCell ref="G144:H144"/>
    <mergeCell ref="J144:K144"/>
    <mergeCell ref="L144:M144"/>
    <mergeCell ref="G123:H123"/>
    <mergeCell ref="J123:K123"/>
    <mergeCell ref="L123:M123"/>
    <mergeCell ref="A230:D230"/>
    <mergeCell ref="E230:H230"/>
    <mergeCell ref="J230:K230"/>
    <mergeCell ref="T232:T233"/>
    <mergeCell ref="T22:T23"/>
    <mergeCell ref="L6:N6"/>
    <mergeCell ref="O6:T6"/>
    <mergeCell ref="A3:T3"/>
    <mergeCell ref="A1:T1"/>
    <mergeCell ref="T43:T44"/>
    <mergeCell ref="T64:T65"/>
    <mergeCell ref="T85:T86"/>
    <mergeCell ref="T106:T107"/>
    <mergeCell ref="T127:T128"/>
    <mergeCell ref="T148:T149"/>
    <mergeCell ref="T169:T170"/>
    <mergeCell ref="T190:T191"/>
    <mergeCell ref="T211:T212"/>
    <mergeCell ref="A232:A233"/>
    <mergeCell ref="B232:B233"/>
    <mergeCell ref="C232:C233"/>
    <mergeCell ref="S228:T228"/>
    <mergeCell ref="L230:M230"/>
    <mergeCell ref="S230:T230"/>
    <mergeCell ref="A211:A212"/>
    <mergeCell ref="B211:B212"/>
    <mergeCell ref="C211:C212"/>
  </mergeCells>
  <dataValidations count="9">
    <dataValidation type="list" allowBlank="1" showInputMessage="1" showErrorMessage="1" sqref="R129:S139 R150:S160 R171:S181 R192:S202 R213:S223 R108:S118 R87:S97 R66:S76 R45:S55 R675:S685 R24:S34 R234:S244 R255:S265 R276:S286 R297:S307 R318:S328 R339:S349 R360:S370 R381:S391 R402:S412 R423:S433 R444:S454 R465:S475 R486:S496 R507:S517 R528:S538 R549:S559 R570:S580 R591:S601 R612:S622 R633:S643 R654:S664 R696:S706" xr:uid="{00000000-0002-0000-0400-000000000000}">
      <formula1>"si,"</formula1>
    </dataValidation>
    <dataValidation type="list" allowBlank="1" showInputMessage="1" showErrorMessage="1" sqref="E24:E34 E192:E202 E675:E685 E45:E55 E66:E76 E87:E97 E108:E118 E129:E139 E150:E160 E171:E181 E213:E223 E234:E244 E255:E265 E276:E286 E297:E307 E318:E328 E339:E349 E360:E370 E381:E391 E402:E412 E423:E433 E444:E454 E465:E475 E486:E496 E507:E517 E528:E538 E549:E559 E570:E580 E591:E601 E612:E622 E633:E643 E654:E664 E696:E706" xr:uid="{00000000-0002-0000-0400-000001000000}">
      <formula1>"urbano,suburbano"</formula1>
    </dataValidation>
    <dataValidation allowBlank="1" showInputMessage="1" showErrorMessage="1" prompt="Inserire il riferimento corretto da piano di investimento (es.m1,e.1. ecc.)_x000a_" sqref="A22:A23 A190:A191 A673:A674 A43:A44 A64:A65 A85:A86 A106:A107 A127:A128 A148:A149 A169:A170 A211:A212 A232:A233 A253:A254 A274:A275 A295:A296 A316:A317 A337:A338 A358:A359 A379:A380 A400:A401 A421:A422 A442:A443 A463:A464 A484:A485 A505:A506 A526:A527 A547:A548 A568:A569 A589:A590 A610:A611 A631:A632 A652:A653 A694:A695" xr:uid="{00000000-0002-0000-0400-000002000000}"/>
    <dataValidation type="list" allowBlank="1" showInputMessage="1" showErrorMessage="1" sqref="H24:H33 H675:H684 H45:H54 H66:H75 H87:H96 H108:H117 H129:H138 H150:H159 H171:H180 H192:H201 H213:H222 H234:H243 H255:H264 H276:H285 H297:H306 H318:H327 H339:H348 H360:H369 H381:H390 H402:H411 H423:H432 H444:H453 H465:H474 H486:H495 H507:H516 H528:H537 H549:H558 H570:H579 H591:H600 H612:H621 H633:H642 H654:H663 H696:H705" xr:uid="{00000000-0002-0000-0400-000003000000}">
      <formula1>"elettrico,idrogeno"</formula1>
    </dataValidation>
    <dataValidation type="list" allowBlank="1" showInputMessage="1" showErrorMessage="1" sqref="B19:C19 B670:C670 B208:C208 B187:C187 B166:C166 B145:C145 B124:C124 B103:C103 B82:C82 B61:C61 B40:C40 B229:C229 B250:C250 B271:C271 B292:C292 B313:C313 B334:C334 B355:C355 B376:C376 B397:C397 B418:C418 B439:C439 B460:C460 B481:C481 B502:C502 B523:C523 B544:C544 B565:C565 B586:C586 B607:C607 B628:C628 B649:C649 B691:C691" xr:uid="{00000000-0002-0000-0400-000004000000}">
      <formula1>$D$22:$D$43</formula1>
    </dataValidation>
    <dataValidation type="list" allowBlank="1" showInputMessage="1" showErrorMessage="1" sqref="I24:I33 I675:I684 I45:I54 I66:I75 I87:I96 I108:I117 I129:I138 I150:I159 I171:I180 I192:I201 I213:I222 I234:I243 I255:I264 I276:I285 I297:I306 I318:I327 I339:I348 I360:I369 I381:I390 I402:I411 I423:I432 I444:I453 I465:I474 I486:I495 I507:I516 I528:I537 I549:I558 I570:I579 I591:I600 I612:I621 I633:I642 I654:I663 I696:I705" xr:uid="{00000000-0002-0000-0400-000005000000}">
      <formula1>"classe I,Classe A"</formula1>
    </dataValidation>
    <dataValidation type="list" allowBlank="1" showInputMessage="1" showErrorMessage="1" sqref="H223 H202 H181 H160 H139 H118 H97 H76 H55 H685 H34 H244 H265 H286 H307 H328 H349 H370 H391 H412 H433 H454 H475 H496 H517 H538 H559 H580 H601 H622 H643 H664 H706" xr:uid="{E7D28208-5B89-46B5-ADEE-4EB4E65A3352}">
      <mc:AlternateContent xmlns:x12ac="http://schemas.microsoft.com/office/spreadsheetml/2011/1/ac" xmlns:mc="http://schemas.openxmlformats.org/markup-compatibility/2006">
        <mc:Choice Requires="x12ac">
          <x12ac:list>GNC,"GNL, Ibrido (met/ele)"</x12ac:list>
        </mc:Choice>
        <mc:Fallback>
          <formula1>"GNC,GNL, Ibrido (met/ele)"</formula1>
        </mc:Fallback>
      </mc:AlternateContent>
    </dataValidation>
    <dataValidation type="list" allowBlank="1" showInputMessage="1" showErrorMessage="1" sqref="I223 I202 I181 I160 I139 I118 I97 I76 I55 I685 I34 I244 I265 I286 I307 I328 I349 I370 I391 I412 I433 I454 I475 I496 I517 I538 I559 I580 I601 I622 I643 I664 I706" xr:uid="{885C7EC2-93C4-4B4C-8D0E-029D85B15CAD}">
      <formula1>"classe I,classe A"</formula1>
    </dataValidation>
    <dataValidation type="date" operator="lessThanOrEqual" allowBlank="1" showInputMessage="1" showErrorMessage="1" promptTitle="attenzione:" prompt="Data max  OGV 31/12/2025" sqref="P18 P669 P39 P60 P81 P102 P123 P144 P165 P186 P207 P228 P249 P270 P291 P312 P333 P354 P375 P396 P417 P438 P459 P480 P501 P522 P543 P564 P585 P606 P627 P648 P690" xr:uid="{AEDDAA3D-BC67-422B-A566-183C50946781}">
      <formula1>46022</formula1>
    </dataValidation>
  </dataValidations>
  <pageMargins left="0.7" right="0.7" top="0.75" bottom="0.75" header="0.3" footer="0.3"/>
  <pageSetup paperSize="8" scale="53"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Scegliere il comune beneficiario dal menù a tendina_x000a_" xr:uid="{00000000-0002-0000-0400-000007000000}">
          <x14:formula1>
            <xm:f>'DATI EROGAZIONI'!$A$2:$A$39</xm:f>
          </x14:formula1>
          <xm:sqref>E6:J6</xm:sqref>
        </x14:dataValidation>
        <x14:dataValidation type="list" allowBlank="1" showInputMessage="1" showErrorMessage="1" prompt="Inserire OGV corrispondente al Piano di investimento esecutivo" xr:uid="{54E91093-2CC5-4D21-9F51-74E8C987F9E4}">
          <x14:formula1>
            <xm:f>'1.Piano inv. forn'!$D$175:$D$204</xm:f>
          </x14:formula1>
          <xm:sqref>B18:C18 B39:C39 B60:C60 B81:C81 B102:C102 B123:C123 B144:C144 B165:C165 B186:C186 B207:C207 B228:C228 B249:C249 B270:C270 B291:C291 B312:C312 B333:C333 B354:C354 B375:C375 B396:C396 B417:C417 B438:C438 B459:C459 B480:C480 B501:C501 B522:C522 B543:C543 B564:C564 B585:C585 B606:C606 B627:C627 B648:C648 B669:C669 B690:C690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99"/>
    <pageSetUpPr fitToPage="1"/>
  </sheetPr>
  <dimension ref="A1:X709"/>
  <sheetViews>
    <sheetView topLeftCell="P1" zoomScale="85" zoomScaleNormal="85" workbookViewId="0">
      <selection activeCell="U1" sqref="A1:U709"/>
    </sheetView>
  </sheetViews>
  <sheetFormatPr defaultColWidth="8.7109375" defaultRowHeight="15" x14ac:dyDescent="0.25"/>
  <cols>
    <col min="1" max="1" width="10" style="85" customWidth="1"/>
    <col min="2" max="2" width="7.140625" style="472" customWidth="1"/>
    <col min="3" max="3" width="10.28515625" style="69" customWidth="1"/>
    <col min="4" max="4" width="11.42578125" style="69" customWidth="1"/>
    <col min="5" max="5" width="17.5703125" style="69" customWidth="1"/>
    <col min="6" max="6" width="9" style="472" bestFit="1" customWidth="1"/>
    <col min="7" max="7" width="21.5703125" style="69" customWidth="1"/>
    <col min="8" max="8" width="11.85546875" style="69" customWidth="1"/>
    <col min="9" max="9" width="11.7109375" style="472" bestFit="1" customWidth="1"/>
    <col min="10" max="10" width="24.85546875" style="472" customWidth="1"/>
    <col min="11" max="11" width="12.28515625" style="69" customWidth="1"/>
    <col min="12" max="12" width="15.85546875" style="69" customWidth="1"/>
    <col min="13" max="13" width="16.28515625" style="69" customWidth="1"/>
    <col min="14" max="14" width="15.85546875" style="69" customWidth="1"/>
    <col min="15" max="15" width="24.5703125" style="69" customWidth="1"/>
    <col min="16" max="16" width="33.85546875" style="69" customWidth="1"/>
    <col min="17" max="17" width="26.5703125" style="69" customWidth="1"/>
    <col min="18" max="18" width="22.140625" style="69" customWidth="1"/>
    <col min="19" max="19" width="13.42578125" style="69" customWidth="1"/>
    <col min="20" max="20" width="18.7109375" style="69" customWidth="1"/>
    <col min="21" max="21" width="9.5703125" style="69" customWidth="1"/>
    <col min="22" max="22" width="18.7109375" style="69" customWidth="1"/>
    <col min="23" max="23" width="12.85546875" style="69" bestFit="1" customWidth="1"/>
    <col min="24" max="24" width="15.140625" style="69" bestFit="1" customWidth="1"/>
    <col min="25" max="25" width="15.140625" style="69" customWidth="1"/>
    <col min="26" max="26" width="15.7109375" style="69" customWidth="1"/>
    <col min="27" max="16384" width="8.7109375" style="69"/>
  </cols>
  <sheetData>
    <row r="1" spans="1:24" ht="35.25" customHeight="1" thickBot="1" x14ac:dyDescent="0.3">
      <c r="A1" s="682" t="s">
        <v>0</v>
      </c>
      <c r="B1" s="683"/>
      <c r="C1" s="683"/>
      <c r="D1" s="683"/>
      <c r="E1" s="683"/>
      <c r="F1" s="683"/>
      <c r="G1" s="683"/>
      <c r="H1" s="683"/>
      <c r="I1" s="683"/>
      <c r="J1" s="683"/>
      <c r="K1" s="683"/>
      <c r="L1" s="683"/>
      <c r="M1" s="683"/>
      <c r="N1" s="683"/>
      <c r="O1" s="683"/>
      <c r="P1" s="683"/>
      <c r="Q1" s="683"/>
      <c r="R1" s="683"/>
      <c r="S1" s="683"/>
      <c r="T1" s="684"/>
      <c r="U1" s="71"/>
      <c r="V1" s="71"/>
      <c r="W1" s="71"/>
      <c r="X1" s="71"/>
    </row>
    <row r="2" spans="1:24" ht="23.25" thickBot="1" x14ac:dyDescent="0.3">
      <c r="A2" s="427"/>
      <c r="B2" s="427"/>
      <c r="C2" s="427"/>
      <c r="D2" s="427"/>
      <c r="E2" s="427"/>
      <c r="F2" s="427"/>
      <c r="G2" s="427"/>
      <c r="H2" s="427"/>
      <c r="I2" s="427"/>
      <c r="J2" s="427"/>
      <c r="K2" s="427"/>
      <c r="L2" s="427"/>
      <c r="M2" s="427"/>
      <c r="N2" s="427"/>
      <c r="O2" s="427"/>
      <c r="P2" s="427"/>
      <c r="Q2" s="427"/>
      <c r="R2" s="427"/>
      <c r="S2" s="427"/>
      <c r="T2" s="427"/>
      <c r="U2" s="427"/>
      <c r="V2" s="427"/>
      <c r="W2" s="427"/>
      <c r="X2" s="427"/>
    </row>
    <row r="3" spans="1:24" ht="21.75" customHeight="1" thickBot="1" x14ac:dyDescent="0.3">
      <c r="A3" s="801" t="s">
        <v>254</v>
      </c>
      <c r="B3" s="802"/>
      <c r="C3" s="802"/>
      <c r="D3" s="802"/>
      <c r="E3" s="802"/>
      <c r="F3" s="802"/>
      <c r="G3" s="802"/>
      <c r="H3" s="802"/>
      <c r="I3" s="802"/>
      <c r="J3" s="802"/>
      <c r="K3" s="802"/>
      <c r="L3" s="802"/>
      <c r="M3" s="802"/>
      <c r="N3" s="802"/>
      <c r="O3" s="802"/>
      <c r="P3" s="802"/>
      <c r="Q3" s="802"/>
      <c r="R3" s="802"/>
      <c r="S3" s="802"/>
      <c r="T3" s="803"/>
      <c r="U3" s="72"/>
      <c r="V3" s="72"/>
      <c r="W3" s="72"/>
      <c r="X3" s="72"/>
    </row>
    <row r="4" spans="1:24" ht="18" x14ac:dyDescent="0.25">
      <c r="A4" s="69"/>
      <c r="B4" s="39"/>
      <c r="C4" s="39"/>
      <c r="D4" s="39"/>
      <c r="E4" s="39"/>
      <c r="F4" s="39"/>
      <c r="G4" s="39"/>
      <c r="H4" s="39"/>
      <c r="I4" s="39"/>
      <c r="J4" s="39"/>
      <c r="K4" s="39"/>
      <c r="L4" s="39"/>
      <c r="M4" s="39"/>
      <c r="N4" s="39"/>
      <c r="O4" s="39"/>
      <c r="P4" s="39"/>
      <c r="Q4" s="39"/>
      <c r="R4" s="39"/>
      <c r="S4" s="39"/>
      <c r="T4" s="39"/>
      <c r="U4" s="39"/>
      <c r="V4" s="39"/>
      <c r="W4" s="39"/>
      <c r="X4" s="39"/>
    </row>
    <row r="5" spans="1:24" ht="27.75" thickBot="1" x14ac:dyDescent="0.3">
      <c r="A5" s="69"/>
      <c r="B5" s="24"/>
      <c r="C5" s="24"/>
      <c r="D5" s="24"/>
      <c r="E5" s="24"/>
      <c r="F5" s="24"/>
      <c r="G5" s="24"/>
      <c r="H5" s="24"/>
      <c r="I5" s="24"/>
      <c r="J5" s="24"/>
      <c r="K5" s="24"/>
      <c r="L5" s="24"/>
      <c r="M5" s="24"/>
      <c r="N5" s="24"/>
      <c r="O5" s="24"/>
      <c r="P5" s="24"/>
      <c r="Q5" s="24"/>
      <c r="R5" s="24"/>
      <c r="S5" s="24"/>
      <c r="T5" s="24"/>
      <c r="U5" s="24"/>
      <c r="V5" s="24"/>
      <c r="W5" s="24"/>
      <c r="X5" s="24"/>
    </row>
    <row r="6" spans="1:24" ht="26.25" customHeight="1" thickBot="1" x14ac:dyDescent="0.3">
      <c r="A6" s="722" t="s">
        <v>2</v>
      </c>
      <c r="B6" s="723"/>
      <c r="C6" s="723"/>
      <c r="D6" s="724"/>
      <c r="E6" s="725" t="s">
        <v>251</v>
      </c>
      <c r="F6" s="726"/>
      <c r="G6" s="726"/>
      <c r="H6" s="726"/>
      <c r="I6" s="726"/>
      <c r="J6" s="727"/>
      <c r="L6" s="794" t="s">
        <v>4</v>
      </c>
      <c r="M6" s="795"/>
      <c r="N6" s="795"/>
      <c r="O6" s="984"/>
      <c r="P6" s="985"/>
      <c r="Q6" s="985"/>
      <c r="R6" s="985"/>
      <c r="S6" s="985"/>
      <c r="T6" s="986"/>
      <c r="U6" s="292"/>
      <c r="V6" s="292"/>
      <c r="W6" s="292"/>
      <c r="X6" s="292"/>
    </row>
    <row r="7" spans="1:24" ht="15.75" thickBot="1" x14ac:dyDescent="0.3"/>
    <row r="8" spans="1:24" ht="28.5" customHeight="1" thickBot="1" x14ac:dyDescent="0.3">
      <c r="A8" s="1117" t="s">
        <v>90</v>
      </c>
      <c r="B8" s="1118"/>
      <c r="C8" s="1118"/>
      <c r="D8" s="1118"/>
      <c r="E8" s="1118"/>
      <c r="F8" s="1118"/>
      <c r="G8" s="1118"/>
      <c r="H8" s="1118"/>
      <c r="I8" s="1118"/>
      <c r="J8" s="1118"/>
      <c r="K8" s="1118"/>
      <c r="L8" s="1118"/>
      <c r="M8" s="1118"/>
      <c r="N8" s="1118"/>
      <c r="O8" s="1118"/>
      <c r="P8" s="1118"/>
      <c r="Q8" s="1118"/>
      <c r="R8" s="1118"/>
      <c r="S8" s="1118"/>
      <c r="T8" s="1119"/>
    </row>
    <row r="9" spans="1:24" ht="12.75" customHeight="1" thickBot="1" x14ac:dyDescent="0.3">
      <c r="A9" s="132"/>
      <c r="B9" s="132"/>
      <c r="C9" s="132"/>
      <c r="D9" s="132"/>
      <c r="E9" s="132"/>
      <c r="F9" s="132"/>
      <c r="G9" s="132"/>
      <c r="H9" s="132"/>
      <c r="I9" s="132"/>
      <c r="J9" s="132"/>
      <c r="K9" s="132"/>
      <c r="L9" s="132"/>
      <c r="M9" s="132"/>
      <c r="N9" s="132"/>
      <c r="O9" s="132"/>
      <c r="P9" s="132"/>
      <c r="Q9" s="132"/>
      <c r="R9" s="132"/>
      <c r="S9" s="132"/>
      <c r="T9" s="132"/>
    </row>
    <row r="10" spans="1:24" ht="15" customHeight="1" x14ac:dyDescent="0.25">
      <c r="A10" s="1120" t="s">
        <v>511</v>
      </c>
      <c r="B10" s="1121"/>
      <c r="C10" s="1121"/>
      <c r="D10" s="1122"/>
      <c r="E10" s="978">
        <f>N34+N55+N76+N97+N118+N139+N160+N181+N202+N223+N244+N265+N286+N307+N328+N349+N370+N391+N412+N433+N454+N475+N496+N517+N538+N559+N580+N601+N622+N643+N664+N685+N706</f>
        <v>0</v>
      </c>
      <c r="F10" s="968"/>
      <c r="G10" s="968"/>
      <c r="H10" s="969"/>
      <c r="I10" s="69"/>
      <c r="J10" s="1126" t="s">
        <v>210</v>
      </c>
      <c r="K10" s="1127"/>
      <c r="L10" s="1127"/>
      <c r="M10" s="1127"/>
      <c r="N10" s="1128"/>
      <c r="O10" s="968">
        <f>O34+O55+O76+O97+O118+O139+O160+O181+O202+O223+O244+O265+O286+O307+O328+O349+O370+O391+O412+O433+O454+O475+O496+O517+O538+O559+O580+O601+O622+O643+O664+O685+O706</f>
        <v>0</v>
      </c>
      <c r="P10" s="969"/>
      <c r="R10" s="1132" t="s">
        <v>211</v>
      </c>
      <c r="S10" s="1133"/>
      <c r="T10" s="991">
        <f>F34+F55+F76+F97+F118+F139+F160+F181+F202+F223+F244+F265+F286+F307+F328+F349+F370+F391+F412+F433+F454+F475+F496+F517+F538+F559+F580+F601+F622+F643+F664+F685+F706</f>
        <v>0</v>
      </c>
    </row>
    <row r="11" spans="1:24" ht="15.75" customHeight="1" thickBot="1" x14ac:dyDescent="0.3">
      <c r="A11" s="1123"/>
      <c r="B11" s="1124"/>
      <c r="C11" s="1124"/>
      <c r="D11" s="1125"/>
      <c r="E11" s="979"/>
      <c r="F11" s="970"/>
      <c r="G11" s="970"/>
      <c r="H11" s="971"/>
      <c r="I11" s="69"/>
      <c r="J11" s="1129" t="s">
        <v>505</v>
      </c>
      <c r="K11" s="1130"/>
      <c r="L11" s="1130"/>
      <c r="M11" s="1130"/>
      <c r="N11" s="1131"/>
      <c r="O11" s="970"/>
      <c r="P11" s="971"/>
      <c r="R11" s="1134"/>
      <c r="S11" s="1135"/>
      <c r="T11" s="992"/>
    </row>
    <row r="12" spans="1:24" x14ac:dyDescent="0.25">
      <c r="A12" s="1136" t="s">
        <v>512</v>
      </c>
      <c r="B12" s="1137"/>
      <c r="C12" s="1137"/>
      <c r="D12" s="1138"/>
      <c r="E12" s="978">
        <f>N35+N56+N77+N98+N119+N140+N161+N182+N203+N224+N245+N266+N287+N308+N329+N350+N371+N392+N413+N434+N455+N476+N497+N518+N539+N560+N581+N602+N623+N644+N665+N686+N707</f>
        <v>0</v>
      </c>
      <c r="F12" s="968"/>
      <c r="G12" s="968"/>
      <c r="H12" s="969"/>
      <c r="I12" s="69"/>
      <c r="J12" s="1142" t="s">
        <v>498</v>
      </c>
      <c r="K12" s="1143"/>
      <c r="L12" s="1143"/>
      <c r="M12" s="1143"/>
      <c r="N12" s="1144"/>
      <c r="O12" s="968">
        <f>O35+O56+O77+O98+O119+O140+O161+O182+O203+O224+O245+O266+O287+O308+O329+O350+O371+O392+O413+O434+O455+O476+O497+O518+O539+O560+O581+O602+O623+O644+O665+O686+O707</f>
        <v>0</v>
      </c>
      <c r="P12" s="969"/>
      <c r="R12" s="502"/>
      <c r="S12" s="502"/>
      <c r="T12" s="512"/>
    </row>
    <row r="13" spans="1:24" ht="15.75" thickBot="1" x14ac:dyDescent="0.3">
      <c r="A13" s="1139"/>
      <c r="B13" s="1140"/>
      <c r="C13" s="1140"/>
      <c r="D13" s="1141"/>
      <c r="E13" s="979"/>
      <c r="F13" s="970"/>
      <c r="G13" s="970"/>
      <c r="H13" s="971"/>
      <c r="I13" s="69"/>
      <c r="J13" s="1145" t="s">
        <v>496</v>
      </c>
      <c r="K13" s="1146"/>
      <c r="L13" s="1146"/>
      <c r="M13" s="1146"/>
      <c r="N13" s="1147"/>
      <c r="O13" s="970"/>
      <c r="P13" s="971"/>
      <c r="R13" s="502"/>
      <c r="S13" s="502"/>
      <c r="T13" s="512"/>
    </row>
    <row r="14" spans="1:24" x14ac:dyDescent="0.25">
      <c r="A14" s="1136" t="s">
        <v>513</v>
      </c>
      <c r="B14" s="1137"/>
      <c r="C14" s="1137"/>
      <c r="D14" s="1138"/>
      <c r="E14" s="978">
        <f>N36+N57+N78+N99+N120+N141+N162+N183+N204+N351+N225+N246+N267+N288+N309+N330+N372+N393+N414+N435+N456+N477+N498+N519+N540+N561+N582+N603+N624+N645+N666+N687+N708</f>
        <v>0</v>
      </c>
      <c r="F14" s="968"/>
      <c r="G14" s="968"/>
      <c r="H14" s="969"/>
      <c r="I14" s="69"/>
      <c r="J14" s="1142" t="s">
        <v>514</v>
      </c>
      <c r="K14" s="1143"/>
      <c r="L14" s="1143"/>
      <c r="M14" s="1143"/>
      <c r="N14" s="1144"/>
      <c r="O14" s="968">
        <f>O36+O57+O78+O99+O120+O141+O162+O183+O204+O225+O246+O267+O288+O309+O330+O351+O372+O393+O666+O687+O708+O414+O435+O456+O477+O498+O519+O540+O561+O582+O603+O624+O645</f>
        <v>0</v>
      </c>
      <c r="P14" s="969"/>
      <c r="R14" s="502"/>
      <c r="S14" s="502"/>
      <c r="T14" s="512"/>
    </row>
    <row r="15" spans="1:24" ht="15.75" thickBot="1" x14ac:dyDescent="0.3">
      <c r="A15" s="1139"/>
      <c r="B15" s="1140"/>
      <c r="C15" s="1140"/>
      <c r="D15" s="1141"/>
      <c r="E15" s="979"/>
      <c r="F15" s="970"/>
      <c r="G15" s="970"/>
      <c r="H15" s="971"/>
      <c r="I15" s="69"/>
      <c r="J15" s="1145" t="s">
        <v>496</v>
      </c>
      <c r="K15" s="1146"/>
      <c r="L15" s="1146"/>
      <c r="M15" s="1146"/>
      <c r="N15" s="1147"/>
      <c r="O15" s="970"/>
      <c r="P15" s="971"/>
      <c r="R15" s="502"/>
      <c r="S15" s="502"/>
      <c r="T15" s="512"/>
    </row>
    <row r="16" spans="1:24" ht="15.75" thickBot="1" x14ac:dyDescent="0.3">
      <c r="A16" s="133"/>
      <c r="B16" s="134"/>
      <c r="C16" s="134"/>
      <c r="D16" s="134"/>
      <c r="E16" s="135"/>
      <c r="F16" s="135"/>
      <c r="G16" s="135"/>
      <c r="H16" s="135"/>
      <c r="I16" s="69"/>
      <c r="J16" s="136"/>
      <c r="K16" s="136"/>
      <c r="L16" s="136"/>
      <c r="M16" s="136"/>
      <c r="N16" s="136"/>
      <c r="O16" s="106"/>
      <c r="P16" s="106"/>
    </row>
    <row r="17" spans="1:22" ht="31.5" customHeight="1" thickBot="1" x14ac:dyDescent="0.3">
      <c r="A17" s="563"/>
      <c r="B17" s="422"/>
      <c r="C17" s="289"/>
      <c r="D17" s="289"/>
      <c r="E17" s="289"/>
      <c r="F17" s="422"/>
      <c r="G17" s="289"/>
      <c r="H17" s="289"/>
      <c r="I17" s="422"/>
      <c r="J17" s="422"/>
      <c r="K17" s="289"/>
      <c r="L17" s="289"/>
      <c r="M17" s="289"/>
      <c r="N17" s="289"/>
      <c r="O17" s="289"/>
      <c r="P17" s="289"/>
      <c r="Q17" s="289"/>
      <c r="R17" s="289"/>
      <c r="S17" s="289"/>
      <c r="T17" s="289"/>
      <c r="U17" s="425"/>
    </row>
    <row r="18" spans="1:22" ht="33.75" customHeight="1" thickBot="1" x14ac:dyDescent="0.3">
      <c r="A18" s="137" t="s">
        <v>8</v>
      </c>
      <c r="B18" s="961" t="s">
        <v>91</v>
      </c>
      <c r="C18" s="962"/>
      <c r="E18" s="1105" t="s">
        <v>213</v>
      </c>
      <c r="F18" s="1106"/>
      <c r="G18" s="935">
        <f>VLOOKUP(B18,'1.Piano inv. forn'!$D$124:$H$153,3,FALSE)</f>
        <v>0</v>
      </c>
      <c r="H18" s="936"/>
      <c r="I18" s="69"/>
      <c r="J18" s="1105" t="s">
        <v>214</v>
      </c>
      <c r="K18" s="1106"/>
      <c r="L18" s="935">
        <f>VLOOKUP(B18,'1.Piano inv. forn'!$D$124:$H$153,4,FALSE)</f>
        <v>0</v>
      </c>
      <c r="M18" s="936"/>
      <c r="O18" s="147" t="s">
        <v>215</v>
      </c>
      <c r="P18" s="513"/>
      <c r="R18" s="146" t="s">
        <v>216</v>
      </c>
      <c r="S18" s="941"/>
      <c r="T18" s="942"/>
      <c r="U18" s="428"/>
    </row>
    <row r="19" spans="1:22" ht="13.5" customHeight="1" thickBot="1" x14ac:dyDescent="0.3">
      <c r="A19" s="101"/>
      <c r="B19" s="86"/>
      <c r="C19" s="86"/>
      <c r="E19" s="87"/>
      <c r="F19" s="87"/>
      <c r="G19" s="88"/>
      <c r="H19" s="88"/>
      <c r="I19" s="69"/>
      <c r="J19" s="87"/>
      <c r="K19" s="87"/>
      <c r="L19" s="88"/>
      <c r="M19" s="88"/>
      <c r="O19" s="89"/>
      <c r="R19" s="85"/>
      <c r="S19" s="490"/>
      <c r="U19" s="102"/>
      <c r="V19" s="490"/>
    </row>
    <row r="20" spans="1:22" ht="33.75" customHeight="1" thickBot="1" x14ac:dyDescent="0.3">
      <c r="A20" s="1107" t="s">
        <v>13</v>
      </c>
      <c r="B20" s="1108"/>
      <c r="C20" s="1108"/>
      <c r="D20" s="1109"/>
      <c r="E20" s="943">
        <f>VLOOKUP(B18,'1.Piano inv. forn'!$D$124:$V$153,17,FALSE)</f>
        <v>0</v>
      </c>
      <c r="F20" s="944"/>
      <c r="G20" s="944"/>
      <c r="H20" s="945"/>
      <c r="I20" s="69"/>
      <c r="J20" s="1110" t="s">
        <v>59</v>
      </c>
      <c r="K20" s="1111"/>
      <c r="L20" s="943">
        <f>VLOOKUP(B18,'1.Piano inv. forn'!$D$124:$V$153,19,FALSE)</f>
        <v>0</v>
      </c>
      <c r="M20" s="945"/>
      <c r="N20" s="98"/>
      <c r="O20" s="146" t="s">
        <v>15</v>
      </c>
      <c r="P20" s="103">
        <f>L20+E20</f>
        <v>0</v>
      </c>
      <c r="R20" s="146" t="s">
        <v>217</v>
      </c>
      <c r="S20" s="941"/>
      <c r="T20" s="942"/>
      <c r="U20" s="102"/>
      <c r="V20" s="490"/>
    </row>
    <row r="21" spans="1:22" ht="21.75" customHeight="1" thickBot="1" x14ac:dyDescent="0.3">
      <c r="A21" s="104"/>
      <c r="B21" s="105"/>
      <c r="C21" s="105"/>
      <c r="D21" s="105"/>
      <c r="E21" s="106"/>
      <c r="F21" s="106"/>
      <c r="G21" s="106"/>
      <c r="H21" s="106"/>
      <c r="I21" s="69"/>
      <c r="J21" s="87"/>
      <c r="K21" s="87"/>
      <c r="L21" s="106"/>
      <c r="M21" s="106"/>
      <c r="N21" s="98"/>
      <c r="O21" s="85"/>
      <c r="P21" s="98"/>
      <c r="R21" s="85"/>
      <c r="S21" s="86"/>
      <c r="T21" s="86"/>
      <c r="U21" s="102"/>
      <c r="V21" s="490"/>
    </row>
    <row r="22" spans="1:22" s="134" customFormat="1" ht="72" customHeight="1" x14ac:dyDescent="0.25">
      <c r="A22" s="1099" t="s">
        <v>218</v>
      </c>
      <c r="B22" s="1101" t="s">
        <v>219</v>
      </c>
      <c r="C22" s="1101" t="s">
        <v>220</v>
      </c>
      <c r="D22" s="138" t="s">
        <v>221</v>
      </c>
      <c r="E22" s="139" t="s">
        <v>222</v>
      </c>
      <c r="F22" s="138" t="s">
        <v>223</v>
      </c>
      <c r="G22" s="138" t="s">
        <v>224</v>
      </c>
      <c r="H22" s="140" t="s">
        <v>188</v>
      </c>
      <c r="I22" s="140" t="s">
        <v>225</v>
      </c>
      <c r="J22" s="140" t="s">
        <v>226</v>
      </c>
      <c r="K22" s="140" t="s">
        <v>227</v>
      </c>
      <c r="L22" s="140" t="s">
        <v>228</v>
      </c>
      <c r="M22" s="140" t="s">
        <v>229</v>
      </c>
      <c r="N22" s="140" t="s">
        <v>230</v>
      </c>
      <c r="O22" s="140" t="s">
        <v>231</v>
      </c>
      <c r="P22" s="140" t="s">
        <v>232</v>
      </c>
      <c r="Q22" s="140" t="s">
        <v>233</v>
      </c>
      <c r="R22" s="140" t="s">
        <v>234</v>
      </c>
      <c r="S22" s="140" t="s">
        <v>235</v>
      </c>
      <c r="T22" s="1112" t="s">
        <v>236</v>
      </c>
      <c r="U22" s="564"/>
    </row>
    <row r="23" spans="1:22" s="134" customFormat="1" ht="28.5" customHeight="1" thickBot="1" x14ac:dyDescent="0.3">
      <c r="A23" s="1100"/>
      <c r="B23" s="1102"/>
      <c r="C23" s="1102"/>
      <c r="D23" s="142" t="s">
        <v>237</v>
      </c>
      <c r="E23" s="142" t="s">
        <v>238</v>
      </c>
      <c r="F23" s="142" t="s">
        <v>239</v>
      </c>
      <c r="G23" s="142" t="s">
        <v>239</v>
      </c>
      <c r="H23" s="142" t="s">
        <v>90</v>
      </c>
      <c r="I23" s="142" t="s">
        <v>32</v>
      </c>
      <c r="J23" s="142" t="s">
        <v>241</v>
      </c>
      <c r="K23" s="142" t="s">
        <v>242</v>
      </c>
      <c r="L23" s="142" t="s">
        <v>243</v>
      </c>
      <c r="M23" s="142" t="s">
        <v>242</v>
      </c>
      <c r="N23" s="142" t="s">
        <v>244</v>
      </c>
      <c r="O23" s="142" t="s">
        <v>212</v>
      </c>
      <c r="P23" s="142" t="s">
        <v>245</v>
      </c>
      <c r="Q23" s="142" t="s">
        <v>246</v>
      </c>
      <c r="R23" s="142" t="s">
        <v>247</v>
      </c>
      <c r="S23" s="142" t="s">
        <v>247</v>
      </c>
      <c r="T23" s="1113"/>
      <c r="U23" s="564"/>
    </row>
    <row r="24" spans="1:22" ht="15" customHeight="1" x14ac:dyDescent="0.25">
      <c r="A24" s="1103" t="str">
        <f>B18</f>
        <v>d.1</v>
      </c>
      <c r="B24" s="143">
        <v>1</v>
      </c>
      <c r="C24" s="164"/>
      <c r="D24" s="91"/>
      <c r="E24" s="91"/>
      <c r="F24" s="164"/>
      <c r="G24" s="566"/>
      <c r="H24" s="92"/>
      <c r="I24" s="339"/>
      <c r="J24" s="567"/>
      <c r="K24" s="568"/>
      <c r="L24" s="340"/>
      <c r="M24" s="568"/>
      <c r="N24" s="116"/>
      <c r="O24" s="116"/>
      <c r="P24" s="340"/>
      <c r="Q24" s="340"/>
      <c r="R24" s="340"/>
      <c r="S24" s="340"/>
      <c r="T24" s="569"/>
      <c r="U24" s="428"/>
    </row>
    <row r="25" spans="1:22" x14ac:dyDescent="0.25">
      <c r="A25" s="1103"/>
      <c r="B25" s="144">
        <v>2</v>
      </c>
      <c r="C25" s="90"/>
      <c r="D25" s="84"/>
      <c r="E25" s="84"/>
      <c r="F25" s="90"/>
      <c r="G25" s="570"/>
      <c r="H25" s="90"/>
      <c r="I25" s="340"/>
      <c r="J25" s="571"/>
      <c r="K25" s="572"/>
      <c r="L25" s="557"/>
      <c r="M25" s="572"/>
      <c r="N25" s="107"/>
      <c r="O25" s="107"/>
      <c r="P25" s="557"/>
      <c r="Q25" s="557" t="s">
        <v>249</v>
      </c>
      <c r="R25" s="557"/>
      <c r="S25" s="557"/>
      <c r="T25" s="573"/>
      <c r="U25" s="428"/>
    </row>
    <row r="26" spans="1:22" x14ac:dyDescent="0.25">
      <c r="A26" s="1103"/>
      <c r="B26" s="144">
        <v>3</v>
      </c>
      <c r="C26" s="90"/>
      <c r="D26" s="84"/>
      <c r="E26" s="84"/>
      <c r="F26" s="90"/>
      <c r="G26" s="570"/>
      <c r="H26" s="90"/>
      <c r="I26" s="340"/>
      <c r="J26" s="571"/>
      <c r="K26" s="572"/>
      <c r="L26" s="557"/>
      <c r="M26" s="572"/>
      <c r="N26" s="107"/>
      <c r="O26" s="107"/>
      <c r="P26" s="557"/>
      <c r="Q26" s="557"/>
      <c r="R26" s="557"/>
      <c r="S26" s="557"/>
      <c r="T26" s="573"/>
      <c r="U26" s="428"/>
    </row>
    <row r="27" spans="1:22" x14ac:dyDescent="0.25">
      <c r="A27" s="1103"/>
      <c r="B27" s="144">
        <v>4</v>
      </c>
      <c r="C27" s="90"/>
      <c r="D27" s="84"/>
      <c r="E27" s="84"/>
      <c r="F27" s="90"/>
      <c r="G27" s="570"/>
      <c r="H27" s="90"/>
      <c r="I27" s="340"/>
      <c r="J27" s="571"/>
      <c r="K27" s="572"/>
      <c r="L27" s="557"/>
      <c r="M27" s="572"/>
      <c r="N27" s="107"/>
      <c r="O27" s="107"/>
      <c r="P27" s="557"/>
      <c r="Q27" s="557"/>
      <c r="R27" s="557"/>
      <c r="S27" s="557"/>
      <c r="T27" s="573"/>
      <c r="U27" s="428"/>
    </row>
    <row r="28" spans="1:22" x14ac:dyDescent="0.25">
      <c r="A28" s="1103"/>
      <c r="B28" s="144">
        <v>5</v>
      </c>
      <c r="C28" s="90"/>
      <c r="D28" s="84"/>
      <c r="E28" s="84"/>
      <c r="F28" s="90"/>
      <c r="G28" s="570"/>
      <c r="H28" s="90"/>
      <c r="I28" s="340"/>
      <c r="J28" s="571"/>
      <c r="K28" s="572"/>
      <c r="L28" s="557"/>
      <c r="M28" s="572"/>
      <c r="N28" s="107"/>
      <c r="O28" s="107"/>
      <c r="P28" s="557"/>
      <c r="Q28" s="557"/>
      <c r="R28" s="557"/>
      <c r="S28" s="557"/>
      <c r="T28" s="573"/>
      <c r="U28" s="428"/>
    </row>
    <row r="29" spans="1:22" x14ac:dyDescent="0.25">
      <c r="A29" s="1103"/>
      <c r="B29" s="144">
        <v>6</v>
      </c>
      <c r="C29" s="90"/>
      <c r="D29" s="84"/>
      <c r="E29" s="84"/>
      <c r="F29" s="90"/>
      <c r="G29" s="570"/>
      <c r="H29" s="90"/>
      <c r="I29" s="340"/>
      <c r="J29" s="571"/>
      <c r="K29" s="572"/>
      <c r="L29" s="557"/>
      <c r="M29" s="572"/>
      <c r="N29" s="107"/>
      <c r="O29" s="107"/>
      <c r="P29" s="557"/>
      <c r="Q29" s="557"/>
      <c r="R29" s="557"/>
      <c r="S29" s="557"/>
      <c r="T29" s="573"/>
      <c r="U29" s="428"/>
    </row>
    <row r="30" spans="1:22" x14ac:dyDescent="0.25">
      <c r="A30" s="1103"/>
      <c r="B30" s="144">
        <v>7</v>
      </c>
      <c r="C30" s="90"/>
      <c r="D30" s="84"/>
      <c r="E30" s="84"/>
      <c r="F30" s="90"/>
      <c r="G30" s="570"/>
      <c r="H30" s="90"/>
      <c r="I30" s="340"/>
      <c r="J30" s="571"/>
      <c r="K30" s="572"/>
      <c r="L30" s="557"/>
      <c r="M30" s="572"/>
      <c r="N30" s="107"/>
      <c r="O30" s="107"/>
      <c r="P30" s="557"/>
      <c r="Q30" s="557"/>
      <c r="R30" s="557"/>
      <c r="S30" s="557"/>
      <c r="T30" s="573"/>
      <c r="U30" s="428"/>
    </row>
    <row r="31" spans="1:22" x14ac:dyDescent="0.25">
      <c r="A31" s="1103"/>
      <c r="B31" s="144">
        <v>8</v>
      </c>
      <c r="C31" s="90"/>
      <c r="D31" s="84"/>
      <c r="E31" s="84"/>
      <c r="F31" s="90"/>
      <c r="G31" s="570"/>
      <c r="H31" s="90"/>
      <c r="I31" s="340"/>
      <c r="J31" s="571"/>
      <c r="K31" s="572"/>
      <c r="L31" s="557"/>
      <c r="M31" s="572"/>
      <c r="N31" s="107"/>
      <c r="O31" s="107"/>
      <c r="P31" s="557"/>
      <c r="Q31" s="557"/>
      <c r="R31" s="557"/>
      <c r="S31" s="557"/>
      <c r="T31" s="573"/>
      <c r="U31" s="428"/>
    </row>
    <row r="32" spans="1:22" x14ac:dyDescent="0.25">
      <c r="A32" s="1103"/>
      <c r="B32" s="144">
        <v>9</v>
      </c>
      <c r="C32" s="90"/>
      <c r="D32" s="84"/>
      <c r="E32" s="84"/>
      <c r="F32" s="90"/>
      <c r="G32" s="570"/>
      <c r="H32" s="90"/>
      <c r="I32" s="340"/>
      <c r="J32" s="571"/>
      <c r="K32" s="572"/>
      <c r="L32" s="557"/>
      <c r="M32" s="572"/>
      <c r="N32" s="107"/>
      <c r="O32" s="107"/>
      <c r="P32" s="557"/>
      <c r="Q32" s="557"/>
      <c r="R32" s="557"/>
      <c r="S32" s="557"/>
      <c r="T32" s="573"/>
      <c r="U32" s="428"/>
    </row>
    <row r="33" spans="1:22" ht="15.75" thickBot="1" x14ac:dyDescent="0.3">
      <c r="A33" s="1104"/>
      <c r="B33" s="145">
        <v>10</v>
      </c>
      <c r="C33" s="100"/>
      <c r="D33" s="99"/>
      <c r="E33" s="99"/>
      <c r="F33" s="100"/>
      <c r="G33" s="574"/>
      <c r="H33" s="100"/>
      <c r="I33" s="341"/>
      <c r="J33" s="576"/>
      <c r="K33" s="577"/>
      <c r="L33" s="575"/>
      <c r="M33" s="577"/>
      <c r="N33" s="108"/>
      <c r="O33" s="108"/>
      <c r="P33" s="575"/>
      <c r="Q33" s="575"/>
      <c r="R33" s="575"/>
      <c r="S33" s="575"/>
      <c r="T33" s="578"/>
      <c r="U33" s="428"/>
    </row>
    <row r="34" spans="1:22" ht="27" customHeight="1" thickBot="1" x14ac:dyDescent="0.3">
      <c r="A34" s="493"/>
      <c r="C34" s="494"/>
      <c r="D34" s="495"/>
      <c r="E34" s="368" t="s">
        <v>248</v>
      </c>
      <c r="F34" s="369">
        <f>COUNTA(F24:F33)</f>
        <v>0</v>
      </c>
      <c r="G34" s="370">
        <f>COUNTA(G24:G33)</f>
        <v>0</v>
      </c>
      <c r="H34" s="494"/>
      <c r="I34" s="490"/>
      <c r="J34" s="496"/>
      <c r="K34" s="497"/>
      <c r="L34" s="1114" t="s">
        <v>499</v>
      </c>
      <c r="M34" s="1115"/>
      <c r="N34" s="524">
        <f>SUM(N24:N33)</f>
        <v>0</v>
      </c>
      <c r="O34" s="525">
        <f>SUM(O24:O33)</f>
        <v>0</v>
      </c>
      <c r="P34" s="490"/>
      <c r="Q34" s="490"/>
      <c r="R34" s="490"/>
      <c r="S34" s="500"/>
      <c r="T34" s="500"/>
      <c r="U34" s="428"/>
    </row>
    <row r="35" spans="1:22" ht="27" customHeight="1" x14ac:dyDescent="0.25">
      <c r="A35" s="101"/>
      <c r="B35" s="85"/>
      <c r="C35" s="85"/>
      <c r="D35" s="85"/>
      <c r="H35" s="501"/>
      <c r="I35" s="501"/>
      <c r="J35" s="502"/>
      <c r="K35" s="501"/>
      <c r="L35" s="954" t="s">
        <v>500</v>
      </c>
      <c r="M35" s="955"/>
      <c r="N35" s="503">
        <f>SUMIF(M24:M33,"&lt;=31/12/2025",N24:N33)</f>
        <v>0</v>
      </c>
      <c r="O35" s="504">
        <f>SUMIF(M24:M33,"&lt;=31/12/2025",O24:O33)</f>
        <v>0</v>
      </c>
      <c r="P35" s="85"/>
      <c r="R35" s="85"/>
      <c r="S35" s="89"/>
      <c r="T35" s="505"/>
      <c r="U35" s="506"/>
      <c r="V35" s="507"/>
    </row>
    <row r="36" spans="1:22" ht="27" customHeight="1" thickBot="1" x14ac:dyDescent="0.3">
      <c r="A36" s="101"/>
      <c r="L36" s="956" t="s">
        <v>501</v>
      </c>
      <c r="M36" s="957"/>
      <c r="N36" s="508">
        <f>SUMIF(M24:M33,"&gt;31/12/2025",N24:N33)</f>
        <v>0</v>
      </c>
      <c r="O36" s="509">
        <f>SUMIF(M24:M33,"&gt;31/12/2025",O24:O33)</f>
        <v>0</v>
      </c>
      <c r="S36" s="510"/>
      <c r="T36" s="511"/>
      <c r="U36" s="428"/>
    </row>
    <row r="37" spans="1:22" ht="15.75" thickBot="1" x14ac:dyDescent="0.3">
      <c r="A37" s="579"/>
      <c r="B37" s="478"/>
      <c r="C37" s="480"/>
      <c r="D37" s="480"/>
      <c r="E37" s="480"/>
      <c r="F37" s="478"/>
      <c r="G37" s="480"/>
      <c r="H37" s="480"/>
      <c r="I37" s="478"/>
      <c r="J37" s="478"/>
      <c r="K37" s="480"/>
      <c r="L37" s="480"/>
      <c r="M37" s="480"/>
      <c r="N37" s="480"/>
      <c r="O37" s="480"/>
      <c r="P37" s="480"/>
      <c r="Q37" s="480"/>
      <c r="R37" s="480"/>
      <c r="S37" s="580"/>
      <c r="T37" s="480"/>
      <c r="U37" s="482"/>
    </row>
    <row r="38" spans="1:22" ht="15.75" thickBot="1" x14ac:dyDescent="0.3">
      <c r="A38" s="563"/>
      <c r="B38" s="422"/>
      <c r="C38" s="289"/>
      <c r="D38" s="289"/>
      <c r="E38" s="289"/>
      <c r="F38" s="422"/>
      <c r="G38" s="289"/>
      <c r="H38" s="289"/>
      <c r="I38" s="422"/>
      <c r="J38" s="422"/>
      <c r="K38" s="289"/>
      <c r="L38" s="289"/>
      <c r="M38" s="289"/>
      <c r="N38" s="289"/>
      <c r="O38" s="289"/>
      <c r="P38" s="289"/>
      <c r="Q38" s="289"/>
      <c r="R38" s="289"/>
      <c r="S38" s="289"/>
      <c r="T38" s="289"/>
      <c r="U38" s="425"/>
    </row>
    <row r="39" spans="1:22" ht="28.5" thickBot="1" x14ac:dyDescent="0.3">
      <c r="A39" s="137" t="s">
        <v>8</v>
      </c>
      <c r="B39" s="961" t="s">
        <v>91</v>
      </c>
      <c r="C39" s="962"/>
      <c r="E39" s="1105" t="s">
        <v>213</v>
      </c>
      <c r="F39" s="1106"/>
      <c r="G39" s="935">
        <f>VLOOKUP(B39,'1.Piano inv. forn'!$D$124:$H$153,3,FALSE)</f>
        <v>0</v>
      </c>
      <c r="H39" s="936"/>
      <c r="I39" s="69"/>
      <c r="J39" s="1105" t="s">
        <v>214</v>
      </c>
      <c r="K39" s="1106"/>
      <c r="L39" s="935">
        <f>VLOOKUP(B39,'1.Piano inv. forn'!$D$124:$H$153,4,FALSE)</f>
        <v>0</v>
      </c>
      <c r="M39" s="936"/>
      <c r="O39" s="147" t="s">
        <v>215</v>
      </c>
      <c r="P39" s="513"/>
      <c r="R39" s="146" t="s">
        <v>216</v>
      </c>
      <c r="S39" s="941"/>
      <c r="T39" s="942"/>
      <c r="U39" s="428"/>
    </row>
    <row r="40" spans="1:22" ht="15.75" thickBot="1" x14ac:dyDescent="0.3">
      <c r="A40" s="101"/>
      <c r="B40" s="86"/>
      <c r="C40" s="86"/>
      <c r="E40" s="87"/>
      <c r="F40" s="87"/>
      <c r="G40" s="88"/>
      <c r="H40" s="88"/>
      <c r="I40" s="69"/>
      <c r="J40" s="87"/>
      <c r="K40" s="87"/>
      <c r="L40" s="88"/>
      <c r="M40" s="88"/>
      <c r="O40" s="89"/>
      <c r="R40" s="85"/>
      <c r="S40" s="490"/>
      <c r="U40" s="102"/>
    </row>
    <row r="41" spans="1:22" ht="31.5" customHeight="1" thickBot="1" x14ac:dyDescent="0.3">
      <c r="A41" s="1107" t="s">
        <v>13</v>
      </c>
      <c r="B41" s="1108"/>
      <c r="C41" s="1108"/>
      <c r="D41" s="1109"/>
      <c r="E41" s="943">
        <f>VLOOKUP(B39,'1.Piano inv. forn'!$D$124:$V$153,17,FALSE)</f>
        <v>0</v>
      </c>
      <c r="F41" s="944"/>
      <c r="G41" s="944"/>
      <c r="H41" s="945"/>
      <c r="I41" s="69"/>
      <c r="J41" s="1110" t="s">
        <v>59</v>
      </c>
      <c r="K41" s="1111"/>
      <c r="L41" s="943">
        <f>VLOOKUP(B39,'1.Piano inv. forn'!$D$124:$V$153,19,FALSE)</f>
        <v>0</v>
      </c>
      <c r="M41" s="945"/>
      <c r="N41" s="98"/>
      <c r="O41" s="146" t="s">
        <v>15</v>
      </c>
      <c r="P41" s="103">
        <f>L41+E41</f>
        <v>0</v>
      </c>
      <c r="R41" s="146" t="s">
        <v>217</v>
      </c>
      <c r="S41" s="941"/>
      <c r="T41" s="942"/>
      <c r="U41" s="102"/>
    </row>
    <row r="42" spans="1:22" ht="15.75" thickBot="1" x14ac:dyDescent="0.3">
      <c r="A42" s="104"/>
      <c r="B42" s="105"/>
      <c r="C42" s="105"/>
      <c r="D42" s="105"/>
      <c r="E42" s="106"/>
      <c r="F42" s="106"/>
      <c r="G42" s="106"/>
      <c r="H42" s="106"/>
      <c r="I42" s="69"/>
      <c r="J42" s="87"/>
      <c r="K42" s="87"/>
      <c r="L42" s="106"/>
      <c r="M42" s="106"/>
      <c r="N42" s="98"/>
      <c r="O42" s="85"/>
      <c r="P42" s="98"/>
      <c r="R42" s="85"/>
      <c r="S42" s="86"/>
      <c r="T42" s="86"/>
      <c r="U42" s="428"/>
    </row>
    <row r="43" spans="1:22" ht="57" customHeight="1" x14ac:dyDescent="0.25">
      <c r="A43" s="1099" t="s">
        <v>218</v>
      </c>
      <c r="B43" s="1101" t="s">
        <v>219</v>
      </c>
      <c r="C43" s="1101" t="s">
        <v>220</v>
      </c>
      <c r="D43" s="138" t="s">
        <v>221</v>
      </c>
      <c r="E43" s="139" t="s">
        <v>222</v>
      </c>
      <c r="F43" s="138" t="s">
        <v>223</v>
      </c>
      <c r="G43" s="138" t="s">
        <v>224</v>
      </c>
      <c r="H43" s="140" t="s">
        <v>188</v>
      </c>
      <c r="I43" s="140" t="s">
        <v>225</v>
      </c>
      <c r="J43" s="140" t="s">
        <v>226</v>
      </c>
      <c r="K43" s="140" t="s">
        <v>227</v>
      </c>
      <c r="L43" s="140" t="s">
        <v>228</v>
      </c>
      <c r="M43" s="140" t="s">
        <v>229</v>
      </c>
      <c r="N43" s="140" t="s">
        <v>230</v>
      </c>
      <c r="O43" s="140" t="s">
        <v>231</v>
      </c>
      <c r="P43" s="140" t="s">
        <v>232</v>
      </c>
      <c r="Q43" s="140" t="s">
        <v>233</v>
      </c>
      <c r="R43" s="140" t="s">
        <v>234</v>
      </c>
      <c r="S43" s="140" t="s">
        <v>235</v>
      </c>
      <c r="T43" s="1112" t="s">
        <v>236</v>
      </c>
      <c r="U43" s="564"/>
    </row>
    <row r="44" spans="1:22" ht="30.75" customHeight="1" thickBot="1" x14ac:dyDescent="0.3">
      <c r="A44" s="1100"/>
      <c r="B44" s="1102"/>
      <c r="C44" s="1102"/>
      <c r="D44" s="142" t="s">
        <v>237</v>
      </c>
      <c r="E44" s="142" t="s">
        <v>238</v>
      </c>
      <c r="F44" s="142" t="s">
        <v>239</v>
      </c>
      <c r="G44" s="142" t="s">
        <v>239</v>
      </c>
      <c r="H44" s="142" t="s">
        <v>90</v>
      </c>
      <c r="I44" s="142" t="s">
        <v>32</v>
      </c>
      <c r="J44" s="142" t="s">
        <v>241</v>
      </c>
      <c r="K44" s="142" t="s">
        <v>242</v>
      </c>
      <c r="L44" s="142" t="s">
        <v>243</v>
      </c>
      <c r="M44" s="142" t="s">
        <v>242</v>
      </c>
      <c r="N44" s="142" t="s">
        <v>244</v>
      </c>
      <c r="O44" s="142" t="s">
        <v>212</v>
      </c>
      <c r="P44" s="142" t="s">
        <v>245</v>
      </c>
      <c r="Q44" s="142" t="s">
        <v>246</v>
      </c>
      <c r="R44" s="142" t="s">
        <v>247</v>
      </c>
      <c r="S44" s="142" t="s">
        <v>247</v>
      </c>
      <c r="T44" s="1113"/>
      <c r="U44" s="564"/>
    </row>
    <row r="45" spans="1:22" x14ac:dyDescent="0.25">
      <c r="A45" s="1116" t="str">
        <f>B39</f>
        <v>d.1</v>
      </c>
      <c r="B45" s="335">
        <v>1</v>
      </c>
      <c r="C45" s="582"/>
      <c r="D45" s="336"/>
      <c r="E45" s="336"/>
      <c r="F45" s="582"/>
      <c r="G45" s="583"/>
      <c r="H45" s="337"/>
      <c r="I45" s="339"/>
      <c r="J45" s="584"/>
      <c r="K45" s="585"/>
      <c r="L45" s="339"/>
      <c r="M45" s="585"/>
      <c r="N45" s="338"/>
      <c r="O45" s="338"/>
      <c r="P45" s="339"/>
      <c r="Q45" s="339"/>
      <c r="R45" s="339"/>
      <c r="S45" s="339"/>
      <c r="T45" s="586"/>
      <c r="U45" s="428"/>
    </row>
    <row r="46" spans="1:22" x14ac:dyDescent="0.25">
      <c r="A46" s="1103"/>
      <c r="B46" s="144">
        <v>2</v>
      </c>
      <c r="C46" s="90"/>
      <c r="D46" s="84"/>
      <c r="E46" s="84"/>
      <c r="F46" s="90"/>
      <c r="G46" s="570"/>
      <c r="H46" s="90"/>
      <c r="I46" s="340"/>
      <c r="J46" s="571"/>
      <c r="K46" s="572"/>
      <c r="L46" s="557"/>
      <c r="M46" s="572"/>
      <c r="N46" s="107"/>
      <c r="O46" s="107"/>
      <c r="P46" s="557"/>
      <c r="Q46" s="557" t="s">
        <v>249</v>
      </c>
      <c r="R46" s="557"/>
      <c r="S46" s="557"/>
      <c r="T46" s="573"/>
      <c r="U46" s="428"/>
    </row>
    <row r="47" spans="1:22" x14ac:dyDescent="0.25">
      <c r="A47" s="1103"/>
      <c r="B47" s="144">
        <v>3</v>
      </c>
      <c r="C47" s="90"/>
      <c r="D47" s="84"/>
      <c r="E47" s="84"/>
      <c r="F47" s="90"/>
      <c r="G47" s="570"/>
      <c r="H47" s="90"/>
      <c r="I47" s="340"/>
      <c r="J47" s="571"/>
      <c r="K47" s="572"/>
      <c r="L47" s="557"/>
      <c r="M47" s="572"/>
      <c r="N47" s="107"/>
      <c r="O47" s="107"/>
      <c r="P47" s="557"/>
      <c r="Q47" s="557"/>
      <c r="R47" s="557"/>
      <c r="S47" s="557"/>
      <c r="T47" s="573"/>
      <c r="U47" s="428"/>
    </row>
    <row r="48" spans="1:22" x14ac:dyDescent="0.25">
      <c r="A48" s="1103"/>
      <c r="B48" s="144">
        <v>4</v>
      </c>
      <c r="C48" s="90"/>
      <c r="D48" s="84"/>
      <c r="E48" s="84"/>
      <c r="F48" s="90"/>
      <c r="G48" s="570"/>
      <c r="H48" s="90"/>
      <c r="I48" s="340"/>
      <c r="J48" s="571"/>
      <c r="K48" s="572"/>
      <c r="L48" s="557"/>
      <c r="M48" s="572"/>
      <c r="N48" s="107"/>
      <c r="O48" s="107"/>
      <c r="P48" s="557"/>
      <c r="Q48" s="557"/>
      <c r="R48" s="557"/>
      <c r="S48" s="557"/>
      <c r="T48" s="573"/>
      <c r="U48" s="428"/>
    </row>
    <row r="49" spans="1:22" x14ac:dyDescent="0.25">
      <c r="A49" s="1103"/>
      <c r="B49" s="144">
        <v>5</v>
      </c>
      <c r="C49" s="90"/>
      <c r="D49" s="84"/>
      <c r="E49" s="84"/>
      <c r="F49" s="90"/>
      <c r="G49" s="570"/>
      <c r="H49" s="90"/>
      <c r="I49" s="340"/>
      <c r="J49" s="571"/>
      <c r="K49" s="572"/>
      <c r="L49" s="557"/>
      <c r="M49" s="572"/>
      <c r="N49" s="107"/>
      <c r="O49" s="107"/>
      <c r="P49" s="557"/>
      <c r="Q49" s="557"/>
      <c r="R49" s="557"/>
      <c r="S49" s="557"/>
      <c r="T49" s="573"/>
      <c r="U49" s="428"/>
    </row>
    <row r="50" spans="1:22" x14ac:dyDescent="0.25">
      <c r="A50" s="1103"/>
      <c r="B50" s="144">
        <v>6</v>
      </c>
      <c r="C50" s="90"/>
      <c r="D50" s="84"/>
      <c r="E50" s="84"/>
      <c r="F50" s="90"/>
      <c r="G50" s="570"/>
      <c r="H50" s="90"/>
      <c r="I50" s="340"/>
      <c r="J50" s="571"/>
      <c r="K50" s="572"/>
      <c r="L50" s="557"/>
      <c r="M50" s="572"/>
      <c r="N50" s="107"/>
      <c r="O50" s="107"/>
      <c r="P50" s="557"/>
      <c r="Q50" s="557"/>
      <c r="R50" s="557"/>
      <c r="S50" s="557"/>
      <c r="T50" s="573"/>
      <c r="U50" s="428"/>
    </row>
    <row r="51" spans="1:22" x14ac:dyDescent="0.25">
      <c r="A51" s="1103"/>
      <c r="B51" s="144">
        <v>7</v>
      </c>
      <c r="C51" s="90"/>
      <c r="D51" s="84"/>
      <c r="E51" s="84"/>
      <c r="F51" s="90"/>
      <c r="G51" s="570"/>
      <c r="H51" s="90"/>
      <c r="I51" s="340"/>
      <c r="J51" s="571"/>
      <c r="K51" s="572"/>
      <c r="L51" s="557"/>
      <c r="M51" s="572"/>
      <c r="N51" s="107"/>
      <c r="O51" s="107"/>
      <c r="P51" s="557"/>
      <c r="Q51" s="557"/>
      <c r="R51" s="557"/>
      <c r="S51" s="557"/>
      <c r="T51" s="573"/>
      <c r="U51" s="428"/>
    </row>
    <row r="52" spans="1:22" x14ac:dyDescent="0.25">
      <c r="A52" s="1103"/>
      <c r="B52" s="144">
        <v>8</v>
      </c>
      <c r="C52" s="90"/>
      <c r="D52" s="84"/>
      <c r="E52" s="84"/>
      <c r="F52" s="90"/>
      <c r="G52" s="570"/>
      <c r="H52" s="90"/>
      <c r="I52" s="340"/>
      <c r="J52" s="571"/>
      <c r="K52" s="572"/>
      <c r="L52" s="557"/>
      <c r="M52" s="572"/>
      <c r="N52" s="107"/>
      <c r="O52" s="107"/>
      <c r="P52" s="557"/>
      <c r="Q52" s="557"/>
      <c r="R52" s="557"/>
      <c r="S52" s="557"/>
      <c r="T52" s="573"/>
      <c r="U52" s="428"/>
    </row>
    <row r="53" spans="1:22" x14ac:dyDescent="0.25">
      <c r="A53" s="1103"/>
      <c r="B53" s="144">
        <v>9</v>
      </c>
      <c r="C53" s="90"/>
      <c r="D53" s="84"/>
      <c r="E53" s="84"/>
      <c r="F53" s="90"/>
      <c r="G53" s="570"/>
      <c r="H53" s="90"/>
      <c r="I53" s="340"/>
      <c r="J53" s="571"/>
      <c r="K53" s="572"/>
      <c r="L53" s="557"/>
      <c r="M53" s="572"/>
      <c r="N53" s="107"/>
      <c r="O53" s="107"/>
      <c r="P53" s="557"/>
      <c r="Q53" s="557"/>
      <c r="R53" s="557"/>
      <c r="S53" s="557"/>
      <c r="T53" s="573"/>
      <c r="U53" s="428"/>
    </row>
    <row r="54" spans="1:22" ht="15.75" thickBot="1" x14ac:dyDescent="0.3">
      <c r="A54" s="1104"/>
      <c r="B54" s="145">
        <v>10</v>
      </c>
      <c r="C54" s="100"/>
      <c r="D54" s="99"/>
      <c r="E54" s="99"/>
      <c r="F54" s="100"/>
      <c r="G54" s="574"/>
      <c r="H54" s="100"/>
      <c r="I54" s="341"/>
      <c r="J54" s="576"/>
      <c r="K54" s="577"/>
      <c r="L54" s="575"/>
      <c r="M54" s="577"/>
      <c r="N54" s="108"/>
      <c r="O54" s="108"/>
      <c r="P54" s="575"/>
      <c r="Q54" s="575"/>
      <c r="R54" s="575"/>
      <c r="S54" s="575"/>
      <c r="T54" s="578"/>
      <c r="U54" s="428"/>
    </row>
    <row r="55" spans="1:22" ht="27" customHeight="1" thickBot="1" x14ac:dyDescent="0.3">
      <c r="A55" s="493"/>
      <c r="C55" s="494"/>
      <c r="D55" s="495"/>
      <c r="E55" s="368" t="s">
        <v>248</v>
      </c>
      <c r="F55" s="369">
        <f>COUNTA(F45:F54)</f>
        <v>0</v>
      </c>
      <c r="G55" s="370">
        <f>COUNTA(G45:G54)</f>
        <v>0</v>
      </c>
      <c r="H55" s="494"/>
      <c r="I55" s="490"/>
      <c r="J55" s="496"/>
      <c r="K55" s="497"/>
      <c r="L55" s="1114" t="s">
        <v>499</v>
      </c>
      <c r="M55" s="1115"/>
      <c r="N55" s="524">
        <f>SUM(N45:N54)</f>
        <v>0</v>
      </c>
      <c r="O55" s="525">
        <f>SUM(O45:O54)</f>
        <v>0</v>
      </c>
      <c r="P55" s="490"/>
      <c r="Q55" s="490"/>
      <c r="R55" s="490"/>
      <c r="S55" s="500"/>
      <c r="T55" s="500"/>
      <c r="U55" s="428"/>
    </row>
    <row r="56" spans="1:22" ht="27" customHeight="1" x14ac:dyDescent="0.25">
      <c r="A56" s="101"/>
      <c r="B56" s="85"/>
      <c r="C56" s="85"/>
      <c r="D56" s="85"/>
      <c r="H56" s="501"/>
      <c r="I56" s="501"/>
      <c r="J56" s="502"/>
      <c r="K56" s="501"/>
      <c r="L56" s="954" t="s">
        <v>500</v>
      </c>
      <c r="M56" s="955"/>
      <c r="N56" s="503">
        <f>SUMIF(M45:M54,"&lt;=31/12/2025",N45:N54)</f>
        <v>0</v>
      </c>
      <c r="O56" s="504">
        <f>SUMIF(M45:M54,"&lt;=31/12/2025",O45:O54)</f>
        <v>0</v>
      </c>
      <c r="P56" s="85"/>
      <c r="R56" s="85"/>
      <c r="S56" s="89"/>
      <c r="T56" s="505"/>
      <c r="U56" s="506"/>
      <c r="V56" s="507"/>
    </row>
    <row r="57" spans="1:22" ht="27" customHeight="1" thickBot="1" x14ac:dyDescent="0.3">
      <c r="A57" s="101"/>
      <c r="L57" s="956" t="s">
        <v>501</v>
      </c>
      <c r="M57" s="957"/>
      <c r="N57" s="508">
        <f>SUMIF(M45:M54,"&gt;31/12/2025",N45:N54)</f>
        <v>0</v>
      </c>
      <c r="O57" s="509">
        <f>SUMIF(M45:M54,"&gt;31/12/2025",O45:O54)</f>
        <v>0</v>
      </c>
      <c r="S57" s="510"/>
      <c r="T57" s="511"/>
      <c r="U57" s="428"/>
    </row>
    <row r="58" spans="1:22" ht="15.75" thickBot="1" x14ac:dyDescent="0.3">
      <c r="A58" s="579"/>
      <c r="B58" s="478"/>
      <c r="C58" s="480"/>
      <c r="D58" s="480"/>
      <c r="E58" s="480"/>
      <c r="F58" s="478"/>
      <c r="G58" s="480"/>
      <c r="H58" s="480"/>
      <c r="I58" s="478"/>
      <c r="J58" s="478"/>
      <c r="K58" s="480"/>
      <c r="L58" s="480"/>
      <c r="M58" s="480"/>
      <c r="N58" s="480"/>
      <c r="O58" s="480"/>
      <c r="P58" s="480"/>
      <c r="Q58" s="480"/>
      <c r="R58" s="480"/>
      <c r="S58" s="580"/>
      <c r="T58" s="480"/>
      <c r="U58" s="482"/>
    </row>
    <row r="59" spans="1:22" ht="15.75" thickBot="1" x14ac:dyDescent="0.3">
      <c r="A59" s="563"/>
      <c r="B59" s="422"/>
      <c r="C59" s="289"/>
      <c r="D59" s="289"/>
      <c r="E59" s="289"/>
      <c r="F59" s="422"/>
      <c r="G59" s="289"/>
      <c r="H59" s="289"/>
      <c r="I59" s="422"/>
      <c r="J59" s="422"/>
      <c r="K59" s="289"/>
      <c r="L59" s="289"/>
      <c r="M59" s="289"/>
      <c r="N59" s="289"/>
      <c r="O59" s="289"/>
      <c r="P59" s="289"/>
      <c r="Q59" s="289"/>
      <c r="R59" s="289"/>
      <c r="S59" s="289"/>
      <c r="T59" s="289"/>
      <c r="U59" s="425"/>
    </row>
    <row r="60" spans="1:22" ht="28.5" thickBot="1" x14ac:dyDescent="0.3">
      <c r="A60" s="137" t="s">
        <v>8</v>
      </c>
      <c r="B60" s="961" t="s">
        <v>91</v>
      </c>
      <c r="C60" s="962"/>
      <c r="E60" s="1105" t="s">
        <v>213</v>
      </c>
      <c r="F60" s="1106"/>
      <c r="G60" s="935">
        <f>VLOOKUP(B60,'1.Piano inv. forn'!$D$124:$H$153,3,FALSE)</f>
        <v>0</v>
      </c>
      <c r="H60" s="936"/>
      <c r="I60" s="69"/>
      <c r="J60" s="1105" t="s">
        <v>214</v>
      </c>
      <c r="K60" s="1106"/>
      <c r="L60" s="935">
        <f>VLOOKUP(B60,'1.Piano inv. forn'!$D$124:$H$153,4,FALSE)</f>
        <v>0</v>
      </c>
      <c r="M60" s="936"/>
      <c r="O60" s="147" t="s">
        <v>215</v>
      </c>
      <c r="P60" s="513"/>
      <c r="R60" s="146" t="s">
        <v>216</v>
      </c>
      <c r="S60" s="941"/>
      <c r="T60" s="942"/>
      <c r="U60" s="428"/>
    </row>
    <row r="61" spans="1:22" ht="15.75" thickBot="1" x14ac:dyDescent="0.3">
      <c r="A61" s="101"/>
      <c r="B61" s="86"/>
      <c r="C61" s="86"/>
      <c r="E61" s="87"/>
      <c r="F61" s="87"/>
      <c r="G61" s="88"/>
      <c r="H61" s="88"/>
      <c r="I61" s="69"/>
      <c r="J61" s="87"/>
      <c r="K61" s="87"/>
      <c r="L61" s="88"/>
      <c r="M61" s="88"/>
      <c r="O61" s="89"/>
      <c r="R61" s="85"/>
      <c r="S61" s="490"/>
      <c r="U61" s="102"/>
    </row>
    <row r="62" spans="1:22" ht="30.75" customHeight="1" thickBot="1" x14ac:dyDescent="0.3">
      <c r="A62" s="1107" t="s">
        <v>13</v>
      </c>
      <c r="B62" s="1108"/>
      <c r="C62" s="1108"/>
      <c r="D62" s="1109"/>
      <c r="E62" s="943">
        <f>VLOOKUP(B60,'1.Piano inv. forn'!$D$124:$V$153,17,FALSE)</f>
        <v>0</v>
      </c>
      <c r="F62" s="944"/>
      <c r="G62" s="944"/>
      <c r="H62" s="945"/>
      <c r="I62" s="69"/>
      <c r="J62" s="1110" t="s">
        <v>59</v>
      </c>
      <c r="K62" s="1111"/>
      <c r="L62" s="943">
        <f>VLOOKUP(B60,'1.Piano inv. forn'!$D$124:$V$153,19,FALSE)</f>
        <v>0</v>
      </c>
      <c r="M62" s="945"/>
      <c r="N62" s="98"/>
      <c r="O62" s="146" t="s">
        <v>15</v>
      </c>
      <c r="P62" s="103">
        <f>L62+E62</f>
        <v>0</v>
      </c>
      <c r="R62" s="146" t="s">
        <v>217</v>
      </c>
      <c r="S62" s="941"/>
      <c r="T62" s="942"/>
      <c r="U62" s="102"/>
    </row>
    <row r="63" spans="1:22" ht="15.75" thickBot="1" x14ac:dyDescent="0.3">
      <c r="A63" s="104"/>
      <c r="B63" s="105"/>
      <c r="C63" s="105"/>
      <c r="D63" s="105"/>
      <c r="E63" s="106"/>
      <c r="F63" s="106"/>
      <c r="G63" s="106"/>
      <c r="H63" s="106"/>
      <c r="I63" s="69"/>
      <c r="J63" s="87"/>
      <c r="K63" s="87"/>
      <c r="L63" s="106"/>
      <c r="M63" s="106"/>
      <c r="N63" s="98"/>
      <c r="O63" s="85"/>
      <c r="P63" s="98"/>
      <c r="R63" s="85"/>
      <c r="S63" s="86"/>
      <c r="T63" s="86"/>
      <c r="U63" s="428"/>
    </row>
    <row r="64" spans="1:22" ht="60" x14ac:dyDescent="0.25">
      <c r="A64" s="1099" t="s">
        <v>218</v>
      </c>
      <c r="B64" s="1101" t="s">
        <v>219</v>
      </c>
      <c r="C64" s="1101" t="s">
        <v>220</v>
      </c>
      <c r="D64" s="138" t="s">
        <v>221</v>
      </c>
      <c r="E64" s="139" t="s">
        <v>222</v>
      </c>
      <c r="F64" s="138" t="s">
        <v>223</v>
      </c>
      <c r="G64" s="138" t="s">
        <v>224</v>
      </c>
      <c r="H64" s="140" t="s">
        <v>188</v>
      </c>
      <c r="I64" s="140" t="s">
        <v>225</v>
      </c>
      <c r="J64" s="140" t="s">
        <v>226</v>
      </c>
      <c r="K64" s="140" t="s">
        <v>227</v>
      </c>
      <c r="L64" s="140" t="s">
        <v>228</v>
      </c>
      <c r="M64" s="140" t="s">
        <v>229</v>
      </c>
      <c r="N64" s="140" t="s">
        <v>230</v>
      </c>
      <c r="O64" s="140" t="s">
        <v>231</v>
      </c>
      <c r="P64" s="140" t="s">
        <v>232</v>
      </c>
      <c r="Q64" s="140" t="s">
        <v>233</v>
      </c>
      <c r="R64" s="140" t="s">
        <v>234</v>
      </c>
      <c r="S64" s="140" t="s">
        <v>235</v>
      </c>
      <c r="T64" s="1112" t="s">
        <v>236</v>
      </c>
      <c r="U64" s="564"/>
    </row>
    <row r="65" spans="1:22" ht="24.75" thickBot="1" x14ac:dyDescent="0.3">
      <c r="A65" s="1100"/>
      <c r="B65" s="1102"/>
      <c r="C65" s="1102"/>
      <c r="D65" s="142" t="s">
        <v>237</v>
      </c>
      <c r="E65" s="142" t="s">
        <v>238</v>
      </c>
      <c r="F65" s="142" t="s">
        <v>239</v>
      </c>
      <c r="G65" s="142" t="s">
        <v>239</v>
      </c>
      <c r="H65" s="142" t="s">
        <v>90</v>
      </c>
      <c r="I65" s="142" t="s">
        <v>32</v>
      </c>
      <c r="J65" s="142" t="s">
        <v>241</v>
      </c>
      <c r="K65" s="142" t="s">
        <v>242</v>
      </c>
      <c r="L65" s="142" t="s">
        <v>243</v>
      </c>
      <c r="M65" s="142" t="s">
        <v>242</v>
      </c>
      <c r="N65" s="142" t="s">
        <v>244</v>
      </c>
      <c r="O65" s="142" t="s">
        <v>212</v>
      </c>
      <c r="P65" s="142" t="s">
        <v>245</v>
      </c>
      <c r="Q65" s="142" t="s">
        <v>246</v>
      </c>
      <c r="R65" s="142" t="s">
        <v>247</v>
      </c>
      <c r="S65" s="142" t="s">
        <v>247</v>
      </c>
      <c r="T65" s="1113"/>
      <c r="U65" s="564"/>
    </row>
    <row r="66" spans="1:22" x14ac:dyDescent="0.25">
      <c r="A66" s="1103" t="str">
        <f>B60</f>
        <v>d.1</v>
      </c>
      <c r="B66" s="143">
        <v>1</v>
      </c>
      <c r="C66" s="164"/>
      <c r="D66" s="91"/>
      <c r="E66" s="91"/>
      <c r="F66" s="164"/>
      <c r="G66" s="566"/>
      <c r="H66" s="92"/>
      <c r="I66" s="339"/>
      <c r="J66" s="567"/>
      <c r="K66" s="568"/>
      <c r="L66" s="340"/>
      <c r="M66" s="568"/>
      <c r="N66" s="116"/>
      <c r="O66" s="116"/>
      <c r="P66" s="340"/>
      <c r="Q66" s="340"/>
      <c r="R66" s="340"/>
      <c r="S66" s="340"/>
      <c r="T66" s="569"/>
      <c r="U66" s="428"/>
    </row>
    <row r="67" spans="1:22" x14ac:dyDescent="0.25">
      <c r="A67" s="1103"/>
      <c r="B67" s="144">
        <v>2</v>
      </c>
      <c r="C67" s="90"/>
      <c r="D67" s="84"/>
      <c r="E67" s="84"/>
      <c r="F67" s="90"/>
      <c r="G67" s="570"/>
      <c r="H67" s="90"/>
      <c r="I67" s="340"/>
      <c r="J67" s="571"/>
      <c r="K67" s="572"/>
      <c r="L67" s="557"/>
      <c r="M67" s="572"/>
      <c r="N67" s="107"/>
      <c r="O67" s="107"/>
      <c r="P67" s="557"/>
      <c r="Q67" s="557" t="s">
        <v>249</v>
      </c>
      <c r="R67" s="557"/>
      <c r="S67" s="557"/>
      <c r="T67" s="573"/>
      <c r="U67" s="428"/>
    </row>
    <row r="68" spans="1:22" x14ac:dyDescent="0.25">
      <c r="A68" s="1103"/>
      <c r="B68" s="144">
        <v>3</v>
      </c>
      <c r="C68" s="90"/>
      <c r="D68" s="84"/>
      <c r="E68" s="84"/>
      <c r="F68" s="90"/>
      <c r="G68" s="570"/>
      <c r="H68" s="90"/>
      <c r="I68" s="340"/>
      <c r="J68" s="571"/>
      <c r="K68" s="572"/>
      <c r="L68" s="557"/>
      <c r="M68" s="572"/>
      <c r="N68" s="107"/>
      <c r="O68" s="107"/>
      <c r="P68" s="557"/>
      <c r="Q68" s="557"/>
      <c r="R68" s="557"/>
      <c r="S68" s="557"/>
      <c r="T68" s="573"/>
      <c r="U68" s="428"/>
    </row>
    <row r="69" spans="1:22" x14ac:dyDescent="0.25">
      <c r="A69" s="1103"/>
      <c r="B69" s="144">
        <v>4</v>
      </c>
      <c r="C69" s="90"/>
      <c r="D69" s="84"/>
      <c r="E69" s="84"/>
      <c r="F69" s="90"/>
      <c r="G69" s="570"/>
      <c r="H69" s="90"/>
      <c r="I69" s="340"/>
      <c r="J69" s="571"/>
      <c r="K69" s="572"/>
      <c r="L69" s="557"/>
      <c r="M69" s="572"/>
      <c r="N69" s="107"/>
      <c r="O69" s="107"/>
      <c r="P69" s="557"/>
      <c r="Q69" s="557"/>
      <c r="R69" s="557"/>
      <c r="S69" s="557"/>
      <c r="T69" s="573"/>
      <c r="U69" s="428"/>
    </row>
    <row r="70" spans="1:22" x14ac:dyDescent="0.25">
      <c r="A70" s="1103"/>
      <c r="B70" s="144">
        <v>5</v>
      </c>
      <c r="C70" s="90"/>
      <c r="D70" s="84"/>
      <c r="E70" s="84"/>
      <c r="F70" s="90"/>
      <c r="G70" s="570"/>
      <c r="H70" s="90"/>
      <c r="I70" s="340"/>
      <c r="J70" s="571"/>
      <c r="K70" s="572"/>
      <c r="L70" s="557"/>
      <c r="M70" s="572"/>
      <c r="N70" s="107"/>
      <c r="O70" s="107"/>
      <c r="P70" s="557"/>
      <c r="Q70" s="557"/>
      <c r="R70" s="557"/>
      <c r="S70" s="557"/>
      <c r="T70" s="573"/>
      <c r="U70" s="428"/>
    </row>
    <row r="71" spans="1:22" x14ac:dyDescent="0.25">
      <c r="A71" s="1103"/>
      <c r="B71" s="144">
        <v>6</v>
      </c>
      <c r="C71" s="90"/>
      <c r="D71" s="84"/>
      <c r="E71" s="84"/>
      <c r="F71" s="90"/>
      <c r="G71" s="570"/>
      <c r="H71" s="90"/>
      <c r="I71" s="340"/>
      <c r="J71" s="571"/>
      <c r="K71" s="572"/>
      <c r="L71" s="557"/>
      <c r="M71" s="572"/>
      <c r="N71" s="107"/>
      <c r="O71" s="107"/>
      <c r="P71" s="557"/>
      <c r="Q71" s="557"/>
      <c r="R71" s="557"/>
      <c r="S71" s="557"/>
      <c r="T71" s="573"/>
      <c r="U71" s="428"/>
    </row>
    <row r="72" spans="1:22" x14ac:dyDescent="0.25">
      <c r="A72" s="1103"/>
      <c r="B72" s="144">
        <v>7</v>
      </c>
      <c r="C72" s="90"/>
      <c r="D72" s="84"/>
      <c r="E72" s="84"/>
      <c r="F72" s="90"/>
      <c r="G72" s="570"/>
      <c r="H72" s="90"/>
      <c r="I72" s="340"/>
      <c r="J72" s="571"/>
      <c r="K72" s="572"/>
      <c r="L72" s="557"/>
      <c r="M72" s="572"/>
      <c r="N72" s="107"/>
      <c r="O72" s="107"/>
      <c r="P72" s="557"/>
      <c r="Q72" s="557"/>
      <c r="R72" s="557"/>
      <c r="S72" s="557"/>
      <c r="T72" s="573"/>
      <c r="U72" s="428"/>
    </row>
    <row r="73" spans="1:22" x14ac:dyDescent="0.25">
      <c r="A73" s="1103"/>
      <c r="B73" s="144">
        <v>8</v>
      </c>
      <c r="C73" s="90"/>
      <c r="D73" s="84"/>
      <c r="E73" s="84"/>
      <c r="F73" s="90"/>
      <c r="G73" s="570"/>
      <c r="H73" s="90"/>
      <c r="I73" s="340"/>
      <c r="J73" s="571"/>
      <c r="K73" s="572"/>
      <c r="L73" s="557"/>
      <c r="M73" s="572"/>
      <c r="N73" s="107"/>
      <c r="O73" s="107"/>
      <c r="P73" s="557"/>
      <c r="Q73" s="557"/>
      <c r="R73" s="557"/>
      <c r="S73" s="557"/>
      <c r="T73" s="573"/>
      <c r="U73" s="428"/>
    </row>
    <row r="74" spans="1:22" x14ac:dyDescent="0.25">
      <c r="A74" s="1103"/>
      <c r="B74" s="144">
        <v>9</v>
      </c>
      <c r="C74" s="90"/>
      <c r="D74" s="84"/>
      <c r="E74" s="84"/>
      <c r="F74" s="90"/>
      <c r="G74" s="570"/>
      <c r="H74" s="90"/>
      <c r="I74" s="340"/>
      <c r="J74" s="571"/>
      <c r="K74" s="572"/>
      <c r="L74" s="557"/>
      <c r="M74" s="572"/>
      <c r="N74" s="107"/>
      <c r="O74" s="107"/>
      <c r="P74" s="557"/>
      <c r="Q74" s="557"/>
      <c r="R74" s="557"/>
      <c r="S74" s="557"/>
      <c r="T74" s="573"/>
      <c r="U74" s="428"/>
    </row>
    <row r="75" spans="1:22" ht="15.75" thickBot="1" x14ac:dyDescent="0.3">
      <c r="A75" s="1104"/>
      <c r="B75" s="145">
        <v>10</v>
      </c>
      <c r="C75" s="100"/>
      <c r="D75" s="99"/>
      <c r="E75" s="99"/>
      <c r="F75" s="100"/>
      <c r="G75" s="574"/>
      <c r="H75" s="100"/>
      <c r="I75" s="341"/>
      <c r="J75" s="576"/>
      <c r="K75" s="577"/>
      <c r="L75" s="575"/>
      <c r="M75" s="577"/>
      <c r="N75" s="108"/>
      <c r="O75" s="108"/>
      <c r="P75" s="575"/>
      <c r="Q75" s="575"/>
      <c r="R75" s="575"/>
      <c r="S75" s="575"/>
      <c r="T75" s="578"/>
      <c r="U75" s="428"/>
    </row>
    <row r="76" spans="1:22" ht="27" customHeight="1" thickBot="1" x14ac:dyDescent="0.3">
      <c r="A76" s="493"/>
      <c r="C76" s="494"/>
      <c r="D76" s="495"/>
      <c r="E76" s="368" t="s">
        <v>248</v>
      </c>
      <c r="F76" s="369">
        <f>COUNTA(F66:F75)</f>
        <v>0</v>
      </c>
      <c r="G76" s="370">
        <f>COUNTA(G66:G75)</f>
        <v>0</v>
      </c>
      <c r="H76" s="494"/>
      <c r="I76" s="490"/>
      <c r="J76" s="496"/>
      <c r="K76" s="497"/>
      <c r="L76" s="1114" t="s">
        <v>499</v>
      </c>
      <c r="M76" s="1115"/>
      <c r="N76" s="524">
        <f>SUM(N66:N75)</f>
        <v>0</v>
      </c>
      <c r="O76" s="525">
        <f>SUM(O66:O75)</f>
        <v>0</v>
      </c>
      <c r="P76" s="490"/>
      <c r="Q76" s="490"/>
      <c r="R76" s="490"/>
      <c r="S76" s="500"/>
      <c r="T76" s="500"/>
      <c r="U76" s="428"/>
    </row>
    <row r="77" spans="1:22" ht="27" customHeight="1" x14ac:dyDescent="0.25">
      <c r="A77" s="101"/>
      <c r="B77" s="85"/>
      <c r="C77" s="85"/>
      <c r="D77" s="85"/>
      <c r="H77" s="501"/>
      <c r="I77" s="501"/>
      <c r="J77" s="502"/>
      <c r="K77" s="501"/>
      <c r="L77" s="954" t="s">
        <v>500</v>
      </c>
      <c r="M77" s="955"/>
      <c r="N77" s="503">
        <f>SUMIF(M66:M75,"&lt;=31/12/2025",N66:N75)</f>
        <v>0</v>
      </c>
      <c r="O77" s="504">
        <f>SUMIF(M66:M75,"&lt;=31/12/2025",O66:O75)</f>
        <v>0</v>
      </c>
      <c r="P77" s="85"/>
      <c r="R77" s="85"/>
      <c r="S77" s="89"/>
      <c r="T77" s="505"/>
      <c r="U77" s="506"/>
      <c r="V77" s="507"/>
    </row>
    <row r="78" spans="1:22" ht="27" customHeight="1" thickBot="1" x14ac:dyDescent="0.3">
      <c r="A78" s="101"/>
      <c r="L78" s="956" t="s">
        <v>501</v>
      </c>
      <c r="M78" s="957"/>
      <c r="N78" s="508">
        <f>SUMIF(M66:M75,"&gt;31/12/2025",N66:N75)</f>
        <v>0</v>
      </c>
      <c r="O78" s="509">
        <f>SUMIF(M66:M75,"&gt;31/12/2025",O66:O75)</f>
        <v>0</v>
      </c>
      <c r="S78" s="510"/>
      <c r="T78" s="511"/>
      <c r="U78" s="428"/>
    </row>
    <row r="79" spans="1:22" ht="15.75" thickBot="1" x14ac:dyDescent="0.3">
      <c r="A79" s="579"/>
      <c r="B79" s="478"/>
      <c r="C79" s="480"/>
      <c r="D79" s="480"/>
      <c r="E79" s="480"/>
      <c r="F79" s="478"/>
      <c r="G79" s="480"/>
      <c r="H79" s="480"/>
      <c r="I79" s="478"/>
      <c r="J79" s="478"/>
      <c r="K79" s="480"/>
      <c r="L79" s="480"/>
      <c r="M79" s="480"/>
      <c r="N79" s="480"/>
      <c r="O79" s="480"/>
      <c r="P79" s="480"/>
      <c r="Q79" s="480"/>
      <c r="R79" s="480"/>
      <c r="S79" s="580"/>
      <c r="T79" s="480"/>
      <c r="U79" s="482"/>
    </row>
    <row r="80" spans="1:22" ht="15.75" thickBot="1" x14ac:dyDescent="0.3">
      <c r="A80" s="563"/>
      <c r="B80" s="422"/>
      <c r="C80" s="289"/>
      <c r="D80" s="289"/>
      <c r="E80" s="289"/>
      <c r="F80" s="422"/>
      <c r="G80" s="289"/>
      <c r="H80" s="289"/>
      <c r="I80" s="422"/>
      <c r="J80" s="422"/>
      <c r="K80" s="289"/>
      <c r="L80" s="289"/>
      <c r="M80" s="289"/>
      <c r="N80" s="289"/>
      <c r="O80" s="289"/>
      <c r="P80" s="289"/>
      <c r="Q80" s="289"/>
      <c r="R80" s="289"/>
      <c r="S80" s="289"/>
      <c r="T80" s="289"/>
      <c r="U80" s="425"/>
    </row>
    <row r="81" spans="1:21" ht="28.5" thickBot="1" x14ac:dyDescent="0.3">
      <c r="A81" s="137" t="s">
        <v>8</v>
      </c>
      <c r="B81" s="961" t="s">
        <v>91</v>
      </c>
      <c r="C81" s="962"/>
      <c r="E81" s="1105" t="s">
        <v>213</v>
      </c>
      <c r="F81" s="1106"/>
      <c r="G81" s="935">
        <f>VLOOKUP(B81,'1.Piano inv. forn'!$D$124:$H$153,3,FALSE)</f>
        <v>0</v>
      </c>
      <c r="H81" s="936"/>
      <c r="I81" s="69"/>
      <c r="J81" s="1105" t="s">
        <v>214</v>
      </c>
      <c r="K81" s="1106"/>
      <c r="L81" s="935">
        <f>VLOOKUP(B81,'1.Piano inv. forn'!$D$124:$H$153,4,FALSE)</f>
        <v>0</v>
      </c>
      <c r="M81" s="936"/>
      <c r="O81" s="147" t="s">
        <v>215</v>
      </c>
      <c r="P81" s="513"/>
      <c r="R81" s="146" t="s">
        <v>216</v>
      </c>
      <c r="S81" s="941"/>
      <c r="T81" s="942"/>
      <c r="U81" s="428"/>
    </row>
    <row r="82" spans="1:21" ht="15.75" thickBot="1" x14ac:dyDescent="0.3">
      <c r="A82" s="101"/>
      <c r="B82" s="86"/>
      <c r="C82" s="86"/>
      <c r="E82" s="87"/>
      <c r="F82" s="87"/>
      <c r="G82" s="88"/>
      <c r="H82" s="88"/>
      <c r="I82" s="69"/>
      <c r="J82" s="87"/>
      <c r="K82" s="87"/>
      <c r="L82" s="88"/>
      <c r="M82" s="88"/>
      <c r="O82" s="89"/>
      <c r="R82" s="85"/>
      <c r="S82" s="490"/>
      <c r="U82" s="102"/>
    </row>
    <row r="83" spans="1:21" ht="29.25" customHeight="1" thickBot="1" x14ac:dyDescent="0.3">
      <c r="A83" s="1107" t="s">
        <v>13</v>
      </c>
      <c r="B83" s="1108"/>
      <c r="C83" s="1108"/>
      <c r="D83" s="1109"/>
      <c r="E83" s="943">
        <f>VLOOKUP(B81,'1.Piano inv. forn'!$D$124:$V$153,17,FALSE)</f>
        <v>0</v>
      </c>
      <c r="F83" s="944"/>
      <c r="G83" s="944"/>
      <c r="H83" s="945"/>
      <c r="I83" s="69"/>
      <c r="J83" s="1110" t="s">
        <v>59</v>
      </c>
      <c r="K83" s="1111"/>
      <c r="L83" s="943">
        <f>VLOOKUP(B81,'1.Piano inv. forn'!$D$124:$V$153,19,FALSE)</f>
        <v>0</v>
      </c>
      <c r="M83" s="945"/>
      <c r="N83" s="98"/>
      <c r="O83" s="146" t="s">
        <v>15</v>
      </c>
      <c r="P83" s="103">
        <f>L83+E83</f>
        <v>0</v>
      </c>
      <c r="R83" s="146" t="s">
        <v>217</v>
      </c>
      <c r="S83" s="941"/>
      <c r="T83" s="942"/>
      <c r="U83" s="102"/>
    </row>
    <row r="84" spans="1:21" ht="15.75" thickBot="1" x14ac:dyDescent="0.3">
      <c r="A84" s="104"/>
      <c r="B84" s="105"/>
      <c r="C84" s="105"/>
      <c r="D84" s="105"/>
      <c r="E84" s="106"/>
      <c r="F84" s="106"/>
      <c r="G84" s="106"/>
      <c r="H84" s="106"/>
      <c r="I84" s="69"/>
      <c r="J84" s="87"/>
      <c r="K84" s="87"/>
      <c r="L84" s="106"/>
      <c r="M84" s="106"/>
      <c r="N84" s="98"/>
      <c r="O84" s="85"/>
      <c r="P84" s="98"/>
      <c r="R84" s="85"/>
      <c r="S84" s="86"/>
      <c r="T84" s="86"/>
      <c r="U84" s="428"/>
    </row>
    <row r="85" spans="1:21" ht="60" x14ac:dyDescent="0.25">
      <c r="A85" s="1099" t="s">
        <v>218</v>
      </c>
      <c r="B85" s="1101" t="s">
        <v>219</v>
      </c>
      <c r="C85" s="1101" t="s">
        <v>220</v>
      </c>
      <c r="D85" s="138" t="s">
        <v>221</v>
      </c>
      <c r="E85" s="139" t="s">
        <v>222</v>
      </c>
      <c r="F85" s="138" t="s">
        <v>223</v>
      </c>
      <c r="G85" s="138" t="s">
        <v>224</v>
      </c>
      <c r="H85" s="140" t="s">
        <v>188</v>
      </c>
      <c r="I85" s="140" t="s">
        <v>225</v>
      </c>
      <c r="J85" s="140" t="s">
        <v>226</v>
      </c>
      <c r="K85" s="140" t="s">
        <v>227</v>
      </c>
      <c r="L85" s="140" t="s">
        <v>228</v>
      </c>
      <c r="M85" s="140" t="s">
        <v>229</v>
      </c>
      <c r="N85" s="140" t="s">
        <v>230</v>
      </c>
      <c r="O85" s="140" t="s">
        <v>231</v>
      </c>
      <c r="P85" s="140" t="s">
        <v>232</v>
      </c>
      <c r="Q85" s="140" t="s">
        <v>233</v>
      </c>
      <c r="R85" s="140" t="s">
        <v>234</v>
      </c>
      <c r="S85" s="140" t="s">
        <v>235</v>
      </c>
      <c r="T85" s="1112" t="s">
        <v>236</v>
      </c>
      <c r="U85" s="564"/>
    </row>
    <row r="86" spans="1:21" ht="24.75" thickBot="1" x14ac:dyDescent="0.3">
      <c r="A86" s="1100"/>
      <c r="B86" s="1102"/>
      <c r="C86" s="1102"/>
      <c r="D86" s="142" t="s">
        <v>237</v>
      </c>
      <c r="E86" s="142" t="s">
        <v>238</v>
      </c>
      <c r="F86" s="142" t="s">
        <v>239</v>
      </c>
      <c r="G86" s="142" t="s">
        <v>239</v>
      </c>
      <c r="H86" s="142" t="s">
        <v>90</v>
      </c>
      <c r="I86" s="142" t="s">
        <v>32</v>
      </c>
      <c r="J86" s="142" t="s">
        <v>241</v>
      </c>
      <c r="K86" s="142" t="s">
        <v>242</v>
      </c>
      <c r="L86" s="142" t="s">
        <v>243</v>
      </c>
      <c r="M86" s="142" t="s">
        <v>242</v>
      </c>
      <c r="N86" s="142" t="s">
        <v>244</v>
      </c>
      <c r="O86" s="142" t="s">
        <v>212</v>
      </c>
      <c r="P86" s="142" t="s">
        <v>245</v>
      </c>
      <c r="Q86" s="142" t="s">
        <v>246</v>
      </c>
      <c r="R86" s="142" t="s">
        <v>247</v>
      </c>
      <c r="S86" s="142" t="s">
        <v>247</v>
      </c>
      <c r="T86" s="1113"/>
      <c r="U86" s="564"/>
    </row>
    <row r="87" spans="1:21" x14ac:dyDescent="0.25">
      <c r="A87" s="1103" t="str">
        <f>B81</f>
        <v>d.1</v>
      </c>
      <c r="B87" s="143">
        <v>1</v>
      </c>
      <c r="C87" s="164"/>
      <c r="D87" s="91"/>
      <c r="E87" s="91"/>
      <c r="F87" s="164"/>
      <c r="G87" s="566"/>
      <c r="H87" s="92"/>
      <c r="I87" s="339"/>
      <c r="J87" s="567"/>
      <c r="K87" s="568"/>
      <c r="L87" s="340"/>
      <c r="M87" s="568"/>
      <c r="N87" s="116"/>
      <c r="O87" s="116"/>
      <c r="P87" s="340"/>
      <c r="Q87" s="340"/>
      <c r="R87" s="340"/>
      <c r="S87" s="340"/>
      <c r="T87" s="569"/>
      <c r="U87" s="428"/>
    </row>
    <row r="88" spans="1:21" x14ac:dyDescent="0.25">
      <c r="A88" s="1103"/>
      <c r="B88" s="144">
        <v>2</v>
      </c>
      <c r="C88" s="90"/>
      <c r="D88" s="84"/>
      <c r="E88" s="84"/>
      <c r="F88" s="90"/>
      <c r="G88" s="570"/>
      <c r="H88" s="90"/>
      <c r="I88" s="340"/>
      <c r="J88" s="571"/>
      <c r="K88" s="572"/>
      <c r="L88" s="557"/>
      <c r="M88" s="572"/>
      <c r="N88" s="107"/>
      <c r="O88" s="107"/>
      <c r="P88" s="557"/>
      <c r="Q88" s="557" t="s">
        <v>249</v>
      </c>
      <c r="R88" s="557"/>
      <c r="S88" s="557"/>
      <c r="T88" s="573"/>
      <c r="U88" s="428"/>
    </row>
    <row r="89" spans="1:21" x14ac:dyDescent="0.25">
      <c r="A89" s="1103"/>
      <c r="B89" s="144">
        <v>3</v>
      </c>
      <c r="C89" s="90"/>
      <c r="D89" s="84"/>
      <c r="E89" s="84"/>
      <c r="F89" s="90"/>
      <c r="G89" s="570"/>
      <c r="H89" s="90"/>
      <c r="I89" s="340"/>
      <c r="J89" s="571"/>
      <c r="K89" s="572"/>
      <c r="L89" s="557"/>
      <c r="M89" s="572"/>
      <c r="N89" s="107"/>
      <c r="O89" s="107"/>
      <c r="P89" s="557"/>
      <c r="Q89" s="557"/>
      <c r="R89" s="557"/>
      <c r="S89" s="557"/>
      <c r="T89" s="573"/>
      <c r="U89" s="428"/>
    </row>
    <row r="90" spans="1:21" x14ac:dyDescent="0.25">
      <c r="A90" s="1103"/>
      <c r="B90" s="144">
        <v>4</v>
      </c>
      <c r="C90" s="90"/>
      <c r="D90" s="84"/>
      <c r="E90" s="84"/>
      <c r="F90" s="90"/>
      <c r="G90" s="570"/>
      <c r="H90" s="90"/>
      <c r="I90" s="340"/>
      <c r="J90" s="571"/>
      <c r="K90" s="572"/>
      <c r="L90" s="557"/>
      <c r="M90" s="572"/>
      <c r="N90" s="107"/>
      <c r="O90" s="107"/>
      <c r="P90" s="557"/>
      <c r="Q90" s="557"/>
      <c r="R90" s="557"/>
      <c r="S90" s="557"/>
      <c r="T90" s="573"/>
      <c r="U90" s="428"/>
    </row>
    <row r="91" spans="1:21" x14ac:dyDescent="0.25">
      <c r="A91" s="1103"/>
      <c r="B91" s="144">
        <v>5</v>
      </c>
      <c r="C91" s="90"/>
      <c r="D91" s="84"/>
      <c r="E91" s="84"/>
      <c r="F91" s="90"/>
      <c r="G91" s="570"/>
      <c r="H91" s="90"/>
      <c r="I91" s="340"/>
      <c r="J91" s="571"/>
      <c r="K91" s="572"/>
      <c r="L91" s="557"/>
      <c r="M91" s="572"/>
      <c r="N91" s="107"/>
      <c r="O91" s="107"/>
      <c r="P91" s="557"/>
      <c r="Q91" s="557"/>
      <c r="R91" s="557"/>
      <c r="S91" s="557"/>
      <c r="T91" s="573"/>
      <c r="U91" s="428"/>
    </row>
    <row r="92" spans="1:21" x14ac:dyDescent="0.25">
      <c r="A92" s="1103"/>
      <c r="B92" s="144">
        <v>6</v>
      </c>
      <c r="C92" s="90"/>
      <c r="D92" s="84"/>
      <c r="E92" s="84"/>
      <c r="F92" s="90"/>
      <c r="G92" s="570"/>
      <c r="H92" s="90"/>
      <c r="I92" s="340"/>
      <c r="J92" s="571"/>
      <c r="K92" s="572"/>
      <c r="L92" s="557"/>
      <c r="M92" s="572"/>
      <c r="N92" s="107"/>
      <c r="O92" s="107"/>
      <c r="P92" s="557"/>
      <c r="Q92" s="557"/>
      <c r="R92" s="557"/>
      <c r="S92" s="557"/>
      <c r="T92" s="573"/>
      <c r="U92" s="428"/>
    </row>
    <row r="93" spans="1:21" x14ac:dyDescent="0.25">
      <c r="A93" s="1103"/>
      <c r="B93" s="144">
        <v>7</v>
      </c>
      <c r="C93" s="90"/>
      <c r="D93" s="84"/>
      <c r="E93" s="84"/>
      <c r="F93" s="90"/>
      <c r="G93" s="570"/>
      <c r="H93" s="90"/>
      <c r="I93" s="340"/>
      <c r="J93" s="571"/>
      <c r="K93" s="572"/>
      <c r="L93" s="557"/>
      <c r="M93" s="572"/>
      <c r="N93" s="107"/>
      <c r="O93" s="107"/>
      <c r="P93" s="557"/>
      <c r="Q93" s="557"/>
      <c r="R93" s="557"/>
      <c r="S93" s="557"/>
      <c r="T93" s="573"/>
      <c r="U93" s="428"/>
    </row>
    <row r="94" spans="1:21" x14ac:dyDescent="0.25">
      <c r="A94" s="1103"/>
      <c r="B94" s="144">
        <v>8</v>
      </c>
      <c r="C94" s="90"/>
      <c r="D94" s="84"/>
      <c r="E94" s="84"/>
      <c r="F94" s="90"/>
      <c r="G94" s="570"/>
      <c r="H94" s="90"/>
      <c r="I94" s="340"/>
      <c r="J94" s="571"/>
      <c r="K94" s="572"/>
      <c r="L94" s="557"/>
      <c r="M94" s="572"/>
      <c r="N94" s="107"/>
      <c r="O94" s="107"/>
      <c r="P94" s="557"/>
      <c r="Q94" s="557"/>
      <c r="R94" s="557"/>
      <c r="S94" s="557"/>
      <c r="T94" s="573"/>
      <c r="U94" s="428"/>
    </row>
    <row r="95" spans="1:21" x14ac:dyDescent="0.25">
      <c r="A95" s="1103"/>
      <c r="B95" s="144">
        <v>9</v>
      </c>
      <c r="C95" s="90"/>
      <c r="D95" s="84"/>
      <c r="E95" s="84"/>
      <c r="F95" s="90"/>
      <c r="G95" s="570"/>
      <c r="H95" s="90"/>
      <c r="I95" s="340"/>
      <c r="J95" s="571"/>
      <c r="K95" s="572"/>
      <c r="L95" s="557"/>
      <c r="M95" s="572"/>
      <c r="N95" s="107"/>
      <c r="O95" s="107"/>
      <c r="P95" s="557"/>
      <c r="Q95" s="557"/>
      <c r="R95" s="557"/>
      <c r="S95" s="557"/>
      <c r="T95" s="573"/>
      <c r="U95" s="428"/>
    </row>
    <row r="96" spans="1:21" ht="15.75" thickBot="1" x14ac:dyDescent="0.3">
      <c r="A96" s="1104"/>
      <c r="B96" s="145">
        <v>10</v>
      </c>
      <c r="C96" s="100"/>
      <c r="D96" s="99"/>
      <c r="E96" s="99"/>
      <c r="F96" s="100"/>
      <c r="G96" s="574"/>
      <c r="H96" s="100"/>
      <c r="I96" s="341"/>
      <c r="J96" s="576"/>
      <c r="K96" s="577"/>
      <c r="L96" s="575"/>
      <c r="M96" s="577"/>
      <c r="N96" s="108"/>
      <c r="O96" s="108"/>
      <c r="P96" s="575"/>
      <c r="Q96" s="575"/>
      <c r="R96" s="575"/>
      <c r="S96" s="575"/>
      <c r="T96" s="578"/>
      <c r="U96" s="428"/>
    </row>
    <row r="97" spans="1:22" ht="27" customHeight="1" thickBot="1" x14ac:dyDescent="0.3">
      <c r="A97" s="493"/>
      <c r="C97" s="494"/>
      <c r="D97" s="495"/>
      <c r="E97" s="368" t="s">
        <v>248</v>
      </c>
      <c r="F97" s="369">
        <f>COUNTA(F87:F96)</f>
        <v>0</v>
      </c>
      <c r="G97" s="370">
        <f>COUNTA(G87:G96)</f>
        <v>0</v>
      </c>
      <c r="H97" s="494"/>
      <c r="I97" s="490"/>
      <c r="J97" s="496"/>
      <c r="K97" s="497"/>
      <c r="L97" s="1114" t="s">
        <v>499</v>
      </c>
      <c r="M97" s="1115"/>
      <c r="N97" s="524">
        <f>SUM(N87:N96)</f>
        <v>0</v>
      </c>
      <c r="O97" s="525">
        <f>SUM(O87:O96)</f>
        <v>0</v>
      </c>
      <c r="P97" s="490"/>
      <c r="Q97" s="490"/>
      <c r="R97" s="490"/>
      <c r="S97" s="500"/>
      <c r="T97" s="500"/>
      <c r="U97" s="428"/>
    </row>
    <row r="98" spans="1:22" ht="27" customHeight="1" x14ac:dyDescent="0.25">
      <c r="A98" s="101"/>
      <c r="B98" s="85"/>
      <c r="C98" s="85"/>
      <c r="D98" s="85"/>
      <c r="H98" s="501"/>
      <c r="I98" s="501"/>
      <c r="J98" s="502"/>
      <c r="K98" s="501"/>
      <c r="L98" s="954" t="s">
        <v>500</v>
      </c>
      <c r="M98" s="955"/>
      <c r="N98" s="503">
        <f>SUMIF(M87:M96,"&lt;=31/12/2025",N87:N96)</f>
        <v>0</v>
      </c>
      <c r="O98" s="504">
        <f>SUMIF(M87:M96,"&lt;=31/12/2025",O87:O96)</f>
        <v>0</v>
      </c>
      <c r="P98" s="85"/>
      <c r="R98" s="85"/>
      <c r="S98" s="89"/>
      <c r="T98" s="505"/>
      <c r="U98" s="506"/>
      <c r="V98" s="507"/>
    </row>
    <row r="99" spans="1:22" ht="27" customHeight="1" thickBot="1" x14ac:dyDescent="0.3">
      <c r="A99" s="101"/>
      <c r="L99" s="956" t="s">
        <v>501</v>
      </c>
      <c r="M99" s="957"/>
      <c r="N99" s="508">
        <f>SUMIF(M87:M96,"&gt;31/12/2025",N87:N96)</f>
        <v>0</v>
      </c>
      <c r="O99" s="509">
        <f>SUMIF(M87:M96,"&gt;31/12/2025",O87:O96)</f>
        <v>0</v>
      </c>
      <c r="S99" s="510"/>
      <c r="T99" s="511"/>
      <c r="U99" s="428"/>
    </row>
    <row r="100" spans="1:22" ht="15.75" thickBot="1" x14ac:dyDescent="0.3">
      <c r="A100" s="579"/>
      <c r="B100" s="478"/>
      <c r="C100" s="480"/>
      <c r="D100" s="480"/>
      <c r="E100" s="480"/>
      <c r="F100" s="478"/>
      <c r="G100" s="480"/>
      <c r="H100" s="480"/>
      <c r="I100" s="478"/>
      <c r="J100" s="478"/>
      <c r="K100" s="480"/>
      <c r="L100" s="480"/>
      <c r="M100" s="480"/>
      <c r="N100" s="480"/>
      <c r="O100" s="480"/>
      <c r="P100" s="480"/>
      <c r="Q100" s="480"/>
      <c r="R100" s="480"/>
      <c r="S100" s="580"/>
      <c r="T100" s="480"/>
      <c r="U100" s="482"/>
    </row>
    <row r="101" spans="1:22" ht="15.75" thickBot="1" x14ac:dyDescent="0.3">
      <c r="A101" s="563"/>
      <c r="B101" s="422"/>
      <c r="C101" s="289"/>
      <c r="D101" s="289"/>
      <c r="E101" s="289"/>
      <c r="F101" s="422"/>
      <c r="G101" s="289"/>
      <c r="H101" s="289"/>
      <c r="I101" s="422"/>
      <c r="J101" s="422"/>
      <c r="K101" s="289"/>
      <c r="L101" s="289"/>
      <c r="M101" s="289"/>
      <c r="N101" s="289"/>
      <c r="O101" s="289"/>
      <c r="P101" s="289"/>
      <c r="Q101" s="289"/>
      <c r="R101" s="289"/>
      <c r="S101" s="289"/>
      <c r="T101" s="289"/>
      <c r="U101" s="425"/>
    </row>
    <row r="102" spans="1:22" ht="28.5" thickBot="1" x14ac:dyDescent="0.3">
      <c r="A102" s="137" t="s">
        <v>8</v>
      </c>
      <c r="B102" s="961" t="s">
        <v>91</v>
      </c>
      <c r="C102" s="962"/>
      <c r="E102" s="1105" t="s">
        <v>213</v>
      </c>
      <c r="F102" s="1106"/>
      <c r="G102" s="935">
        <f>VLOOKUP(B102,'1.Piano inv. forn'!$D$124:$H$153,3,FALSE)</f>
        <v>0</v>
      </c>
      <c r="H102" s="936"/>
      <c r="I102" s="69"/>
      <c r="J102" s="1105" t="s">
        <v>214</v>
      </c>
      <c r="K102" s="1106"/>
      <c r="L102" s="935">
        <f>VLOOKUP(B102,'1.Piano inv. forn'!$D$124:$H$153,4,FALSE)</f>
        <v>0</v>
      </c>
      <c r="M102" s="936"/>
      <c r="O102" s="147" t="s">
        <v>215</v>
      </c>
      <c r="P102" s="513"/>
      <c r="R102" s="146" t="s">
        <v>216</v>
      </c>
      <c r="S102" s="941"/>
      <c r="T102" s="942"/>
      <c r="U102" s="428"/>
    </row>
    <row r="103" spans="1:22" ht="15.75" thickBot="1" x14ac:dyDescent="0.3">
      <c r="A103" s="101"/>
      <c r="B103" s="86"/>
      <c r="C103" s="86"/>
      <c r="E103" s="87"/>
      <c r="F103" s="87"/>
      <c r="G103" s="88"/>
      <c r="H103" s="88"/>
      <c r="I103" s="69"/>
      <c r="J103" s="87"/>
      <c r="K103" s="87"/>
      <c r="L103" s="88"/>
      <c r="M103" s="88"/>
      <c r="O103" s="89"/>
      <c r="R103" s="85"/>
      <c r="S103" s="490"/>
      <c r="U103" s="102"/>
    </row>
    <row r="104" spans="1:22" ht="38.25" customHeight="1" thickBot="1" x14ac:dyDescent="0.3">
      <c r="A104" s="1107" t="s">
        <v>13</v>
      </c>
      <c r="B104" s="1108"/>
      <c r="C104" s="1108"/>
      <c r="D104" s="1109"/>
      <c r="E104" s="943">
        <f>VLOOKUP(B102,'1.Piano inv. forn'!$D$124:$V$153,17,FALSE)</f>
        <v>0</v>
      </c>
      <c r="F104" s="944"/>
      <c r="G104" s="944"/>
      <c r="H104" s="945"/>
      <c r="I104" s="69"/>
      <c r="J104" s="1110" t="s">
        <v>59</v>
      </c>
      <c r="K104" s="1111"/>
      <c r="L104" s="943">
        <f>VLOOKUP(B102,'1.Piano inv. forn'!$D$124:$V$153,19,FALSE)</f>
        <v>0</v>
      </c>
      <c r="M104" s="945"/>
      <c r="N104" s="98"/>
      <c r="O104" s="146" t="s">
        <v>15</v>
      </c>
      <c r="P104" s="103">
        <f>L104+E104</f>
        <v>0</v>
      </c>
      <c r="R104" s="146" t="s">
        <v>217</v>
      </c>
      <c r="S104" s="941"/>
      <c r="T104" s="942"/>
      <c r="U104" s="102"/>
    </row>
    <row r="105" spans="1:22" ht="15.75" thickBot="1" x14ac:dyDescent="0.3">
      <c r="A105" s="104"/>
      <c r="B105" s="105"/>
      <c r="C105" s="105"/>
      <c r="D105" s="105"/>
      <c r="E105" s="106"/>
      <c r="F105" s="106"/>
      <c r="G105" s="106"/>
      <c r="H105" s="106"/>
      <c r="I105" s="69"/>
      <c r="J105" s="87"/>
      <c r="K105" s="87"/>
      <c r="L105" s="106"/>
      <c r="M105" s="106"/>
      <c r="N105" s="98"/>
      <c r="O105" s="85"/>
      <c r="P105" s="98"/>
      <c r="R105" s="85"/>
      <c r="S105" s="86"/>
      <c r="T105" s="86"/>
      <c r="U105" s="428"/>
    </row>
    <row r="106" spans="1:22" ht="60" x14ac:dyDescent="0.25">
      <c r="A106" s="1099" t="s">
        <v>218</v>
      </c>
      <c r="B106" s="1101" t="s">
        <v>219</v>
      </c>
      <c r="C106" s="1101" t="s">
        <v>220</v>
      </c>
      <c r="D106" s="138" t="s">
        <v>221</v>
      </c>
      <c r="E106" s="139" t="s">
        <v>222</v>
      </c>
      <c r="F106" s="138" t="s">
        <v>223</v>
      </c>
      <c r="G106" s="138" t="s">
        <v>224</v>
      </c>
      <c r="H106" s="140" t="s">
        <v>188</v>
      </c>
      <c r="I106" s="140" t="s">
        <v>225</v>
      </c>
      <c r="J106" s="140" t="s">
        <v>226</v>
      </c>
      <c r="K106" s="140" t="s">
        <v>227</v>
      </c>
      <c r="L106" s="140" t="s">
        <v>228</v>
      </c>
      <c r="M106" s="140" t="s">
        <v>229</v>
      </c>
      <c r="N106" s="140" t="s">
        <v>230</v>
      </c>
      <c r="O106" s="140" t="s">
        <v>231</v>
      </c>
      <c r="P106" s="140" t="s">
        <v>232</v>
      </c>
      <c r="Q106" s="140" t="s">
        <v>233</v>
      </c>
      <c r="R106" s="140" t="s">
        <v>234</v>
      </c>
      <c r="S106" s="140" t="s">
        <v>235</v>
      </c>
      <c r="T106" s="141" t="s">
        <v>236</v>
      </c>
      <c r="U106" s="564"/>
    </row>
    <row r="107" spans="1:22" ht="24.75" thickBot="1" x14ac:dyDescent="0.3">
      <c r="A107" s="1100"/>
      <c r="B107" s="1102"/>
      <c r="C107" s="1102"/>
      <c r="D107" s="142" t="s">
        <v>237</v>
      </c>
      <c r="E107" s="142" t="s">
        <v>238</v>
      </c>
      <c r="F107" s="142" t="s">
        <v>239</v>
      </c>
      <c r="G107" s="142" t="s">
        <v>239</v>
      </c>
      <c r="H107" s="142" t="s">
        <v>90</v>
      </c>
      <c r="I107" s="142" t="s">
        <v>32</v>
      </c>
      <c r="J107" s="142" t="s">
        <v>241</v>
      </c>
      <c r="K107" s="142" t="s">
        <v>242</v>
      </c>
      <c r="L107" s="142" t="s">
        <v>243</v>
      </c>
      <c r="M107" s="142" t="s">
        <v>242</v>
      </c>
      <c r="N107" s="142" t="s">
        <v>244</v>
      </c>
      <c r="O107" s="142" t="s">
        <v>212</v>
      </c>
      <c r="P107" s="142" t="s">
        <v>245</v>
      </c>
      <c r="Q107" s="142" t="s">
        <v>246</v>
      </c>
      <c r="R107" s="142" t="s">
        <v>247</v>
      </c>
      <c r="S107" s="142" t="s">
        <v>247</v>
      </c>
      <c r="T107" s="587"/>
      <c r="U107" s="564"/>
    </row>
    <row r="108" spans="1:22" x14ac:dyDescent="0.25">
      <c r="A108" s="1103" t="str">
        <f>B102</f>
        <v>d.1</v>
      </c>
      <c r="B108" s="143">
        <v>1</v>
      </c>
      <c r="C108" s="164"/>
      <c r="D108" s="91"/>
      <c r="E108" s="91"/>
      <c r="F108" s="164"/>
      <c r="G108" s="566"/>
      <c r="H108" s="92"/>
      <c r="I108" s="339"/>
      <c r="J108" s="567"/>
      <c r="K108" s="568"/>
      <c r="L108" s="340"/>
      <c r="M108" s="568"/>
      <c r="N108" s="116"/>
      <c r="O108" s="116"/>
      <c r="P108" s="340"/>
      <c r="Q108" s="340"/>
      <c r="R108" s="340"/>
      <c r="S108" s="340"/>
      <c r="T108" s="569"/>
      <c r="U108" s="428"/>
    </row>
    <row r="109" spans="1:22" x14ac:dyDescent="0.25">
      <c r="A109" s="1103"/>
      <c r="B109" s="144">
        <v>2</v>
      </c>
      <c r="C109" s="90"/>
      <c r="D109" s="84"/>
      <c r="E109" s="84"/>
      <c r="F109" s="90"/>
      <c r="G109" s="570"/>
      <c r="H109" s="90"/>
      <c r="I109" s="340"/>
      <c r="J109" s="571"/>
      <c r="K109" s="572"/>
      <c r="L109" s="557"/>
      <c r="M109" s="572"/>
      <c r="N109" s="107"/>
      <c r="O109" s="107"/>
      <c r="P109" s="557"/>
      <c r="Q109" s="557" t="s">
        <v>249</v>
      </c>
      <c r="R109" s="557"/>
      <c r="S109" s="557"/>
      <c r="T109" s="573"/>
      <c r="U109" s="428"/>
    </row>
    <row r="110" spans="1:22" x14ac:dyDescent="0.25">
      <c r="A110" s="1103"/>
      <c r="B110" s="144">
        <v>3</v>
      </c>
      <c r="C110" s="90"/>
      <c r="D110" s="84"/>
      <c r="E110" s="84"/>
      <c r="F110" s="90"/>
      <c r="G110" s="570"/>
      <c r="H110" s="90"/>
      <c r="I110" s="340"/>
      <c r="J110" s="571"/>
      <c r="K110" s="572"/>
      <c r="L110" s="557"/>
      <c r="M110" s="572"/>
      <c r="N110" s="107"/>
      <c r="O110" s="107"/>
      <c r="P110" s="557"/>
      <c r="Q110" s="557"/>
      <c r="R110" s="557"/>
      <c r="S110" s="557"/>
      <c r="T110" s="573"/>
      <c r="U110" s="428"/>
    </row>
    <row r="111" spans="1:22" x14ac:dyDescent="0.25">
      <c r="A111" s="1103"/>
      <c r="B111" s="144">
        <v>4</v>
      </c>
      <c r="C111" s="90"/>
      <c r="D111" s="84"/>
      <c r="E111" s="84"/>
      <c r="F111" s="90"/>
      <c r="G111" s="570"/>
      <c r="H111" s="90"/>
      <c r="I111" s="340"/>
      <c r="J111" s="571"/>
      <c r="K111" s="572"/>
      <c r="L111" s="557"/>
      <c r="M111" s="572"/>
      <c r="N111" s="107"/>
      <c r="O111" s="107"/>
      <c r="P111" s="557"/>
      <c r="Q111" s="557"/>
      <c r="R111" s="557"/>
      <c r="S111" s="557"/>
      <c r="T111" s="573"/>
      <c r="U111" s="428"/>
    </row>
    <row r="112" spans="1:22" x14ac:dyDescent="0.25">
      <c r="A112" s="1103"/>
      <c r="B112" s="144">
        <v>5</v>
      </c>
      <c r="C112" s="90"/>
      <c r="D112" s="84"/>
      <c r="E112" s="84"/>
      <c r="F112" s="90"/>
      <c r="G112" s="570"/>
      <c r="H112" s="90"/>
      <c r="I112" s="340"/>
      <c r="J112" s="571"/>
      <c r="K112" s="572"/>
      <c r="L112" s="557"/>
      <c r="M112" s="572"/>
      <c r="N112" s="107"/>
      <c r="O112" s="107"/>
      <c r="P112" s="557"/>
      <c r="Q112" s="557"/>
      <c r="R112" s="557"/>
      <c r="S112" s="557"/>
      <c r="T112" s="573"/>
      <c r="U112" s="428"/>
    </row>
    <row r="113" spans="1:22" x14ac:dyDescent="0.25">
      <c r="A113" s="1103"/>
      <c r="B113" s="144">
        <v>6</v>
      </c>
      <c r="C113" s="90"/>
      <c r="D113" s="84"/>
      <c r="E113" s="84"/>
      <c r="F113" s="90"/>
      <c r="G113" s="570"/>
      <c r="H113" s="90"/>
      <c r="I113" s="340"/>
      <c r="J113" s="571"/>
      <c r="K113" s="572"/>
      <c r="L113" s="557"/>
      <c r="M113" s="572"/>
      <c r="N113" s="107"/>
      <c r="O113" s="107"/>
      <c r="P113" s="557"/>
      <c r="Q113" s="557"/>
      <c r="R113" s="557"/>
      <c r="S113" s="557"/>
      <c r="T113" s="573"/>
      <c r="U113" s="428"/>
    </row>
    <row r="114" spans="1:22" x14ac:dyDescent="0.25">
      <c r="A114" s="1103"/>
      <c r="B114" s="144">
        <v>7</v>
      </c>
      <c r="C114" s="90"/>
      <c r="D114" s="84"/>
      <c r="E114" s="84"/>
      <c r="F114" s="90"/>
      <c r="G114" s="570"/>
      <c r="H114" s="90"/>
      <c r="I114" s="340"/>
      <c r="J114" s="571"/>
      <c r="K114" s="572"/>
      <c r="L114" s="557"/>
      <c r="M114" s="572"/>
      <c r="N114" s="107"/>
      <c r="O114" s="107"/>
      <c r="P114" s="557"/>
      <c r="Q114" s="557"/>
      <c r="R114" s="557"/>
      <c r="S114" s="557"/>
      <c r="T114" s="573"/>
      <c r="U114" s="428"/>
    </row>
    <row r="115" spans="1:22" x14ac:dyDescent="0.25">
      <c r="A115" s="1103"/>
      <c r="B115" s="144">
        <v>8</v>
      </c>
      <c r="C115" s="90"/>
      <c r="D115" s="84"/>
      <c r="E115" s="84"/>
      <c r="F115" s="90"/>
      <c r="G115" s="570"/>
      <c r="H115" s="90"/>
      <c r="I115" s="340"/>
      <c r="J115" s="571"/>
      <c r="K115" s="572"/>
      <c r="L115" s="557"/>
      <c r="M115" s="572"/>
      <c r="N115" s="107"/>
      <c r="O115" s="107"/>
      <c r="P115" s="557"/>
      <c r="Q115" s="557"/>
      <c r="R115" s="557"/>
      <c r="S115" s="557"/>
      <c r="T115" s="573"/>
      <c r="U115" s="428"/>
    </row>
    <row r="116" spans="1:22" x14ac:dyDescent="0.25">
      <c r="A116" s="1103"/>
      <c r="B116" s="144">
        <v>9</v>
      </c>
      <c r="C116" s="90"/>
      <c r="D116" s="84"/>
      <c r="E116" s="84"/>
      <c r="F116" s="90"/>
      <c r="G116" s="570"/>
      <c r="H116" s="90"/>
      <c r="I116" s="340"/>
      <c r="J116" s="571"/>
      <c r="K116" s="572"/>
      <c r="L116" s="557"/>
      <c r="M116" s="572"/>
      <c r="N116" s="107"/>
      <c r="O116" s="107"/>
      <c r="P116" s="557"/>
      <c r="Q116" s="557"/>
      <c r="R116" s="557"/>
      <c r="S116" s="557"/>
      <c r="T116" s="573"/>
      <c r="U116" s="428"/>
    </row>
    <row r="117" spans="1:22" ht="15.75" thickBot="1" x14ac:dyDescent="0.3">
      <c r="A117" s="1104"/>
      <c r="B117" s="145">
        <v>10</v>
      </c>
      <c r="C117" s="100"/>
      <c r="D117" s="99"/>
      <c r="E117" s="99"/>
      <c r="F117" s="100"/>
      <c r="G117" s="574"/>
      <c r="H117" s="100"/>
      <c r="I117" s="341"/>
      <c r="J117" s="576"/>
      <c r="K117" s="577"/>
      <c r="L117" s="575"/>
      <c r="M117" s="577"/>
      <c r="N117" s="108"/>
      <c r="O117" s="108"/>
      <c r="P117" s="575"/>
      <c r="Q117" s="575"/>
      <c r="R117" s="575"/>
      <c r="S117" s="575"/>
      <c r="T117" s="578"/>
      <c r="U117" s="428"/>
    </row>
    <row r="118" spans="1:22" ht="27" customHeight="1" thickBot="1" x14ac:dyDescent="0.3">
      <c r="A118" s="493"/>
      <c r="C118" s="494"/>
      <c r="D118" s="495"/>
      <c r="E118" s="368" t="s">
        <v>248</v>
      </c>
      <c r="F118" s="369">
        <f>COUNTA(F108:F117)</f>
        <v>0</v>
      </c>
      <c r="G118" s="370">
        <f>COUNTA(G108:G117)</f>
        <v>0</v>
      </c>
      <c r="H118" s="494"/>
      <c r="I118" s="490"/>
      <c r="J118" s="496"/>
      <c r="K118" s="497"/>
      <c r="L118" s="1114" t="s">
        <v>499</v>
      </c>
      <c r="M118" s="1115"/>
      <c r="N118" s="524">
        <f>SUM(N108:N117)</f>
        <v>0</v>
      </c>
      <c r="O118" s="525">
        <f>SUM(O108:O117)</f>
        <v>0</v>
      </c>
      <c r="P118" s="490"/>
      <c r="Q118" s="490"/>
      <c r="R118" s="490"/>
      <c r="S118" s="500"/>
      <c r="T118" s="500"/>
      <c r="U118" s="428"/>
    </row>
    <row r="119" spans="1:22" ht="27" customHeight="1" x14ac:dyDescent="0.25">
      <c r="A119" s="101"/>
      <c r="B119" s="85"/>
      <c r="C119" s="85"/>
      <c r="D119" s="85"/>
      <c r="H119" s="501"/>
      <c r="I119" s="501"/>
      <c r="J119" s="502"/>
      <c r="K119" s="501"/>
      <c r="L119" s="954" t="s">
        <v>500</v>
      </c>
      <c r="M119" s="955"/>
      <c r="N119" s="503">
        <f>SUMIF(M108:M117,"&lt;=31/12/2025",N108:N117)</f>
        <v>0</v>
      </c>
      <c r="O119" s="504">
        <f>SUMIF(M108:M117,"&lt;=31/12/2025",O108:O117)</f>
        <v>0</v>
      </c>
      <c r="P119" s="85"/>
      <c r="R119" s="85"/>
      <c r="S119" s="89"/>
      <c r="T119" s="505"/>
      <c r="U119" s="506"/>
      <c r="V119" s="507"/>
    </row>
    <row r="120" spans="1:22" ht="27" customHeight="1" thickBot="1" x14ac:dyDescent="0.3">
      <c r="A120" s="101"/>
      <c r="L120" s="956" t="s">
        <v>501</v>
      </c>
      <c r="M120" s="957"/>
      <c r="N120" s="508">
        <f>SUMIF(M108:M117,"&gt;31/12/2025",N108:N117)</f>
        <v>0</v>
      </c>
      <c r="O120" s="509">
        <f>SUMIF(M108:M117,"&gt;31/12/2025",O108:O117)</f>
        <v>0</v>
      </c>
      <c r="S120" s="510"/>
      <c r="T120" s="511"/>
      <c r="U120" s="428"/>
    </row>
    <row r="121" spans="1:22" ht="15.75" thickBot="1" x14ac:dyDescent="0.3">
      <c r="A121" s="579"/>
      <c r="B121" s="478"/>
      <c r="C121" s="480"/>
      <c r="D121" s="480"/>
      <c r="E121" s="480"/>
      <c r="F121" s="478"/>
      <c r="G121" s="480"/>
      <c r="H121" s="480"/>
      <c r="I121" s="478"/>
      <c r="J121" s="478"/>
      <c r="K121" s="480"/>
      <c r="L121" s="480"/>
      <c r="M121" s="480"/>
      <c r="N121" s="480"/>
      <c r="O121" s="480"/>
      <c r="P121" s="480"/>
      <c r="Q121" s="480"/>
      <c r="R121" s="480"/>
      <c r="S121" s="580"/>
      <c r="T121" s="480"/>
      <c r="U121" s="482"/>
    </row>
    <row r="122" spans="1:22" ht="15.75" thickBot="1" x14ac:dyDescent="0.3">
      <c r="A122" s="563"/>
      <c r="B122" s="422"/>
      <c r="C122" s="289"/>
      <c r="D122" s="289"/>
      <c r="E122" s="289"/>
      <c r="F122" s="422"/>
      <c r="G122" s="289"/>
      <c r="H122" s="289"/>
      <c r="I122" s="422"/>
      <c r="J122" s="422"/>
      <c r="K122" s="289"/>
      <c r="L122" s="289"/>
      <c r="M122" s="289"/>
      <c r="N122" s="289"/>
      <c r="O122" s="289"/>
      <c r="P122" s="289"/>
      <c r="Q122" s="289"/>
      <c r="R122" s="289"/>
      <c r="S122" s="289"/>
      <c r="T122" s="289"/>
      <c r="U122" s="425"/>
    </row>
    <row r="123" spans="1:22" ht="28.5" thickBot="1" x14ac:dyDescent="0.3">
      <c r="A123" s="137" t="s">
        <v>8</v>
      </c>
      <c r="B123" s="961" t="s">
        <v>91</v>
      </c>
      <c r="C123" s="962"/>
      <c r="E123" s="1105" t="s">
        <v>213</v>
      </c>
      <c r="F123" s="1106"/>
      <c r="G123" s="935">
        <f>VLOOKUP(B123,'1.Piano inv. forn'!$D$124:$H$153,3,FALSE)</f>
        <v>0</v>
      </c>
      <c r="H123" s="936"/>
      <c r="I123" s="69"/>
      <c r="J123" s="1105" t="s">
        <v>214</v>
      </c>
      <c r="K123" s="1106"/>
      <c r="L123" s="935">
        <f>VLOOKUP(B123,'1.Piano inv. forn'!$D$124:$H$153,4,FALSE)</f>
        <v>0</v>
      </c>
      <c r="M123" s="936"/>
      <c r="O123" s="147" t="s">
        <v>215</v>
      </c>
      <c r="P123" s="513"/>
      <c r="R123" s="146" t="s">
        <v>216</v>
      </c>
      <c r="S123" s="941"/>
      <c r="T123" s="942"/>
      <c r="U123" s="428"/>
    </row>
    <row r="124" spans="1:22" ht="15.75" thickBot="1" x14ac:dyDescent="0.3">
      <c r="A124" s="101"/>
      <c r="B124" s="86"/>
      <c r="C124" s="86"/>
      <c r="E124" s="87"/>
      <c r="F124" s="87"/>
      <c r="G124" s="88"/>
      <c r="H124" s="88"/>
      <c r="I124" s="69"/>
      <c r="J124" s="87"/>
      <c r="K124" s="87"/>
      <c r="L124" s="88"/>
      <c r="M124" s="88"/>
      <c r="O124" s="89"/>
      <c r="R124" s="85"/>
      <c r="S124" s="490"/>
      <c r="U124" s="102"/>
    </row>
    <row r="125" spans="1:22" ht="30.75" customHeight="1" thickBot="1" x14ac:dyDescent="0.3">
      <c r="A125" s="1107" t="s">
        <v>13</v>
      </c>
      <c r="B125" s="1108"/>
      <c r="C125" s="1108"/>
      <c r="D125" s="1109"/>
      <c r="E125" s="943">
        <f>VLOOKUP(B123,'1.Piano inv. forn'!$D$124:$V$153,17,FALSE)</f>
        <v>0</v>
      </c>
      <c r="F125" s="944"/>
      <c r="G125" s="944"/>
      <c r="H125" s="945"/>
      <c r="I125" s="69"/>
      <c r="J125" s="1110" t="s">
        <v>59</v>
      </c>
      <c r="K125" s="1111"/>
      <c r="L125" s="943">
        <f>VLOOKUP(B123,'1.Piano inv. forn'!$D$124:$V$153,19,FALSE)</f>
        <v>0</v>
      </c>
      <c r="M125" s="945"/>
      <c r="N125" s="98"/>
      <c r="O125" s="146" t="s">
        <v>15</v>
      </c>
      <c r="P125" s="103">
        <f>L125+E125</f>
        <v>0</v>
      </c>
      <c r="R125" s="146" t="s">
        <v>217</v>
      </c>
      <c r="S125" s="941"/>
      <c r="T125" s="942"/>
      <c r="U125" s="102"/>
    </row>
    <row r="126" spans="1:22" ht="15.75" thickBot="1" x14ac:dyDescent="0.3">
      <c r="A126" s="104"/>
      <c r="B126" s="105"/>
      <c r="C126" s="105"/>
      <c r="D126" s="105"/>
      <c r="E126" s="106"/>
      <c r="F126" s="106"/>
      <c r="G126" s="106"/>
      <c r="H126" s="106"/>
      <c r="I126" s="69"/>
      <c r="J126" s="87"/>
      <c r="K126" s="87"/>
      <c r="L126" s="106"/>
      <c r="M126" s="106"/>
      <c r="N126" s="98"/>
      <c r="O126" s="85"/>
      <c r="P126" s="98"/>
      <c r="R126" s="85"/>
      <c r="S126" s="86"/>
      <c r="T126" s="86"/>
      <c r="U126" s="428"/>
    </row>
    <row r="127" spans="1:22" ht="60" x14ac:dyDescent="0.25">
      <c r="A127" s="1099" t="s">
        <v>218</v>
      </c>
      <c r="B127" s="1101" t="s">
        <v>219</v>
      </c>
      <c r="C127" s="1101" t="s">
        <v>220</v>
      </c>
      <c r="D127" s="138" t="s">
        <v>221</v>
      </c>
      <c r="E127" s="139" t="s">
        <v>222</v>
      </c>
      <c r="F127" s="138" t="s">
        <v>223</v>
      </c>
      <c r="G127" s="138" t="s">
        <v>224</v>
      </c>
      <c r="H127" s="140" t="s">
        <v>188</v>
      </c>
      <c r="I127" s="140" t="s">
        <v>225</v>
      </c>
      <c r="J127" s="140" t="s">
        <v>226</v>
      </c>
      <c r="K127" s="140" t="s">
        <v>227</v>
      </c>
      <c r="L127" s="140" t="s">
        <v>228</v>
      </c>
      <c r="M127" s="140" t="s">
        <v>229</v>
      </c>
      <c r="N127" s="140" t="s">
        <v>230</v>
      </c>
      <c r="O127" s="140" t="s">
        <v>231</v>
      </c>
      <c r="P127" s="140" t="s">
        <v>232</v>
      </c>
      <c r="Q127" s="140" t="s">
        <v>233</v>
      </c>
      <c r="R127" s="140" t="s">
        <v>234</v>
      </c>
      <c r="S127" s="140" t="s">
        <v>235</v>
      </c>
      <c r="T127" s="141" t="s">
        <v>236</v>
      </c>
      <c r="U127" s="564"/>
    </row>
    <row r="128" spans="1:22" ht="24.75" thickBot="1" x14ac:dyDescent="0.3">
      <c r="A128" s="1100"/>
      <c r="B128" s="1102"/>
      <c r="C128" s="1102"/>
      <c r="D128" s="142" t="s">
        <v>237</v>
      </c>
      <c r="E128" s="142" t="s">
        <v>238</v>
      </c>
      <c r="F128" s="142" t="s">
        <v>239</v>
      </c>
      <c r="G128" s="142" t="s">
        <v>239</v>
      </c>
      <c r="H128" s="142" t="s">
        <v>90</v>
      </c>
      <c r="I128" s="142" t="s">
        <v>32</v>
      </c>
      <c r="J128" s="142" t="s">
        <v>241</v>
      </c>
      <c r="K128" s="142" t="s">
        <v>242</v>
      </c>
      <c r="L128" s="142" t="s">
        <v>243</v>
      </c>
      <c r="M128" s="142" t="s">
        <v>242</v>
      </c>
      <c r="N128" s="142" t="s">
        <v>244</v>
      </c>
      <c r="O128" s="142" t="s">
        <v>212</v>
      </c>
      <c r="P128" s="142" t="s">
        <v>245</v>
      </c>
      <c r="Q128" s="142" t="s">
        <v>246</v>
      </c>
      <c r="R128" s="142" t="s">
        <v>247</v>
      </c>
      <c r="S128" s="142" t="s">
        <v>247</v>
      </c>
      <c r="T128" s="587"/>
      <c r="U128" s="564"/>
    </row>
    <row r="129" spans="1:22" x14ac:dyDescent="0.25">
      <c r="A129" s="1103" t="str">
        <f>B123</f>
        <v>d.1</v>
      </c>
      <c r="B129" s="143">
        <v>1</v>
      </c>
      <c r="C129" s="164"/>
      <c r="D129" s="91"/>
      <c r="E129" s="91"/>
      <c r="F129" s="164"/>
      <c r="G129" s="566"/>
      <c r="H129" s="92"/>
      <c r="I129" s="339"/>
      <c r="J129" s="567"/>
      <c r="K129" s="568"/>
      <c r="L129" s="340"/>
      <c r="M129" s="568"/>
      <c r="N129" s="116"/>
      <c r="O129" s="116"/>
      <c r="P129" s="340"/>
      <c r="Q129" s="340"/>
      <c r="R129" s="340"/>
      <c r="S129" s="340"/>
      <c r="T129" s="569"/>
      <c r="U129" s="428"/>
    </row>
    <row r="130" spans="1:22" x14ac:dyDescent="0.25">
      <c r="A130" s="1103"/>
      <c r="B130" s="144">
        <v>2</v>
      </c>
      <c r="C130" s="90"/>
      <c r="D130" s="84"/>
      <c r="E130" s="84"/>
      <c r="F130" s="90"/>
      <c r="G130" s="570"/>
      <c r="H130" s="90"/>
      <c r="I130" s="340"/>
      <c r="J130" s="571"/>
      <c r="K130" s="572"/>
      <c r="L130" s="557"/>
      <c r="M130" s="572"/>
      <c r="N130" s="107"/>
      <c r="O130" s="107"/>
      <c r="P130" s="557"/>
      <c r="Q130" s="557" t="s">
        <v>249</v>
      </c>
      <c r="R130" s="557"/>
      <c r="S130" s="557"/>
      <c r="T130" s="573"/>
      <c r="U130" s="428"/>
    </row>
    <row r="131" spans="1:22" x14ac:dyDescent="0.25">
      <c r="A131" s="1103"/>
      <c r="B131" s="144">
        <v>3</v>
      </c>
      <c r="C131" s="90"/>
      <c r="D131" s="84"/>
      <c r="E131" s="84"/>
      <c r="F131" s="90"/>
      <c r="G131" s="570"/>
      <c r="H131" s="90"/>
      <c r="I131" s="340"/>
      <c r="J131" s="571"/>
      <c r="K131" s="572"/>
      <c r="L131" s="557"/>
      <c r="M131" s="572"/>
      <c r="N131" s="107"/>
      <c r="O131" s="107"/>
      <c r="P131" s="557"/>
      <c r="Q131" s="557"/>
      <c r="R131" s="557"/>
      <c r="S131" s="557"/>
      <c r="T131" s="573"/>
      <c r="U131" s="428"/>
    </row>
    <row r="132" spans="1:22" x14ac:dyDescent="0.25">
      <c r="A132" s="1103"/>
      <c r="B132" s="144">
        <v>4</v>
      </c>
      <c r="C132" s="90"/>
      <c r="D132" s="84"/>
      <c r="E132" s="84"/>
      <c r="F132" s="90"/>
      <c r="G132" s="570"/>
      <c r="H132" s="90"/>
      <c r="I132" s="340"/>
      <c r="J132" s="571"/>
      <c r="K132" s="572"/>
      <c r="L132" s="557"/>
      <c r="M132" s="572"/>
      <c r="N132" s="107"/>
      <c r="O132" s="107"/>
      <c r="P132" s="557"/>
      <c r="Q132" s="557"/>
      <c r="R132" s="557"/>
      <c r="S132" s="557"/>
      <c r="T132" s="573"/>
      <c r="U132" s="428"/>
    </row>
    <row r="133" spans="1:22" x14ac:dyDescent="0.25">
      <c r="A133" s="1103"/>
      <c r="B133" s="144">
        <v>5</v>
      </c>
      <c r="C133" s="90"/>
      <c r="D133" s="84"/>
      <c r="E133" s="84"/>
      <c r="F133" s="90"/>
      <c r="G133" s="570"/>
      <c r="H133" s="90"/>
      <c r="I133" s="340"/>
      <c r="J133" s="571"/>
      <c r="K133" s="572"/>
      <c r="L133" s="557"/>
      <c r="M133" s="572"/>
      <c r="N133" s="107"/>
      <c r="O133" s="107"/>
      <c r="P133" s="557"/>
      <c r="Q133" s="557"/>
      <c r="R133" s="557"/>
      <c r="S133" s="557"/>
      <c r="T133" s="573"/>
      <c r="U133" s="428"/>
    </row>
    <row r="134" spans="1:22" x14ac:dyDescent="0.25">
      <c r="A134" s="1103"/>
      <c r="B134" s="144">
        <v>6</v>
      </c>
      <c r="C134" s="90"/>
      <c r="D134" s="84"/>
      <c r="E134" s="84"/>
      <c r="F134" s="90"/>
      <c r="G134" s="570"/>
      <c r="H134" s="90"/>
      <c r="I134" s="340"/>
      <c r="J134" s="571"/>
      <c r="K134" s="572"/>
      <c r="L134" s="557"/>
      <c r="M134" s="572"/>
      <c r="N134" s="107"/>
      <c r="O134" s="107"/>
      <c r="P134" s="557"/>
      <c r="Q134" s="557"/>
      <c r="R134" s="557"/>
      <c r="S134" s="557"/>
      <c r="T134" s="573"/>
      <c r="U134" s="428"/>
    </row>
    <row r="135" spans="1:22" x14ac:dyDescent="0.25">
      <c r="A135" s="1103"/>
      <c r="B135" s="144">
        <v>7</v>
      </c>
      <c r="C135" s="90"/>
      <c r="D135" s="84"/>
      <c r="E135" s="84"/>
      <c r="F135" s="90"/>
      <c r="G135" s="570"/>
      <c r="H135" s="90"/>
      <c r="I135" s="340"/>
      <c r="J135" s="571"/>
      <c r="K135" s="572"/>
      <c r="L135" s="557"/>
      <c r="M135" s="572"/>
      <c r="N135" s="107"/>
      <c r="O135" s="107"/>
      <c r="P135" s="557"/>
      <c r="Q135" s="557"/>
      <c r="R135" s="557"/>
      <c r="S135" s="557"/>
      <c r="T135" s="573"/>
      <c r="U135" s="428"/>
    </row>
    <row r="136" spans="1:22" x14ac:dyDescent="0.25">
      <c r="A136" s="1103"/>
      <c r="B136" s="144">
        <v>8</v>
      </c>
      <c r="C136" s="90"/>
      <c r="D136" s="84"/>
      <c r="E136" s="84"/>
      <c r="F136" s="90"/>
      <c r="G136" s="570"/>
      <c r="H136" s="90"/>
      <c r="I136" s="340"/>
      <c r="J136" s="571"/>
      <c r="K136" s="572"/>
      <c r="L136" s="557"/>
      <c r="M136" s="572"/>
      <c r="N136" s="107"/>
      <c r="O136" s="107"/>
      <c r="P136" s="557"/>
      <c r="Q136" s="557"/>
      <c r="R136" s="557"/>
      <c r="S136" s="557"/>
      <c r="T136" s="573"/>
      <c r="U136" s="428"/>
    </row>
    <row r="137" spans="1:22" x14ac:dyDescent="0.25">
      <c r="A137" s="1103"/>
      <c r="B137" s="144">
        <v>9</v>
      </c>
      <c r="C137" s="90"/>
      <c r="D137" s="84"/>
      <c r="E137" s="84"/>
      <c r="F137" s="90"/>
      <c r="G137" s="570"/>
      <c r="H137" s="90"/>
      <c r="I137" s="340"/>
      <c r="J137" s="571"/>
      <c r="K137" s="572"/>
      <c r="L137" s="557"/>
      <c r="M137" s="572"/>
      <c r="N137" s="107"/>
      <c r="O137" s="107"/>
      <c r="P137" s="557"/>
      <c r="Q137" s="557"/>
      <c r="R137" s="557"/>
      <c r="S137" s="557"/>
      <c r="T137" s="573"/>
      <c r="U137" s="428"/>
    </row>
    <row r="138" spans="1:22" ht="15.75" thickBot="1" x14ac:dyDescent="0.3">
      <c r="A138" s="1104"/>
      <c r="B138" s="145">
        <v>10</v>
      </c>
      <c r="C138" s="100"/>
      <c r="D138" s="99"/>
      <c r="E138" s="99"/>
      <c r="F138" s="100"/>
      <c r="G138" s="574"/>
      <c r="H138" s="100"/>
      <c r="I138" s="341"/>
      <c r="J138" s="576"/>
      <c r="K138" s="577"/>
      <c r="L138" s="575"/>
      <c r="M138" s="577"/>
      <c r="N138" s="108"/>
      <c r="O138" s="108"/>
      <c r="P138" s="575"/>
      <c r="Q138" s="575"/>
      <c r="R138" s="575"/>
      <c r="S138" s="575"/>
      <c r="T138" s="578"/>
      <c r="U138" s="428"/>
    </row>
    <row r="139" spans="1:22" ht="27" customHeight="1" thickBot="1" x14ac:dyDescent="0.3">
      <c r="A139" s="493"/>
      <c r="C139" s="494"/>
      <c r="D139" s="495"/>
      <c r="E139" s="368" t="s">
        <v>248</v>
      </c>
      <c r="F139" s="369">
        <f>COUNTA(F129:F138)</f>
        <v>0</v>
      </c>
      <c r="G139" s="370">
        <f>COUNTA(G129:G138)</f>
        <v>0</v>
      </c>
      <c r="H139" s="494"/>
      <c r="I139" s="490"/>
      <c r="J139" s="496"/>
      <c r="K139" s="497"/>
      <c r="L139" s="1114" t="s">
        <v>499</v>
      </c>
      <c r="M139" s="1115"/>
      <c r="N139" s="524">
        <f>SUM(N129:N138)</f>
        <v>0</v>
      </c>
      <c r="O139" s="525">
        <f>SUM(O129:O138)</f>
        <v>0</v>
      </c>
      <c r="P139" s="490"/>
      <c r="Q139" s="490"/>
      <c r="R139" s="490"/>
      <c r="S139" s="500"/>
      <c r="T139" s="500"/>
      <c r="U139" s="428"/>
    </row>
    <row r="140" spans="1:22" ht="27" customHeight="1" x14ac:dyDescent="0.25">
      <c r="A140" s="101"/>
      <c r="B140" s="85"/>
      <c r="C140" s="85"/>
      <c r="D140" s="85"/>
      <c r="H140" s="501"/>
      <c r="I140" s="501"/>
      <c r="J140" s="502"/>
      <c r="K140" s="501"/>
      <c r="L140" s="954" t="s">
        <v>500</v>
      </c>
      <c r="M140" s="955"/>
      <c r="N140" s="503">
        <f>SUMIF(M129:M138,"&lt;=31/12/2025",N129:N138)</f>
        <v>0</v>
      </c>
      <c r="O140" s="504">
        <f>SUMIF(M129:M138,"&lt;=31/12/2025",O129:O138)</f>
        <v>0</v>
      </c>
      <c r="P140" s="85"/>
      <c r="R140" s="85"/>
      <c r="S140" s="89"/>
      <c r="T140" s="505"/>
      <c r="U140" s="506"/>
      <c r="V140" s="507"/>
    </row>
    <row r="141" spans="1:22" ht="27" customHeight="1" thickBot="1" x14ac:dyDescent="0.3">
      <c r="A141" s="101"/>
      <c r="L141" s="956" t="s">
        <v>501</v>
      </c>
      <c r="M141" s="957"/>
      <c r="N141" s="508">
        <f>SUMIF(M129:M138,"&gt;31/12/2025",N129:N138)</f>
        <v>0</v>
      </c>
      <c r="O141" s="509">
        <f>SUMIF(M129:M138,"&gt;31/12/2025",O129:O138)</f>
        <v>0</v>
      </c>
      <c r="S141" s="510"/>
      <c r="T141" s="511"/>
      <c r="U141" s="428"/>
    </row>
    <row r="142" spans="1:22" ht="15.75" thickBot="1" x14ac:dyDescent="0.3">
      <c r="A142" s="579"/>
      <c r="B142" s="478"/>
      <c r="C142" s="480"/>
      <c r="D142" s="480"/>
      <c r="E142" s="480"/>
      <c r="F142" s="478"/>
      <c r="G142" s="480"/>
      <c r="H142" s="480"/>
      <c r="I142" s="478"/>
      <c r="J142" s="478"/>
      <c r="K142" s="480"/>
      <c r="L142" s="480"/>
      <c r="M142" s="480"/>
      <c r="N142" s="480"/>
      <c r="O142" s="480"/>
      <c r="P142" s="480"/>
      <c r="Q142" s="480"/>
      <c r="R142" s="480"/>
      <c r="S142" s="580"/>
      <c r="T142" s="480"/>
      <c r="U142" s="482"/>
    </row>
    <row r="143" spans="1:22" ht="15.75" thickBot="1" x14ac:dyDescent="0.3">
      <c r="A143" s="563"/>
      <c r="B143" s="422"/>
      <c r="C143" s="289"/>
      <c r="D143" s="289"/>
      <c r="E143" s="289"/>
      <c r="F143" s="422"/>
      <c r="G143" s="289"/>
      <c r="H143" s="289"/>
      <c r="I143" s="422"/>
      <c r="J143" s="422"/>
      <c r="K143" s="289"/>
      <c r="L143" s="289"/>
      <c r="M143" s="289"/>
      <c r="N143" s="289"/>
      <c r="O143" s="289"/>
      <c r="P143" s="289"/>
      <c r="Q143" s="289"/>
      <c r="R143" s="289"/>
      <c r="S143" s="289"/>
      <c r="T143" s="289"/>
      <c r="U143" s="425"/>
    </row>
    <row r="144" spans="1:22" ht="28.5" thickBot="1" x14ac:dyDescent="0.3">
      <c r="A144" s="137" t="s">
        <v>8</v>
      </c>
      <c r="B144" s="961" t="s">
        <v>91</v>
      </c>
      <c r="C144" s="962"/>
      <c r="E144" s="1105" t="s">
        <v>213</v>
      </c>
      <c r="F144" s="1106"/>
      <c r="G144" s="935">
        <f>VLOOKUP(B144,'1.Piano inv. forn'!$D$124:$H$153,3,FALSE)</f>
        <v>0</v>
      </c>
      <c r="H144" s="936"/>
      <c r="I144" s="69"/>
      <c r="J144" s="1105" t="s">
        <v>214</v>
      </c>
      <c r="K144" s="1106"/>
      <c r="L144" s="935">
        <f>VLOOKUP(B144,'1.Piano inv. forn'!$D$124:$H$153,4,FALSE)</f>
        <v>0</v>
      </c>
      <c r="M144" s="936"/>
      <c r="O144" s="147" t="s">
        <v>215</v>
      </c>
      <c r="P144" s="513"/>
      <c r="R144" s="146" t="s">
        <v>216</v>
      </c>
      <c r="S144" s="941"/>
      <c r="T144" s="942"/>
      <c r="U144" s="428"/>
    </row>
    <row r="145" spans="1:21" ht="15.75" thickBot="1" x14ac:dyDescent="0.3">
      <c r="A145" s="101"/>
      <c r="B145" s="86"/>
      <c r="C145" s="86"/>
      <c r="E145" s="87"/>
      <c r="F145" s="87"/>
      <c r="G145" s="88"/>
      <c r="H145" s="88"/>
      <c r="I145" s="69"/>
      <c r="J145" s="87"/>
      <c r="K145" s="87"/>
      <c r="L145" s="88"/>
      <c r="M145" s="88"/>
      <c r="O145" s="89"/>
      <c r="R145" s="85"/>
      <c r="S145" s="490"/>
      <c r="U145" s="102"/>
    </row>
    <row r="146" spans="1:21" ht="30.75" customHeight="1" thickBot="1" x14ac:dyDescent="0.3">
      <c r="A146" s="1107" t="s">
        <v>13</v>
      </c>
      <c r="B146" s="1108"/>
      <c r="C146" s="1108"/>
      <c r="D146" s="1109"/>
      <c r="E146" s="943">
        <f>VLOOKUP(B144,'1.Piano inv. forn'!$D$124:$V$153,17,FALSE)</f>
        <v>0</v>
      </c>
      <c r="F146" s="944"/>
      <c r="G146" s="944"/>
      <c r="H146" s="945"/>
      <c r="I146" s="69"/>
      <c r="J146" s="1110" t="s">
        <v>59</v>
      </c>
      <c r="K146" s="1111"/>
      <c r="L146" s="943">
        <f>VLOOKUP(B144,'1.Piano inv. forn'!$D$124:$V$153,19,FALSE)</f>
        <v>0</v>
      </c>
      <c r="M146" s="945"/>
      <c r="N146" s="98"/>
      <c r="O146" s="146" t="s">
        <v>15</v>
      </c>
      <c r="P146" s="103">
        <f>L146+E146</f>
        <v>0</v>
      </c>
      <c r="R146" s="146" t="s">
        <v>217</v>
      </c>
      <c r="S146" s="941"/>
      <c r="T146" s="942"/>
      <c r="U146" s="102"/>
    </row>
    <row r="147" spans="1:21" ht="15.75" thickBot="1" x14ac:dyDescent="0.3">
      <c r="A147" s="104"/>
      <c r="B147" s="105"/>
      <c r="C147" s="105"/>
      <c r="D147" s="105"/>
      <c r="E147" s="106"/>
      <c r="F147" s="106"/>
      <c r="G147" s="106"/>
      <c r="H147" s="106"/>
      <c r="I147" s="69"/>
      <c r="J147" s="87"/>
      <c r="K147" s="87"/>
      <c r="L147" s="106"/>
      <c r="M147" s="106"/>
      <c r="N147" s="98"/>
      <c r="O147" s="85"/>
      <c r="P147" s="98"/>
      <c r="R147" s="85"/>
      <c r="S147" s="86"/>
      <c r="T147" s="86"/>
      <c r="U147" s="428"/>
    </row>
    <row r="148" spans="1:21" ht="60" x14ac:dyDescent="0.25">
      <c r="A148" s="1099" t="s">
        <v>218</v>
      </c>
      <c r="B148" s="1101" t="s">
        <v>219</v>
      </c>
      <c r="C148" s="1101" t="s">
        <v>220</v>
      </c>
      <c r="D148" s="138" t="s">
        <v>221</v>
      </c>
      <c r="E148" s="139" t="s">
        <v>222</v>
      </c>
      <c r="F148" s="138" t="s">
        <v>223</v>
      </c>
      <c r="G148" s="138" t="s">
        <v>224</v>
      </c>
      <c r="H148" s="140" t="s">
        <v>188</v>
      </c>
      <c r="I148" s="140" t="s">
        <v>225</v>
      </c>
      <c r="J148" s="140" t="s">
        <v>226</v>
      </c>
      <c r="K148" s="140" t="s">
        <v>227</v>
      </c>
      <c r="L148" s="140" t="s">
        <v>228</v>
      </c>
      <c r="M148" s="140" t="s">
        <v>229</v>
      </c>
      <c r="N148" s="140" t="s">
        <v>230</v>
      </c>
      <c r="O148" s="140" t="s">
        <v>231</v>
      </c>
      <c r="P148" s="140" t="s">
        <v>232</v>
      </c>
      <c r="Q148" s="140" t="s">
        <v>233</v>
      </c>
      <c r="R148" s="140" t="s">
        <v>234</v>
      </c>
      <c r="S148" s="140" t="s">
        <v>235</v>
      </c>
      <c r="T148" s="141" t="s">
        <v>236</v>
      </c>
      <c r="U148" s="564"/>
    </row>
    <row r="149" spans="1:21" ht="24.75" thickBot="1" x14ac:dyDescent="0.3">
      <c r="A149" s="1100"/>
      <c r="B149" s="1102"/>
      <c r="C149" s="1102"/>
      <c r="D149" s="142" t="s">
        <v>237</v>
      </c>
      <c r="E149" s="142" t="s">
        <v>238</v>
      </c>
      <c r="F149" s="142" t="s">
        <v>239</v>
      </c>
      <c r="G149" s="142" t="s">
        <v>239</v>
      </c>
      <c r="H149" s="142" t="s">
        <v>90</v>
      </c>
      <c r="I149" s="142" t="s">
        <v>32</v>
      </c>
      <c r="J149" s="142" t="s">
        <v>241</v>
      </c>
      <c r="K149" s="142" t="s">
        <v>242</v>
      </c>
      <c r="L149" s="142" t="s">
        <v>243</v>
      </c>
      <c r="M149" s="142" t="s">
        <v>242</v>
      </c>
      <c r="N149" s="142" t="s">
        <v>244</v>
      </c>
      <c r="O149" s="142" t="s">
        <v>212</v>
      </c>
      <c r="P149" s="142" t="s">
        <v>245</v>
      </c>
      <c r="Q149" s="142" t="s">
        <v>246</v>
      </c>
      <c r="R149" s="142" t="s">
        <v>247</v>
      </c>
      <c r="S149" s="142" t="s">
        <v>247</v>
      </c>
      <c r="T149" s="587"/>
      <c r="U149" s="564"/>
    </row>
    <row r="150" spans="1:21" x14ac:dyDescent="0.25">
      <c r="A150" s="1103" t="str">
        <f>B144</f>
        <v>d.1</v>
      </c>
      <c r="B150" s="143">
        <v>1</v>
      </c>
      <c r="C150" s="164"/>
      <c r="D150" s="91"/>
      <c r="E150" s="91"/>
      <c r="F150" s="164"/>
      <c r="G150" s="566"/>
      <c r="H150" s="92"/>
      <c r="I150" s="339"/>
      <c r="J150" s="567"/>
      <c r="K150" s="568"/>
      <c r="L150" s="340"/>
      <c r="M150" s="568"/>
      <c r="N150" s="116"/>
      <c r="O150" s="116"/>
      <c r="P150" s="340"/>
      <c r="Q150" s="340"/>
      <c r="R150" s="340"/>
      <c r="S150" s="340"/>
      <c r="T150" s="569"/>
      <c r="U150" s="428"/>
    </row>
    <row r="151" spans="1:21" x14ac:dyDescent="0.25">
      <c r="A151" s="1103"/>
      <c r="B151" s="144">
        <v>2</v>
      </c>
      <c r="C151" s="90"/>
      <c r="D151" s="84"/>
      <c r="E151" s="84"/>
      <c r="F151" s="90"/>
      <c r="G151" s="570"/>
      <c r="H151" s="90"/>
      <c r="I151" s="340"/>
      <c r="J151" s="571"/>
      <c r="K151" s="572"/>
      <c r="L151" s="557"/>
      <c r="M151" s="572"/>
      <c r="N151" s="107"/>
      <c r="O151" s="107"/>
      <c r="P151" s="557"/>
      <c r="Q151" s="557" t="s">
        <v>249</v>
      </c>
      <c r="R151" s="557"/>
      <c r="S151" s="557"/>
      <c r="T151" s="573"/>
      <c r="U151" s="428"/>
    </row>
    <row r="152" spans="1:21" x14ac:dyDescent="0.25">
      <c r="A152" s="1103"/>
      <c r="B152" s="144">
        <v>3</v>
      </c>
      <c r="C152" s="90"/>
      <c r="D152" s="84"/>
      <c r="E152" s="84"/>
      <c r="F152" s="90"/>
      <c r="G152" s="570"/>
      <c r="H152" s="90"/>
      <c r="I152" s="340"/>
      <c r="J152" s="571"/>
      <c r="K152" s="572"/>
      <c r="L152" s="557"/>
      <c r="M152" s="572"/>
      <c r="N152" s="107"/>
      <c r="O152" s="107"/>
      <c r="P152" s="557"/>
      <c r="Q152" s="557"/>
      <c r="R152" s="557"/>
      <c r="S152" s="557"/>
      <c r="T152" s="573"/>
      <c r="U152" s="428"/>
    </row>
    <row r="153" spans="1:21" x14ac:dyDescent="0.25">
      <c r="A153" s="1103"/>
      <c r="B153" s="144">
        <v>4</v>
      </c>
      <c r="C153" s="90"/>
      <c r="D153" s="84"/>
      <c r="E153" s="84"/>
      <c r="F153" s="90"/>
      <c r="G153" s="570"/>
      <c r="H153" s="90"/>
      <c r="I153" s="340"/>
      <c r="J153" s="571"/>
      <c r="K153" s="572"/>
      <c r="L153" s="557"/>
      <c r="M153" s="572"/>
      <c r="N153" s="107"/>
      <c r="O153" s="107"/>
      <c r="P153" s="557"/>
      <c r="Q153" s="557"/>
      <c r="R153" s="557"/>
      <c r="S153" s="557"/>
      <c r="T153" s="573"/>
      <c r="U153" s="428"/>
    </row>
    <row r="154" spans="1:21" x14ac:dyDescent="0.25">
      <c r="A154" s="1103"/>
      <c r="B154" s="144">
        <v>5</v>
      </c>
      <c r="C154" s="90"/>
      <c r="D154" s="84"/>
      <c r="E154" s="84"/>
      <c r="F154" s="90"/>
      <c r="G154" s="570"/>
      <c r="H154" s="90"/>
      <c r="I154" s="340"/>
      <c r="J154" s="571"/>
      <c r="K154" s="572"/>
      <c r="L154" s="557"/>
      <c r="M154" s="572"/>
      <c r="N154" s="107"/>
      <c r="O154" s="107"/>
      <c r="P154" s="557"/>
      <c r="Q154" s="557"/>
      <c r="R154" s="557"/>
      <c r="S154" s="557"/>
      <c r="T154" s="573"/>
      <c r="U154" s="428"/>
    </row>
    <row r="155" spans="1:21" x14ac:dyDescent="0.25">
      <c r="A155" s="1103"/>
      <c r="B155" s="144">
        <v>6</v>
      </c>
      <c r="C155" s="90"/>
      <c r="D155" s="84"/>
      <c r="E155" s="84"/>
      <c r="F155" s="90"/>
      <c r="G155" s="570"/>
      <c r="H155" s="90"/>
      <c r="I155" s="340"/>
      <c r="J155" s="571"/>
      <c r="K155" s="572"/>
      <c r="L155" s="557"/>
      <c r="M155" s="572"/>
      <c r="N155" s="107"/>
      <c r="O155" s="107"/>
      <c r="P155" s="557"/>
      <c r="Q155" s="557"/>
      <c r="R155" s="557"/>
      <c r="S155" s="557"/>
      <c r="T155" s="573"/>
      <c r="U155" s="428"/>
    </row>
    <row r="156" spans="1:21" x14ac:dyDescent="0.25">
      <c r="A156" s="1103"/>
      <c r="B156" s="144">
        <v>7</v>
      </c>
      <c r="C156" s="90"/>
      <c r="D156" s="84"/>
      <c r="E156" s="84"/>
      <c r="F156" s="90"/>
      <c r="G156" s="570"/>
      <c r="H156" s="90"/>
      <c r="I156" s="340"/>
      <c r="J156" s="571"/>
      <c r="K156" s="572"/>
      <c r="L156" s="557"/>
      <c r="M156" s="572"/>
      <c r="N156" s="107"/>
      <c r="O156" s="107"/>
      <c r="P156" s="557"/>
      <c r="Q156" s="557"/>
      <c r="R156" s="557"/>
      <c r="S156" s="557"/>
      <c r="T156" s="573"/>
      <c r="U156" s="428"/>
    </row>
    <row r="157" spans="1:21" x14ac:dyDescent="0.25">
      <c r="A157" s="1103"/>
      <c r="B157" s="144">
        <v>8</v>
      </c>
      <c r="C157" s="90"/>
      <c r="D157" s="84"/>
      <c r="E157" s="84"/>
      <c r="F157" s="90"/>
      <c r="G157" s="570"/>
      <c r="H157" s="90"/>
      <c r="I157" s="340"/>
      <c r="J157" s="571"/>
      <c r="K157" s="572"/>
      <c r="L157" s="557"/>
      <c r="M157" s="572"/>
      <c r="N157" s="107"/>
      <c r="O157" s="107"/>
      <c r="P157" s="557"/>
      <c r="Q157" s="557"/>
      <c r="R157" s="557"/>
      <c r="S157" s="557"/>
      <c r="T157" s="573"/>
      <c r="U157" s="428"/>
    </row>
    <row r="158" spans="1:21" x14ac:dyDescent="0.25">
      <c r="A158" s="1103"/>
      <c r="B158" s="144">
        <v>9</v>
      </c>
      <c r="C158" s="90"/>
      <c r="D158" s="84"/>
      <c r="E158" s="84"/>
      <c r="F158" s="90"/>
      <c r="G158" s="570"/>
      <c r="H158" s="90"/>
      <c r="I158" s="340"/>
      <c r="J158" s="571"/>
      <c r="K158" s="572"/>
      <c r="L158" s="557"/>
      <c r="M158" s="572"/>
      <c r="N158" s="107"/>
      <c r="O158" s="107"/>
      <c r="P158" s="557"/>
      <c r="Q158" s="557"/>
      <c r="R158" s="557"/>
      <c r="S158" s="557"/>
      <c r="T158" s="573"/>
      <c r="U158" s="428"/>
    </row>
    <row r="159" spans="1:21" ht="15.75" thickBot="1" x14ac:dyDescent="0.3">
      <c r="A159" s="1104"/>
      <c r="B159" s="145">
        <v>10</v>
      </c>
      <c r="C159" s="100"/>
      <c r="D159" s="99"/>
      <c r="E159" s="99"/>
      <c r="F159" s="100"/>
      <c r="G159" s="574"/>
      <c r="H159" s="100"/>
      <c r="I159" s="341"/>
      <c r="J159" s="576"/>
      <c r="K159" s="577"/>
      <c r="L159" s="575"/>
      <c r="M159" s="577"/>
      <c r="N159" s="108"/>
      <c r="O159" s="108"/>
      <c r="P159" s="575"/>
      <c r="Q159" s="575"/>
      <c r="R159" s="575"/>
      <c r="S159" s="575"/>
      <c r="T159" s="578"/>
      <c r="U159" s="428"/>
    </row>
    <row r="160" spans="1:21" ht="27" customHeight="1" thickBot="1" x14ac:dyDescent="0.3">
      <c r="A160" s="493"/>
      <c r="C160" s="494"/>
      <c r="D160" s="495"/>
      <c r="E160" s="368" t="s">
        <v>248</v>
      </c>
      <c r="F160" s="369">
        <f>COUNTA(F150:F159)</f>
        <v>0</v>
      </c>
      <c r="G160" s="370">
        <f>COUNTA(G150:G159)</f>
        <v>0</v>
      </c>
      <c r="H160" s="494"/>
      <c r="I160" s="490"/>
      <c r="J160" s="496"/>
      <c r="K160" s="497"/>
      <c r="L160" s="1114" t="s">
        <v>499</v>
      </c>
      <c r="M160" s="1115"/>
      <c r="N160" s="524">
        <f>SUM(N150:N159)</f>
        <v>0</v>
      </c>
      <c r="O160" s="525">
        <f>SUM(O150:O159)</f>
        <v>0</v>
      </c>
      <c r="P160" s="490"/>
      <c r="Q160" s="490"/>
      <c r="R160" s="490"/>
      <c r="S160" s="500"/>
      <c r="T160" s="500"/>
      <c r="U160" s="428"/>
    </row>
    <row r="161" spans="1:22" ht="27" customHeight="1" x14ac:dyDescent="0.25">
      <c r="A161" s="101"/>
      <c r="B161" s="85"/>
      <c r="C161" s="85"/>
      <c r="D161" s="85"/>
      <c r="H161" s="501"/>
      <c r="I161" s="501"/>
      <c r="J161" s="502"/>
      <c r="K161" s="501"/>
      <c r="L161" s="954" t="s">
        <v>500</v>
      </c>
      <c r="M161" s="955"/>
      <c r="N161" s="503">
        <f>SUMIF(M150:M159,"&lt;=31/12/2025",N150:N159)</f>
        <v>0</v>
      </c>
      <c r="O161" s="504">
        <f>SUMIF(M150:M159,"&lt;=31/12/2025",O150:O159)</f>
        <v>0</v>
      </c>
      <c r="P161" s="85"/>
      <c r="R161" s="85"/>
      <c r="S161" s="89"/>
      <c r="T161" s="505"/>
      <c r="U161" s="506"/>
      <c r="V161" s="507"/>
    </row>
    <row r="162" spans="1:22" ht="27" customHeight="1" thickBot="1" x14ac:dyDescent="0.3">
      <c r="A162" s="101"/>
      <c r="L162" s="956" t="s">
        <v>501</v>
      </c>
      <c r="M162" s="957"/>
      <c r="N162" s="508">
        <f>SUMIF(M150:M159,"&gt;31/12/2025",N150:N159)</f>
        <v>0</v>
      </c>
      <c r="O162" s="509">
        <f>SUMIF(M150:M159,"&gt;31/12/2025",O150:O159)</f>
        <v>0</v>
      </c>
      <c r="S162" s="510"/>
      <c r="T162" s="511"/>
      <c r="U162" s="428"/>
    </row>
    <row r="163" spans="1:22" ht="15.75" thickBot="1" x14ac:dyDescent="0.3">
      <c r="A163" s="579"/>
      <c r="B163" s="478"/>
      <c r="C163" s="480"/>
      <c r="D163" s="480"/>
      <c r="E163" s="480"/>
      <c r="F163" s="478"/>
      <c r="G163" s="480"/>
      <c r="H163" s="480"/>
      <c r="I163" s="478"/>
      <c r="J163" s="478"/>
      <c r="K163" s="480"/>
      <c r="L163" s="480"/>
      <c r="M163" s="480"/>
      <c r="N163" s="480"/>
      <c r="O163" s="480"/>
      <c r="P163" s="480"/>
      <c r="Q163" s="480"/>
      <c r="R163" s="480"/>
      <c r="S163" s="580"/>
      <c r="T163" s="480"/>
      <c r="U163" s="482"/>
    </row>
    <row r="164" spans="1:22" ht="15.75" thickBot="1" x14ac:dyDescent="0.3">
      <c r="A164" s="563"/>
      <c r="B164" s="422"/>
      <c r="C164" s="289"/>
      <c r="D164" s="289"/>
      <c r="E164" s="289"/>
      <c r="F164" s="422"/>
      <c r="G164" s="289"/>
      <c r="H164" s="289"/>
      <c r="I164" s="422"/>
      <c r="J164" s="422"/>
      <c r="K164" s="289"/>
      <c r="L164" s="289"/>
      <c r="M164" s="289"/>
      <c r="N164" s="289"/>
      <c r="O164" s="289"/>
      <c r="P164" s="289"/>
      <c r="Q164" s="289"/>
      <c r="R164" s="289"/>
      <c r="S164" s="289"/>
      <c r="T164" s="289"/>
      <c r="U164" s="425"/>
    </row>
    <row r="165" spans="1:22" ht="28.5" thickBot="1" x14ac:dyDescent="0.3">
      <c r="A165" s="137" t="s">
        <v>8</v>
      </c>
      <c r="B165" s="961" t="s">
        <v>91</v>
      </c>
      <c r="C165" s="962"/>
      <c r="E165" s="1105" t="s">
        <v>213</v>
      </c>
      <c r="F165" s="1106"/>
      <c r="G165" s="935">
        <f>VLOOKUP(B165,'1.Piano inv. forn'!$D$124:$H$153,3,FALSE)</f>
        <v>0</v>
      </c>
      <c r="H165" s="936"/>
      <c r="I165" s="69"/>
      <c r="J165" s="1105" t="s">
        <v>214</v>
      </c>
      <c r="K165" s="1106"/>
      <c r="L165" s="935">
        <f>VLOOKUP(B165,'1.Piano inv. forn'!$D$124:$H$153,4,FALSE)</f>
        <v>0</v>
      </c>
      <c r="M165" s="936"/>
      <c r="O165" s="147" t="s">
        <v>215</v>
      </c>
      <c r="P165" s="513"/>
      <c r="R165" s="146" t="s">
        <v>216</v>
      </c>
      <c r="S165" s="941"/>
      <c r="T165" s="942"/>
      <c r="U165" s="428"/>
    </row>
    <row r="166" spans="1:22" ht="15.75" thickBot="1" x14ac:dyDescent="0.3">
      <c r="A166" s="101"/>
      <c r="B166" s="86"/>
      <c r="C166" s="86"/>
      <c r="E166" s="87"/>
      <c r="F166" s="87"/>
      <c r="G166" s="88"/>
      <c r="H166" s="88"/>
      <c r="I166" s="69"/>
      <c r="J166" s="87"/>
      <c r="K166" s="87"/>
      <c r="L166" s="88"/>
      <c r="M166" s="88"/>
      <c r="O166" s="89"/>
      <c r="R166" s="85"/>
      <c r="S166" s="490"/>
      <c r="U166" s="102"/>
    </row>
    <row r="167" spans="1:22" ht="36" customHeight="1" thickBot="1" x14ac:dyDescent="0.3">
      <c r="A167" s="1107" t="s">
        <v>13</v>
      </c>
      <c r="B167" s="1108"/>
      <c r="C167" s="1108"/>
      <c r="D167" s="1109"/>
      <c r="E167" s="943">
        <f>VLOOKUP(B165,'1.Piano inv. forn'!$D$124:$V$153,17,FALSE)</f>
        <v>0</v>
      </c>
      <c r="F167" s="944"/>
      <c r="G167" s="944"/>
      <c r="H167" s="945"/>
      <c r="I167" s="69"/>
      <c r="J167" s="1110" t="s">
        <v>59</v>
      </c>
      <c r="K167" s="1111"/>
      <c r="L167" s="943">
        <f>VLOOKUP(B165,'1.Piano inv. forn'!$D$124:$V$153,19,FALSE)</f>
        <v>0</v>
      </c>
      <c r="M167" s="945"/>
      <c r="N167" s="98"/>
      <c r="O167" s="146" t="s">
        <v>15</v>
      </c>
      <c r="P167" s="103">
        <f>L167+E167</f>
        <v>0</v>
      </c>
      <c r="R167" s="146" t="s">
        <v>217</v>
      </c>
      <c r="S167" s="941"/>
      <c r="T167" s="942"/>
      <c r="U167" s="102"/>
    </row>
    <row r="168" spans="1:22" ht="15.75" thickBot="1" x14ac:dyDescent="0.3">
      <c r="A168" s="104"/>
      <c r="B168" s="105"/>
      <c r="C168" s="105"/>
      <c r="D168" s="105"/>
      <c r="E168" s="106"/>
      <c r="F168" s="106"/>
      <c r="G168" s="106"/>
      <c r="H168" s="106"/>
      <c r="I168" s="69"/>
      <c r="J168" s="87"/>
      <c r="K168" s="87"/>
      <c r="L168" s="106"/>
      <c r="M168" s="106"/>
      <c r="N168" s="98"/>
      <c r="O168" s="85"/>
      <c r="P168" s="98"/>
      <c r="R168" s="85"/>
      <c r="S168" s="86"/>
      <c r="T168" s="86"/>
      <c r="U168" s="428"/>
    </row>
    <row r="169" spans="1:22" ht="60" x14ac:dyDescent="0.25">
      <c r="A169" s="1099" t="s">
        <v>218</v>
      </c>
      <c r="B169" s="1101" t="s">
        <v>219</v>
      </c>
      <c r="C169" s="1101" t="s">
        <v>220</v>
      </c>
      <c r="D169" s="138" t="s">
        <v>221</v>
      </c>
      <c r="E169" s="139" t="s">
        <v>222</v>
      </c>
      <c r="F169" s="138" t="s">
        <v>223</v>
      </c>
      <c r="G169" s="138" t="s">
        <v>224</v>
      </c>
      <c r="H169" s="140" t="s">
        <v>188</v>
      </c>
      <c r="I169" s="140" t="s">
        <v>225</v>
      </c>
      <c r="J169" s="140" t="s">
        <v>226</v>
      </c>
      <c r="K169" s="140" t="s">
        <v>227</v>
      </c>
      <c r="L169" s="140" t="s">
        <v>228</v>
      </c>
      <c r="M169" s="140" t="s">
        <v>229</v>
      </c>
      <c r="N169" s="140" t="s">
        <v>230</v>
      </c>
      <c r="O169" s="140" t="s">
        <v>231</v>
      </c>
      <c r="P169" s="140" t="s">
        <v>232</v>
      </c>
      <c r="Q169" s="140" t="s">
        <v>233</v>
      </c>
      <c r="R169" s="140" t="s">
        <v>234</v>
      </c>
      <c r="S169" s="140" t="s">
        <v>235</v>
      </c>
      <c r="T169" s="141" t="s">
        <v>236</v>
      </c>
      <c r="U169" s="564"/>
    </row>
    <row r="170" spans="1:22" ht="24.75" thickBot="1" x14ac:dyDescent="0.3">
      <c r="A170" s="1100"/>
      <c r="B170" s="1102"/>
      <c r="C170" s="1102"/>
      <c r="D170" s="142" t="s">
        <v>237</v>
      </c>
      <c r="E170" s="142" t="s">
        <v>238</v>
      </c>
      <c r="F170" s="142" t="s">
        <v>239</v>
      </c>
      <c r="G170" s="142" t="s">
        <v>239</v>
      </c>
      <c r="H170" s="142" t="s">
        <v>90</v>
      </c>
      <c r="I170" s="142" t="s">
        <v>32</v>
      </c>
      <c r="J170" s="142" t="s">
        <v>241</v>
      </c>
      <c r="K170" s="142" t="s">
        <v>242</v>
      </c>
      <c r="L170" s="142" t="s">
        <v>243</v>
      </c>
      <c r="M170" s="142" t="s">
        <v>242</v>
      </c>
      <c r="N170" s="142" t="s">
        <v>244</v>
      </c>
      <c r="O170" s="142" t="s">
        <v>212</v>
      </c>
      <c r="P170" s="142" t="s">
        <v>245</v>
      </c>
      <c r="Q170" s="142" t="s">
        <v>246</v>
      </c>
      <c r="R170" s="142" t="s">
        <v>247</v>
      </c>
      <c r="S170" s="142" t="s">
        <v>247</v>
      </c>
      <c r="T170" s="587"/>
      <c r="U170" s="564"/>
    </row>
    <row r="171" spans="1:22" x14ac:dyDescent="0.25">
      <c r="A171" s="1103" t="str">
        <f>B165</f>
        <v>d.1</v>
      </c>
      <c r="B171" s="143">
        <v>1</v>
      </c>
      <c r="C171" s="164"/>
      <c r="D171" s="91"/>
      <c r="E171" s="91"/>
      <c r="F171" s="164"/>
      <c r="G171" s="566"/>
      <c r="H171" s="92"/>
      <c r="I171" s="339"/>
      <c r="J171" s="567"/>
      <c r="K171" s="568"/>
      <c r="L171" s="340"/>
      <c r="M171" s="568"/>
      <c r="N171" s="116"/>
      <c r="O171" s="116"/>
      <c r="P171" s="340"/>
      <c r="Q171" s="340"/>
      <c r="R171" s="340"/>
      <c r="S171" s="340"/>
      <c r="T171" s="569"/>
      <c r="U171" s="428"/>
    </row>
    <row r="172" spans="1:22" x14ac:dyDescent="0.25">
      <c r="A172" s="1103"/>
      <c r="B172" s="144">
        <v>2</v>
      </c>
      <c r="C172" s="90"/>
      <c r="D172" s="84"/>
      <c r="E172" s="84"/>
      <c r="F172" s="90"/>
      <c r="G172" s="570"/>
      <c r="H172" s="90"/>
      <c r="I172" s="340"/>
      <c r="J172" s="571"/>
      <c r="K172" s="572"/>
      <c r="L172" s="557"/>
      <c r="M172" s="572"/>
      <c r="N172" s="107"/>
      <c r="O172" s="107"/>
      <c r="P172" s="557"/>
      <c r="Q172" s="557" t="s">
        <v>249</v>
      </c>
      <c r="R172" s="557"/>
      <c r="S172" s="557"/>
      <c r="T172" s="573"/>
      <c r="U172" s="428"/>
    </row>
    <row r="173" spans="1:22" x14ac:dyDescent="0.25">
      <c r="A173" s="1103"/>
      <c r="B173" s="144">
        <v>3</v>
      </c>
      <c r="C173" s="90"/>
      <c r="D173" s="84"/>
      <c r="E173" s="84"/>
      <c r="F173" s="90"/>
      <c r="G173" s="570"/>
      <c r="H173" s="90"/>
      <c r="I173" s="340"/>
      <c r="J173" s="571"/>
      <c r="K173" s="572"/>
      <c r="L173" s="557"/>
      <c r="M173" s="572"/>
      <c r="N173" s="107"/>
      <c r="O173" s="107"/>
      <c r="P173" s="557"/>
      <c r="Q173" s="557"/>
      <c r="R173" s="557"/>
      <c r="S173" s="557"/>
      <c r="T173" s="573"/>
      <c r="U173" s="428"/>
    </row>
    <row r="174" spans="1:22" x14ac:dyDescent="0.25">
      <c r="A174" s="1103"/>
      <c r="B174" s="144">
        <v>4</v>
      </c>
      <c r="C174" s="90"/>
      <c r="D174" s="84"/>
      <c r="E174" s="84"/>
      <c r="F174" s="90"/>
      <c r="G174" s="570"/>
      <c r="H174" s="90"/>
      <c r="I174" s="340"/>
      <c r="J174" s="571"/>
      <c r="K174" s="572"/>
      <c r="L174" s="557"/>
      <c r="M174" s="572"/>
      <c r="N174" s="107"/>
      <c r="O174" s="107"/>
      <c r="P174" s="557"/>
      <c r="Q174" s="557"/>
      <c r="R174" s="557"/>
      <c r="S174" s="557"/>
      <c r="T174" s="573"/>
      <c r="U174" s="428"/>
    </row>
    <row r="175" spans="1:22" x14ac:dyDescent="0.25">
      <c r="A175" s="1103"/>
      <c r="B175" s="144">
        <v>5</v>
      </c>
      <c r="C175" s="90"/>
      <c r="D175" s="84"/>
      <c r="E175" s="84"/>
      <c r="F175" s="90"/>
      <c r="G175" s="570"/>
      <c r="H175" s="90"/>
      <c r="I175" s="340"/>
      <c r="J175" s="571"/>
      <c r="K175" s="572"/>
      <c r="L175" s="557"/>
      <c r="M175" s="572"/>
      <c r="N175" s="107"/>
      <c r="O175" s="107"/>
      <c r="P175" s="557"/>
      <c r="Q175" s="557"/>
      <c r="R175" s="557"/>
      <c r="S175" s="557"/>
      <c r="T175" s="573"/>
      <c r="U175" s="428"/>
    </row>
    <row r="176" spans="1:22" x14ac:dyDescent="0.25">
      <c r="A176" s="1103"/>
      <c r="B176" s="144">
        <v>6</v>
      </c>
      <c r="C176" s="90"/>
      <c r="D176" s="84"/>
      <c r="E176" s="84"/>
      <c r="F176" s="90"/>
      <c r="G176" s="570"/>
      <c r="H176" s="90"/>
      <c r="I176" s="340"/>
      <c r="J176" s="571"/>
      <c r="K176" s="572"/>
      <c r="L176" s="557"/>
      <c r="M176" s="572"/>
      <c r="N176" s="107"/>
      <c r="O176" s="107"/>
      <c r="P176" s="557"/>
      <c r="Q176" s="557"/>
      <c r="R176" s="557"/>
      <c r="S176" s="557"/>
      <c r="T176" s="573"/>
      <c r="U176" s="428"/>
    </row>
    <row r="177" spans="1:22" x14ac:dyDescent="0.25">
      <c r="A177" s="1103"/>
      <c r="B177" s="144">
        <v>7</v>
      </c>
      <c r="C177" s="90"/>
      <c r="D177" s="84"/>
      <c r="E177" s="84"/>
      <c r="F177" s="90"/>
      <c r="G177" s="570"/>
      <c r="H177" s="90"/>
      <c r="I177" s="340"/>
      <c r="J177" s="571"/>
      <c r="K177" s="572"/>
      <c r="L177" s="557"/>
      <c r="M177" s="572"/>
      <c r="N177" s="107"/>
      <c r="O177" s="107"/>
      <c r="P177" s="557"/>
      <c r="Q177" s="557"/>
      <c r="R177" s="557"/>
      <c r="S177" s="557"/>
      <c r="T177" s="573"/>
      <c r="U177" s="428"/>
    </row>
    <row r="178" spans="1:22" x14ac:dyDescent="0.25">
      <c r="A178" s="1103"/>
      <c r="B178" s="144">
        <v>8</v>
      </c>
      <c r="C178" s="90"/>
      <c r="D178" s="84"/>
      <c r="E178" s="84"/>
      <c r="F178" s="90"/>
      <c r="G178" s="570"/>
      <c r="H178" s="90"/>
      <c r="I178" s="340"/>
      <c r="J178" s="571"/>
      <c r="K178" s="572"/>
      <c r="L178" s="557"/>
      <c r="M178" s="572"/>
      <c r="N178" s="107"/>
      <c r="O178" s="107"/>
      <c r="P178" s="557"/>
      <c r="Q178" s="557"/>
      <c r="R178" s="557"/>
      <c r="S178" s="557"/>
      <c r="T178" s="573"/>
      <c r="U178" s="428"/>
    </row>
    <row r="179" spans="1:22" x14ac:dyDescent="0.25">
      <c r="A179" s="1103"/>
      <c r="B179" s="144">
        <v>9</v>
      </c>
      <c r="C179" s="90"/>
      <c r="D179" s="84"/>
      <c r="E179" s="84"/>
      <c r="F179" s="90"/>
      <c r="G179" s="570"/>
      <c r="H179" s="90"/>
      <c r="I179" s="340"/>
      <c r="J179" s="571"/>
      <c r="K179" s="572"/>
      <c r="L179" s="557"/>
      <c r="M179" s="572"/>
      <c r="N179" s="107"/>
      <c r="O179" s="107"/>
      <c r="P179" s="557"/>
      <c r="Q179" s="557"/>
      <c r="R179" s="557"/>
      <c r="S179" s="557"/>
      <c r="T179" s="573"/>
      <c r="U179" s="428"/>
    </row>
    <row r="180" spans="1:22" ht="15.75" thickBot="1" x14ac:dyDescent="0.3">
      <c r="A180" s="1104"/>
      <c r="B180" s="145">
        <v>10</v>
      </c>
      <c r="C180" s="100"/>
      <c r="D180" s="99"/>
      <c r="E180" s="99"/>
      <c r="F180" s="100"/>
      <c r="G180" s="574"/>
      <c r="H180" s="100"/>
      <c r="I180" s="341"/>
      <c r="J180" s="576"/>
      <c r="K180" s="577"/>
      <c r="L180" s="575"/>
      <c r="M180" s="577"/>
      <c r="N180" s="108"/>
      <c r="O180" s="108"/>
      <c r="P180" s="575"/>
      <c r="Q180" s="575"/>
      <c r="R180" s="575"/>
      <c r="S180" s="575"/>
      <c r="T180" s="578"/>
      <c r="U180" s="428"/>
    </row>
    <row r="181" spans="1:22" ht="27" customHeight="1" thickBot="1" x14ac:dyDescent="0.3">
      <c r="A181" s="493"/>
      <c r="C181" s="494"/>
      <c r="D181" s="495"/>
      <c r="E181" s="368" t="s">
        <v>248</v>
      </c>
      <c r="F181" s="369">
        <f>COUNTA(F171:F180)</f>
        <v>0</v>
      </c>
      <c r="G181" s="370">
        <f>COUNTA(G171:G180)</f>
        <v>0</v>
      </c>
      <c r="H181" s="494"/>
      <c r="I181" s="490"/>
      <c r="J181" s="496"/>
      <c r="K181" s="497"/>
      <c r="L181" s="1114" t="s">
        <v>499</v>
      </c>
      <c r="M181" s="1115"/>
      <c r="N181" s="524">
        <f>SUM(N171:N180)</f>
        <v>0</v>
      </c>
      <c r="O181" s="525">
        <f>SUM(O171:O180)</f>
        <v>0</v>
      </c>
      <c r="P181" s="490"/>
      <c r="Q181" s="490"/>
      <c r="R181" s="490"/>
      <c r="S181" s="500"/>
      <c r="T181" s="500"/>
      <c r="U181" s="428"/>
    </row>
    <row r="182" spans="1:22" ht="27" customHeight="1" x14ac:dyDescent="0.25">
      <c r="A182" s="101"/>
      <c r="B182" s="85"/>
      <c r="C182" s="85"/>
      <c r="D182" s="85"/>
      <c r="H182" s="501"/>
      <c r="I182" s="501"/>
      <c r="J182" s="502"/>
      <c r="K182" s="501"/>
      <c r="L182" s="954" t="s">
        <v>500</v>
      </c>
      <c r="M182" s="955"/>
      <c r="N182" s="503">
        <f>SUMIF(M171:M180,"&lt;=31/12/2025",N171:N180)</f>
        <v>0</v>
      </c>
      <c r="O182" s="504">
        <f>SUMIF(M171:M180,"&lt;=31/12/2025",O171:O180)</f>
        <v>0</v>
      </c>
      <c r="P182" s="85"/>
      <c r="R182" s="85"/>
      <c r="S182" s="89"/>
      <c r="T182" s="505"/>
      <c r="U182" s="506"/>
      <c r="V182" s="507"/>
    </row>
    <row r="183" spans="1:22" ht="27" customHeight="1" thickBot="1" x14ac:dyDescent="0.3">
      <c r="A183" s="101"/>
      <c r="L183" s="956" t="s">
        <v>501</v>
      </c>
      <c r="M183" s="957"/>
      <c r="N183" s="508">
        <f>SUMIF(M171:M180,"&gt;31/12/2025",N171:N180)</f>
        <v>0</v>
      </c>
      <c r="O183" s="509">
        <f>SUMIF(M171:M180,"&gt;31/12/2025",O171:O180)</f>
        <v>0</v>
      </c>
      <c r="S183" s="510"/>
      <c r="T183" s="511"/>
      <c r="U183" s="428"/>
    </row>
    <row r="184" spans="1:22" ht="15.75" thickBot="1" x14ac:dyDescent="0.3">
      <c r="A184" s="579"/>
      <c r="B184" s="478"/>
      <c r="C184" s="480"/>
      <c r="D184" s="480"/>
      <c r="E184" s="480"/>
      <c r="F184" s="478"/>
      <c r="G184" s="480"/>
      <c r="H184" s="480"/>
      <c r="I184" s="478"/>
      <c r="J184" s="478"/>
      <c r="K184" s="480"/>
      <c r="L184" s="480"/>
      <c r="M184" s="480"/>
      <c r="N184" s="480"/>
      <c r="O184" s="480"/>
      <c r="P184" s="480"/>
      <c r="Q184" s="480"/>
      <c r="R184" s="480"/>
      <c r="S184" s="580"/>
      <c r="T184" s="480"/>
      <c r="U184" s="482"/>
    </row>
    <row r="185" spans="1:22" ht="15.75" thickBot="1" x14ac:dyDescent="0.3">
      <c r="A185" s="563"/>
      <c r="B185" s="422"/>
      <c r="C185" s="289"/>
      <c r="D185" s="289"/>
      <c r="E185" s="289"/>
      <c r="F185" s="422"/>
      <c r="G185" s="289"/>
      <c r="H185" s="289"/>
      <c r="I185" s="422"/>
      <c r="J185" s="422"/>
      <c r="K185" s="289"/>
      <c r="L185" s="289"/>
      <c r="M185" s="289"/>
      <c r="N185" s="289"/>
      <c r="O185" s="289"/>
      <c r="P185" s="289"/>
      <c r="Q185" s="289"/>
      <c r="R185" s="289"/>
      <c r="S185" s="289"/>
      <c r="T185" s="289"/>
      <c r="U185" s="425"/>
    </row>
    <row r="186" spans="1:22" ht="28.5" thickBot="1" x14ac:dyDescent="0.3">
      <c r="A186" s="137" t="s">
        <v>8</v>
      </c>
      <c r="B186" s="961" t="s">
        <v>91</v>
      </c>
      <c r="C186" s="962"/>
      <c r="E186" s="1105" t="s">
        <v>213</v>
      </c>
      <c r="F186" s="1106"/>
      <c r="G186" s="935">
        <f>VLOOKUP(B186,'1.Piano inv. forn'!$D$124:$H$153,3,FALSE)</f>
        <v>0</v>
      </c>
      <c r="H186" s="936"/>
      <c r="I186" s="69"/>
      <c r="J186" s="1105" t="s">
        <v>214</v>
      </c>
      <c r="K186" s="1106"/>
      <c r="L186" s="935">
        <f>VLOOKUP(B186,'1.Piano inv. forn'!$D$124:$H$153,4,FALSE)</f>
        <v>0</v>
      </c>
      <c r="M186" s="936"/>
      <c r="O186" s="147" t="s">
        <v>215</v>
      </c>
      <c r="P186" s="513"/>
      <c r="R186" s="146" t="s">
        <v>216</v>
      </c>
      <c r="S186" s="941"/>
      <c r="T186" s="942"/>
      <c r="U186" s="428"/>
    </row>
    <row r="187" spans="1:22" ht="15.75" thickBot="1" x14ac:dyDescent="0.3">
      <c r="A187" s="101"/>
      <c r="B187" s="86"/>
      <c r="C187" s="86"/>
      <c r="E187" s="87"/>
      <c r="F187" s="87"/>
      <c r="G187" s="88"/>
      <c r="H187" s="88"/>
      <c r="I187" s="69"/>
      <c r="J187" s="87"/>
      <c r="K187" s="87"/>
      <c r="L187" s="88"/>
      <c r="M187" s="88"/>
      <c r="O187" s="89"/>
      <c r="R187" s="85"/>
      <c r="S187" s="490"/>
      <c r="U187" s="102"/>
    </row>
    <row r="188" spans="1:22" ht="29.25" customHeight="1" thickBot="1" x14ac:dyDescent="0.3">
      <c r="A188" s="1107" t="s">
        <v>13</v>
      </c>
      <c r="B188" s="1108"/>
      <c r="C188" s="1108"/>
      <c r="D188" s="1109"/>
      <c r="E188" s="943">
        <f>VLOOKUP(B186,'1.Piano inv. forn'!$D$124:$V$153,17,FALSE)</f>
        <v>0</v>
      </c>
      <c r="F188" s="944"/>
      <c r="G188" s="944"/>
      <c r="H188" s="945"/>
      <c r="I188" s="69"/>
      <c r="J188" s="1110" t="s">
        <v>59</v>
      </c>
      <c r="K188" s="1111"/>
      <c r="L188" s="943">
        <f>VLOOKUP(B186,'1.Piano inv. forn'!$D$124:$V$153,19,FALSE)</f>
        <v>0</v>
      </c>
      <c r="M188" s="945"/>
      <c r="N188" s="98"/>
      <c r="O188" s="146" t="s">
        <v>15</v>
      </c>
      <c r="P188" s="103">
        <f>L188+E188</f>
        <v>0</v>
      </c>
      <c r="R188" s="146" t="s">
        <v>217</v>
      </c>
      <c r="S188" s="941"/>
      <c r="T188" s="942"/>
      <c r="U188" s="102"/>
    </row>
    <row r="189" spans="1:22" ht="15.75" thickBot="1" x14ac:dyDescent="0.3">
      <c r="A189" s="104"/>
      <c r="B189" s="105"/>
      <c r="C189" s="105"/>
      <c r="D189" s="105"/>
      <c r="E189" s="106"/>
      <c r="F189" s="106"/>
      <c r="G189" s="106"/>
      <c r="H189" s="106"/>
      <c r="I189" s="69"/>
      <c r="J189" s="87"/>
      <c r="K189" s="87"/>
      <c r="L189" s="106"/>
      <c r="M189" s="106"/>
      <c r="N189" s="98"/>
      <c r="O189" s="85"/>
      <c r="P189" s="98"/>
      <c r="R189" s="85"/>
      <c r="S189" s="86"/>
      <c r="T189" s="86"/>
      <c r="U189" s="428"/>
    </row>
    <row r="190" spans="1:22" ht="60" x14ac:dyDescent="0.25">
      <c r="A190" s="1099" t="s">
        <v>218</v>
      </c>
      <c r="B190" s="1101" t="s">
        <v>219</v>
      </c>
      <c r="C190" s="1101" t="s">
        <v>220</v>
      </c>
      <c r="D190" s="138" t="s">
        <v>221</v>
      </c>
      <c r="E190" s="139" t="s">
        <v>222</v>
      </c>
      <c r="F190" s="138" t="s">
        <v>223</v>
      </c>
      <c r="G190" s="138" t="s">
        <v>224</v>
      </c>
      <c r="H190" s="140" t="s">
        <v>188</v>
      </c>
      <c r="I190" s="140" t="s">
        <v>225</v>
      </c>
      <c r="J190" s="140" t="s">
        <v>226</v>
      </c>
      <c r="K190" s="140" t="s">
        <v>227</v>
      </c>
      <c r="L190" s="140" t="s">
        <v>228</v>
      </c>
      <c r="M190" s="140" t="s">
        <v>229</v>
      </c>
      <c r="N190" s="140" t="s">
        <v>230</v>
      </c>
      <c r="O190" s="140" t="s">
        <v>231</v>
      </c>
      <c r="P190" s="140" t="s">
        <v>232</v>
      </c>
      <c r="Q190" s="140" t="s">
        <v>233</v>
      </c>
      <c r="R190" s="140" t="s">
        <v>234</v>
      </c>
      <c r="S190" s="140" t="s">
        <v>235</v>
      </c>
      <c r="T190" s="141" t="s">
        <v>236</v>
      </c>
      <c r="U190" s="564"/>
    </row>
    <row r="191" spans="1:22" ht="24.75" thickBot="1" x14ac:dyDescent="0.3">
      <c r="A191" s="1100"/>
      <c r="B191" s="1102"/>
      <c r="C191" s="1102"/>
      <c r="D191" s="142" t="s">
        <v>237</v>
      </c>
      <c r="E191" s="142" t="s">
        <v>238</v>
      </c>
      <c r="F191" s="142" t="s">
        <v>239</v>
      </c>
      <c r="G191" s="142" t="s">
        <v>239</v>
      </c>
      <c r="H191" s="142" t="s">
        <v>90</v>
      </c>
      <c r="I191" s="142" t="s">
        <v>32</v>
      </c>
      <c r="J191" s="142" t="s">
        <v>241</v>
      </c>
      <c r="K191" s="142" t="s">
        <v>242</v>
      </c>
      <c r="L191" s="142" t="s">
        <v>243</v>
      </c>
      <c r="M191" s="142" t="s">
        <v>242</v>
      </c>
      <c r="N191" s="142" t="s">
        <v>244</v>
      </c>
      <c r="O191" s="142" t="s">
        <v>212</v>
      </c>
      <c r="P191" s="142" t="s">
        <v>245</v>
      </c>
      <c r="Q191" s="142" t="s">
        <v>246</v>
      </c>
      <c r="R191" s="142" t="s">
        <v>247</v>
      </c>
      <c r="S191" s="142" t="s">
        <v>247</v>
      </c>
      <c r="T191" s="587"/>
      <c r="U191" s="564"/>
    </row>
    <row r="192" spans="1:22" x14ac:dyDescent="0.25">
      <c r="A192" s="1103" t="str">
        <f>B186</f>
        <v>d.1</v>
      </c>
      <c r="B192" s="143">
        <v>1</v>
      </c>
      <c r="C192" s="164"/>
      <c r="D192" s="91"/>
      <c r="E192" s="91"/>
      <c r="F192" s="164"/>
      <c r="G192" s="566"/>
      <c r="H192" s="92"/>
      <c r="I192" s="339"/>
      <c r="J192" s="567"/>
      <c r="K192" s="568"/>
      <c r="L192" s="340"/>
      <c r="M192" s="568"/>
      <c r="N192" s="116"/>
      <c r="O192" s="116"/>
      <c r="P192" s="340"/>
      <c r="Q192" s="340"/>
      <c r="R192" s="340"/>
      <c r="S192" s="340"/>
      <c r="T192" s="569"/>
      <c r="U192" s="428"/>
    </row>
    <row r="193" spans="1:22" x14ac:dyDescent="0.25">
      <c r="A193" s="1103"/>
      <c r="B193" s="144">
        <v>2</v>
      </c>
      <c r="C193" s="90"/>
      <c r="D193" s="84"/>
      <c r="E193" s="84"/>
      <c r="F193" s="90"/>
      <c r="G193" s="570"/>
      <c r="H193" s="90"/>
      <c r="I193" s="340"/>
      <c r="J193" s="571"/>
      <c r="K193" s="572"/>
      <c r="L193" s="557"/>
      <c r="M193" s="572"/>
      <c r="N193" s="107"/>
      <c r="O193" s="107"/>
      <c r="P193" s="557"/>
      <c r="Q193" s="557" t="s">
        <v>249</v>
      </c>
      <c r="R193" s="557"/>
      <c r="S193" s="557"/>
      <c r="T193" s="573"/>
      <c r="U193" s="428"/>
    </row>
    <row r="194" spans="1:22" x14ac:dyDescent="0.25">
      <c r="A194" s="1103"/>
      <c r="B194" s="144">
        <v>3</v>
      </c>
      <c r="C194" s="90"/>
      <c r="D194" s="84"/>
      <c r="E194" s="84"/>
      <c r="F194" s="90"/>
      <c r="G194" s="570"/>
      <c r="H194" s="90"/>
      <c r="I194" s="340"/>
      <c r="J194" s="571"/>
      <c r="K194" s="572"/>
      <c r="L194" s="557"/>
      <c r="M194" s="572"/>
      <c r="N194" s="107"/>
      <c r="O194" s="107"/>
      <c r="P194" s="557"/>
      <c r="Q194" s="557"/>
      <c r="R194" s="557"/>
      <c r="S194" s="557"/>
      <c r="T194" s="573"/>
      <c r="U194" s="428"/>
    </row>
    <row r="195" spans="1:22" x14ac:dyDescent="0.25">
      <c r="A195" s="1103"/>
      <c r="B195" s="144">
        <v>4</v>
      </c>
      <c r="C195" s="90"/>
      <c r="D195" s="84"/>
      <c r="E195" s="84"/>
      <c r="F195" s="90"/>
      <c r="G195" s="570"/>
      <c r="H195" s="90"/>
      <c r="I195" s="340"/>
      <c r="J195" s="571"/>
      <c r="K195" s="572"/>
      <c r="L195" s="557"/>
      <c r="M195" s="572"/>
      <c r="N195" s="107"/>
      <c r="O195" s="107"/>
      <c r="P195" s="557"/>
      <c r="Q195" s="557"/>
      <c r="R195" s="557"/>
      <c r="S195" s="557"/>
      <c r="T195" s="573"/>
      <c r="U195" s="428"/>
    </row>
    <row r="196" spans="1:22" x14ac:dyDescent="0.25">
      <c r="A196" s="1103"/>
      <c r="B196" s="144">
        <v>5</v>
      </c>
      <c r="C196" s="90"/>
      <c r="D196" s="84"/>
      <c r="E196" s="84"/>
      <c r="F196" s="90"/>
      <c r="G196" s="570"/>
      <c r="H196" s="90"/>
      <c r="I196" s="340"/>
      <c r="J196" s="571"/>
      <c r="K196" s="572"/>
      <c r="L196" s="557"/>
      <c r="M196" s="572"/>
      <c r="N196" s="107"/>
      <c r="O196" s="107"/>
      <c r="P196" s="557"/>
      <c r="Q196" s="557"/>
      <c r="R196" s="557"/>
      <c r="S196" s="557"/>
      <c r="T196" s="573"/>
      <c r="U196" s="428"/>
    </row>
    <row r="197" spans="1:22" x14ac:dyDescent="0.25">
      <c r="A197" s="1103"/>
      <c r="B197" s="144">
        <v>6</v>
      </c>
      <c r="C197" s="90"/>
      <c r="D197" s="84"/>
      <c r="E197" s="84"/>
      <c r="F197" s="90"/>
      <c r="G197" s="570"/>
      <c r="H197" s="90"/>
      <c r="I197" s="340"/>
      <c r="J197" s="571"/>
      <c r="K197" s="572"/>
      <c r="L197" s="557"/>
      <c r="M197" s="572"/>
      <c r="N197" s="107"/>
      <c r="O197" s="107"/>
      <c r="P197" s="557"/>
      <c r="Q197" s="557"/>
      <c r="R197" s="557"/>
      <c r="S197" s="557"/>
      <c r="T197" s="573"/>
      <c r="U197" s="428"/>
    </row>
    <row r="198" spans="1:22" x14ac:dyDescent="0.25">
      <c r="A198" s="1103"/>
      <c r="B198" s="144">
        <v>7</v>
      </c>
      <c r="C198" s="90"/>
      <c r="D198" s="84"/>
      <c r="E198" s="84"/>
      <c r="F198" s="90"/>
      <c r="G198" s="570"/>
      <c r="H198" s="90"/>
      <c r="I198" s="340"/>
      <c r="J198" s="571"/>
      <c r="K198" s="572"/>
      <c r="L198" s="557"/>
      <c r="M198" s="572"/>
      <c r="N198" s="107"/>
      <c r="O198" s="107"/>
      <c r="P198" s="557"/>
      <c r="Q198" s="557"/>
      <c r="R198" s="557"/>
      <c r="S198" s="557"/>
      <c r="T198" s="573"/>
      <c r="U198" s="428"/>
    </row>
    <row r="199" spans="1:22" x14ac:dyDescent="0.25">
      <c r="A199" s="1103"/>
      <c r="B199" s="144">
        <v>8</v>
      </c>
      <c r="C199" s="90"/>
      <c r="D199" s="84"/>
      <c r="E199" s="84"/>
      <c r="F199" s="90"/>
      <c r="G199" s="570"/>
      <c r="H199" s="90"/>
      <c r="I199" s="340"/>
      <c r="J199" s="571"/>
      <c r="K199" s="572"/>
      <c r="L199" s="557"/>
      <c r="M199" s="572"/>
      <c r="N199" s="107"/>
      <c r="O199" s="107"/>
      <c r="P199" s="557"/>
      <c r="Q199" s="557"/>
      <c r="R199" s="557"/>
      <c r="S199" s="557"/>
      <c r="T199" s="573"/>
      <c r="U199" s="428"/>
    </row>
    <row r="200" spans="1:22" x14ac:dyDescent="0.25">
      <c r="A200" s="1103"/>
      <c r="B200" s="144">
        <v>9</v>
      </c>
      <c r="C200" s="90"/>
      <c r="D200" s="84"/>
      <c r="E200" s="84"/>
      <c r="F200" s="90"/>
      <c r="G200" s="570"/>
      <c r="H200" s="90"/>
      <c r="I200" s="340"/>
      <c r="J200" s="571"/>
      <c r="K200" s="572"/>
      <c r="L200" s="557"/>
      <c r="M200" s="572"/>
      <c r="N200" s="107"/>
      <c r="O200" s="107"/>
      <c r="P200" s="557"/>
      <c r="Q200" s="557"/>
      <c r="R200" s="557"/>
      <c r="S200" s="557"/>
      <c r="T200" s="573"/>
      <c r="U200" s="428"/>
    </row>
    <row r="201" spans="1:22" ht="15.75" thickBot="1" x14ac:dyDescent="0.3">
      <c r="A201" s="1104"/>
      <c r="B201" s="145">
        <v>10</v>
      </c>
      <c r="C201" s="100"/>
      <c r="D201" s="99"/>
      <c r="E201" s="99"/>
      <c r="F201" s="100"/>
      <c r="G201" s="574"/>
      <c r="H201" s="100"/>
      <c r="I201" s="341"/>
      <c r="J201" s="576"/>
      <c r="K201" s="577"/>
      <c r="L201" s="575"/>
      <c r="M201" s="577"/>
      <c r="N201" s="108"/>
      <c r="O201" s="108"/>
      <c r="P201" s="575"/>
      <c r="Q201" s="575"/>
      <c r="R201" s="575"/>
      <c r="S201" s="575"/>
      <c r="T201" s="578"/>
      <c r="U201" s="428"/>
    </row>
    <row r="202" spans="1:22" ht="27" customHeight="1" thickBot="1" x14ac:dyDescent="0.3">
      <c r="A202" s="493"/>
      <c r="C202" s="494"/>
      <c r="D202" s="495"/>
      <c r="E202" s="368" t="s">
        <v>248</v>
      </c>
      <c r="F202" s="369">
        <f>COUNTA(F192:F201)</f>
        <v>0</v>
      </c>
      <c r="G202" s="370">
        <f>COUNTA(G192:G201)</f>
        <v>0</v>
      </c>
      <c r="H202" s="494"/>
      <c r="I202" s="490"/>
      <c r="J202" s="496"/>
      <c r="K202" s="497"/>
      <c r="L202" s="1114" t="s">
        <v>499</v>
      </c>
      <c r="M202" s="1115"/>
      <c r="N202" s="524">
        <f>SUM(N192:N201)</f>
        <v>0</v>
      </c>
      <c r="O202" s="525">
        <f>SUM(O192:O201)</f>
        <v>0</v>
      </c>
      <c r="P202" s="490"/>
      <c r="Q202" s="490"/>
      <c r="R202" s="490"/>
      <c r="S202" s="500"/>
      <c r="T202" s="500"/>
      <c r="U202" s="428"/>
    </row>
    <row r="203" spans="1:22" ht="27" customHeight="1" x14ac:dyDescent="0.25">
      <c r="A203" s="101"/>
      <c r="B203" s="85"/>
      <c r="C203" s="85"/>
      <c r="D203" s="85"/>
      <c r="H203" s="501"/>
      <c r="I203" s="501"/>
      <c r="J203" s="502"/>
      <c r="K203" s="501"/>
      <c r="L203" s="954" t="s">
        <v>500</v>
      </c>
      <c r="M203" s="955"/>
      <c r="N203" s="503">
        <f>SUMIF(M192:M201,"&lt;=31/12/2025",N192:N201)</f>
        <v>0</v>
      </c>
      <c r="O203" s="504">
        <f>SUMIF(M192:M201,"&lt;=31/12/2025",O192:O201)</f>
        <v>0</v>
      </c>
      <c r="P203" s="85"/>
      <c r="R203" s="85"/>
      <c r="S203" s="89"/>
      <c r="T203" s="505"/>
      <c r="U203" s="506"/>
      <c r="V203" s="507"/>
    </row>
    <row r="204" spans="1:22" ht="27" customHeight="1" thickBot="1" x14ac:dyDescent="0.3">
      <c r="A204" s="101"/>
      <c r="L204" s="956" t="s">
        <v>501</v>
      </c>
      <c r="M204" s="957"/>
      <c r="N204" s="508">
        <f>SUMIF(M192:M201,"&gt;31/12/2025",N192:N201)</f>
        <v>0</v>
      </c>
      <c r="O204" s="509">
        <f>SUMIF(M192:M201,"&gt;31/12/2025",O192:O201)</f>
        <v>0</v>
      </c>
      <c r="S204" s="510"/>
      <c r="T204" s="511"/>
      <c r="U204" s="428"/>
    </row>
    <row r="205" spans="1:22" ht="15.75" thickBot="1" x14ac:dyDescent="0.3">
      <c r="A205" s="579"/>
      <c r="B205" s="478"/>
      <c r="C205" s="480"/>
      <c r="D205" s="480"/>
      <c r="E205" s="480"/>
      <c r="F205" s="478"/>
      <c r="G205" s="480"/>
      <c r="H205" s="480"/>
      <c r="I205" s="478"/>
      <c r="J205" s="478"/>
      <c r="K205" s="480"/>
      <c r="L205" s="480"/>
      <c r="M205" s="480"/>
      <c r="N205" s="480"/>
      <c r="O205" s="480"/>
      <c r="P205" s="480"/>
      <c r="Q205" s="480"/>
      <c r="R205" s="480"/>
      <c r="S205" s="580"/>
      <c r="T205" s="480"/>
      <c r="U205" s="482"/>
    </row>
    <row r="206" spans="1:22" ht="15.75" thickBot="1" x14ac:dyDescent="0.3">
      <c r="A206" s="563"/>
      <c r="B206" s="422"/>
      <c r="C206" s="289"/>
      <c r="D206" s="289"/>
      <c r="E206" s="289"/>
      <c r="F206" s="422"/>
      <c r="G206" s="289"/>
      <c r="H206" s="289"/>
      <c r="I206" s="422"/>
      <c r="J206" s="422"/>
      <c r="K206" s="289"/>
      <c r="L206" s="289"/>
      <c r="M206" s="289"/>
      <c r="N206" s="289"/>
      <c r="O206" s="289"/>
      <c r="P206" s="289"/>
      <c r="Q206" s="289"/>
      <c r="R206" s="289"/>
      <c r="S206" s="289"/>
      <c r="T206" s="289"/>
      <c r="U206" s="425"/>
    </row>
    <row r="207" spans="1:22" ht="28.5" thickBot="1" x14ac:dyDescent="0.3">
      <c r="A207" s="137" t="s">
        <v>8</v>
      </c>
      <c r="B207" s="961" t="s">
        <v>91</v>
      </c>
      <c r="C207" s="962"/>
      <c r="E207" s="1105" t="s">
        <v>213</v>
      </c>
      <c r="F207" s="1106"/>
      <c r="G207" s="935">
        <f>VLOOKUP(B207,'1.Piano inv. forn'!$D$124:$H$153,3,FALSE)</f>
        <v>0</v>
      </c>
      <c r="H207" s="936"/>
      <c r="I207" s="69"/>
      <c r="J207" s="1105" t="s">
        <v>214</v>
      </c>
      <c r="K207" s="1106"/>
      <c r="L207" s="935">
        <f>VLOOKUP(B207,'1.Piano inv. forn'!$D$124:$H$153,4,FALSE)</f>
        <v>0</v>
      </c>
      <c r="M207" s="936"/>
      <c r="O207" s="147" t="s">
        <v>215</v>
      </c>
      <c r="P207" s="513"/>
      <c r="R207" s="146" t="s">
        <v>216</v>
      </c>
      <c r="S207" s="941"/>
      <c r="T207" s="942"/>
      <c r="U207" s="428"/>
    </row>
    <row r="208" spans="1:22" ht="15.75" thickBot="1" x14ac:dyDescent="0.3">
      <c r="A208" s="101"/>
      <c r="B208" s="86"/>
      <c r="C208" s="86"/>
      <c r="E208" s="87"/>
      <c r="F208" s="87"/>
      <c r="G208" s="88"/>
      <c r="H208" s="88"/>
      <c r="I208" s="69"/>
      <c r="J208" s="87"/>
      <c r="K208" s="87"/>
      <c r="L208" s="88"/>
      <c r="M208" s="88"/>
      <c r="O208" s="89"/>
      <c r="R208" s="85"/>
      <c r="S208" s="490"/>
      <c r="U208" s="102"/>
    </row>
    <row r="209" spans="1:22" ht="27" customHeight="1" thickBot="1" x14ac:dyDescent="0.3">
      <c r="A209" s="1107" t="s">
        <v>13</v>
      </c>
      <c r="B209" s="1108"/>
      <c r="C209" s="1108"/>
      <c r="D209" s="1109"/>
      <c r="E209" s="943">
        <f>VLOOKUP(B207,'1.Piano inv. forn'!$D$124:$V$153,17,FALSE)</f>
        <v>0</v>
      </c>
      <c r="F209" s="944"/>
      <c r="G209" s="944"/>
      <c r="H209" s="945"/>
      <c r="I209" s="69"/>
      <c r="J209" s="1110" t="s">
        <v>59</v>
      </c>
      <c r="K209" s="1111"/>
      <c r="L209" s="943">
        <f>VLOOKUP(B207,'1.Piano inv. forn'!$D$124:$V$153,19,FALSE)</f>
        <v>0</v>
      </c>
      <c r="M209" s="945"/>
      <c r="N209" s="98"/>
      <c r="O209" s="146" t="s">
        <v>15</v>
      </c>
      <c r="P209" s="103">
        <f>L209+E209</f>
        <v>0</v>
      </c>
      <c r="R209" s="146" t="s">
        <v>217</v>
      </c>
      <c r="S209" s="941"/>
      <c r="T209" s="942"/>
      <c r="U209" s="102"/>
    </row>
    <row r="210" spans="1:22" ht="15.75" thickBot="1" x14ac:dyDescent="0.3">
      <c r="A210" s="104"/>
      <c r="B210" s="105"/>
      <c r="C210" s="105"/>
      <c r="D210" s="105"/>
      <c r="E210" s="106"/>
      <c r="F210" s="106"/>
      <c r="G210" s="106"/>
      <c r="H210" s="106"/>
      <c r="I210" s="69"/>
      <c r="J210" s="87"/>
      <c r="K210" s="87"/>
      <c r="L210" s="106"/>
      <c r="M210" s="106"/>
      <c r="N210" s="98"/>
      <c r="O210" s="85"/>
      <c r="P210" s="98"/>
      <c r="R210" s="85"/>
      <c r="S210" s="86"/>
      <c r="T210" s="86"/>
      <c r="U210" s="428"/>
    </row>
    <row r="211" spans="1:22" ht="60" x14ac:dyDescent="0.25">
      <c r="A211" s="1099" t="s">
        <v>218</v>
      </c>
      <c r="B211" s="1101" t="s">
        <v>219</v>
      </c>
      <c r="C211" s="1101" t="s">
        <v>220</v>
      </c>
      <c r="D211" s="138" t="s">
        <v>221</v>
      </c>
      <c r="E211" s="139" t="s">
        <v>222</v>
      </c>
      <c r="F211" s="138" t="s">
        <v>223</v>
      </c>
      <c r="G211" s="138" t="s">
        <v>224</v>
      </c>
      <c r="H211" s="140" t="s">
        <v>188</v>
      </c>
      <c r="I211" s="140" t="s">
        <v>225</v>
      </c>
      <c r="J211" s="140" t="s">
        <v>226</v>
      </c>
      <c r="K211" s="140" t="s">
        <v>227</v>
      </c>
      <c r="L211" s="140" t="s">
        <v>228</v>
      </c>
      <c r="M211" s="140" t="s">
        <v>229</v>
      </c>
      <c r="N211" s="140" t="s">
        <v>230</v>
      </c>
      <c r="O211" s="140" t="s">
        <v>231</v>
      </c>
      <c r="P211" s="140" t="s">
        <v>232</v>
      </c>
      <c r="Q211" s="140" t="s">
        <v>233</v>
      </c>
      <c r="R211" s="140" t="s">
        <v>234</v>
      </c>
      <c r="S211" s="140" t="s">
        <v>235</v>
      </c>
      <c r="T211" s="141" t="s">
        <v>236</v>
      </c>
      <c r="U211" s="564"/>
    </row>
    <row r="212" spans="1:22" ht="24.75" thickBot="1" x14ac:dyDescent="0.3">
      <c r="A212" s="1100"/>
      <c r="B212" s="1102"/>
      <c r="C212" s="1102"/>
      <c r="D212" s="142" t="s">
        <v>237</v>
      </c>
      <c r="E212" s="142" t="s">
        <v>238</v>
      </c>
      <c r="F212" s="142" t="s">
        <v>239</v>
      </c>
      <c r="G212" s="142" t="s">
        <v>239</v>
      </c>
      <c r="H212" s="142" t="s">
        <v>90</v>
      </c>
      <c r="I212" s="142" t="s">
        <v>32</v>
      </c>
      <c r="J212" s="142" t="s">
        <v>241</v>
      </c>
      <c r="K212" s="142" t="s">
        <v>242</v>
      </c>
      <c r="L212" s="142" t="s">
        <v>243</v>
      </c>
      <c r="M212" s="142" t="s">
        <v>242</v>
      </c>
      <c r="N212" s="142" t="s">
        <v>244</v>
      </c>
      <c r="O212" s="142" t="s">
        <v>212</v>
      </c>
      <c r="P212" s="142" t="s">
        <v>245</v>
      </c>
      <c r="Q212" s="142" t="s">
        <v>246</v>
      </c>
      <c r="R212" s="142" t="s">
        <v>247</v>
      </c>
      <c r="S212" s="142" t="s">
        <v>247</v>
      </c>
      <c r="T212" s="587"/>
      <c r="U212" s="564"/>
    </row>
    <row r="213" spans="1:22" x14ac:dyDescent="0.25">
      <c r="A213" s="1103" t="str">
        <f>B207</f>
        <v>d.1</v>
      </c>
      <c r="B213" s="143">
        <v>1</v>
      </c>
      <c r="C213" s="164"/>
      <c r="D213" s="91"/>
      <c r="E213" s="91"/>
      <c r="F213" s="164"/>
      <c r="G213" s="566"/>
      <c r="H213" s="92"/>
      <c r="I213" s="339"/>
      <c r="J213" s="567"/>
      <c r="K213" s="568"/>
      <c r="L213" s="340"/>
      <c r="M213" s="568"/>
      <c r="N213" s="116"/>
      <c r="O213" s="116"/>
      <c r="P213" s="340"/>
      <c r="Q213" s="340"/>
      <c r="R213" s="340"/>
      <c r="S213" s="340"/>
      <c r="T213" s="569"/>
      <c r="U213" s="428"/>
    </row>
    <row r="214" spans="1:22" x14ac:dyDescent="0.25">
      <c r="A214" s="1103"/>
      <c r="B214" s="144">
        <v>2</v>
      </c>
      <c r="C214" s="90"/>
      <c r="D214" s="84"/>
      <c r="E214" s="84"/>
      <c r="F214" s="90"/>
      <c r="G214" s="570"/>
      <c r="H214" s="90"/>
      <c r="I214" s="340"/>
      <c r="J214" s="571"/>
      <c r="K214" s="572"/>
      <c r="L214" s="557"/>
      <c r="M214" s="572"/>
      <c r="N214" s="107"/>
      <c r="O214" s="107"/>
      <c r="P214" s="557"/>
      <c r="Q214" s="557" t="s">
        <v>249</v>
      </c>
      <c r="R214" s="557"/>
      <c r="S214" s="557"/>
      <c r="T214" s="573"/>
      <c r="U214" s="428"/>
    </row>
    <row r="215" spans="1:22" x14ac:dyDescent="0.25">
      <c r="A215" s="1103"/>
      <c r="B215" s="144">
        <v>3</v>
      </c>
      <c r="C215" s="90"/>
      <c r="D215" s="84"/>
      <c r="E215" s="84"/>
      <c r="F215" s="90"/>
      <c r="G215" s="570"/>
      <c r="H215" s="90"/>
      <c r="I215" s="340"/>
      <c r="J215" s="571"/>
      <c r="K215" s="572"/>
      <c r="L215" s="557"/>
      <c r="M215" s="572"/>
      <c r="N215" s="107"/>
      <c r="O215" s="107"/>
      <c r="P215" s="557"/>
      <c r="Q215" s="557"/>
      <c r="R215" s="557"/>
      <c r="S215" s="557"/>
      <c r="T215" s="573"/>
      <c r="U215" s="428"/>
    </row>
    <row r="216" spans="1:22" x14ac:dyDescent="0.25">
      <c r="A216" s="1103"/>
      <c r="B216" s="144">
        <v>4</v>
      </c>
      <c r="C216" s="90"/>
      <c r="D216" s="84"/>
      <c r="E216" s="84"/>
      <c r="F216" s="90"/>
      <c r="G216" s="570"/>
      <c r="H216" s="90"/>
      <c r="I216" s="340"/>
      <c r="J216" s="571"/>
      <c r="K216" s="572"/>
      <c r="L216" s="557"/>
      <c r="M216" s="572"/>
      <c r="N216" s="107"/>
      <c r="O216" s="107"/>
      <c r="P216" s="557"/>
      <c r="Q216" s="557"/>
      <c r="R216" s="557"/>
      <c r="S216" s="557"/>
      <c r="T216" s="573"/>
      <c r="U216" s="428"/>
    </row>
    <row r="217" spans="1:22" x14ac:dyDescent="0.25">
      <c r="A217" s="1103"/>
      <c r="B217" s="144">
        <v>5</v>
      </c>
      <c r="C217" s="90"/>
      <c r="D217" s="84"/>
      <c r="E217" s="84"/>
      <c r="F217" s="90"/>
      <c r="G217" s="570"/>
      <c r="H217" s="90"/>
      <c r="I217" s="340"/>
      <c r="J217" s="571"/>
      <c r="K217" s="572"/>
      <c r="L217" s="557"/>
      <c r="M217" s="572"/>
      <c r="N217" s="107"/>
      <c r="O217" s="107"/>
      <c r="P217" s="557"/>
      <c r="Q217" s="557"/>
      <c r="R217" s="557"/>
      <c r="S217" s="557"/>
      <c r="T217" s="573"/>
      <c r="U217" s="428"/>
    </row>
    <row r="218" spans="1:22" x14ac:dyDescent="0.25">
      <c r="A218" s="1103"/>
      <c r="B218" s="144">
        <v>6</v>
      </c>
      <c r="C218" s="90"/>
      <c r="D218" s="84"/>
      <c r="E218" s="84"/>
      <c r="F218" s="90"/>
      <c r="G218" s="570"/>
      <c r="H218" s="90"/>
      <c r="I218" s="340"/>
      <c r="J218" s="571"/>
      <c r="K218" s="572"/>
      <c r="L218" s="557"/>
      <c r="M218" s="572"/>
      <c r="N218" s="107"/>
      <c r="O218" s="107"/>
      <c r="P218" s="557"/>
      <c r="Q218" s="557"/>
      <c r="R218" s="557"/>
      <c r="S218" s="557"/>
      <c r="T218" s="573"/>
      <c r="U218" s="428"/>
    </row>
    <row r="219" spans="1:22" x14ac:dyDescent="0.25">
      <c r="A219" s="1103"/>
      <c r="B219" s="144">
        <v>7</v>
      </c>
      <c r="C219" s="90"/>
      <c r="D219" s="84"/>
      <c r="E219" s="84"/>
      <c r="F219" s="90"/>
      <c r="G219" s="570"/>
      <c r="H219" s="90"/>
      <c r="I219" s="340"/>
      <c r="J219" s="571"/>
      <c r="K219" s="572"/>
      <c r="L219" s="557"/>
      <c r="M219" s="572"/>
      <c r="N219" s="107"/>
      <c r="O219" s="107"/>
      <c r="P219" s="557"/>
      <c r="Q219" s="557"/>
      <c r="R219" s="557"/>
      <c r="S219" s="557"/>
      <c r="T219" s="573"/>
      <c r="U219" s="428"/>
    </row>
    <row r="220" spans="1:22" x14ac:dyDescent="0.25">
      <c r="A220" s="1103"/>
      <c r="B220" s="144">
        <v>8</v>
      </c>
      <c r="C220" s="90"/>
      <c r="D220" s="84"/>
      <c r="E220" s="84"/>
      <c r="F220" s="90"/>
      <c r="G220" s="570"/>
      <c r="H220" s="90"/>
      <c r="I220" s="340"/>
      <c r="J220" s="571"/>
      <c r="K220" s="572"/>
      <c r="L220" s="557"/>
      <c r="M220" s="572"/>
      <c r="N220" s="107"/>
      <c r="O220" s="107"/>
      <c r="P220" s="557"/>
      <c r="Q220" s="557"/>
      <c r="R220" s="557"/>
      <c r="S220" s="557"/>
      <c r="T220" s="573"/>
      <c r="U220" s="428"/>
    </row>
    <row r="221" spans="1:22" x14ac:dyDescent="0.25">
      <c r="A221" s="1103"/>
      <c r="B221" s="144">
        <v>9</v>
      </c>
      <c r="C221" s="90"/>
      <c r="D221" s="84"/>
      <c r="E221" s="84"/>
      <c r="F221" s="90"/>
      <c r="G221" s="570"/>
      <c r="H221" s="90"/>
      <c r="I221" s="340"/>
      <c r="J221" s="571"/>
      <c r="K221" s="572"/>
      <c r="L221" s="557"/>
      <c r="M221" s="572"/>
      <c r="N221" s="107"/>
      <c r="O221" s="107"/>
      <c r="P221" s="557"/>
      <c r="Q221" s="557"/>
      <c r="R221" s="557"/>
      <c r="S221" s="557"/>
      <c r="T221" s="573"/>
      <c r="U221" s="428"/>
    </row>
    <row r="222" spans="1:22" ht="15.75" thickBot="1" x14ac:dyDescent="0.3">
      <c r="A222" s="1104"/>
      <c r="B222" s="145">
        <v>10</v>
      </c>
      <c r="C222" s="100"/>
      <c r="D222" s="99"/>
      <c r="E222" s="99"/>
      <c r="F222" s="100"/>
      <c r="G222" s="574"/>
      <c r="H222" s="100"/>
      <c r="I222" s="341"/>
      <c r="J222" s="576"/>
      <c r="K222" s="577"/>
      <c r="L222" s="575"/>
      <c r="M222" s="577"/>
      <c r="N222" s="108"/>
      <c r="O222" s="108"/>
      <c r="P222" s="575"/>
      <c r="Q222" s="575"/>
      <c r="R222" s="575"/>
      <c r="S222" s="575"/>
      <c r="T222" s="578"/>
      <c r="U222" s="428"/>
    </row>
    <row r="223" spans="1:22" ht="27" customHeight="1" thickBot="1" x14ac:dyDescent="0.3">
      <c r="A223" s="493"/>
      <c r="C223" s="494"/>
      <c r="D223" s="495"/>
      <c r="E223" s="368" t="s">
        <v>248</v>
      </c>
      <c r="F223" s="369">
        <f>COUNTA(F213:F222)</f>
        <v>0</v>
      </c>
      <c r="G223" s="370">
        <f>COUNTA(G213:G222)</f>
        <v>0</v>
      </c>
      <c r="H223" s="494"/>
      <c r="I223" s="490"/>
      <c r="J223" s="496"/>
      <c r="K223" s="497"/>
      <c r="L223" s="1114" t="s">
        <v>499</v>
      </c>
      <c r="M223" s="1115"/>
      <c r="N223" s="524">
        <f>SUM(N213:N222)</f>
        <v>0</v>
      </c>
      <c r="O223" s="525">
        <f>SUM(O213:O222)</f>
        <v>0</v>
      </c>
      <c r="P223" s="490"/>
      <c r="Q223" s="490"/>
      <c r="R223" s="490"/>
      <c r="S223" s="500"/>
      <c r="T223" s="500"/>
      <c r="U223" s="428"/>
    </row>
    <row r="224" spans="1:22" ht="27" customHeight="1" x14ac:dyDescent="0.25">
      <c r="A224" s="101"/>
      <c r="B224" s="85"/>
      <c r="C224" s="85"/>
      <c r="D224" s="85"/>
      <c r="H224" s="501"/>
      <c r="I224" s="501"/>
      <c r="J224" s="502"/>
      <c r="K224" s="501"/>
      <c r="L224" s="954" t="s">
        <v>500</v>
      </c>
      <c r="M224" s="955"/>
      <c r="N224" s="503">
        <f>SUMIF(M213:M222,"&lt;=31/12/2025",N213:N222)</f>
        <v>0</v>
      </c>
      <c r="O224" s="504">
        <f>SUMIF(M213:M222,"&lt;=31/12/2025",O213:O222)</f>
        <v>0</v>
      </c>
      <c r="P224" s="85"/>
      <c r="R224" s="85"/>
      <c r="S224" s="89"/>
      <c r="T224" s="505"/>
      <c r="U224" s="506"/>
      <c r="V224" s="507"/>
    </row>
    <row r="225" spans="1:21" ht="27" customHeight="1" thickBot="1" x14ac:dyDescent="0.3">
      <c r="A225" s="101"/>
      <c r="L225" s="956" t="s">
        <v>501</v>
      </c>
      <c r="M225" s="957"/>
      <c r="N225" s="508">
        <f>SUMIF(M213:M222,"&gt;31/12/2025",N213:N222)</f>
        <v>0</v>
      </c>
      <c r="O225" s="509">
        <f>SUMIF(M213:M222,"&gt;31/12/2025",O213:O222)</f>
        <v>0</v>
      </c>
      <c r="S225" s="510"/>
      <c r="T225" s="511"/>
      <c r="U225" s="428"/>
    </row>
    <row r="226" spans="1:21" ht="15.75" thickBot="1" x14ac:dyDescent="0.3">
      <c r="A226" s="579"/>
      <c r="B226" s="478"/>
      <c r="C226" s="480"/>
      <c r="D226" s="480"/>
      <c r="E226" s="480"/>
      <c r="F226" s="478"/>
      <c r="G226" s="480"/>
      <c r="H226" s="480"/>
      <c r="I226" s="478"/>
      <c r="J226" s="478"/>
      <c r="K226" s="480"/>
      <c r="L226" s="480"/>
      <c r="M226" s="480"/>
      <c r="N226" s="480"/>
      <c r="O226" s="480"/>
      <c r="P226" s="480"/>
      <c r="Q226" s="480"/>
      <c r="R226" s="480"/>
      <c r="S226" s="580"/>
      <c r="T226" s="480"/>
      <c r="U226" s="482"/>
    </row>
    <row r="227" spans="1:21" ht="15.75" thickBot="1" x14ac:dyDescent="0.3">
      <c r="A227" s="563"/>
      <c r="B227" s="422"/>
      <c r="C227" s="289"/>
      <c r="D227" s="289"/>
      <c r="E227" s="289"/>
      <c r="F227" s="422"/>
      <c r="G227" s="289"/>
      <c r="H227" s="289"/>
      <c r="I227" s="422"/>
      <c r="J227" s="422"/>
      <c r="K227" s="289"/>
      <c r="L227" s="289"/>
      <c r="M227" s="289"/>
      <c r="N227" s="289"/>
      <c r="O227" s="289"/>
      <c r="P227" s="289"/>
      <c r="Q227" s="289"/>
      <c r="R227" s="289"/>
      <c r="S227" s="289"/>
      <c r="T227" s="289"/>
      <c r="U227" s="425"/>
    </row>
    <row r="228" spans="1:21" ht="28.5" thickBot="1" x14ac:dyDescent="0.3">
      <c r="A228" s="137" t="s">
        <v>8</v>
      </c>
      <c r="B228" s="961" t="s">
        <v>91</v>
      </c>
      <c r="C228" s="962"/>
      <c r="E228" s="1105" t="s">
        <v>213</v>
      </c>
      <c r="F228" s="1106"/>
      <c r="G228" s="935">
        <f>VLOOKUP(B228,'1.Piano inv. forn'!$D$124:$H$153,3,FALSE)</f>
        <v>0</v>
      </c>
      <c r="H228" s="936"/>
      <c r="I228" s="69"/>
      <c r="J228" s="1105" t="s">
        <v>214</v>
      </c>
      <c r="K228" s="1106"/>
      <c r="L228" s="935">
        <f>VLOOKUP(B228,'1.Piano inv. forn'!$D$124:$H$153,4,FALSE)</f>
        <v>0</v>
      </c>
      <c r="M228" s="936"/>
      <c r="O228" s="147" t="s">
        <v>215</v>
      </c>
      <c r="P228" s="513"/>
      <c r="R228" s="146" t="s">
        <v>216</v>
      </c>
      <c r="S228" s="941"/>
      <c r="T228" s="942"/>
      <c r="U228" s="428"/>
    </row>
    <row r="229" spans="1:21" ht="15.75" thickBot="1" x14ac:dyDescent="0.3">
      <c r="A229" s="101"/>
      <c r="B229" s="86"/>
      <c r="C229" s="86"/>
      <c r="E229" s="87"/>
      <c r="F229" s="87"/>
      <c r="G229" s="88"/>
      <c r="H229" s="88"/>
      <c r="I229" s="69"/>
      <c r="J229" s="87"/>
      <c r="K229" s="87"/>
      <c r="L229" s="88"/>
      <c r="M229" s="88"/>
      <c r="O229" s="89"/>
      <c r="R229" s="85"/>
      <c r="S229" s="490"/>
      <c r="U229" s="102"/>
    </row>
    <row r="230" spans="1:21" ht="35.25" customHeight="1" thickBot="1" x14ac:dyDescent="0.3">
      <c r="A230" s="1107" t="s">
        <v>13</v>
      </c>
      <c r="B230" s="1108"/>
      <c r="C230" s="1108"/>
      <c r="D230" s="1109"/>
      <c r="E230" s="943">
        <f>VLOOKUP(B228,'1.Piano inv. forn'!$D$124:$V$153,17,FALSE)</f>
        <v>0</v>
      </c>
      <c r="F230" s="944"/>
      <c r="G230" s="944"/>
      <c r="H230" s="945"/>
      <c r="I230" s="69"/>
      <c r="J230" s="1110" t="s">
        <v>59</v>
      </c>
      <c r="K230" s="1111"/>
      <c r="L230" s="943">
        <f>VLOOKUP(B228,'1.Piano inv. forn'!$D$124:$V$153,19,FALSE)</f>
        <v>0</v>
      </c>
      <c r="M230" s="945"/>
      <c r="N230" s="98"/>
      <c r="O230" s="146" t="s">
        <v>15</v>
      </c>
      <c r="P230" s="103">
        <f>L230+E230</f>
        <v>0</v>
      </c>
      <c r="R230" s="146" t="s">
        <v>217</v>
      </c>
      <c r="S230" s="941"/>
      <c r="T230" s="942"/>
      <c r="U230" s="102"/>
    </row>
    <row r="231" spans="1:21" ht="15.75" thickBot="1" x14ac:dyDescent="0.3">
      <c r="A231" s="104"/>
      <c r="B231" s="105"/>
      <c r="C231" s="105"/>
      <c r="D231" s="105"/>
      <c r="E231" s="106"/>
      <c r="F231" s="106"/>
      <c r="G231" s="106"/>
      <c r="H231" s="106"/>
      <c r="I231" s="69"/>
      <c r="J231" s="87"/>
      <c r="K231" s="87"/>
      <c r="L231" s="106"/>
      <c r="M231" s="106"/>
      <c r="N231" s="98"/>
      <c r="O231" s="85"/>
      <c r="P231" s="98"/>
      <c r="R231" s="85"/>
      <c r="S231" s="86"/>
      <c r="T231" s="86"/>
      <c r="U231" s="428"/>
    </row>
    <row r="232" spans="1:21" ht="60" x14ac:dyDescent="0.25">
      <c r="A232" s="1099" t="s">
        <v>218</v>
      </c>
      <c r="B232" s="1101" t="s">
        <v>219</v>
      </c>
      <c r="C232" s="1101" t="s">
        <v>220</v>
      </c>
      <c r="D232" s="138" t="s">
        <v>221</v>
      </c>
      <c r="E232" s="139" t="s">
        <v>222</v>
      </c>
      <c r="F232" s="138" t="s">
        <v>223</v>
      </c>
      <c r="G232" s="138" t="s">
        <v>224</v>
      </c>
      <c r="H232" s="140" t="s">
        <v>188</v>
      </c>
      <c r="I232" s="140" t="s">
        <v>225</v>
      </c>
      <c r="J232" s="140" t="s">
        <v>226</v>
      </c>
      <c r="K232" s="140" t="s">
        <v>227</v>
      </c>
      <c r="L232" s="140" t="s">
        <v>228</v>
      </c>
      <c r="M232" s="140" t="s">
        <v>229</v>
      </c>
      <c r="N232" s="140" t="s">
        <v>230</v>
      </c>
      <c r="O232" s="140" t="s">
        <v>231</v>
      </c>
      <c r="P232" s="140" t="s">
        <v>232</v>
      </c>
      <c r="Q232" s="140" t="s">
        <v>233</v>
      </c>
      <c r="R232" s="140" t="s">
        <v>234</v>
      </c>
      <c r="S232" s="140" t="s">
        <v>235</v>
      </c>
      <c r="T232" s="141" t="s">
        <v>236</v>
      </c>
      <c r="U232" s="564"/>
    </row>
    <row r="233" spans="1:21" ht="24.75" thickBot="1" x14ac:dyDescent="0.3">
      <c r="A233" s="1100"/>
      <c r="B233" s="1102"/>
      <c r="C233" s="1102"/>
      <c r="D233" s="142" t="s">
        <v>237</v>
      </c>
      <c r="E233" s="142" t="s">
        <v>238</v>
      </c>
      <c r="F233" s="142" t="s">
        <v>239</v>
      </c>
      <c r="G233" s="142" t="s">
        <v>239</v>
      </c>
      <c r="H233" s="142" t="s">
        <v>90</v>
      </c>
      <c r="I233" s="142" t="s">
        <v>32</v>
      </c>
      <c r="J233" s="142" t="s">
        <v>241</v>
      </c>
      <c r="K233" s="142" t="s">
        <v>242</v>
      </c>
      <c r="L233" s="142" t="s">
        <v>243</v>
      </c>
      <c r="M233" s="142" t="s">
        <v>242</v>
      </c>
      <c r="N233" s="142" t="s">
        <v>244</v>
      </c>
      <c r="O233" s="142" t="s">
        <v>212</v>
      </c>
      <c r="P233" s="142" t="s">
        <v>245</v>
      </c>
      <c r="Q233" s="142" t="s">
        <v>246</v>
      </c>
      <c r="R233" s="142" t="s">
        <v>247</v>
      </c>
      <c r="S233" s="142" t="s">
        <v>247</v>
      </c>
      <c r="T233" s="587"/>
      <c r="U233" s="564"/>
    </row>
    <row r="234" spans="1:21" x14ac:dyDescent="0.25">
      <c r="A234" s="1103" t="str">
        <f>B228</f>
        <v>d.1</v>
      </c>
      <c r="B234" s="143">
        <v>1</v>
      </c>
      <c r="C234" s="164"/>
      <c r="D234" s="91"/>
      <c r="E234" s="91"/>
      <c r="F234" s="164"/>
      <c r="G234" s="566"/>
      <c r="H234" s="92"/>
      <c r="I234" s="339"/>
      <c r="J234" s="567"/>
      <c r="K234" s="568"/>
      <c r="L234" s="340"/>
      <c r="M234" s="568"/>
      <c r="N234" s="116"/>
      <c r="O234" s="116"/>
      <c r="P234" s="340"/>
      <c r="Q234" s="340"/>
      <c r="R234" s="340"/>
      <c r="S234" s="340"/>
      <c r="T234" s="569"/>
      <c r="U234" s="428"/>
    </row>
    <row r="235" spans="1:21" x14ac:dyDescent="0.25">
      <c r="A235" s="1103"/>
      <c r="B235" s="144">
        <v>2</v>
      </c>
      <c r="C235" s="90"/>
      <c r="D235" s="84"/>
      <c r="E235" s="84"/>
      <c r="F235" s="90"/>
      <c r="G235" s="570"/>
      <c r="H235" s="90"/>
      <c r="I235" s="340"/>
      <c r="J235" s="571"/>
      <c r="K235" s="572"/>
      <c r="L235" s="557"/>
      <c r="M235" s="572"/>
      <c r="N235" s="107"/>
      <c r="O235" s="107"/>
      <c r="P235" s="557"/>
      <c r="Q235" s="557" t="s">
        <v>249</v>
      </c>
      <c r="R235" s="557"/>
      <c r="S235" s="557"/>
      <c r="T235" s="573"/>
      <c r="U235" s="428"/>
    </row>
    <row r="236" spans="1:21" x14ac:dyDescent="0.25">
      <c r="A236" s="1103"/>
      <c r="B236" s="144">
        <v>3</v>
      </c>
      <c r="C236" s="90"/>
      <c r="D236" s="84"/>
      <c r="E236" s="84"/>
      <c r="F236" s="90"/>
      <c r="G236" s="570"/>
      <c r="H236" s="90"/>
      <c r="I236" s="340"/>
      <c r="J236" s="571"/>
      <c r="K236" s="572"/>
      <c r="L236" s="557"/>
      <c r="M236" s="572"/>
      <c r="N236" s="107"/>
      <c r="O236" s="107"/>
      <c r="P236" s="557"/>
      <c r="Q236" s="557"/>
      <c r="R236" s="557"/>
      <c r="S236" s="557"/>
      <c r="T236" s="573"/>
      <c r="U236" s="428"/>
    </row>
    <row r="237" spans="1:21" x14ac:dyDescent="0.25">
      <c r="A237" s="1103"/>
      <c r="B237" s="144">
        <v>4</v>
      </c>
      <c r="C237" s="90"/>
      <c r="D237" s="84"/>
      <c r="E237" s="84"/>
      <c r="F237" s="90"/>
      <c r="G237" s="570"/>
      <c r="H237" s="90"/>
      <c r="I237" s="340"/>
      <c r="J237" s="571"/>
      <c r="K237" s="572"/>
      <c r="L237" s="557"/>
      <c r="M237" s="572"/>
      <c r="N237" s="107"/>
      <c r="O237" s="107"/>
      <c r="P237" s="557"/>
      <c r="Q237" s="557"/>
      <c r="R237" s="557"/>
      <c r="S237" s="557"/>
      <c r="T237" s="573"/>
      <c r="U237" s="428"/>
    </row>
    <row r="238" spans="1:21" x14ac:dyDescent="0.25">
      <c r="A238" s="1103"/>
      <c r="B238" s="144">
        <v>5</v>
      </c>
      <c r="C238" s="90"/>
      <c r="D238" s="84"/>
      <c r="E238" s="84"/>
      <c r="F238" s="90"/>
      <c r="G238" s="570"/>
      <c r="H238" s="90"/>
      <c r="I238" s="340"/>
      <c r="J238" s="571"/>
      <c r="K238" s="572"/>
      <c r="L238" s="557"/>
      <c r="M238" s="572"/>
      <c r="N238" s="107"/>
      <c r="O238" s="107"/>
      <c r="P238" s="557"/>
      <c r="Q238" s="557"/>
      <c r="R238" s="557"/>
      <c r="S238" s="557"/>
      <c r="T238" s="573"/>
      <c r="U238" s="428"/>
    </row>
    <row r="239" spans="1:21" x14ac:dyDescent="0.25">
      <c r="A239" s="1103"/>
      <c r="B239" s="144">
        <v>6</v>
      </c>
      <c r="C239" s="90"/>
      <c r="D239" s="84"/>
      <c r="E239" s="84"/>
      <c r="F239" s="90"/>
      <c r="G239" s="570"/>
      <c r="H239" s="90"/>
      <c r="I239" s="340"/>
      <c r="J239" s="571"/>
      <c r="K239" s="572"/>
      <c r="L239" s="557"/>
      <c r="M239" s="572"/>
      <c r="N239" s="107"/>
      <c r="O239" s="107"/>
      <c r="P239" s="557"/>
      <c r="Q239" s="557"/>
      <c r="R239" s="557"/>
      <c r="S239" s="557"/>
      <c r="T239" s="573"/>
      <c r="U239" s="428"/>
    </row>
    <row r="240" spans="1:21" x14ac:dyDescent="0.25">
      <c r="A240" s="1103"/>
      <c r="B240" s="144">
        <v>7</v>
      </c>
      <c r="C240" s="90"/>
      <c r="D240" s="84"/>
      <c r="E240" s="84"/>
      <c r="F240" s="90"/>
      <c r="G240" s="570"/>
      <c r="H240" s="90"/>
      <c r="I240" s="340"/>
      <c r="J240" s="571"/>
      <c r="K240" s="572"/>
      <c r="L240" s="557"/>
      <c r="M240" s="572"/>
      <c r="N240" s="107"/>
      <c r="O240" s="107"/>
      <c r="P240" s="557"/>
      <c r="Q240" s="557"/>
      <c r="R240" s="557"/>
      <c r="S240" s="557"/>
      <c r="T240" s="573"/>
      <c r="U240" s="428"/>
    </row>
    <row r="241" spans="1:22" x14ac:dyDescent="0.25">
      <c r="A241" s="1103"/>
      <c r="B241" s="144">
        <v>8</v>
      </c>
      <c r="C241" s="90"/>
      <c r="D241" s="84"/>
      <c r="E241" s="84"/>
      <c r="F241" s="90"/>
      <c r="G241" s="570"/>
      <c r="H241" s="90"/>
      <c r="I241" s="340"/>
      <c r="J241" s="571"/>
      <c r="K241" s="572"/>
      <c r="L241" s="557"/>
      <c r="M241" s="572"/>
      <c r="N241" s="107"/>
      <c r="O241" s="107"/>
      <c r="P241" s="557"/>
      <c r="Q241" s="557"/>
      <c r="R241" s="557"/>
      <c r="S241" s="557"/>
      <c r="T241" s="573"/>
      <c r="U241" s="428"/>
    </row>
    <row r="242" spans="1:22" x14ac:dyDescent="0.25">
      <c r="A242" s="1103"/>
      <c r="B242" s="144">
        <v>9</v>
      </c>
      <c r="C242" s="90"/>
      <c r="D242" s="84"/>
      <c r="E242" s="84"/>
      <c r="F242" s="90"/>
      <c r="G242" s="570"/>
      <c r="H242" s="90"/>
      <c r="I242" s="340"/>
      <c r="J242" s="571"/>
      <c r="K242" s="572"/>
      <c r="L242" s="557"/>
      <c r="M242" s="572"/>
      <c r="N242" s="107"/>
      <c r="O242" s="107"/>
      <c r="P242" s="557"/>
      <c r="Q242" s="557"/>
      <c r="R242" s="557"/>
      <c r="S242" s="557"/>
      <c r="T242" s="573"/>
      <c r="U242" s="428"/>
    </row>
    <row r="243" spans="1:22" ht="15.75" thickBot="1" x14ac:dyDescent="0.3">
      <c r="A243" s="1104"/>
      <c r="B243" s="145">
        <v>10</v>
      </c>
      <c r="C243" s="100"/>
      <c r="D243" s="99"/>
      <c r="E243" s="99"/>
      <c r="F243" s="100"/>
      <c r="G243" s="574"/>
      <c r="H243" s="100"/>
      <c r="I243" s="341"/>
      <c r="J243" s="576"/>
      <c r="K243" s="577"/>
      <c r="L243" s="575"/>
      <c r="M243" s="577"/>
      <c r="N243" s="108"/>
      <c r="O243" s="108"/>
      <c r="P243" s="575"/>
      <c r="Q243" s="575"/>
      <c r="R243" s="575"/>
      <c r="S243" s="575"/>
      <c r="T243" s="578"/>
      <c r="U243" s="428"/>
    </row>
    <row r="244" spans="1:22" ht="27" customHeight="1" thickBot="1" x14ac:dyDescent="0.3">
      <c r="A244" s="493"/>
      <c r="C244" s="494"/>
      <c r="D244" s="495"/>
      <c r="E244" s="368" t="s">
        <v>248</v>
      </c>
      <c r="F244" s="369">
        <f>COUNTA(F234:F243)</f>
        <v>0</v>
      </c>
      <c r="G244" s="370">
        <f>COUNTA(G234:G243)</f>
        <v>0</v>
      </c>
      <c r="H244" s="494"/>
      <c r="I244" s="490"/>
      <c r="J244" s="496"/>
      <c r="K244" s="497"/>
      <c r="L244" s="1114" t="s">
        <v>499</v>
      </c>
      <c r="M244" s="1115"/>
      <c r="N244" s="524">
        <f>SUM(N234:N243)</f>
        <v>0</v>
      </c>
      <c r="O244" s="525">
        <f>SUM(O234:O243)</f>
        <v>0</v>
      </c>
      <c r="P244" s="490"/>
      <c r="Q244" s="490"/>
      <c r="R244" s="490"/>
      <c r="S244" s="500"/>
      <c r="T244" s="500"/>
      <c r="U244" s="428"/>
    </row>
    <row r="245" spans="1:22" ht="27" customHeight="1" x14ac:dyDescent="0.25">
      <c r="A245" s="101"/>
      <c r="B245" s="85"/>
      <c r="C245" s="85"/>
      <c r="D245" s="85"/>
      <c r="H245" s="501"/>
      <c r="I245" s="501"/>
      <c r="J245" s="502"/>
      <c r="K245" s="501"/>
      <c r="L245" s="954" t="s">
        <v>500</v>
      </c>
      <c r="M245" s="955"/>
      <c r="N245" s="503">
        <f>SUMIF(M234:M243,"&lt;=31/12/2025",N234:N243)</f>
        <v>0</v>
      </c>
      <c r="O245" s="504">
        <f>SUMIF(M234:M243,"&lt;=31/12/2025",O234:O243)</f>
        <v>0</v>
      </c>
      <c r="P245" s="85"/>
      <c r="R245" s="85"/>
      <c r="S245" s="89"/>
      <c r="T245" s="505"/>
      <c r="U245" s="506"/>
      <c r="V245" s="507"/>
    </row>
    <row r="246" spans="1:22" ht="27" customHeight="1" thickBot="1" x14ac:dyDescent="0.3">
      <c r="A246" s="101"/>
      <c r="L246" s="956" t="s">
        <v>501</v>
      </c>
      <c r="M246" s="957"/>
      <c r="N246" s="508">
        <f>SUMIF(M234:M243,"&gt;31/12/2025",N234:N243)</f>
        <v>0</v>
      </c>
      <c r="O246" s="509">
        <f>SUMIF(M234:M243,"&gt;31/12/2025",O234:O243)</f>
        <v>0</v>
      </c>
      <c r="S246" s="510"/>
      <c r="T246" s="511"/>
      <c r="U246" s="428"/>
    </row>
    <row r="247" spans="1:22" ht="15.75" thickBot="1" x14ac:dyDescent="0.3">
      <c r="A247" s="579"/>
      <c r="B247" s="478"/>
      <c r="C247" s="480"/>
      <c r="D247" s="480"/>
      <c r="E247" s="480"/>
      <c r="F247" s="478"/>
      <c r="G247" s="480"/>
      <c r="H247" s="480"/>
      <c r="I247" s="478"/>
      <c r="J247" s="478"/>
      <c r="K247" s="480"/>
      <c r="L247" s="480"/>
      <c r="M247" s="480"/>
      <c r="N247" s="480"/>
      <c r="O247" s="480"/>
      <c r="P247" s="480"/>
      <c r="Q247" s="480"/>
      <c r="R247" s="480"/>
      <c r="S247" s="580"/>
      <c r="T247" s="480"/>
      <c r="U247" s="482"/>
    </row>
    <row r="248" spans="1:22" ht="15.75" thickBot="1" x14ac:dyDescent="0.3">
      <c r="A248" s="563"/>
      <c r="B248" s="422"/>
      <c r="C248" s="289"/>
      <c r="D248" s="289"/>
      <c r="E248" s="289"/>
      <c r="F248" s="422"/>
      <c r="G248" s="289"/>
      <c r="H248" s="289"/>
      <c r="I248" s="422"/>
      <c r="J248" s="422"/>
      <c r="K248" s="289"/>
      <c r="L248" s="289"/>
      <c r="M248" s="289"/>
      <c r="N248" s="289"/>
      <c r="O248" s="289"/>
      <c r="P248" s="289"/>
      <c r="Q248" s="289"/>
      <c r="R248" s="289"/>
      <c r="S248" s="289"/>
      <c r="T248" s="289"/>
      <c r="U248" s="425"/>
    </row>
    <row r="249" spans="1:22" ht="28.5" thickBot="1" x14ac:dyDescent="0.3">
      <c r="A249" s="137" t="s">
        <v>8</v>
      </c>
      <c r="B249" s="961" t="s">
        <v>91</v>
      </c>
      <c r="C249" s="962"/>
      <c r="E249" s="1105" t="s">
        <v>213</v>
      </c>
      <c r="F249" s="1106"/>
      <c r="G249" s="935">
        <f>VLOOKUP(B249,'1.Piano inv. forn'!$D$124:$H$153,3,FALSE)</f>
        <v>0</v>
      </c>
      <c r="H249" s="936"/>
      <c r="I249" s="69"/>
      <c r="J249" s="1105" t="s">
        <v>214</v>
      </c>
      <c r="K249" s="1106"/>
      <c r="L249" s="935">
        <f>VLOOKUP(B249,'1.Piano inv. forn'!$D$124:$H$153,4,FALSE)</f>
        <v>0</v>
      </c>
      <c r="M249" s="936"/>
      <c r="O249" s="147" t="s">
        <v>215</v>
      </c>
      <c r="P249" s="513"/>
      <c r="R249" s="146" t="s">
        <v>216</v>
      </c>
      <c r="S249" s="941"/>
      <c r="T249" s="942"/>
      <c r="U249" s="428"/>
    </row>
    <row r="250" spans="1:22" ht="15.75" thickBot="1" x14ac:dyDescent="0.3">
      <c r="A250" s="101"/>
      <c r="B250" s="86"/>
      <c r="C250" s="86"/>
      <c r="E250" s="87"/>
      <c r="F250" s="87"/>
      <c r="G250" s="88"/>
      <c r="H250" s="88"/>
      <c r="I250" s="69"/>
      <c r="J250" s="87"/>
      <c r="K250" s="87"/>
      <c r="L250" s="88"/>
      <c r="M250" s="88"/>
      <c r="O250" s="89"/>
      <c r="R250" s="85"/>
      <c r="S250" s="490"/>
      <c r="U250" s="102"/>
    </row>
    <row r="251" spans="1:22" ht="35.25" customHeight="1" thickBot="1" x14ac:dyDescent="0.3">
      <c r="A251" s="1107" t="s">
        <v>13</v>
      </c>
      <c r="B251" s="1108"/>
      <c r="C251" s="1108"/>
      <c r="D251" s="1109"/>
      <c r="E251" s="943">
        <f>VLOOKUP(B249,'1.Piano inv. forn'!$D$124:$V$153,17,FALSE)</f>
        <v>0</v>
      </c>
      <c r="F251" s="944"/>
      <c r="G251" s="944"/>
      <c r="H251" s="945"/>
      <c r="I251" s="69"/>
      <c r="J251" s="1110" t="s">
        <v>59</v>
      </c>
      <c r="K251" s="1111"/>
      <c r="L251" s="943">
        <f>VLOOKUP(B249,'1.Piano inv. forn'!$D$124:$V$153,19,FALSE)</f>
        <v>0</v>
      </c>
      <c r="M251" s="945"/>
      <c r="N251" s="98"/>
      <c r="O251" s="146" t="s">
        <v>15</v>
      </c>
      <c r="P251" s="103">
        <f>L251+E251</f>
        <v>0</v>
      </c>
      <c r="R251" s="146" t="s">
        <v>217</v>
      </c>
      <c r="S251" s="941"/>
      <c r="T251" s="942"/>
      <c r="U251" s="102"/>
    </row>
    <row r="252" spans="1:22" ht="15.75" thickBot="1" x14ac:dyDescent="0.3">
      <c r="A252" s="104"/>
      <c r="B252" s="105"/>
      <c r="C252" s="105"/>
      <c r="D252" s="105"/>
      <c r="E252" s="106"/>
      <c r="F252" s="106"/>
      <c r="G252" s="106"/>
      <c r="H252" s="106"/>
      <c r="I252" s="69"/>
      <c r="J252" s="87"/>
      <c r="K252" s="87"/>
      <c r="L252" s="106"/>
      <c r="M252" s="106"/>
      <c r="N252" s="98"/>
      <c r="O252" s="85"/>
      <c r="P252" s="98"/>
      <c r="R252" s="85"/>
      <c r="S252" s="86"/>
      <c r="T252" s="86"/>
      <c r="U252" s="428"/>
    </row>
    <row r="253" spans="1:22" ht="60" x14ac:dyDescent="0.25">
      <c r="A253" s="1099" t="s">
        <v>218</v>
      </c>
      <c r="B253" s="1101" t="s">
        <v>219</v>
      </c>
      <c r="C253" s="1101" t="s">
        <v>220</v>
      </c>
      <c r="D253" s="138" t="s">
        <v>221</v>
      </c>
      <c r="E253" s="139" t="s">
        <v>222</v>
      </c>
      <c r="F253" s="138" t="s">
        <v>223</v>
      </c>
      <c r="G253" s="138" t="s">
        <v>224</v>
      </c>
      <c r="H253" s="140" t="s">
        <v>188</v>
      </c>
      <c r="I253" s="140" t="s">
        <v>225</v>
      </c>
      <c r="J253" s="140" t="s">
        <v>226</v>
      </c>
      <c r="K253" s="140" t="s">
        <v>227</v>
      </c>
      <c r="L253" s="140" t="s">
        <v>228</v>
      </c>
      <c r="M253" s="140" t="s">
        <v>229</v>
      </c>
      <c r="N253" s="140" t="s">
        <v>230</v>
      </c>
      <c r="O253" s="140" t="s">
        <v>231</v>
      </c>
      <c r="P253" s="140" t="s">
        <v>232</v>
      </c>
      <c r="Q253" s="140" t="s">
        <v>233</v>
      </c>
      <c r="R253" s="140" t="s">
        <v>234</v>
      </c>
      <c r="S253" s="140" t="s">
        <v>235</v>
      </c>
      <c r="T253" s="141" t="s">
        <v>236</v>
      </c>
      <c r="U253" s="564"/>
    </row>
    <row r="254" spans="1:22" ht="24.75" thickBot="1" x14ac:dyDescent="0.3">
      <c r="A254" s="1100"/>
      <c r="B254" s="1102"/>
      <c r="C254" s="1102"/>
      <c r="D254" s="142" t="s">
        <v>237</v>
      </c>
      <c r="E254" s="142" t="s">
        <v>238</v>
      </c>
      <c r="F254" s="142" t="s">
        <v>239</v>
      </c>
      <c r="G254" s="142" t="s">
        <v>239</v>
      </c>
      <c r="H254" s="142" t="s">
        <v>90</v>
      </c>
      <c r="I254" s="142" t="s">
        <v>32</v>
      </c>
      <c r="J254" s="142" t="s">
        <v>241</v>
      </c>
      <c r="K254" s="142" t="s">
        <v>242</v>
      </c>
      <c r="L254" s="142" t="s">
        <v>243</v>
      </c>
      <c r="M254" s="142" t="s">
        <v>242</v>
      </c>
      <c r="N254" s="142" t="s">
        <v>244</v>
      </c>
      <c r="O254" s="142" t="s">
        <v>212</v>
      </c>
      <c r="P254" s="142" t="s">
        <v>245</v>
      </c>
      <c r="Q254" s="142" t="s">
        <v>246</v>
      </c>
      <c r="R254" s="142" t="s">
        <v>247</v>
      </c>
      <c r="S254" s="142" t="s">
        <v>247</v>
      </c>
      <c r="T254" s="587"/>
      <c r="U254" s="564"/>
    </row>
    <row r="255" spans="1:22" x14ac:dyDescent="0.25">
      <c r="A255" s="1103" t="str">
        <f>B249</f>
        <v>d.1</v>
      </c>
      <c r="B255" s="143">
        <v>1</v>
      </c>
      <c r="C255" s="164"/>
      <c r="D255" s="91"/>
      <c r="E255" s="91"/>
      <c r="F255" s="164"/>
      <c r="G255" s="566"/>
      <c r="H255" s="92"/>
      <c r="I255" s="339"/>
      <c r="J255" s="567"/>
      <c r="K255" s="568"/>
      <c r="L255" s="340"/>
      <c r="M255" s="568"/>
      <c r="N255" s="116"/>
      <c r="O255" s="116"/>
      <c r="P255" s="340"/>
      <c r="Q255" s="340"/>
      <c r="R255" s="340"/>
      <c r="S255" s="340"/>
      <c r="T255" s="569"/>
      <c r="U255" s="428"/>
    </row>
    <row r="256" spans="1:22" x14ac:dyDescent="0.25">
      <c r="A256" s="1103"/>
      <c r="B256" s="144">
        <v>2</v>
      </c>
      <c r="C256" s="90"/>
      <c r="D256" s="84"/>
      <c r="E256" s="84"/>
      <c r="F256" s="90"/>
      <c r="G256" s="570"/>
      <c r="H256" s="90"/>
      <c r="I256" s="340"/>
      <c r="J256" s="571"/>
      <c r="K256" s="572"/>
      <c r="L256" s="557"/>
      <c r="M256" s="572"/>
      <c r="N256" s="107"/>
      <c r="O256" s="107"/>
      <c r="P256" s="557"/>
      <c r="Q256" s="557" t="s">
        <v>249</v>
      </c>
      <c r="R256" s="557"/>
      <c r="S256" s="557"/>
      <c r="T256" s="573"/>
      <c r="U256" s="428"/>
    </row>
    <row r="257" spans="1:22" x14ac:dyDescent="0.25">
      <c r="A257" s="1103"/>
      <c r="B257" s="144">
        <v>3</v>
      </c>
      <c r="C257" s="90"/>
      <c r="D257" s="84"/>
      <c r="E257" s="84"/>
      <c r="F257" s="90"/>
      <c r="G257" s="570"/>
      <c r="H257" s="90"/>
      <c r="I257" s="340"/>
      <c r="J257" s="571"/>
      <c r="K257" s="572"/>
      <c r="L257" s="557"/>
      <c r="M257" s="572"/>
      <c r="N257" s="107"/>
      <c r="O257" s="107"/>
      <c r="P257" s="557"/>
      <c r="Q257" s="557"/>
      <c r="R257" s="557"/>
      <c r="S257" s="557"/>
      <c r="T257" s="573"/>
      <c r="U257" s="428"/>
    </row>
    <row r="258" spans="1:22" x14ac:dyDescent="0.25">
      <c r="A258" s="1103"/>
      <c r="B258" s="144">
        <v>4</v>
      </c>
      <c r="C258" s="90"/>
      <c r="D258" s="84"/>
      <c r="E258" s="84"/>
      <c r="F258" s="90"/>
      <c r="G258" s="570"/>
      <c r="H258" s="90"/>
      <c r="I258" s="340"/>
      <c r="J258" s="571"/>
      <c r="K258" s="572"/>
      <c r="L258" s="557"/>
      <c r="M258" s="572"/>
      <c r="N258" s="107"/>
      <c r="O258" s="107"/>
      <c r="P258" s="557"/>
      <c r="Q258" s="557"/>
      <c r="R258" s="557"/>
      <c r="S258" s="557"/>
      <c r="T258" s="573"/>
      <c r="U258" s="428"/>
    </row>
    <row r="259" spans="1:22" x14ac:dyDescent="0.25">
      <c r="A259" s="1103"/>
      <c r="B259" s="144">
        <v>5</v>
      </c>
      <c r="C259" s="90"/>
      <c r="D259" s="84"/>
      <c r="E259" s="84"/>
      <c r="F259" s="90"/>
      <c r="G259" s="570"/>
      <c r="H259" s="90"/>
      <c r="I259" s="340"/>
      <c r="J259" s="571"/>
      <c r="K259" s="572"/>
      <c r="L259" s="557"/>
      <c r="M259" s="572"/>
      <c r="N259" s="107"/>
      <c r="O259" s="107"/>
      <c r="P259" s="557"/>
      <c r="Q259" s="557"/>
      <c r="R259" s="557"/>
      <c r="S259" s="557"/>
      <c r="T259" s="573"/>
      <c r="U259" s="428"/>
    </row>
    <row r="260" spans="1:22" x14ac:dyDescent="0.25">
      <c r="A260" s="1103"/>
      <c r="B260" s="144">
        <v>6</v>
      </c>
      <c r="C260" s="90"/>
      <c r="D260" s="84"/>
      <c r="E260" s="84"/>
      <c r="F260" s="90"/>
      <c r="G260" s="570"/>
      <c r="H260" s="90"/>
      <c r="I260" s="340"/>
      <c r="J260" s="571"/>
      <c r="K260" s="572"/>
      <c r="L260" s="557"/>
      <c r="M260" s="572"/>
      <c r="N260" s="107"/>
      <c r="O260" s="107"/>
      <c r="P260" s="557"/>
      <c r="Q260" s="557"/>
      <c r="R260" s="557"/>
      <c r="S260" s="557"/>
      <c r="T260" s="573"/>
      <c r="U260" s="428"/>
    </row>
    <row r="261" spans="1:22" x14ac:dyDescent="0.25">
      <c r="A261" s="1103"/>
      <c r="B261" s="144">
        <v>7</v>
      </c>
      <c r="C261" s="90"/>
      <c r="D261" s="84"/>
      <c r="E261" s="84"/>
      <c r="F261" s="90"/>
      <c r="G261" s="570"/>
      <c r="H261" s="90"/>
      <c r="I261" s="340"/>
      <c r="J261" s="571"/>
      <c r="K261" s="572"/>
      <c r="L261" s="557"/>
      <c r="M261" s="572"/>
      <c r="N261" s="107"/>
      <c r="O261" s="107"/>
      <c r="P261" s="557"/>
      <c r="Q261" s="557"/>
      <c r="R261" s="557"/>
      <c r="S261" s="557"/>
      <c r="T261" s="573"/>
      <c r="U261" s="428"/>
    </row>
    <row r="262" spans="1:22" x14ac:dyDescent="0.25">
      <c r="A262" s="1103"/>
      <c r="B262" s="144">
        <v>8</v>
      </c>
      <c r="C262" s="90"/>
      <c r="D262" s="84"/>
      <c r="E262" s="84"/>
      <c r="F262" s="90"/>
      <c r="G262" s="570"/>
      <c r="H262" s="90"/>
      <c r="I262" s="340"/>
      <c r="J262" s="571"/>
      <c r="K262" s="572"/>
      <c r="L262" s="557"/>
      <c r="M262" s="572"/>
      <c r="N262" s="107"/>
      <c r="O262" s="107"/>
      <c r="P262" s="557"/>
      <c r="Q262" s="557"/>
      <c r="R262" s="557"/>
      <c r="S262" s="557"/>
      <c r="T262" s="573"/>
      <c r="U262" s="428"/>
    </row>
    <row r="263" spans="1:22" x14ac:dyDescent="0.25">
      <c r="A263" s="1103"/>
      <c r="B263" s="144">
        <v>9</v>
      </c>
      <c r="C263" s="90"/>
      <c r="D263" s="84"/>
      <c r="E263" s="84"/>
      <c r="F263" s="90"/>
      <c r="G263" s="570"/>
      <c r="H263" s="90"/>
      <c r="I263" s="340"/>
      <c r="J263" s="571"/>
      <c r="K263" s="572"/>
      <c r="L263" s="557"/>
      <c r="M263" s="572"/>
      <c r="N263" s="107"/>
      <c r="O263" s="107"/>
      <c r="P263" s="557"/>
      <c r="Q263" s="557"/>
      <c r="R263" s="557"/>
      <c r="S263" s="557"/>
      <c r="T263" s="573"/>
      <c r="U263" s="428"/>
    </row>
    <row r="264" spans="1:22" ht="15.75" thickBot="1" x14ac:dyDescent="0.3">
      <c r="A264" s="1104"/>
      <c r="B264" s="145">
        <v>10</v>
      </c>
      <c r="C264" s="100"/>
      <c r="D264" s="99"/>
      <c r="E264" s="99"/>
      <c r="F264" s="100"/>
      <c r="G264" s="574"/>
      <c r="H264" s="100"/>
      <c r="I264" s="341"/>
      <c r="J264" s="576"/>
      <c r="K264" s="577"/>
      <c r="L264" s="575"/>
      <c r="M264" s="577"/>
      <c r="N264" s="108"/>
      <c r="O264" s="108"/>
      <c r="P264" s="575"/>
      <c r="Q264" s="575"/>
      <c r="R264" s="575"/>
      <c r="S264" s="575"/>
      <c r="T264" s="578"/>
      <c r="U264" s="428"/>
    </row>
    <row r="265" spans="1:22" ht="27" customHeight="1" thickBot="1" x14ac:dyDescent="0.3">
      <c r="A265" s="493"/>
      <c r="C265" s="494"/>
      <c r="D265" s="495"/>
      <c r="E265" s="368" t="s">
        <v>248</v>
      </c>
      <c r="F265" s="369">
        <f>COUNTA(F255:F264)</f>
        <v>0</v>
      </c>
      <c r="G265" s="370">
        <f>COUNTA(G255:G264)</f>
        <v>0</v>
      </c>
      <c r="H265" s="494"/>
      <c r="I265" s="490"/>
      <c r="J265" s="496"/>
      <c r="K265" s="497"/>
      <c r="L265" s="1114" t="s">
        <v>499</v>
      </c>
      <c r="M265" s="1115"/>
      <c r="N265" s="524">
        <f>SUM(N255:N264)</f>
        <v>0</v>
      </c>
      <c r="O265" s="525">
        <f>SUM(O255:O264)</f>
        <v>0</v>
      </c>
      <c r="P265" s="490"/>
      <c r="Q265" s="490"/>
      <c r="R265" s="490"/>
      <c r="S265" s="500"/>
      <c r="T265" s="500"/>
      <c r="U265" s="428"/>
    </row>
    <row r="266" spans="1:22" ht="27" customHeight="1" x14ac:dyDescent="0.25">
      <c r="A266" s="101"/>
      <c r="B266" s="85"/>
      <c r="C266" s="85"/>
      <c r="D266" s="85"/>
      <c r="H266" s="501"/>
      <c r="I266" s="501"/>
      <c r="J266" s="502"/>
      <c r="K266" s="501"/>
      <c r="L266" s="954" t="s">
        <v>500</v>
      </c>
      <c r="M266" s="955"/>
      <c r="N266" s="503">
        <f>SUMIF(M255:M264,"&lt;=31/12/2025",N255:N264)</f>
        <v>0</v>
      </c>
      <c r="O266" s="504">
        <f>SUMIF(M255:M264,"&lt;=31/12/2025",O255:O264)</f>
        <v>0</v>
      </c>
      <c r="P266" s="85"/>
      <c r="R266" s="85"/>
      <c r="S266" s="89"/>
      <c r="T266" s="505"/>
      <c r="U266" s="506"/>
      <c r="V266" s="507"/>
    </row>
    <row r="267" spans="1:22" ht="27" customHeight="1" thickBot="1" x14ac:dyDescent="0.3">
      <c r="A267" s="101"/>
      <c r="L267" s="956" t="s">
        <v>501</v>
      </c>
      <c r="M267" s="957"/>
      <c r="N267" s="508">
        <f>SUMIF(M255:M264,"&gt;31/12/2025",N255:N264)</f>
        <v>0</v>
      </c>
      <c r="O267" s="509">
        <f>SUMIF(M255:M264,"&gt;31/12/2025",O255:O264)</f>
        <v>0</v>
      </c>
      <c r="S267" s="510"/>
      <c r="T267" s="511"/>
      <c r="U267" s="428"/>
    </row>
    <row r="268" spans="1:22" ht="15.75" thickBot="1" x14ac:dyDescent="0.3">
      <c r="A268" s="579"/>
      <c r="B268" s="478"/>
      <c r="C268" s="480"/>
      <c r="D268" s="480"/>
      <c r="E268" s="480"/>
      <c r="F268" s="478"/>
      <c r="G268" s="480"/>
      <c r="H268" s="480"/>
      <c r="I268" s="478"/>
      <c r="J268" s="478"/>
      <c r="K268" s="480"/>
      <c r="L268" s="480"/>
      <c r="M268" s="480"/>
      <c r="N268" s="480"/>
      <c r="O268" s="480"/>
      <c r="P268" s="480"/>
      <c r="Q268" s="480"/>
      <c r="R268" s="480"/>
      <c r="S268" s="580"/>
      <c r="T268" s="480"/>
      <c r="U268" s="482"/>
    </row>
    <row r="269" spans="1:22" ht="15.75" thickBot="1" x14ac:dyDescent="0.3">
      <c r="A269" s="563"/>
      <c r="B269" s="422"/>
      <c r="C269" s="289"/>
      <c r="D269" s="289"/>
      <c r="E269" s="289"/>
      <c r="F269" s="422"/>
      <c r="G269" s="289"/>
      <c r="H269" s="289"/>
      <c r="I269" s="422"/>
      <c r="J269" s="422"/>
      <c r="K269" s="289"/>
      <c r="L269" s="289"/>
      <c r="M269" s="289"/>
      <c r="N269" s="289"/>
      <c r="O269" s="289"/>
      <c r="P269" s="289"/>
      <c r="Q269" s="289"/>
      <c r="R269" s="289"/>
      <c r="S269" s="289"/>
      <c r="T269" s="289"/>
      <c r="U269" s="425"/>
    </row>
    <row r="270" spans="1:22" ht="28.5" thickBot="1" x14ac:dyDescent="0.3">
      <c r="A270" s="137" t="s">
        <v>8</v>
      </c>
      <c r="B270" s="961" t="s">
        <v>91</v>
      </c>
      <c r="C270" s="962"/>
      <c r="E270" s="1105" t="s">
        <v>213</v>
      </c>
      <c r="F270" s="1106"/>
      <c r="G270" s="935">
        <f>VLOOKUP(B270,'1.Piano inv. forn'!$D$124:$H$153,3,FALSE)</f>
        <v>0</v>
      </c>
      <c r="H270" s="936"/>
      <c r="I270" s="69"/>
      <c r="J270" s="1105" t="s">
        <v>214</v>
      </c>
      <c r="K270" s="1106"/>
      <c r="L270" s="935">
        <f>VLOOKUP(B270,'1.Piano inv. forn'!$D$124:$H$153,4,FALSE)</f>
        <v>0</v>
      </c>
      <c r="M270" s="936"/>
      <c r="O270" s="147" t="s">
        <v>215</v>
      </c>
      <c r="P270" s="513"/>
      <c r="R270" s="146" t="s">
        <v>216</v>
      </c>
      <c r="S270" s="941"/>
      <c r="T270" s="942"/>
      <c r="U270" s="428"/>
    </row>
    <row r="271" spans="1:22" ht="15.75" thickBot="1" x14ac:dyDescent="0.3">
      <c r="A271" s="101"/>
      <c r="B271" s="86"/>
      <c r="C271" s="86"/>
      <c r="E271" s="87"/>
      <c r="F271" s="87"/>
      <c r="G271" s="88"/>
      <c r="H271" s="88"/>
      <c r="I271" s="69"/>
      <c r="J271" s="87"/>
      <c r="K271" s="87"/>
      <c r="L271" s="88"/>
      <c r="M271" s="88"/>
      <c r="O271" s="89"/>
      <c r="R271" s="85"/>
      <c r="S271" s="490"/>
      <c r="U271" s="102"/>
    </row>
    <row r="272" spans="1:22" ht="15.75" thickBot="1" x14ac:dyDescent="0.3">
      <c r="A272" s="1107" t="s">
        <v>13</v>
      </c>
      <c r="B272" s="1108"/>
      <c r="C272" s="1108"/>
      <c r="D272" s="1109"/>
      <c r="E272" s="943">
        <f>VLOOKUP(B270,'1.Piano inv. forn'!$D$124:$V$153,17,FALSE)</f>
        <v>0</v>
      </c>
      <c r="F272" s="944"/>
      <c r="G272" s="944"/>
      <c r="H272" s="945"/>
      <c r="I272" s="69"/>
      <c r="J272" s="1110" t="s">
        <v>59</v>
      </c>
      <c r="K272" s="1111"/>
      <c r="L272" s="943">
        <f>VLOOKUP(B270,'1.Piano inv. forn'!$D$124:$V$153,19,FALSE)</f>
        <v>0</v>
      </c>
      <c r="M272" s="945"/>
      <c r="N272" s="98"/>
      <c r="O272" s="146" t="s">
        <v>15</v>
      </c>
      <c r="P272" s="103">
        <f>L272+E272</f>
        <v>0</v>
      </c>
      <c r="R272" s="146" t="s">
        <v>217</v>
      </c>
      <c r="S272" s="941"/>
      <c r="T272" s="942"/>
      <c r="U272" s="102"/>
    </row>
    <row r="273" spans="1:21" ht="15.75" thickBot="1" x14ac:dyDescent="0.3">
      <c r="A273" s="104"/>
      <c r="B273" s="105"/>
      <c r="C273" s="105"/>
      <c r="D273" s="105"/>
      <c r="E273" s="106"/>
      <c r="F273" s="106"/>
      <c r="G273" s="106"/>
      <c r="H273" s="106"/>
      <c r="I273" s="69"/>
      <c r="J273" s="87"/>
      <c r="K273" s="87"/>
      <c r="L273" s="106"/>
      <c r="M273" s="106"/>
      <c r="N273" s="98"/>
      <c r="O273" s="85"/>
      <c r="P273" s="98"/>
      <c r="R273" s="85"/>
      <c r="S273" s="86"/>
      <c r="T273" s="86"/>
      <c r="U273" s="428"/>
    </row>
    <row r="274" spans="1:21" ht="60" x14ac:dyDescent="0.25">
      <c r="A274" s="1099" t="s">
        <v>218</v>
      </c>
      <c r="B274" s="1101" t="s">
        <v>219</v>
      </c>
      <c r="C274" s="1101" t="s">
        <v>220</v>
      </c>
      <c r="D274" s="138" t="s">
        <v>221</v>
      </c>
      <c r="E274" s="139" t="s">
        <v>222</v>
      </c>
      <c r="F274" s="138" t="s">
        <v>223</v>
      </c>
      <c r="G274" s="138" t="s">
        <v>224</v>
      </c>
      <c r="H274" s="140" t="s">
        <v>188</v>
      </c>
      <c r="I274" s="140" t="s">
        <v>225</v>
      </c>
      <c r="J274" s="140" t="s">
        <v>226</v>
      </c>
      <c r="K274" s="140" t="s">
        <v>227</v>
      </c>
      <c r="L274" s="140" t="s">
        <v>228</v>
      </c>
      <c r="M274" s="140" t="s">
        <v>229</v>
      </c>
      <c r="N274" s="140" t="s">
        <v>230</v>
      </c>
      <c r="O274" s="140" t="s">
        <v>231</v>
      </c>
      <c r="P274" s="140" t="s">
        <v>232</v>
      </c>
      <c r="Q274" s="140" t="s">
        <v>233</v>
      </c>
      <c r="R274" s="140" t="s">
        <v>234</v>
      </c>
      <c r="S274" s="140" t="s">
        <v>235</v>
      </c>
      <c r="T274" s="141" t="s">
        <v>236</v>
      </c>
      <c r="U274" s="564"/>
    </row>
    <row r="275" spans="1:21" ht="24.75" thickBot="1" x14ac:dyDescent="0.3">
      <c r="A275" s="1100"/>
      <c r="B275" s="1102"/>
      <c r="C275" s="1102"/>
      <c r="D275" s="142" t="s">
        <v>237</v>
      </c>
      <c r="E275" s="142" t="s">
        <v>238</v>
      </c>
      <c r="F275" s="142" t="s">
        <v>239</v>
      </c>
      <c r="G275" s="142" t="s">
        <v>239</v>
      </c>
      <c r="H275" s="142" t="s">
        <v>90</v>
      </c>
      <c r="I275" s="142" t="s">
        <v>32</v>
      </c>
      <c r="J275" s="142" t="s">
        <v>241</v>
      </c>
      <c r="K275" s="142" t="s">
        <v>242</v>
      </c>
      <c r="L275" s="142" t="s">
        <v>243</v>
      </c>
      <c r="M275" s="142" t="s">
        <v>242</v>
      </c>
      <c r="N275" s="142" t="s">
        <v>244</v>
      </c>
      <c r="O275" s="142" t="s">
        <v>212</v>
      </c>
      <c r="P275" s="142" t="s">
        <v>245</v>
      </c>
      <c r="Q275" s="142" t="s">
        <v>246</v>
      </c>
      <c r="R275" s="142" t="s">
        <v>247</v>
      </c>
      <c r="S275" s="142" t="s">
        <v>247</v>
      </c>
      <c r="T275" s="587"/>
      <c r="U275" s="564"/>
    </row>
    <row r="276" spans="1:21" x14ac:dyDescent="0.25">
      <c r="A276" s="1103" t="str">
        <f>B270</f>
        <v>d.1</v>
      </c>
      <c r="B276" s="143">
        <v>1</v>
      </c>
      <c r="C276" s="164"/>
      <c r="D276" s="91"/>
      <c r="E276" s="91"/>
      <c r="F276" s="164"/>
      <c r="G276" s="566"/>
      <c r="H276" s="92"/>
      <c r="I276" s="339"/>
      <c r="J276" s="567"/>
      <c r="K276" s="568"/>
      <c r="L276" s="340"/>
      <c r="M276" s="568"/>
      <c r="N276" s="116"/>
      <c r="O276" s="116"/>
      <c r="P276" s="340"/>
      <c r="Q276" s="340"/>
      <c r="R276" s="340"/>
      <c r="S276" s="340"/>
      <c r="T276" s="569"/>
      <c r="U276" s="428"/>
    </row>
    <row r="277" spans="1:21" x14ac:dyDescent="0.25">
      <c r="A277" s="1103"/>
      <c r="B277" s="144">
        <v>2</v>
      </c>
      <c r="C277" s="90"/>
      <c r="D277" s="84"/>
      <c r="E277" s="84"/>
      <c r="F277" s="90"/>
      <c r="G277" s="570"/>
      <c r="H277" s="90"/>
      <c r="I277" s="340"/>
      <c r="J277" s="571"/>
      <c r="K277" s="572"/>
      <c r="L277" s="557"/>
      <c r="M277" s="572"/>
      <c r="N277" s="107"/>
      <c r="O277" s="107"/>
      <c r="P277" s="557"/>
      <c r="Q277" s="557" t="s">
        <v>249</v>
      </c>
      <c r="R277" s="557"/>
      <c r="S277" s="557"/>
      <c r="T277" s="573"/>
      <c r="U277" s="428"/>
    </row>
    <row r="278" spans="1:21" x14ac:dyDescent="0.25">
      <c r="A278" s="1103"/>
      <c r="B278" s="144">
        <v>3</v>
      </c>
      <c r="C278" s="90"/>
      <c r="D278" s="84"/>
      <c r="E278" s="84"/>
      <c r="F278" s="90"/>
      <c r="G278" s="570"/>
      <c r="H278" s="90"/>
      <c r="I278" s="340"/>
      <c r="J278" s="571"/>
      <c r="K278" s="572"/>
      <c r="L278" s="557"/>
      <c r="M278" s="572"/>
      <c r="N278" s="107"/>
      <c r="O278" s="107"/>
      <c r="P278" s="557"/>
      <c r="Q278" s="557"/>
      <c r="R278" s="557"/>
      <c r="S278" s="557"/>
      <c r="T278" s="573"/>
      <c r="U278" s="428"/>
    </row>
    <row r="279" spans="1:21" x14ac:dyDescent="0.25">
      <c r="A279" s="1103"/>
      <c r="B279" s="144">
        <v>4</v>
      </c>
      <c r="C279" s="90"/>
      <c r="D279" s="84"/>
      <c r="E279" s="84"/>
      <c r="F279" s="90"/>
      <c r="G279" s="570"/>
      <c r="H279" s="90"/>
      <c r="I279" s="340"/>
      <c r="J279" s="571"/>
      <c r="K279" s="572"/>
      <c r="L279" s="557"/>
      <c r="M279" s="572"/>
      <c r="N279" s="107"/>
      <c r="O279" s="107"/>
      <c r="P279" s="557"/>
      <c r="Q279" s="557"/>
      <c r="R279" s="557"/>
      <c r="S279" s="557"/>
      <c r="T279" s="573"/>
      <c r="U279" s="428"/>
    </row>
    <row r="280" spans="1:21" x14ac:dyDescent="0.25">
      <c r="A280" s="1103"/>
      <c r="B280" s="144">
        <v>5</v>
      </c>
      <c r="C280" s="90"/>
      <c r="D280" s="84"/>
      <c r="E280" s="84"/>
      <c r="F280" s="90"/>
      <c r="G280" s="570"/>
      <c r="H280" s="90"/>
      <c r="I280" s="340"/>
      <c r="J280" s="571"/>
      <c r="K280" s="572"/>
      <c r="L280" s="557"/>
      <c r="M280" s="572"/>
      <c r="N280" s="107"/>
      <c r="O280" s="107"/>
      <c r="P280" s="557"/>
      <c r="Q280" s="557"/>
      <c r="R280" s="557"/>
      <c r="S280" s="557"/>
      <c r="T280" s="573"/>
      <c r="U280" s="428"/>
    </row>
    <row r="281" spans="1:21" x14ac:dyDescent="0.25">
      <c r="A281" s="1103"/>
      <c r="B281" s="144">
        <v>6</v>
      </c>
      <c r="C281" s="90"/>
      <c r="D281" s="84"/>
      <c r="E281" s="84"/>
      <c r="F281" s="90"/>
      <c r="G281" s="570"/>
      <c r="H281" s="90"/>
      <c r="I281" s="340"/>
      <c r="J281" s="571"/>
      <c r="K281" s="572"/>
      <c r="L281" s="557"/>
      <c r="M281" s="572"/>
      <c r="N281" s="107"/>
      <c r="O281" s="107"/>
      <c r="P281" s="557"/>
      <c r="Q281" s="557"/>
      <c r="R281" s="557"/>
      <c r="S281" s="557"/>
      <c r="T281" s="573"/>
      <c r="U281" s="428"/>
    </row>
    <row r="282" spans="1:21" x14ac:dyDescent="0.25">
      <c r="A282" s="1103"/>
      <c r="B282" s="144">
        <v>7</v>
      </c>
      <c r="C282" s="90"/>
      <c r="D282" s="84"/>
      <c r="E282" s="84"/>
      <c r="F282" s="90"/>
      <c r="G282" s="570"/>
      <c r="H282" s="90"/>
      <c r="I282" s="340"/>
      <c r="J282" s="571"/>
      <c r="K282" s="572"/>
      <c r="L282" s="557"/>
      <c r="M282" s="572"/>
      <c r="N282" s="107"/>
      <c r="O282" s="107"/>
      <c r="P282" s="557"/>
      <c r="Q282" s="557"/>
      <c r="R282" s="557"/>
      <c r="S282" s="557"/>
      <c r="T282" s="573"/>
      <c r="U282" s="428"/>
    </row>
    <row r="283" spans="1:21" x14ac:dyDescent="0.25">
      <c r="A283" s="1103"/>
      <c r="B283" s="144">
        <v>8</v>
      </c>
      <c r="C283" s="90"/>
      <c r="D283" s="84"/>
      <c r="E283" s="84"/>
      <c r="F283" s="90"/>
      <c r="G283" s="570"/>
      <c r="H283" s="90"/>
      <c r="I283" s="340"/>
      <c r="J283" s="571"/>
      <c r="K283" s="572"/>
      <c r="L283" s="557"/>
      <c r="M283" s="572"/>
      <c r="N283" s="107"/>
      <c r="O283" s="107"/>
      <c r="P283" s="557"/>
      <c r="Q283" s="557"/>
      <c r="R283" s="557"/>
      <c r="S283" s="557"/>
      <c r="T283" s="573"/>
      <c r="U283" s="428"/>
    </row>
    <row r="284" spans="1:21" x14ac:dyDescent="0.25">
      <c r="A284" s="1103"/>
      <c r="B284" s="144">
        <v>9</v>
      </c>
      <c r="C284" s="90"/>
      <c r="D284" s="84"/>
      <c r="E284" s="84"/>
      <c r="F284" s="90"/>
      <c r="G284" s="570"/>
      <c r="H284" s="90"/>
      <c r="I284" s="340"/>
      <c r="J284" s="571"/>
      <c r="K284" s="572"/>
      <c r="L284" s="557"/>
      <c r="M284" s="572"/>
      <c r="N284" s="107"/>
      <c r="O284" s="107"/>
      <c r="P284" s="557"/>
      <c r="Q284" s="557"/>
      <c r="R284" s="557"/>
      <c r="S284" s="557"/>
      <c r="T284" s="573"/>
      <c r="U284" s="428"/>
    </row>
    <row r="285" spans="1:21" ht="15.75" thickBot="1" x14ac:dyDescent="0.3">
      <c r="A285" s="1104"/>
      <c r="B285" s="145">
        <v>10</v>
      </c>
      <c r="C285" s="100"/>
      <c r="D285" s="99"/>
      <c r="E285" s="99"/>
      <c r="F285" s="100"/>
      <c r="G285" s="574"/>
      <c r="H285" s="100"/>
      <c r="I285" s="341"/>
      <c r="J285" s="576"/>
      <c r="K285" s="577"/>
      <c r="L285" s="575"/>
      <c r="M285" s="577"/>
      <c r="N285" s="108"/>
      <c r="O285" s="108"/>
      <c r="P285" s="575"/>
      <c r="Q285" s="575"/>
      <c r="R285" s="575"/>
      <c r="S285" s="575"/>
      <c r="T285" s="578"/>
      <c r="U285" s="428"/>
    </row>
    <row r="286" spans="1:21" ht="25.5" thickBot="1" x14ac:dyDescent="0.3">
      <c r="A286" s="493"/>
      <c r="C286" s="494"/>
      <c r="D286" s="495"/>
      <c r="E286" s="368" t="s">
        <v>248</v>
      </c>
      <c r="F286" s="369">
        <f>COUNTA(F276:F285)</f>
        <v>0</v>
      </c>
      <c r="G286" s="370">
        <f>COUNTA(G276:G285)</f>
        <v>0</v>
      </c>
      <c r="H286" s="494"/>
      <c r="I286" s="490"/>
      <c r="J286" s="496"/>
      <c r="K286" s="497"/>
      <c r="L286" s="1114" t="s">
        <v>499</v>
      </c>
      <c r="M286" s="1115"/>
      <c r="N286" s="524">
        <f>SUM(N276:N285)</f>
        <v>0</v>
      </c>
      <c r="O286" s="525">
        <f>SUM(O276:O285)</f>
        <v>0</v>
      </c>
      <c r="P286" s="490"/>
      <c r="Q286" s="490"/>
      <c r="R286" s="490"/>
      <c r="S286" s="500"/>
      <c r="T286" s="500"/>
      <c r="U286" s="428"/>
    </row>
    <row r="287" spans="1:21" x14ac:dyDescent="0.25">
      <c r="A287" s="101"/>
      <c r="B287" s="85"/>
      <c r="C287" s="85"/>
      <c r="D287" s="85"/>
      <c r="H287" s="501"/>
      <c r="I287" s="501"/>
      <c r="J287" s="502"/>
      <c r="K287" s="501"/>
      <c r="L287" s="954" t="s">
        <v>500</v>
      </c>
      <c r="M287" s="955"/>
      <c r="N287" s="503">
        <f>SUMIF(M276:M285,"&lt;=31/12/2025",N276:N285)</f>
        <v>0</v>
      </c>
      <c r="O287" s="504">
        <f>SUMIF(M276:M285,"&lt;=31/12/2025",O276:O285)</f>
        <v>0</v>
      </c>
      <c r="P287" s="85"/>
      <c r="R287" s="85"/>
      <c r="S287" s="89"/>
      <c r="T287" s="505"/>
      <c r="U287" s="506"/>
    </row>
    <row r="288" spans="1:21" ht="15.75" thickBot="1" x14ac:dyDescent="0.3">
      <c r="A288" s="101"/>
      <c r="L288" s="956" t="s">
        <v>501</v>
      </c>
      <c r="M288" s="957"/>
      <c r="N288" s="508">
        <f>SUMIF(M276:M285,"&gt;31/12/2025",N276:N285)</f>
        <v>0</v>
      </c>
      <c r="O288" s="509">
        <f>SUMIF(M276:M285,"&gt;31/12/2025",O276:O285)</f>
        <v>0</v>
      </c>
      <c r="S288" s="510"/>
      <c r="T288" s="511"/>
      <c r="U288" s="428"/>
    </row>
    <row r="289" spans="1:21" ht="15.75" thickBot="1" x14ac:dyDescent="0.3">
      <c r="A289" s="579"/>
      <c r="B289" s="478"/>
      <c r="C289" s="480"/>
      <c r="D289" s="480"/>
      <c r="E289" s="480"/>
      <c r="F289" s="478"/>
      <c r="G289" s="480"/>
      <c r="H289" s="480"/>
      <c r="I289" s="478"/>
      <c r="J289" s="478"/>
      <c r="K289" s="480"/>
      <c r="L289" s="480"/>
      <c r="M289" s="480"/>
      <c r="N289" s="480"/>
      <c r="O289" s="480"/>
      <c r="P289" s="480"/>
      <c r="Q289" s="480"/>
      <c r="R289" s="480"/>
      <c r="S289" s="580"/>
      <c r="T289" s="480"/>
      <c r="U289" s="482"/>
    </row>
    <row r="290" spans="1:21" ht="15.75" thickBot="1" x14ac:dyDescent="0.3">
      <c r="A290" s="563"/>
      <c r="B290" s="422"/>
      <c r="C290" s="289"/>
      <c r="D290" s="289"/>
      <c r="E290" s="289"/>
      <c r="F290" s="422"/>
      <c r="G290" s="289"/>
      <c r="H290" s="289"/>
      <c r="I290" s="422"/>
      <c r="J290" s="422"/>
      <c r="K290" s="289"/>
      <c r="L290" s="289"/>
      <c r="M290" s="289"/>
      <c r="N290" s="289"/>
      <c r="O290" s="289"/>
      <c r="P290" s="289"/>
      <c r="Q290" s="289"/>
      <c r="R290" s="289"/>
      <c r="S290" s="289"/>
      <c r="T290" s="289"/>
      <c r="U290" s="425"/>
    </row>
    <row r="291" spans="1:21" ht="28.5" thickBot="1" x14ac:dyDescent="0.3">
      <c r="A291" s="137" t="s">
        <v>8</v>
      </c>
      <c r="B291" s="961" t="s">
        <v>91</v>
      </c>
      <c r="C291" s="962"/>
      <c r="E291" s="1105" t="s">
        <v>213</v>
      </c>
      <c r="F291" s="1106"/>
      <c r="G291" s="935">
        <f>VLOOKUP(B291,'1.Piano inv. forn'!$D$124:$H$153,3,FALSE)</f>
        <v>0</v>
      </c>
      <c r="H291" s="936"/>
      <c r="I291" s="69"/>
      <c r="J291" s="1105" t="s">
        <v>214</v>
      </c>
      <c r="K291" s="1106"/>
      <c r="L291" s="935">
        <f>VLOOKUP(B291,'1.Piano inv. forn'!$D$124:$H$153,4,FALSE)</f>
        <v>0</v>
      </c>
      <c r="M291" s="936"/>
      <c r="O291" s="147" t="s">
        <v>215</v>
      </c>
      <c r="P291" s="513"/>
      <c r="R291" s="146" t="s">
        <v>216</v>
      </c>
      <c r="S291" s="941"/>
      <c r="T291" s="942"/>
      <c r="U291" s="428"/>
    </row>
    <row r="292" spans="1:21" ht="15.75" thickBot="1" x14ac:dyDescent="0.3">
      <c r="A292" s="101"/>
      <c r="B292" s="86"/>
      <c r="C292" s="86"/>
      <c r="E292" s="87"/>
      <c r="F292" s="87"/>
      <c r="G292" s="88"/>
      <c r="H292" s="88"/>
      <c r="I292" s="69"/>
      <c r="J292" s="87"/>
      <c r="K292" s="87"/>
      <c r="L292" s="88"/>
      <c r="M292" s="88"/>
      <c r="O292" s="89"/>
      <c r="R292" s="85"/>
      <c r="S292" s="490"/>
      <c r="U292" s="102"/>
    </row>
    <row r="293" spans="1:21" ht="15.75" thickBot="1" x14ac:dyDescent="0.3">
      <c r="A293" s="1107" t="s">
        <v>13</v>
      </c>
      <c r="B293" s="1108"/>
      <c r="C293" s="1108"/>
      <c r="D293" s="1109"/>
      <c r="E293" s="943">
        <f>VLOOKUP(B291,'1.Piano inv. forn'!$D$124:$V$153,17,FALSE)</f>
        <v>0</v>
      </c>
      <c r="F293" s="944"/>
      <c r="G293" s="944"/>
      <c r="H293" s="945"/>
      <c r="I293" s="69"/>
      <c r="J293" s="1110" t="s">
        <v>59</v>
      </c>
      <c r="K293" s="1111"/>
      <c r="L293" s="943">
        <f>VLOOKUP(B291,'1.Piano inv. forn'!$D$124:$V$153,19,FALSE)</f>
        <v>0</v>
      </c>
      <c r="M293" s="945"/>
      <c r="N293" s="98"/>
      <c r="O293" s="146" t="s">
        <v>15</v>
      </c>
      <c r="P293" s="103">
        <f>L293+E293</f>
        <v>0</v>
      </c>
      <c r="R293" s="146" t="s">
        <v>217</v>
      </c>
      <c r="S293" s="941"/>
      <c r="T293" s="942"/>
      <c r="U293" s="102"/>
    </row>
    <row r="294" spans="1:21" ht="15.75" thickBot="1" x14ac:dyDescent="0.3">
      <c r="A294" s="104"/>
      <c r="B294" s="105"/>
      <c r="C294" s="105"/>
      <c r="D294" s="105"/>
      <c r="E294" s="106"/>
      <c r="F294" s="106"/>
      <c r="G294" s="106"/>
      <c r="H294" s="106"/>
      <c r="I294" s="69"/>
      <c r="J294" s="87"/>
      <c r="K294" s="87"/>
      <c r="L294" s="106"/>
      <c r="M294" s="106"/>
      <c r="N294" s="98"/>
      <c r="O294" s="85"/>
      <c r="P294" s="98"/>
      <c r="R294" s="85"/>
      <c r="S294" s="86"/>
      <c r="T294" s="86"/>
      <c r="U294" s="428"/>
    </row>
    <row r="295" spans="1:21" ht="60" x14ac:dyDescent="0.25">
      <c r="A295" s="1099" t="s">
        <v>218</v>
      </c>
      <c r="B295" s="1101" t="s">
        <v>219</v>
      </c>
      <c r="C295" s="1101" t="s">
        <v>220</v>
      </c>
      <c r="D295" s="138" t="s">
        <v>221</v>
      </c>
      <c r="E295" s="139" t="s">
        <v>222</v>
      </c>
      <c r="F295" s="138" t="s">
        <v>223</v>
      </c>
      <c r="G295" s="138" t="s">
        <v>224</v>
      </c>
      <c r="H295" s="140" t="s">
        <v>188</v>
      </c>
      <c r="I295" s="140" t="s">
        <v>225</v>
      </c>
      <c r="J295" s="140" t="s">
        <v>226</v>
      </c>
      <c r="K295" s="140" t="s">
        <v>227</v>
      </c>
      <c r="L295" s="140" t="s">
        <v>228</v>
      </c>
      <c r="M295" s="140" t="s">
        <v>229</v>
      </c>
      <c r="N295" s="140" t="s">
        <v>230</v>
      </c>
      <c r="O295" s="140" t="s">
        <v>231</v>
      </c>
      <c r="P295" s="140" t="s">
        <v>232</v>
      </c>
      <c r="Q295" s="140" t="s">
        <v>233</v>
      </c>
      <c r="R295" s="140" t="s">
        <v>234</v>
      </c>
      <c r="S295" s="140" t="s">
        <v>235</v>
      </c>
      <c r="T295" s="141" t="s">
        <v>236</v>
      </c>
      <c r="U295" s="564"/>
    </row>
    <row r="296" spans="1:21" ht="24.75" thickBot="1" x14ac:dyDescent="0.3">
      <c r="A296" s="1100"/>
      <c r="B296" s="1102"/>
      <c r="C296" s="1102"/>
      <c r="D296" s="142" t="s">
        <v>237</v>
      </c>
      <c r="E296" s="142" t="s">
        <v>238</v>
      </c>
      <c r="F296" s="142" t="s">
        <v>239</v>
      </c>
      <c r="G296" s="142" t="s">
        <v>239</v>
      </c>
      <c r="H296" s="142" t="s">
        <v>90</v>
      </c>
      <c r="I296" s="142" t="s">
        <v>32</v>
      </c>
      <c r="J296" s="142" t="s">
        <v>241</v>
      </c>
      <c r="K296" s="142" t="s">
        <v>242</v>
      </c>
      <c r="L296" s="142" t="s">
        <v>243</v>
      </c>
      <c r="M296" s="142" t="s">
        <v>242</v>
      </c>
      <c r="N296" s="142" t="s">
        <v>244</v>
      </c>
      <c r="O296" s="142" t="s">
        <v>212</v>
      </c>
      <c r="P296" s="142" t="s">
        <v>245</v>
      </c>
      <c r="Q296" s="142" t="s">
        <v>246</v>
      </c>
      <c r="R296" s="142" t="s">
        <v>247</v>
      </c>
      <c r="S296" s="142" t="s">
        <v>247</v>
      </c>
      <c r="T296" s="587"/>
      <c r="U296" s="564"/>
    </row>
    <row r="297" spans="1:21" x14ac:dyDescent="0.25">
      <c r="A297" s="1103" t="str">
        <f>B291</f>
        <v>d.1</v>
      </c>
      <c r="B297" s="143">
        <v>1</v>
      </c>
      <c r="C297" s="164"/>
      <c r="D297" s="91"/>
      <c r="E297" s="91"/>
      <c r="F297" s="164"/>
      <c r="G297" s="566"/>
      <c r="H297" s="92"/>
      <c r="I297" s="339"/>
      <c r="J297" s="567"/>
      <c r="K297" s="568"/>
      <c r="L297" s="340"/>
      <c r="M297" s="568"/>
      <c r="N297" s="116"/>
      <c r="O297" s="116"/>
      <c r="P297" s="340"/>
      <c r="Q297" s="340"/>
      <c r="R297" s="340"/>
      <c r="S297" s="340"/>
      <c r="T297" s="569"/>
      <c r="U297" s="428"/>
    </row>
    <row r="298" spans="1:21" x14ac:dyDescent="0.25">
      <c r="A298" s="1103"/>
      <c r="B298" s="144">
        <v>2</v>
      </c>
      <c r="C298" s="90"/>
      <c r="D298" s="84"/>
      <c r="E298" s="84"/>
      <c r="F298" s="90"/>
      <c r="G298" s="570"/>
      <c r="H298" s="90"/>
      <c r="I298" s="340"/>
      <c r="J298" s="571"/>
      <c r="K298" s="572"/>
      <c r="L298" s="557"/>
      <c r="M298" s="572"/>
      <c r="N298" s="107"/>
      <c r="O298" s="107"/>
      <c r="P298" s="557"/>
      <c r="Q298" s="557" t="s">
        <v>249</v>
      </c>
      <c r="R298" s="557"/>
      <c r="S298" s="557"/>
      <c r="T298" s="573"/>
      <c r="U298" s="428"/>
    </row>
    <row r="299" spans="1:21" x14ac:dyDescent="0.25">
      <c r="A299" s="1103"/>
      <c r="B299" s="144">
        <v>3</v>
      </c>
      <c r="C299" s="90"/>
      <c r="D299" s="84"/>
      <c r="E299" s="84"/>
      <c r="F299" s="90"/>
      <c r="G299" s="570"/>
      <c r="H299" s="90"/>
      <c r="I299" s="340"/>
      <c r="J299" s="571"/>
      <c r="K299" s="572"/>
      <c r="L299" s="557"/>
      <c r="M299" s="572"/>
      <c r="N299" s="107"/>
      <c r="O299" s="107"/>
      <c r="P299" s="557"/>
      <c r="Q299" s="557"/>
      <c r="R299" s="557"/>
      <c r="S299" s="557"/>
      <c r="T299" s="573"/>
      <c r="U299" s="428"/>
    </row>
    <row r="300" spans="1:21" x14ac:dyDescent="0.25">
      <c r="A300" s="1103"/>
      <c r="B300" s="144">
        <v>4</v>
      </c>
      <c r="C300" s="90"/>
      <c r="D300" s="84"/>
      <c r="E300" s="84"/>
      <c r="F300" s="90"/>
      <c r="G300" s="570"/>
      <c r="H300" s="90"/>
      <c r="I300" s="340"/>
      <c r="J300" s="571"/>
      <c r="K300" s="572"/>
      <c r="L300" s="557"/>
      <c r="M300" s="572"/>
      <c r="N300" s="107"/>
      <c r="O300" s="107"/>
      <c r="P300" s="557"/>
      <c r="Q300" s="557"/>
      <c r="R300" s="557"/>
      <c r="S300" s="557"/>
      <c r="T300" s="573"/>
      <c r="U300" s="428"/>
    </row>
    <row r="301" spans="1:21" x14ac:dyDescent="0.25">
      <c r="A301" s="1103"/>
      <c r="B301" s="144">
        <v>5</v>
      </c>
      <c r="C301" s="90"/>
      <c r="D301" s="84"/>
      <c r="E301" s="84"/>
      <c r="F301" s="90"/>
      <c r="G301" s="570"/>
      <c r="H301" s="90"/>
      <c r="I301" s="340"/>
      <c r="J301" s="571"/>
      <c r="K301" s="572"/>
      <c r="L301" s="557"/>
      <c r="M301" s="572"/>
      <c r="N301" s="107"/>
      <c r="O301" s="107"/>
      <c r="P301" s="557"/>
      <c r="Q301" s="557"/>
      <c r="R301" s="557"/>
      <c r="S301" s="557"/>
      <c r="T301" s="573"/>
      <c r="U301" s="428"/>
    </row>
    <row r="302" spans="1:21" x14ac:dyDescent="0.25">
      <c r="A302" s="1103"/>
      <c r="B302" s="144">
        <v>6</v>
      </c>
      <c r="C302" s="90"/>
      <c r="D302" s="84"/>
      <c r="E302" s="84"/>
      <c r="F302" s="90"/>
      <c r="G302" s="570"/>
      <c r="H302" s="90"/>
      <c r="I302" s="340"/>
      <c r="J302" s="571"/>
      <c r="K302" s="572"/>
      <c r="L302" s="557"/>
      <c r="M302" s="572"/>
      <c r="N302" s="107"/>
      <c r="O302" s="107"/>
      <c r="P302" s="557"/>
      <c r="Q302" s="557"/>
      <c r="R302" s="557"/>
      <c r="S302" s="557"/>
      <c r="T302" s="573"/>
      <c r="U302" s="428"/>
    </row>
    <row r="303" spans="1:21" x14ac:dyDescent="0.25">
      <c r="A303" s="1103"/>
      <c r="B303" s="144">
        <v>7</v>
      </c>
      <c r="C303" s="90"/>
      <c r="D303" s="84"/>
      <c r="E303" s="84"/>
      <c r="F303" s="90"/>
      <c r="G303" s="570"/>
      <c r="H303" s="90"/>
      <c r="I303" s="340"/>
      <c r="J303" s="571"/>
      <c r="K303" s="572"/>
      <c r="L303" s="557"/>
      <c r="M303" s="572"/>
      <c r="N303" s="107"/>
      <c r="O303" s="107"/>
      <c r="P303" s="557"/>
      <c r="Q303" s="557"/>
      <c r="R303" s="557"/>
      <c r="S303" s="557"/>
      <c r="T303" s="573"/>
      <c r="U303" s="428"/>
    </row>
    <row r="304" spans="1:21" x14ac:dyDescent="0.25">
      <c r="A304" s="1103"/>
      <c r="B304" s="144">
        <v>8</v>
      </c>
      <c r="C304" s="90"/>
      <c r="D304" s="84"/>
      <c r="E304" s="84"/>
      <c r="F304" s="90"/>
      <c r="G304" s="570"/>
      <c r="H304" s="90"/>
      <c r="I304" s="340"/>
      <c r="J304" s="571"/>
      <c r="K304" s="572"/>
      <c r="L304" s="557"/>
      <c r="M304" s="572"/>
      <c r="N304" s="107"/>
      <c r="O304" s="107"/>
      <c r="P304" s="557"/>
      <c r="Q304" s="557"/>
      <c r="R304" s="557"/>
      <c r="S304" s="557"/>
      <c r="T304" s="573"/>
      <c r="U304" s="428"/>
    </row>
    <row r="305" spans="1:21" x14ac:dyDescent="0.25">
      <c r="A305" s="1103"/>
      <c r="B305" s="144">
        <v>9</v>
      </c>
      <c r="C305" s="90"/>
      <c r="D305" s="84"/>
      <c r="E305" s="84"/>
      <c r="F305" s="90"/>
      <c r="G305" s="570"/>
      <c r="H305" s="90"/>
      <c r="I305" s="340"/>
      <c r="J305" s="571"/>
      <c r="K305" s="572"/>
      <c r="L305" s="557"/>
      <c r="M305" s="572"/>
      <c r="N305" s="107"/>
      <c r="O305" s="107"/>
      <c r="P305" s="557"/>
      <c r="Q305" s="557"/>
      <c r="R305" s="557"/>
      <c r="S305" s="557"/>
      <c r="T305" s="573"/>
      <c r="U305" s="428"/>
    </row>
    <row r="306" spans="1:21" ht="15.75" thickBot="1" x14ac:dyDescent="0.3">
      <c r="A306" s="1104"/>
      <c r="B306" s="145">
        <v>10</v>
      </c>
      <c r="C306" s="100"/>
      <c r="D306" s="99"/>
      <c r="E306" s="99"/>
      <c r="F306" s="100"/>
      <c r="G306" s="574"/>
      <c r="H306" s="100"/>
      <c r="I306" s="341"/>
      <c r="J306" s="576"/>
      <c r="K306" s="577"/>
      <c r="L306" s="575"/>
      <c r="M306" s="577"/>
      <c r="N306" s="108"/>
      <c r="O306" s="108"/>
      <c r="P306" s="575"/>
      <c r="Q306" s="575"/>
      <c r="R306" s="575"/>
      <c r="S306" s="575"/>
      <c r="T306" s="578"/>
      <c r="U306" s="428"/>
    </row>
    <row r="307" spans="1:21" ht="25.5" thickBot="1" x14ac:dyDescent="0.3">
      <c r="A307" s="493"/>
      <c r="C307" s="494"/>
      <c r="D307" s="495"/>
      <c r="E307" s="368" t="s">
        <v>248</v>
      </c>
      <c r="F307" s="369">
        <f>COUNTA(F297:F306)</f>
        <v>0</v>
      </c>
      <c r="G307" s="370">
        <f>COUNTA(G297:G306)</f>
        <v>0</v>
      </c>
      <c r="H307" s="494"/>
      <c r="I307" s="490"/>
      <c r="J307" s="496"/>
      <c r="K307" s="497"/>
      <c r="L307" s="1114" t="s">
        <v>499</v>
      </c>
      <c r="M307" s="1115"/>
      <c r="N307" s="524">
        <f>SUM(N297:N306)</f>
        <v>0</v>
      </c>
      <c r="O307" s="525">
        <f>SUM(O297:O306)</f>
        <v>0</v>
      </c>
      <c r="P307" s="490"/>
      <c r="Q307" s="490"/>
      <c r="R307" s="490"/>
      <c r="S307" s="500"/>
      <c r="T307" s="500"/>
      <c r="U307" s="428"/>
    </row>
    <row r="308" spans="1:21" x14ac:dyDescent="0.25">
      <c r="A308" s="101"/>
      <c r="B308" s="85"/>
      <c r="C308" s="85"/>
      <c r="D308" s="85"/>
      <c r="H308" s="501"/>
      <c r="I308" s="501"/>
      <c r="J308" s="502"/>
      <c r="K308" s="501"/>
      <c r="L308" s="954" t="s">
        <v>500</v>
      </c>
      <c r="M308" s="955"/>
      <c r="N308" s="503">
        <f>SUMIF(M297:M306,"&lt;=31/12/2025",N297:N306)</f>
        <v>0</v>
      </c>
      <c r="O308" s="504">
        <f>SUMIF(M297:M306,"&lt;=31/12/2025",O297:O306)</f>
        <v>0</v>
      </c>
      <c r="P308" s="85"/>
      <c r="R308" s="85"/>
      <c r="S308" s="89"/>
      <c r="T308" s="505"/>
      <c r="U308" s="506"/>
    </row>
    <row r="309" spans="1:21" ht="15.75" thickBot="1" x14ac:dyDescent="0.3">
      <c r="A309" s="101"/>
      <c r="L309" s="956" t="s">
        <v>501</v>
      </c>
      <c r="M309" s="957"/>
      <c r="N309" s="508">
        <f>SUMIF(M297:M306,"&gt;31/12/2025",N297:N306)</f>
        <v>0</v>
      </c>
      <c r="O309" s="509">
        <f>SUMIF(M297:M306,"&gt;31/12/2025",O297:O306)</f>
        <v>0</v>
      </c>
      <c r="S309" s="510"/>
      <c r="T309" s="511"/>
      <c r="U309" s="428"/>
    </row>
    <row r="310" spans="1:21" ht="15.75" thickBot="1" x14ac:dyDescent="0.3">
      <c r="A310" s="579"/>
      <c r="B310" s="478"/>
      <c r="C310" s="480"/>
      <c r="D310" s="480"/>
      <c r="E310" s="480"/>
      <c r="F310" s="478"/>
      <c r="G310" s="480"/>
      <c r="H310" s="480"/>
      <c r="I310" s="478"/>
      <c r="J310" s="478"/>
      <c r="K310" s="480"/>
      <c r="L310" s="480"/>
      <c r="M310" s="480"/>
      <c r="N310" s="480"/>
      <c r="O310" s="480"/>
      <c r="P310" s="480"/>
      <c r="Q310" s="480"/>
      <c r="R310" s="480"/>
      <c r="S310" s="580"/>
      <c r="T310" s="480"/>
      <c r="U310" s="482"/>
    </row>
    <row r="311" spans="1:21" ht="15.75" thickBot="1" x14ac:dyDescent="0.3">
      <c r="A311" s="563"/>
      <c r="B311" s="422"/>
      <c r="C311" s="289"/>
      <c r="D311" s="289"/>
      <c r="E311" s="289"/>
      <c r="F311" s="422"/>
      <c r="G311" s="289"/>
      <c r="H311" s="289"/>
      <c r="I311" s="422"/>
      <c r="J311" s="422"/>
      <c r="K311" s="289"/>
      <c r="L311" s="289"/>
      <c r="M311" s="289"/>
      <c r="N311" s="289"/>
      <c r="O311" s="289"/>
      <c r="P311" s="289"/>
      <c r="Q311" s="289"/>
      <c r="R311" s="289"/>
      <c r="S311" s="289"/>
      <c r="T311" s="289"/>
      <c r="U311" s="425"/>
    </row>
    <row r="312" spans="1:21" ht="28.5" thickBot="1" x14ac:dyDescent="0.3">
      <c r="A312" s="137" t="s">
        <v>8</v>
      </c>
      <c r="B312" s="961" t="s">
        <v>91</v>
      </c>
      <c r="C312" s="962"/>
      <c r="E312" s="1105" t="s">
        <v>213</v>
      </c>
      <c r="F312" s="1106"/>
      <c r="G312" s="935">
        <f>VLOOKUP(B312,'1.Piano inv. forn'!$D$124:$H$153,3,FALSE)</f>
        <v>0</v>
      </c>
      <c r="H312" s="936"/>
      <c r="I312" s="69"/>
      <c r="J312" s="1105" t="s">
        <v>214</v>
      </c>
      <c r="K312" s="1106"/>
      <c r="L312" s="935">
        <f>VLOOKUP(B312,'1.Piano inv. forn'!$D$124:$H$153,4,FALSE)</f>
        <v>0</v>
      </c>
      <c r="M312" s="936"/>
      <c r="O312" s="147" t="s">
        <v>215</v>
      </c>
      <c r="P312" s="513"/>
      <c r="R312" s="146" t="s">
        <v>216</v>
      </c>
      <c r="S312" s="941"/>
      <c r="T312" s="942"/>
      <c r="U312" s="428"/>
    </row>
    <row r="313" spans="1:21" ht="15.75" thickBot="1" x14ac:dyDescent="0.3">
      <c r="A313" s="101"/>
      <c r="B313" s="86"/>
      <c r="C313" s="86"/>
      <c r="E313" s="87"/>
      <c r="F313" s="87"/>
      <c r="G313" s="88"/>
      <c r="H313" s="88"/>
      <c r="I313" s="69"/>
      <c r="J313" s="87"/>
      <c r="K313" s="87"/>
      <c r="L313" s="88"/>
      <c r="M313" s="88"/>
      <c r="O313" s="89"/>
      <c r="R313" s="85"/>
      <c r="S313" s="490"/>
      <c r="U313" s="102"/>
    </row>
    <row r="314" spans="1:21" ht="15.75" thickBot="1" x14ac:dyDescent="0.3">
      <c r="A314" s="1107" t="s">
        <v>13</v>
      </c>
      <c r="B314" s="1108"/>
      <c r="C314" s="1108"/>
      <c r="D314" s="1109"/>
      <c r="E314" s="943">
        <f>VLOOKUP(B312,'1.Piano inv. forn'!$D$124:$V$153,17,FALSE)</f>
        <v>0</v>
      </c>
      <c r="F314" s="944"/>
      <c r="G314" s="944"/>
      <c r="H314" s="945"/>
      <c r="I314" s="69"/>
      <c r="J314" s="1110" t="s">
        <v>59</v>
      </c>
      <c r="K314" s="1111"/>
      <c r="L314" s="943">
        <f>VLOOKUP(B312,'1.Piano inv. forn'!$D$124:$V$153,19,FALSE)</f>
        <v>0</v>
      </c>
      <c r="M314" s="945"/>
      <c r="N314" s="98"/>
      <c r="O314" s="146" t="s">
        <v>15</v>
      </c>
      <c r="P314" s="103">
        <f>L314+E314</f>
        <v>0</v>
      </c>
      <c r="R314" s="146" t="s">
        <v>217</v>
      </c>
      <c r="S314" s="941"/>
      <c r="T314" s="942"/>
      <c r="U314" s="102"/>
    </row>
    <row r="315" spans="1:21" ht="15.75" thickBot="1" x14ac:dyDescent="0.3">
      <c r="A315" s="104"/>
      <c r="B315" s="105"/>
      <c r="C315" s="105"/>
      <c r="D315" s="105"/>
      <c r="E315" s="106"/>
      <c r="F315" s="106"/>
      <c r="G315" s="106"/>
      <c r="H315" s="106"/>
      <c r="I315" s="69"/>
      <c r="J315" s="87"/>
      <c r="K315" s="87"/>
      <c r="L315" s="106"/>
      <c r="M315" s="106"/>
      <c r="N315" s="98"/>
      <c r="O315" s="85"/>
      <c r="P315" s="98"/>
      <c r="R315" s="85"/>
      <c r="S315" s="86"/>
      <c r="T315" s="86"/>
      <c r="U315" s="428"/>
    </row>
    <row r="316" spans="1:21" ht="60" x14ac:dyDescent="0.25">
      <c r="A316" s="1099" t="s">
        <v>218</v>
      </c>
      <c r="B316" s="1101" t="s">
        <v>219</v>
      </c>
      <c r="C316" s="1101" t="s">
        <v>220</v>
      </c>
      <c r="D316" s="138" t="s">
        <v>221</v>
      </c>
      <c r="E316" s="139" t="s">
        <v>222</v>
      </c>
      <c r="F316" s="138" t="s">
        <v>223</v>
      </c>
      <c r="G316" s="138" t="s">
        <v>224</v>
      </c>
      <c r="H316" s="140" t="s">
        <v>188</v>
      </c>
      <c r="I316" s="140" t="s">
        <v>225</v>
      </c>
      <c r="J316" s="140" t="s">
        <v>226</v>
      </c>
      <c r="K316" s="140" t="s">
        <v>227</v>
      </c>
      <c r="L316" s="140" t="s">
        <v>228</v>
      </c>
      <c r="M316" s="140" t="s">
        <v>229</v>
      </c>
      <c r="N316" s="140" t="s">
        <v>230</v>
      </c>
      <c r="O316" s="140" t="s">
        <v>231</v>
      </c>
      <c r="P316" s="140" t="s">
        <v>232</v>
      </c>
      <c r="Q316" s="140" t="s">
        <v>233</v>
      </c>
      <c r="R316" s="140" t="s">
        <v>234</v>
      </c>
      <c r="S316" s="140" t="s">
        <v>235</v>
      </c>
      <c r="T316" s="141" t="s">
        <v>236</v>
      </c>
      <c r="U316" s="564"/>
    </row>
    <row r="317" spans="1:21" ht="24.75" thickBot="1" x14ac:dyDescent="0.3">
      <c r="A317" s="1100"/>
      <c r="B317" s="1102"/>
      <c r="C317" s="1102"/>
      <c r="D317" s="142" t="s">
        <v>237</v>
      </c>
      <c r="E317" s="142" t="s">
        <v>238</v>
      </c>
      <c r="F317" s="142" t="s">
        <v>239</v>
      </c>
      <c r="G317" s="142" t="s">
        <v>239</v>
      </c>
      <c r="H317" s="142" t="s">
        <v>90</v>
      </c>
      <c r="I317" s="142" t="s">
        <v>32</v>
      </c>
      <c r="J317" s="142" t="s">
        <v>241</v>
      </c>
      <c r="K317" s="142" t="s">
        <v>242</v>
      </c>
      <c r="L317" s="142" t="s">
        <v>243</v>
      </c>
      <c r="M317" s="142" t="s">
        <v>242</v>
      </c>
      <c r="N317" s="142" t="s">
        <v>244</v>
      </c>
      <c r="O317" s="142" t="s">
        <v>212</v>
      </c>
      <c r="P317" s="142" t="s">
        <v>245</v>
      </c>
      <c r="Q317" s="142" t="s">
        <v>246</v>
      </c>
      <c r="R317" s="142" t="s">
        <v>247</v>
      </c>
      <c r="S317" s="142" t="s">
        <v>247</v>
      </c>
      <c r="T317" s="587"/>
      <c r="U317" s="564"/>
    </row>
    <row r="318" spans="1:21" x14ac:dyDescent="0.25">
      <c r="A318" s="1103" t="str">
        <f>B312</f>
        <v>d.1</v>
      </c>
      <c r="B318" s="143">
        <v>1</v>
      </c>
      <c r="C318" s="164"/>
      <c r="D318" s="91"/>
      <c r="E318" s="91"/>
      <c r="F318" s="164"/>
      <c r="G318" s="566"/>
      <c r="H318" s="92"/>
      <c r="I318" s="339"/>
      <c r="J318" s="567"/>
      <c r="K318" s="568"/>
      <c r="L318" s="340"/>
      <c r="M318" s="568"/>
      <c r="N318" s="116"/>
      <c r="O318" s="116"/>
      <c r="P318" s="340"/>
      <c r="Q318" s="340"/>
      <c r="R318" s="340"/>
      <c r="S318" s="340"/>
      <c r="T318" s="569"/>
      <c r="U318" s="428"/>
    </row>
    <row r="319" spans="1:21" x14ac:dyDescent="0.25">
      <c r="A319" s="1103"/>
      <c r="B319" s="144">
        <v>2</v>
      </c>
      <c r="C319" s="90"/>
      <c r="D319" s="84"/>
      <c r="E319" s="84"/>
      <c r="F319" s="90"/>
      <c r="G319" s="570"/>
      <c r="H319" s="90"/>
      <c r="I319" s="340"/>
      <c r="J319" s="571"/>
      <c r="K319" s="572"/>
      <c r="L319" s="557"/>
      <c r="M319" s="572"/>
      <c r="N319" s="107"/>
      <c r="O319" s="107"/>
      <c r="P319" s="557"/>
      <c r="Q319" s="557" t="s">
        <v>249</v>
      </c>
      <c r="R319" s="557"/>
      <c r="S319" s="557"/>
      <c r="T319" s="573"/>
      <c r="U319" s="428"/>
    </row>
    <row r="320" spans="1:21" x14ac:dyDescent="0.25">
      <c r="A320" s="1103"/>
      <c r="B320" s="144">
        <v>3</v>
      </c>
      <c r="C320" s="90"/>
      <c r="D320" s="84"/>
      <c r="E320" s="84"/>
      <c r="F320" s="90"/>
      <c r="G320" s="570"/>
      <c r="H320" s="90"/>
      <c r="I320" s="340"/>
      <c r="J320" s="571"/>
      <c r="K320" s="572"/>
      <c r="L320" s="557"/>
      <c r="M320" s="572"/>
      <c r="N320" s="107"/>
      <c r="O320" s="107"/>
      <c r="P320" s="557"/>
      <c r="Q320" s="557"/>
      <c r="R320" s="557"/>
      <c r="S320" s="557"/>
      <c r="T320" s="573"/>
      <c r="U320" s="428"/>
    </row>
    <row r="321" spans="1:21" x14ac:dyDescent="0.25">
      <c r="A321" s="1103"/>
      <c r="B321" s="144">
        <v>4</v>
      </c>
      <c r="C321" s="90"/>
      <c r="D321" s="84"/>
      <c r="E321" s="84"/>
      <c r="F321" s="90"/>
      <c r="G321" s="570"/>
      <c r="H321" s="90"/>
      <c r="I321" s="340"/>
      <c r="J321" s="571"/>
      <c r="K321" s="572"/>
      <c r="L321" s="557"/>
      <c r="M321" s="572"/>
      <c r="N321" s="107"/>
      <c r="O321" s="107"/>
      <c r="P321" s="557"/>
      <c r="Q321" s="557"/>
      <c r="R321" s="557"/>
      <c r="S321" s="557"/>
      <c r="T321" s="573"/>
      <c r="U321" s="428"/>
    </row>
    <row r="322" spans="1:21" x14ac:dyDescent="0.25">
      <c r="A322" s="1103"/>
      <c r="B322" s="144">
        <v>5</v>
      </c>
      <c r="C322" s="90"/>
      <c r="D322" s="84"/>
      <c r="E322" s="84"/>
      <c r="F322" s="90"/>
      <c r="G322" s="570"/>
      <c r="H322" s="90"/>
      <c r="I322" s="340"/>
      <c r="J322" s="571"/>
      <c r="K322" s="572"/>
      <c r="L322" s="557"/>
      <c r="M322" s="572"/>
      <c r="N322" s="107"/>
      <c r="O322" s="107"/>
      <c r="P322" s="557"/>
      <c r="Q322" s="557"/>
      <c r="R322" s="557"/>
      <c r="S322" s="557"/>
      <c r="T322" s="573"/>
      <c r="U322" s="428"/>
    </row>
    <row r="323" spans="1:21" x14ac:dyDescent="0.25">
      <c r="A323" s="1103"/>
      <c r="B323" s="144">
        <v>6</v>
      </c>
      <c r="C323" s="90"/>
      <c r="D323" s="84"/>
      <c r="E323" s="84"/>
      <c r="F323" s="90"/>
      <c r="G323" s="570"/>
      <c r="H323" s="90"/>
      <c r="I323" s="340"/>
      <c r="J323" s="571"/>
      <c r="K323" s="572"/>
      <c r="L323" s="557"/>
      <c r="M323" s="572"/>
      <c r="N323" s="107"/>
      <c r="O323" s="107"/>
      <c r="P323" s="557"/>
      <c r="Q323" s="557"/>
      <c r="R323" s="557"/>
      <c r="S323" s="557"/>
      <c r="T323" s="573"/>
      <c r="U323" s="428"/>
    </row>
    <row r="324" spans="1:21" x14ac:dyDescent="0.25">
      <c r="A324" s="1103"/>
      <c r="B324" s="144">
        <v>7</v>
      </c>
      <c r="C324" s="90"/>
      <c r="D324" s="84"/>
      <c r="E324" s="84"/>
      <c r="F324" s="90"/>
      <c r="G324" s="570"/>
      <c r="H324" s="90"/>
      <c r="I324" s="340"/>
      <c r="J324" s="571"/>
      <c r="K324" s="572"/>
      <c r="L324" s="557"/>
      <c r="M324" s="572"/>
      <c r="N324" s="107"/>
      <c r="O324" s="107"/>
      <c r="P324" s="557"/>
      <c r="Q324" s="557"/>
      <c r="R324" s="557"/>
      <c r="S324" s="557"/>
      <c r="T324" s="573"/>
      <c r="U324" s="428"/>
    </row>
    <row r="325" spans="1:21" x14ac:dyDescent="0.25">
      <c r="A325" s="1103"/>
      <c r="B325" s="144">
        <v>8</v>
      </c>
      <c r="C325" s="90"/>
      <c r="D325" s="84"/>
      <c r="E325" s="84"/>
      <c r="F325" s="90"/>
      <c r="G325" s="570"/>
      <c r="H325" s="90"/>
      <c r="I325" s="340"/>
      <c r="J325" s="571"/>
      <c r="K325" s="572"/>
      <c r="L325" s="557"/>
      <c r="M325" s="572"/>
      <c r="N325" s="107"/>
      <c r="O325" s="107"/>
      <c r="P325" s="557"/>
      <c r="Q325" s="557"/>
      <c r="R325" s="557"/>
      <c r="S325" s="557"/>
      <c r="T325" s="573"/>
      <c r="U325" s="428"/>
    </row>
    <row r="326" spans="1:21" x14ac:dyDescent="0.25">
      <c r="A326" s="1103"/>
      <c r="B326" s="144">
        <v>9</v>
      </c>
      <c r="C326" s="90"/>
      <c r="D326" s="84"/>
      <c r="E326" s="84"/>
      <c r="F326" s="90"/>
      <c r="G326" s="570"/>
      <c r="H326" s="90"/>
      <c r="I326" s="340"/>
      <c r="J326" s="571"/>
      <c r="K326" s="572"/>
      <c r="L326" s="557"/>
      <c r="M326" s="572"/>
      <c r="N326" s="107"/>
      <c r="O326" s="107"/>
      <c r="P326" s="557"/>
      <c r="Q326" s="557"/>
      <c r="R326" s="557"/>
      <c r="S326" s="557"/>
      <c r="T326" s="573"/>
      <c r="U326" s="428"/>
    </row>
    <row r="327" spans="1:21" ht="15.75" thickBot="1" x14ac:dyDescent="0.3">
      <c r="A327" s="1104"/>
      <c r="B327" s="145">
        <v>10</v>
      </c>
      <c r="C327" s="100"/>
      <c r="D327" s="99"/>
      <c r="E327" s="99"/>
      <c r="F327" s="100"/>
      <c r="G327" s="574"/>
      <c r="H327" s="100"/>
      <c r="I327" s="341"/>
      <c r="J327" s="576"/>
      <c r="K327" s="577"/>
      <c r="L327" s="575"/>
      <c r="M327" s="577"/>
      <c r="N327" s="108"/>
      <c r="O327" s="108"/>
      <c r="P327" s="575"/>
      <c r="Q327" s="575"/>
      <c r="R327" s="575"/>
      <c r="S327" s="575"/>
      <c r="T327" s="578"/>
      <c r="U327" s="428"/>
    </row>
    <row r="328" spans="1:21" ht="25.5" thickBot="1" x14ac:dyDescent="0.3">
      <c r="A328" s="493"/>
      <c r="C328" s="494"/>
      <c r="D328" s="495"/>
      <c r="E328" s="368" t="s">
        <v>248</v>
      </c>
      <c r="F328" s="369">
        <f>COUNTA(F318:F327)</f>
        <v>0</v>
      </c>
      <c r="G328" s="370">
        <f>COUNTA(G318:G327)</f>
        <v>0</v>
      </c>
      <c r="H328" s="494"/>
      <c r="I328" s="490"/>
      <c r="J328" s="496"/>
      <c r="K328" s="497"/>
      <c r="L328" s="1114" t="s">
        <v>499</v>
      </c>
      <c r="M328" s="1115"/>
      <c r="N328" s="524">
        <f>SUM(N318:N327)</f>
        <v>0</v>
      </c>
      <c r="O328" s="525">
        <f>SUM(O318:O327)</f>
        <v>0</v>
      </c>
      <c r="P328" s="490"/>
      <c r="Q328" s="490"/>
      <c r="R328" s="490"/>
      <c r="S328" s="500"/>
      <c r="T328" s="500"/>
      <c r="U328" s="428"/>
    </row>
    <row r="329" spans="1:21" x14ac:dyDescent="0.25">
      <c r="A329" s="101"/>
      <c r="B329" s="85"/>
      <c r="C329" s="85"/>
      <c r="D329" s="85"/>
      <c r="H329" s="501"/>
      <c r="I329" s="501"/>
      <c r="J329" s="502"/>
      <c r="K329" s="501"/>
      <c r="L329" s="954" t="s">
        <v>500</v>
      </c>
      <c r="M329" s="955"/>
      <c r="N329" s="503">
        <f>SUMIF(M318:M327,"&lt;=31/12/2025",N318:N327)</f>
        <v>0</v>
      </c>
      <c r="O329" s="504">
        <f>SUMIF(M318:M327,"&lt;=31/12/2025",O318:O327)</f>
        <v>0</v>
      </c>
      <c r="P329" s="85"/>
      <c r="R329" s="85"/>
      <c r="S329" s="89"/>
      <c r="T329" s="505"/>
      <c r="U329" s="506"/>
    </row>
    <row r="330" spans="1:21" ht="15.75" thickBot="1" x14ac:dyDescent="0.3">
      <c r="A330" s="101"/>
      <c r="L330" s="956" t="s">
        <v>501</v>
      </c>
      <c r="M330" s="957"/>
      <c r="N330" s="508">
        <f>SUMIF(M318:M327,"&gt;31/12/2025",N318:N327)</f>
        <v>0</v>
      </c>
      <c r="O330" s="509">
        <f>SUMIF(M318:M327,"&gt;31/12/2025",O318:O327)</f>
        <v>0</v>
      </c>
      <c r="S330" s="510"/>
      <c r="T330" s="511"/>
      <c r="U330" s="428"/>
    </row>
    <row r="331" spans="1:21" ht="15.75" thickBot="1" x14ac:dyDescent="0.3">
      <c r="A331" s="579"/>
      <c r="B331" s="478"/>
      <c r="C331" s="480"/>
      <c r="D331" s="480"/>
      <c r="E331" s="480"/>
      <c r="F331" s="478"/>
      <c r="G331" s="480"/>
      <c r="H331" s="480"/>
      <c r="I331" s="478"/>
      <c r="J331" s="478"/>
      <c r="K331" s="480"/>
      <c r="L331" s="480"/>
      <c r="M331" s="480"/>
      <c r="N331" s="480"/>
      <c r="O331" s="480"/>
      <c r="P331" s="480"/>
      <c r="Q331" s="480"/>
      <c r="R331" s="480"/>
      <c r="S331" s="580"/>
      <c r="T331" s="480"/>
      <c r="U331" s="482"/>
    </row>
    <row r="332" spans="1:21" ht="15.75" thickBot="1" x14ac:dyDescent="0.3">
      <c r="A332" s="563"/>
      <c r="B332" s="422"/>
      <c r="C332" s="289"/>
      <c r="D332" s="289"/>
      <c r="E332" s="289"/>
      <c r="F332" s="422"/>
      <c r="G332" s="289"/>
      <c r="H332" s="289"/>
      <c r="I332" s="422"/>
      <c r="J332" s="422"/>
      <c r="K332" s="289"/>
      <c r="L332" s="289"/>
      <c r="M332" s="289"/>
      <c r="N332" s="289"/>
      <c r="O332" s="289"/>
      <c r="P332" s="289"/>
      <c r="Q332" s="289"/>
      <c r="R332" s="289"/>
      <c r="S332" s="289"/>
      <c r="T332" s="289"/>
      <c r="U332" s="425"/>
    </row>
    <row r="333" spans="1:21" ht="28.5" thickBot="1" x14ac:dyDescent="0.3">
      <c r="A333" s="137" t="s">
        <v>8</v>
      </c>
      <c r="B333" s="961" t="s">
        <v>91</v>
      </c>
      <c r="C333" s="962"/>
      <c r="E333" s="1105" t="s">
        <v>213</v>
      </c>
      <c r="F333" s="1106"/>
      <c r="G333" s="935">
        <f>VLOOKUP(B333,'1.Piano inv. forn'!$D$124:$H$153,3,FALSE)</f>
        <v>0</v>
      </c>
      <c r="H333" s="936"/>
      <c r="I333" s="69"/>
      <c r="J333" s="1105" t="s">
        <v>214</v>
      </c>
      <c r="K333" s="1106"/>
      <c r="L333" s="935">
        <f>VLOOKUP(B333,'1.Piano inv. forn'!$D$124:$H$153,4,FALSE)</f>
        <v>0</v>
      </c>
      <c r="M333" s="936"/>
      <c r="O333" s="147" t="s">
        <v>215</v>
      </c>
      <c r="P333" s="513"/>
      <c r="R333" s="146" t="s">
        <v>216</v>
      </c>
      <c r="S333" s="941"/>
      <c r="T333" s="942"/>
      <c r="U333" s="428"/>
    </row>
    <row r="334" spans="1:21" ht="15.75" thickBot="1" x14ac:dyDescent="0.3">
      <c r="A334" s="101"/>
      <c r="B334" s="86"/>
      <c r="C334" s="86"/>
      <c r="E334" s="87"/>
      <c r="F334" s="87"/>
      <c r="G334" s="88"/>
      <c r="H334" s="88"/>
      <c r="I334" s="69"/>
      <c r="J334" s="87"/>
      <c r="K334" s="87"/>
      <c r="L334" s="88"/>
      <c r="M334" s="88"/>
      <c r="O334" s="89"/>
      <c r="R334" s="85"/>
      <c r="S334" s="490"/>
      <c r="U334" s="102"/>
    </row>
    <row r="335" spans="1:21" ht="15.75" thickBot="1" x14ac:dyDescent="0.3">
      <c r="A335" s="1107" t="s">
        <v>13</v>
      </c>
      <c r="B335" s="1108"/>
      <c r="C335" s="1108"/>
      <c r="D335" s="1109"/>
      <c r="E335" s="943">
        <f>VLOOKUP(B333,'1.Piano inv. forn'!$D$124:$V$153,17,FALSE)</f>
        <v>0</v>
      </c>
      <c r="F335" s="944"/>
      <c r="G335" s="944"/>
      <c r="H335" s="945"/>
      <c r="I335" s="69"/>
      <c r="J335" s="1110" t="s">
        <v>59</v>
      </c>
      <c r="K335" s="1111"/>
      <c r="L335" s="943">
        <f>VLOOKUP(B333,'1.Piano inv. forn'!$D$124:$V$153,19,FALSE)</f>
        <v>0</v>
      </c>
      <c r="M335" s="945"/>
      <c r="N335" s="98"/>
      <c r="O335" s="146" t="s">
        <v>15</v>
      </c>
      <c r="P335" s="103">
        <f>L335+E335</f>
        <v>0</v>
      </c>
      <c r="R335" s="146" t="s">
        <v>217</v>
      </c>
      <c r="S335" s="941"/>
      <c r="T335" s="942"/>
      <c r="U335" s="102"/>
    </row>
    <row r="336" spans="1:21" ht="15.75" thickBot="1" x14ac:dyDescent="0.3">
      <c r="A336" s="104"/>
      <c r="B336" s="105"/>
      <c r="C336" s="105"/>
      <c r="D336" s="105"/>
      <c r="E336" s="106"/>
      <c r="F336" s="106"/>
      <c r="G336" s="106"/>
      <c r="H336" s="106"/>
      <c r="I336" s="69"/>
      <c r="J336" s="87"/>
      <c r="K336" s="87"/>
      <c r="L336" s="106"/>
      <c r="M336" s="106"/>
      <c r="N336" s="98"/>
      <c r="O336" s="85"/>
      <c r="P336" s="98"/>
      <c r="R336" s="85"/>
      <c r="S336" s="86"/>
      <c r="T336" s="86"/>
      <c r="U336" s="428"/>
    </row>
    <row r="337" spans="1:21" ht="60" x14ac:dyDescent="0.25">
      <c r="A337" s="1099" t="s">
        <v>218</v>
      </c>
      <c r="B337" s="1101" t="s">
        <v>219</v>
      </c>
      <c r="C337" s="1101" t="s">
        <v>220</v>
      </c>
      <c r="D337" s="138" t="s">
        <v>221</v>
      </c>
      <c r="E337" s="139" t="s">
        <v>222</v>
      </c>
      <c r="F337" s="138" t="s">
        <v>223</v>
      </c>
      <c r="G337" s="138" t="s">
        <v>224</v>
      </c>
      <c r="H337" s="140" t="s">
        <v>188</v>
      </c>
      <c r="I337" s="140" t="s">
        <v>225</v>
      </c>
      <c r="J337" s="140" t="s">
        <v>226</v>
      </c>
      <c r="K337" s="140" t="s">
        <v>227</v>
      </c>
      <c r="L337" s="140" t="s">
        <v>228</v>
      </c>
      <c r="M337" s="140" t="s">
        <v>229</v>
      </c>
      <c r="N337" s="140" t="s">
        <v>230</v>
      </c>
      <c r="O337" s="140" t="s">
        <v>231</v>
      </c>
      <c r="P337" s="140" t="s">
        <v>232</v>
      </c>
      <c r="Q337" s="140" t="s">
        <v>233</v>
      </c>
      <c r="R337" s="140" t="s">
        <v>234</v>
      </c>
      <c r="S337" s="140" t="s">
        <v>235</v>
      </c>
      <c r="T337" s="141" t="s">
        <v>236</v>
      </c>
      <c r="U337" s="564"/>
    </row>
    <row r="338" spans="1:21" ht="24.75" thickBot="1" x14ac:dyDescent="0.3">
      <c r="A338" s="1100"/>
      <c r="B338" s="1102"/>
      <c r="C338" s="1102"/>
      <c r="D338" s="142" t="s">
        <v>237</v>
      </c>
      <c r="E338" s="142" t="s">
        <v>238</v>
      </c>
      <c r="F338" s="142" t="s">
        <v>239</v>
      </c>
      <c r="G338" s="142" t="s">
        <v>239</v>
      </c>
      <c r="H338" s="142" t="s">
        <v>90</v>
      </c>
      <c r="I338" s="142" t="s">
        <v>32</v>
      </c>
      <c r="J338" s="142" t="s">
        <v>241</v>
      </c>
      <c r="K338" s="142" t="s">
        <v>242</v>
      </c>
      <c r="L338" s="142" t="s">
        <v>243</v>
      </c>
      <c r="M338" s="142" t="s">
        <v>242</v>
      </c>
      <c r="N338" s="142" t="s">
        <v>244</v>
      </c>
      <c r="O338" s="142" t="s">
        <v>212</v>
      </c>
      <c r="P338" s="142" t="s">
        <v>245</v>
      </c>
      <c r="Q338" s="142" t="s">
        <v>246</v>
      </c>
      <c r="R338" s="142" t="s">
        <v>247</v>
      </c>
      <c r="S338" s="142" t="s">
        <v>247</v>
      </c>
      <c r="T338" s="587"/>
      <c r="U338" s="564"/>
    </row>
    <row r="339" spans="1:21" x14ac:dyDescent="0.25">
      <c r="A339" s="1103" t="str">
        <f>B333</f>
        <v>d.1</v>
      </c>
      <c r="B339" s="143">
        <v>1</v>
      </c>
      <c r="C339" s="164"/>
      <c r="D339" s="91"/>
      <c r="E339" s="91"/>
      <c r="F339" s="164"/>
      <c r="G339" s="566"/>
      <c r="H339" s="92"/>
      <c r="I339" s="339"/>
      <c r="J339" s="567"/>
      <c r="K339" s="568"/>
      <c r="L339" s="340"/>
      <c r="M339" s="568"/>
      <c r="N339" s="116"/>
      <c r="O339" s="116"/>
      <c r="P339" s="340"/>
      <c r="Q339" s="340"/>
      <c r="R339" s="340"/>
      <c r="S339" s="340"/>
      <c r="T339" s="569"/>
      <c r="U339" s="428"/>
    </row>
    <row r="340" spans="1:21" x14ac:dyDescent="0.25">
      <c r="A340" s="1103"/>
      <c r="B340" s="144">
        <v>2</v>
      </c>
      <c r="C340" s="90"/>
      <c r="D340" s="84"/>
      <c r="E340" s="84"/>
      <c r="F340" s="90"/>
      <c r="G340" s="570"/>
      <c r="H340" s="90"/>
      <c r="I340" s="340"/>
      <c r="J340" s="571"/>
      <c r="K340" s="572"/>
      <c r="L340" s="557"/>
      <c r="M340" s="572"/>
      <c r="N340" s="107"/>
      <c r="O340" s="107"/>
      <c r="P340" s="557"/>
      <c r="Q340" s="557" t="s">
        <v>249</v>
      </c>
      <c r="R340" s="557"/>
      <c r="S340" s="557"/>
      <c r="T340" s="573"/>
      <c r="U340" s="428"/>
    </row>
    <row r="341" spans="1:21" x14ac:dyDescent="0.25">
      <c r="A341" s="1103"/>
      <c r="B341" s="144">
        <v>3</v>
      </c>
      <c r="C341" s="90"/>
      <c r="D341" s="84"/>
      <c r="E341" s="84"/>
      <c r="F341" s="90"/>
      <c r="G341" s="570"/>
      <c r="H341" s="90"/>
      <c r="I341" s="340"/>
      <c r="J341" s="571"/>
      <c r="K341" s="572"/>
      <c r="L341" s="557"/>
      <c r="M341" s="572"/>
      <c r="N341" s="107"/>
      <c r="O341" s="107"/>
      <c r="P341" s="557"/>
      <c r="Q341" s="557"/>
      <c r="R341" s="557"/>
      <c r="S341" s="557"/>
      <c r="T341" s="573"/>
      <c r="U341" s="428"/>
    </row>
    <row r="342" spans="1:21" x14ac:dyDescent="0.25">
      <c r="A342" s="1103"/>
      <c r="B342" s="144">
        <v>4</v>
      </c>
      <c r="C342" s="90"/>
      <c r="D342" s="84"/>
      <c r="E342" s="84"/>
      <c r="F342" s="90"/>
      <c r="G342" s="570"/>
      <c r="H342" s="90"/>
      <c r="I342" s="340"/>
      <c r="J342" s="571"/>
      <c r="K342" s="572"/>
      <c r="L342" s="557"/>
      <c r="M342" s="572"/>
      <c r="N342" s="107"/>
      <c r="O342" s="107"/>
      <c r="P342" s="557"/>
      <c r="Q342" s="557"/>
      <c r="R342" s="557"/>
      <c r="S342" s="557"/>
      <c r="T342" s="573"/>
      <c r="U342" s="428"/>
    </row>
    <row r="343" spans="1:21" x14ac:dyDescent="0.25">
      <c r="A343" s="1103"/>
      <c r="B343" s="144">
        <v>5</v>
      </c>
      <c r="C343" s="90"/>
      <c r="D343" s="84"/>
      <c r="E343" s="84"/>
      <c r="F343" s="90"/>
      <c r="G343" s="570"/>
      <c r="H343" s="90"/>
      <c r="I343" s="340"/>
      <c r="J343" s="571"/>
      <c r="K343" s="572"/>
      <c r="L343" s="557"/>
      <c r="M343" s="572"/>
      <c r="N343" s="107"/>
      <c r="O343" s="107"/>
      <c r="P343" s="557"/>
      <c r="Q343" s="557"/>
      <c r="R343" s="557"/>
      <c r="S343" s="557"/>
      <c r="T343" s="573"/>
      <c r="U343" s="428"/>
    </row>
    <row r="344" spans="1:21" x14ac:dyDescent="0.25">
      <c r="A344" s="1103"/>
      <c r="B344" s="144">
        <v>6</v>
      </c>
      <c r="C344" s="90"/>
      <c r="D344" s="84"/>
      <c r="E344" s="84"/>
      <c r="F344" s="90"/>
      <c r="G344" s="570"/>
      <c r="H344" s="90"/>
      <c r="I344" s="340"/>
      <c r="J344" s="571"/>
      <c r="K344" s="572"/>
      <c r="L344" s="557"/>
      <c r="M344" s="572"/>
      <c r="N344" s="107"/>
      <c r="O344" s="107"/>
      <c r="P344" s="557"/>
      <c r="Q344" s="557"/>
      <c r="R344" s="557"/>
      <c r="S344" s="557"/>
      <c r="T344" s="573"/>
      <c r="U344" s="428"/>
    </row>
    <row r="345" spans="1:21" x14ac:dyDescent="0.25">
      <c r="A345" s="1103"/>
      <c r="B345" s="144">
        <v>7</v>
      </c>
      <c r="C345" s="90"/>
      <c r="D345" s="84"/>
      <c r="E345" s="84"/>
      <c r="F345" s="90"/>
      <c r="G345" s="570"/>
      <c r="H345" s="90"/>
      <c r="I345" s="340"/>
      <c r="J345" s="571"/>
      <c r="K345" s="572"/>
      <c r="L345" s="557"/>
      <c r="M345" s="572"/>
      <c r="N345" s="107"/>
      <c r="O345" s="107"/>
      <c r="P345" s="557"/>
      <c r="Q345" s="557"/>
      <c r="R345" s="557"/>
      <c r="S345" s="557"/>
      <c r="T345" s="573"/>
      <c r="U345" s="428"/>
    </row>
    <row r="346" spans="1:21" x14ac:dyDescent="0.25">
      <c r="A346" s="1103"/>
      <c r="B346" s="144">
        <v>8</v>
      </c>
      <c r="C346" s="90"/>
      <c r="D346" s="84"/>
      <c r="E346" s="84"/>
      <c r="F346" s="90"/>
      <c r="G346" s="570"/>
      <c r="H346" s="90"/>
      <c r="I346" s="340"/>
      <c r="J346" s="571"/>
      <c r="K346" s="572"/>
      <c r="L346" s="557"/>
      <c r="M346" s="572"/>
      <c r="N346" s="107"/>
      <c r="O346" s="107"/>
      <c r="P346" s="557"/>
      <c r="Q346" s="557"/>
      <c r="R346" s="557"/>
      <c r="S346" s="557"/>
      <c r="T346" s="573"/>
      <c r="U346" s="428"/>
    </row>
    <row r="347" spans="1:21" x14ac:dyDescent="0.25">
      <c r="A347" s="1103"/>
      <c r="B347" s="144">
        <v>9</v>
      </c>
      <c r="C347" s="90"/>
      <c r="D347" s="84"/>
      <c r="E347" s="84"/>
      <c r="F347" s="90"/>
      <c r="G347" s="570"/>
      <c r="H347" s="90"/>
      <c r="I347" s="340"/>
      <c r="J347" s="571"/>
      <c r="K347" s="572"/>
      <c r="L347" s="557"/>
      <c r="M347" s="572"/>
      <c r="N347" s="107"/>
      <c r="O347" s="107"/>
      <c r="P347" s="557"/>
      <c r="Q347" s="557"/>
      <c r="R347" s="557"/>
      <c r="S347" s="557"/>
      <c r="T347" s="573"/>
      <c r="U347" s="428"/>
    </row>
    <row r="348" spans="1:21" ht="15.75" thickBot="1" x14ac:dyDescent="0.3">
      <c r="A348" s="1104"/>
      <c r="B348" s="145">
        <v>10</v>
      </c>
      <c r="C348" s="100"/>
      <c r="D348" s="99"/>
      <c r="E348" s="99"/>
      <c r="F348" s="100"/>
      <c r="G348" s="574"/>
      <c r="H348" s="100"/>
      <c r="I348" s="341"/>
      <c r="J348" s="576"/>
      <c r="K348" s="577"/>
      <c r="L348" s="575"/>
      <c r="M348" s="577"/>
      <c r="N348" s="108"/>
      <c r="O348" s="108"/>
      <c r="P348" s="575"/>
      <c r="Q348" s="575"/>
      <c r="R348" s="575"/>
      <c r="S348" s="575"/>
      <c r="T348" s="578"/>
      <c r="U348" s="428"/>
    </row>
    <row r="349" spans="1:21" ht="25.5" thickBot="1" x14ac:dyDescent="0.3">
      <c r="A349" s="493"/>
      <c r="C349" s="494"/>
      <c r="D349" s="495"/>
      <c r="E349" s="368" t="s">
        <v>248</v>
      </c>
      <c r="F349" s="369">
        <f>COUNTA(F339:F348)</f>
        <v>0</v>
      </c>
      <c r="G349" s="370">
        <f>COUNTA(G339:G348)</f>
        <v>0</v>
      </c>
      <c r="H349" s="494"/>
      <c r="I349" s="490"/>
      <c r="J349" s="496"/>
      <c r="K349" s="497"/>
      <c r="L349" s="1114" t="s">
        <v>499</v>
      </c>
      <c r="M349" s="1115"/>
      <c r="N349" s="524">
        <f>SUM(N339:N348)</f>
        <v>0</v>
      </c>
      <c r="O349" s="525">
        <f>SUM(O339:O348)</f>
        <v>0</v>
      </c>
      <c r="P349" s="490"/>
      <c r="Q349" s="490"/>
      <c r="R349" s="490"/>
      <c r="S349" s="500"/>
      <c r="T349" s="500"/>
      <c r="U349" s="428"/>
    </row>
    <row r="350" spans="1:21" x14ac:dyDescent="0.25">
      <c r="A350" s="101"/>
      <c r="B350" s="85"/>
      <c r="C350" s="85"/>
      <c r="D350" s="85"/>
      <c r="H350" s="501"/>
      <c r="I350" s="501"/>
      <c r="J350" s="502"/>
      <c r="K350" s="501"/>
      <c r="L350" s="954" t="s">
        <v>500</v>
      </c>
      <c r="M350" s="955"/>
      <c r="N350" s="503">
        <f>SUMIF(M339:M348,"&lt;=31/12/2025",N339:N348)</f>
        <v>0</v>
      </c>
      <c r="O350" s="504">
        <f>SUMIF(M339:M348,"&lt;=31/12/2025",O339:O348)</f>
        <v>0</v>
      </c>
      <c r="P350" s="85"/>
      <c r="R350" s="85"/>
      <c r="S350" s="89"/>
      <c r="T350" s="505"/>
      <c r="U350" s="506"/>
    </row>
    <row r="351" spans="1:21" ht="15.75" thickBot="1" x14ac:dyDescent="0.3">
      <c r="A351" s="101"/>
      <c r="L351" s="956" t="s">
        <v>501</v>
      </c>
      <c r="M351" s="957"/>
      <c r="N351" s="508">
        <f>SUMIF(M339:M348,"&gt;31/12/2025",N339:N348)</f>
        <v>0</v>
      </c>
      <c r="O351" s="509">
        <f>SUMIF(M339:M348,"&gt;31/12/2025",O339:O348)</f>
        <v>0</v>
      </c>
      <c r="S351" s="510"/>
      <c r="T351" s="511"/>
      <c r="U351" s="428"/>
    </row>
    <row r="352" spans="1:21" ht="15.75" thickBot="1" x14ac:dyDescent="0.3">
      <c r="A352" s="579"/>
      <c r="B352" s="478"/>
      <c r="C352" s="480"/>
      <c r="D352" s="480"/>
      <c r="E352" s="480"/>
      <c r="F352" s="478"/>
      <c r="G352" s="480"/>
      <c r="H352" s="480"/>
      <c r="I352" s="478"/>
      <c r="J352" s="478"/>
      <c r="K352" s="480"/>
      <c r="L352" s="480"/>
      <c r="M352" s="480"/>
      <c r="N352" s="480"/>
      <c r="O352" s="480"/>
      <c r="P352" s="480"/>
      <c r="Q352" s="480"/>
      <c r="R352" s="480"/>
      <c r="S352" s="580"/>
      <c r="T352" s="480"/>
      <c r="U352" s="482"/>
    </row>
    <row r="353" spans="1:21" ht="15.75" thickBot="1" x14ac:dyDescent="0.3">
      <c r="A353" s="563"/>
      <c r="B353" s="422"/>
      <c r="C353" s="289"/>
      <c r="D353" s="289"/>
      <c r="E353" s="289"/>
      <c r="F353" s="422"/>
      <c r="G353" s="289"/>
      <c r="H353" s="289"/>
      <c r="I353" s="422"/>
      <c r="J353" s="422"/>
      <c r="K353" s="289"/>
      <c r="L353" s="289"/>
      <c r="M353" s="289"/>
      <c r="N353" s="289"/>
      <c r="O353" s="289"/>
      <c r="P353" s="289"/>
      <c r="Q353" s="289"/>
      <c r="R353" s="289"/>
      <c r="S353" s="289"/>
      <c r="T353" s="289"/>
      <c r="U353" s="425"/>
    </row>
    <row r="354" spans="1:21" ht="28.5" thickBot="1" x14ac:dyDescent="0.3">
      <c r="A354" s="137" t="s">
        <v>8</v>
      </c>
      <c r="B354" s="961" t="s">
        <v>91</v>
      </c>
      <c r="C354" s="962"/>
      <c r="E354" s="1105" t="s">
        <v>213</v>
      </c>
      <c r="F354" s="1106"/>
      <c r="G354" s="935">
        <f>VLOOKUP(B354,'1.Piano inv. forn'!$D$124:$H$153,3,FALSE)</f>
        <v>0</v>
      </c>
      <c r="H354" s="936"/>
      <c r="I354" s="69"/>
      <c r="J354" s="1105" t="s">
        <v>214</v>
      </c>
      <c r="K354" s="1106"/>
      <c r="L354" s="935">
        <f>VLOOKUP(B354,'1.Piano inv. forn'!$D$124:$H$153,4,FALSE)</f>
        <v>0</v>
      </c>
      <c r="M354" s="936"/>
      <c r="O354" s="147" t="s">
        <v>215</v>
      </c>
      <c r="P354" s="513"/>
      <c r="R354" s="146" t="s">
        <v>216</v>
      </c>
      <c r="S354" s="941"/>
      <c r="T354" s="942"/>
      <c r="U354" s="428"/>
    </row>
    <row r="355" spans="1:21" ht="15.75" thickBot="1" x14ac:dyDescent="0.3">
      <c r="A355" s="101"/>
      <c r="B355" s="86"/>
      <c r="C355" s="86"/>
      <c r="E355" s="87"/>
      <c r="F355" s="87"/>
      <c r="G355" s="88"/>
      <c r="H355" s="88"/>
      <c r="I355" s="69"/>
      <c r="J355" s="87"/>
      <c r="K355" s="87"/>
      <c r="L355" s="88"/>
      <c r="M355" s="88"/>
      <c r="O355" s="89"/>
      <c r="R355" s="85"/>
      <c r="S355" s="490"/>
      <c r="U355" s="102"/>
    </row>
    <row r="356" spans="1:21" ht="15.75" thickBot="1" x14ac:dyDescent="0.3">
      <c r="A356" s="1107" t="s">
        <v>13</v>
      </c>
      <c r="B356" s="1108"/>
      <c r="C356" s="1108"/>
      <c r="D356" s="1109"/>
      <c r="E356" s="943">
        <f>VLOOKUP(B354,'1.Piano inv. forn'!$D$124:$V$153,17,FALSE)</f>
        <v>0</v>
      </c>
      <c r="F356" s="944"/>
      <c r="G356" s="944"/>
      <c r="H356" s="945"/>
      <c r="I356" s="69"/>
      <c r="J356" s="1110" t="s">
        <v>59</v>
      </c>
      <c r="K356" s="1111"/>
      <c r="L356" s="943">
        <f>VLOOKUP(B354,'1.Piano inv. forn'!$D$124:$V$153,19,FALSE)</f>
        <v>0</v>
      </c>
      <c r="M356" s="945"/>
      <c r="N356" s="98"/>
      <c r="O356" s="146" t="s">
        <v>15</v>
      </c>
      <c r="P356" s="103">
        <f>L356+E356</f>
        <v>0</v>
      </c>
      <c r="R356" s="146" t="s">
        <v>217</v>
      </c>
      <c r="S356" s="941"/>
      <c r="T356" s="942"/>
      <c r="U356" s="102"/>
    </row>
    <row r="357" spans="1:21" ht="15.75" thickBot="1" x14ac:dyDescent="0.3">
      <c r="A357" s="104"/>
      <c r="B357" s="105"/>
      <c r="C357" s="105"/>
      <c r="D357" s="105"/>
      <c r="E357" s="106"/>
      <c r="F357" s="106"/>
      <c r="G357" s="106"/>
      <c r="H357" s="106"/>
      <c r="I357" s="69"/>
      <c r="J357" s="87"/>
      <c r="K357" s="87"/>
      <c r="L357" s="106"/>
      <c r="M357" s="106"/>
      <c r="N357" s="98"/>
      <c r="O357" s="85"/>
      <c r="P357" s="98"/>
      <c r="R357" s="85"/>
      <c r="S357" s="86"/>
      <c r="T357" s="86"/>
      <c r="U357" s="428"/>
    </row>
    <row r="358" spans="1:21" ht="60" x14ac:dyDescent="0.25">
      <c r="A358" s="1099" t="s">
        <v>218</v>
      </c>
      <c r="B358" s="1101" t="s">
        <v>219</v>
      </c>
      <c r="C358" s="1101" t="s">
        <v>220</v>
      </c>
      <c r="D358" s="138" t="s">
        <v>221</v>
      </c>
      <c r="E358" s="139" t="s">
        <v>222</v>
      </c>
      <c r="F358" s="138" t="s">
        <v>223</v>
      </c>
      <c r="G358" s="138" t="s">
        <v>224</v>
      </c>
      <c r="H358" s="140" t="s">
        <v>188</v>
      </c>
      <c r="I358" s="140" t="s">
        <v>225</v>
      </c>
      <c r="J358" s="140" t="s">
        <v>226</v>
      </c>
      <c r="K358" s="140" t="s">
        <v>227</v>
      </c>
      <c r="L358" s="140" t="s">
        <v>228</v>
      </c>
      <c r="M358" s="140" t="s">
        <v>229</v>
      </c>
      <c r="N358" s="140" t="s">
        <v>230</v>
      </c>
      <c r="O358" s="140" t="s">
        <v>231</v>
      </c>
      <c r="P358" s="140" t="s">
        <v>232</v>
      </c>
      <c r="Q358" s="140" t="s">
        <v>233</v>
      </c>
      <c r="R358" s="140" t="s">
        <v>234</v>
      </c>
      <c r="S358" s="140" t="s">
        <v>235</v>
      </c>
      <c r="T358" s="141" t="s">
        <v>236</v>
      </c>
      <c r="U358" s="564"/>
    </row>
    <row r="359" spans="1:21" ht="24.75" thickBot="1" x14ac:dyDescent="0.3">
      <c r="A359" s="1100"/>
      <c r="B359" s="1102"/>
      <c r="C359" s="1102"/>
      <c r="D359" s="142" t="s">
        <v>237</v>
      </c>
      <c r="E359" s="142" t="s">
        <v>238</v>
      </c>
      <c r="F359" s="142" t="s">
        <v>239</v>
      </c>
      <c r="G359" s="142" t="s">
        <v>239</v>
      </c>
      <c r="H359" s="142" t="s">
        <v>90</v>
      </c>
      <c r="I359" s="142" t="s">
        <v>32</v>
      </c>
      <c r="J359" s="142" t="s">
        <v>241</v>
      </c>
      <c r="K359" s="142" t="s">
        <v>242</v>
      </c>
      <c r="L359" s="142" t="s">
        <v>243</v>
      </c>
      <c r="M359" s="142" t="s">
        <v>242</v>
      </c>
      <c r="N359" s="142" t="s">
        <v>244</v>
      </c>
      <c r="O359" s="142" t="s">
        <v>212</v>
      </c>
      <c r="P359" s="142" t="s">
        <v>245</v>
      </c>
      <c r="Q359" s="142" t="s">
        <v>246</v>
      </c>
      <c r="R359" s="142" t="s">
        <v>247</v>
      </c>
      <c r="S359" s="142" t="s">
        <v>247</v>
      </c>
      <c r="T359" s="587"/>
      <c r="U359" s="564"/>
    </row>
    <row r="360" spans="1:21" x14ac:dyDescent="0.25">
      <c r="A360" s="1103" t="str">
        <f>B354</f>
        <v>d.1</v>
      </c>
      <c r="B360" s="143">
        <v>1</v>
      </c>
      <c r="C360" s="164"/>
      <c r="D360" s="91"/>
      <c r="E360" s="91"/>
      <c r="F360" s="164"/>
      <c r="G360" s="566"/>
      <c r="H360" s="92"/>
      <c r="I360" s="339"/>
      <c r="J360" s="567"/>
      <c r="K360" s="568"/>
      <c r="L360" s="340"/>
      <c r="M360" s="568"/>
      <c r="N360" s="116"/>
      <c r="O360" s="116"/>
      <c r="P360" s="340"/>
      <c r="Q360" s="340"/>
      <c r="R360" s="340"/>
      <c r="S360" s="340"/>
      <c r="T360" s="569"/>
      <c r="U360" s="428"/>
    </row>
    <row r="361" spans="1:21" x14ac:dyDescent="0.25">
      <c r="A361" s="1103"/>
      <c r="B361" s="144">
        <v>2</v>
      </c>
      <c r="C361" s="90"/>
      <c r="D361" s="84"/>
      <c r="E361" s="84"/>
      <c r="F361" s="90"/>
      <c r="G361" s="570"/>
      <c r="H361" s="90"/>
      <c r="I361" s="340"/>
      <c r="J361" s="571"/>
      <c r="K361" s="572"/>
      <c r="L361" s="557"/>
      <c r="M361" s="572"/>
      <c r="N361" s="107"/>
      <c r="O361" s="107"/>
      <c r="P361" s="557"/>
      <c r="Q361" s="557" t="s">
        <v>249</v>
      </c>
      <c r="R361" s="557"/>
      <c r="S361" s="557"/>
      <c r="T361" s="573"/>
      <c r="U361" s="428"/>
    </row>
    <row r="362" spans="1:21" x14ac:dyDescent="0.25">
      <c r="A362" s="1103"/>
      <c r="B362" s="144">
        <v>3</v>
      </c>
      <c r="C362" s="90"/>
      <c r="D362" s="84"/>
      <c r="E362" s="84"/>
      <c r="F362" s="90"/>
      <c r="G362" s="570"/>
      <c r="H362" s="90"/>
      <c r="I362" s="340"/>
      <c r="J362" s="571"/>
      <c r="K362" s="572"/>
      <c r="L362" s="557"/>
      <c r="M362" s="572"/>
      <c r="N362" s="107"/>
      <c r="O362" s="107"/>
      <c r="P362" s="557"/>
      <c r="Q362" s="557"/>
      <c r="R362" s="557"/>
      <c r="S362" s="557"/>
      <c r="T362" s="573"/>
      <c r="U362" s="428"/>
    </row>
    <row r="363" spans="1:21" x14ac:dyDescent="0.25">
      <c r="A363" s="1103"/>
      <c r="B363" s="144">
        <v>4</v>
      </c>
      <c r="C363" s="90"/>
      <c r="D363" s="84"/>
      <c r="E363" s="84"/>
      <c r="F363" s="90"/>
      <c r="G363" s="570"/>
      <c r="H363" s="90"/>
      <c r="I363" s="340"/>
      <c r="J363" s="571"/>
      <c r="K363" s="572"/>
      <c r="L363" s="557"/>
      <c r="M363" s="572"/>
      <c r="N363" s="107"/>
      <c r="O363" s="107"/>
      <c r="P363" s="557"/>
      <c r="Q363" s="557"/>
      <c r="R363" s="557"/>
      <c r="S363" s="557"/>
      <c r="T363" s="573"/>
      <c r="U363" s="428"/>
    </row>
    <row r="364" spans="1:21" x14ac:dyDescent="0.25">
      <c r="A364" s="1103"/>
      <c r="B364" s="144">
        <v>5</v>
      </c>
      <c r="C364" s="90"/>
      <c r="D364" s="84"/>
      <c r="E364" s="84"/>
      <c r="F364" s="90"/>
      <c r="G364" s="570"/>
      <c r="H364" s="90"/>
      <c r="I364" s="340"/>
      <c r="J364" s="571"/>
      <c r="K364" s="572"/>
      <c r="L364" s="557"/>
      <c r="M364" s="572"/>
      <c r="N364" s="107"/>
      <c r="O364" s="107"/>
      <c r="P364" s="557"/>
      <c r="Q364" s="557"/>
      <c r="R364" s="557"/>
      <c r="S364" s="557"/>
      <c r="T364" s="573"/>
      <c r="U364" s="428"/>
    </row>
    <row r="365" spans="1:21" x14ac:dyDescent="0.25">
      <c r="A365" s="1103"/>
      <c r="B365" s="144">
        <v>6</v>
      </c>
      <c r="C365" s="90"/>
      <c r="D365" s="84"/>
      <c r="E365" s="84"/>
      <c r="F365" s="90"/>
      <c r="G365" s="570"/>
      <c r="H365" s="90"/>
      <c r="I365" s="340"/>
      <c r="J365" s="571"/>
      <c r="K365" s="572"/>
      <c r="L365" s="557"/>
      <c r="M365" s="572"/>
      <c r="N365" s="107"/>
      <c r="O365" s="107"/>
      <c r="P365" s="557"/>
      <c r="Q365" s="557"/>
      <c r="R365" s="557"/>
      <c r="S365" s="557"/>
      <c r="T365" s="573"/>
      <c r="U365" s="428"/>
    </row>
    <row r="366" spans="1:21" x14ac:dyDescent="0.25">
      <c r="A366" s="1103"/>
      <c r="B366" s="144">
        <v>7</v>
      </c>
      <c r="C366" s="90"/>
      <c r="D366" s="84"/>
      <c r="E366" s="84"/>
      <c r="F366" s="90"/>
      <c r="G366" s="570"/>
      <c r="H366" s="90"/>
      <c r="I366" s="340"/>
      <c r="J366" s="571"/>
      <c r="K366" s="572"/>
      <c r="L366" s="557"/>
      <c r="M366" s="572"/>
      <c r="N366" s="107"/>
      <c r="O366" s="107"/>
      <c r="P366" s="557"/>
      <c r="Q366" s="557"/>
      <c r="R366" s="557"/>
      <c r="S366" s="557"/>
      <c r="T366" s="573"/>
      <c r="U366" s="428"/>
    </row>
    <row r="367" spans="1:21" x14ac:dyDescent="0.25">
      <c r="A367" s="1103"/>
      <c r="B367" s="144">
        <v>8</v>
      </c>
      <c r="C367" s="90"/>
      <c r="D367" s="84"/>
      <c r="E367" s="84"/>
      <c r="F367" s="90"/>
      <c r="G367" s="570"/>
      <c r="H367" s="90"/>
      <c r="I367" s="340"/>
      <c r="J367" s="571"/>
      <c r="K367" s="572"/>
      <c r="L367" s="557"/>
      <c r="M367" s="572"/>
      <c r="N367" s="107"/>
      <c r="O367" s="107"/>
      <c r="P367" s="557"/>
      <c r="Q367" s="557"/>
      <c r="R367" s="557"/>
      <c r="S367" s="557"/>
      <c r="T367" s="573"/>
      <c r="U367" s="428"/>
    </row>
    <row r="368" spans="1:21" x14ac:dyDescent="0.25">
      <c r="A368" s="1103"/>
      <c r="B368" s="144">
        <v>9</v>
      </c>
      <c r="C368" s="90"/>
      <c r="D368" s="84"/>
      <c r="E368" s="84"/>
      <c r="F368" s="90"/>
      <c r="G368" s="570"/>
      <c r="H368" s="90"/>
      <c r="I368" s="340"/>
      <c r="J368" s="571"/>
      <c r="K368" s="572"/>
      <c r="L368" s="557"/>
      <c r="M368" s="572"/>
      <c r="N368" s="107"/>
      <c r="O368" s="107"/>
      <c r="P368" s="557"/>
      <c r="Q368" s="557"/>
      <c r="R368" s="557"/>
      <c r="S368" s="557"/>
      <c r="T368" s="573"/>
      <c r="U368" s="428"/>
    </row>
    <row r="369" spans="1:21" ht="15.75" thickBot="1" x14ac:dyDescent="0.3">
      <c r="A369" s="1104"/>
      <c r="B369" s="145">
        <v>10</v>
      </c>
      <c r="C369" s="100"/>
      <c r="D369" s="99"/>
      <c r="E369" s="99"/>
      <c r="F369" s="100"/>
      <c r="G369" s="574"/>
      <c r="H369" s="100"/>
      <c r="I369" s="341"/>
      <c r="J369" s="576"/>
      <c r="K369" s="577"/>
      <c r="L369" s="575"/>
      <c r="M369" s="577"/>
      <c r="N369" s="108"/>
      <c r="O369" s="108"/>
      <c r="P369" s="575"/>
      <c r="Q369" s="575"/>
      <c r="R369" s="575"/>
      <c r="S369" s="575"/>
      <c r="T369" s="578"/>
      <c r="U369" s="428"/>
    </row>
    <row r="370" spans="1:21" ht="25.5" thickBot="1" x14ac:dyDescent="0.3">
      <c r="A370" s="493"/>
      <c r="C370" s="494"/>
      <c r="D370" s="495"/>
      <c r="E370" s="368" t="s">
        <v>248</v>
      </c>
      <c r="F370" s="369">
        <f>COUNTA(F360:F369)</f>
        <v>0</v>
      </c>
      <c r="G370" s="370">
        <f>COUNTA(G360:G369)</f>
        <v>0</v>
      </c>
      <c r="H370" s="494"/>
      <c r="I370" s="490"/>
      <c r="J370" s="496"/>
      <c r="K370" s="497"/>
      <c r="L370" s="1114" t="s">
        <v>499</v>
      </c>
      <c r="M370" s="1115"/>
      <c r="N370" s="524">
        <f>SUM(N360:N369)</f>
        <v>0</v>
      </c>
      <c r="O370" s="525">
        <f>SUM(O360:O369)</f>
        <v>0</v>
      </c>
      <c r="P370" s="490"/>
      <c r="Q370" s="490"/>
      <c r="R370" s="490"/>
      <c r="S370" s="500"/>
      <c r="T370" s="500"/>
      <c r="U370" s="428"/>
    </row>
    <row r="371" spans="1:21" x14ac:dyDescent="0.25">
      <c r="A371" s="101"/>
      <c r="B371" s="85"/>
      <c r="C371" s="85"/>
      <c r="D371" s="85"/>
      <c r="H371" s="501"/>
      <c r="I371" s="501"/>
      <c r="J371" s="502"/>
      <c r="K371" s="501"/>
      <c r="L371" s="954" t="s">
        <v>500</v>
      </c>
      <c r="M371" s="955"/>
      <c r="N371" s="503">
        <f>SUMIF(M360:M369,"&lt;=31/12/2025",N360:N369)</f>
        <v>0</v>
      </c>
      <c r="O371" s="504">
        <f>SUMIF(M360:M369,"&lt;=31/12/2025",O360:O369)</f>
        <v>0</v>
      </c>
      <c r="P371" s="85"/>
      <c r="R371" s="85"/>
      <c r="S371" s="89"/>
      <c r="T371" s="505"/>
      <c r="U371" s="506"/>
    </row>
    <row r="372" spans="1:21" ht="15.75" thickBot="1" x14ac:dyDescent="0.3">
      <c r="A372" s="101"/>
      <c r="L372" s="956" t="s">
        <v>501</v>
      </c>
      <c r="M372" s="957"/>
      <c r="N372" s="508">
        <f>SUMIF(M360:M369,"&gt;31/12/2025",N360:N369)</f>
        <v>0</v>
      </c>
      <c r="O372" s="509">
        <f>SUMIF(M360:M369,"&gt;31/12/2025",O360:O369)</f>
        <v>0</v>
      </c>
      <c r="S372" s="510"/>
      <c r="T372" s="511"/>
      <c r="U372" s="428"/>
    </row>
    <row r="373" spans="1:21" ht="15.75" thickBot="1" x14ac:dyDescent="0.3">
      <c r="A373" s="579"/>
      <c r="B373" s="478"/>
      <c r="C373" s="480"/>
      <c r="D373" s="480"/>
      <c r="E373" s="480"/>
      <c r="F373" s="478"/>
      <c r="G373" s="480"/>
      <c r="H373" s="480"/>
      <c r="I373" s="478"/>
      <c r="J373" s="478"/>
      <c r="K373" s="480"/>
      <c r="L373" s="480"/>
      <c r="M373" s="480"/>
      <c r="N373" s="480"/>
      <c r="O373" s="480"/>
      <c r="P373" s="480"/>
      <c r="Q373" s="480"/>
      <c r="R373" s="480"/>
      <c r="S373" s="580"/>
      <c r="T373" s="480"/>
      <c r="U373" s="482"/>
    </row>
    <row r="374" spans="1:21" ht="15.75" thickBot="1" x14ac:dyDescent="0.3">
      <c r="A374" s="563"/>
      <c r="B374" s="422"/>
      <c r="C374" s="289"/>
      <c r="D374" s="289"/>
      <c r="E374" s="289"/>
      <c r="F374" s="422"/>
      <c r="G374" s="289"/>
      <c r="H374" s="289"/>
      <c r="I374" s="422"/>
      <c r="J374" s="422"/>
      <c r="K374" s="289"/>
      <c r="L374" s="289"/>
      <c r="M374" s="289"/>
      <c r="N374" s="289"/>
      <c r="O374" s="289"/>
      <c r="P374" s="289"/>
      <c r="Q374" s="289"/>
      <c r="R374" s="289"/>
      <c r="S374" s="289"/>
      <c r="T374" s="289"/>
      <c r="U374" s="425"/>
    </row>
    <row r="375" spans="1:21" ht="28.5" thickBot="1" x14ac:dyDescent="0.3">
      <c r="A375" s="137" t="s">
        <v>8</v>
      </c>
      <c r="B375" s="961" t="s">
        <v>91</v>
      </c>
      <c r="C375" s="962"/>
      <c r="E375" s="1105" t="s">
        <v>213</v>
      </c>
      <c r="F375" s="1106"/>
      <c r="G375" s="935">
        <f>VLOOKUP(B375,'1.Piano inv. forn'!$D$124:$H$153,3,FALSE)</f>
        <v>0</v>
      </c>
      <c r="H375" s="936"/>
      <c r="I375" s="69"/>
      <c r="J375" s="1105" t="s">
        <v>214</v>
      </c>
      <c r="K375" s="1106"/>
      <c r="L375" s="935">
        <f>VLOOKUP(B375,'1.Piano inv. forn'!$D$124:$H$153,4,FALSE)</f>
        <v>0</v>
      </c>
      <c r="M375" s="936"/>
      <c r="O375" s="147" t="s">
        <v>215</v>
      </c>
      <c r="P375" s="513"/>
      <c r="R375" s="146" t="s">
        <v>216</v>
      </c>
      <c r="S375" s="941"/>
      <c r="T375" s="942"/>
      <c r="U375" s="428"/>
    </row>
    <row r="376" spans="1:21" ht="15.75" thickBot="1" x14ac:dyDescent="0.3">
      <c r="A376" s="101"/>
      <c r="B376" s="86"/>
      <c r="C376" s="86"/>
      <c r="E376" s="87"/>
      <c r="F376" s="87"/>
      <c r="G376" s="88"/>
      <c r="H376" s="88"/>
      <c r="I376" s="69"/>
      <c r="J376" s="87"/>
      <c r="K376" s="87"/>
      <c r="L376" s="88"/>
      <c r="M376" s="88"/>
      <c r="O376" s="89"/>
      <c r="R376" s="85"/>
      <c r="S376" s="490"/>
      <c r="U376" s="102"/>
    </row>
    <row r="377" spans="1:21" ht="15.75" thickBot="1" x14ac:dyDescent="0.3">
      <c r="A377" s="1107" t="s">
        <v>13</v>
      </c>
      <c r="B377" s="1108"/>
      <c r="C377" s="1108"/>
      <c r="D377" s="1109"/>
      <c r="E377" s="943">
        <f>VLOOKUP(B375,'1.Piano inv. forn'!$D$124:$V$153,17,FALSE)</f>
        <v>0</v>
      </c>
      <c r="F377" s="944"/>
      <c r="G377" s="944"/>
      <c r="H377" s="945"/>
      <c r="I377" s="69"/>
      <c r="J377" s="1110" t="s">
        <v>59</v>
      </c>
      <c r="K377" s="1111"/>
      <c r="L377" s="943">
        <f>VLOOKUP(B375,'1.Piano inv. forn'!$D$124:$V$153,19,FALSE)</f>
        <v>0</v>
      </c>
      <c r="M377" s="945"/>
      <c r="N377" s="98"/>
      <c r="O377" s="146" t="s">
        <v>15</v>
      </c>
      <c r="P377" s="103">
        <f>L377+E377</f>
        <v>0</v>
      </c>
      <c r="R377" s="146" t="s">
        <v>217</v>
      </c>
      <c r="S377" s="941"/>
      <c r="T377" s="942"/>
      <c r="U377" s="102"/>
    </row>
    <row r="378" spans="1:21" ht="15.75" thickBot="1" x14ac:dyDescent="0.3">
      <c r="A378" s="104"/>
      <c r="B378" s="105"/>
      <c r="C378" s="105"/>
      <c r="D378" s="105"/>
      <c r="E378" s="106"/>
      <c r="F378" s="106"/>
      <c r="G378" s="106"/>
      <c r="H378" s="106"/>
      <c r="I378" s="69"/>
      <c r="J378" s="87"/>
      <c r="K378" s="87"/>
      <c r="L378" s="106"/>
      <c r="M378" s="106"/>
      <c r="N378" s="98"/>
      <c r="O378" s="85"/>
      <c r="P378" s="98"/>
      <c r="R378" s="85"/>
      <c r="S378" s="86"/>
      <c r="T378" s="86"/>
      <c r="U378" s="428"/>
    </row>
    <row r="379" spans="1:21" ht="60" x14ac:dyDescent="0.25">
      <c r="A379" s="1099" t="s">
        <v>218</v>
      </c>
      <c r="B379" s="1101" t="s">
        <v>219</v>
      </c>
      <c r="C379" s="1101" t="s">
        <v>220</v>
      </c>
      <c r="D379" s="138" t="s">
        <v>221</v>
      </c>
      <c r="E379" s="139" t="s">
        <v>222</v>
      </c>
      <c r="F379" s="138" t="s">
        <v>223</v>
      </c>
      <c r="G379" s="138" t="s">
        <v>224</v>
      </c>
      <c r="H379" s="140" t="s">
        <v>188</v>
      </c>
      <c r="I379" s="140" t="s">
        <v>225</v>
      </c>
      <c r="J379" s="140" t="s">
        <v>226</v>
      </c>
      <c r="K379" s="140" t="s">
        <v>227</v>
      </c>
      <c r="L379" s="140" t="s">
        <v>228</v>
      </c>
      <c r="M379" s="140" t="s">
        <v>229</v>
      </c>
      <c r="N379" s="140" t="s">
        <v>230</v>
      </c>
      <c r="O379" s="140" t="s">
        <v>231</v>
      </c>
      <c r="P379" s="140" t="s">
        <v>232</v>
      </c>
      <c r="Q379" s="140" t="s">
        <v>233</v>
      </c>
      <c r="R379" s="140" t="s">
        <v>234</v>
      </c>
      <c r="S379" s="140" t="s">
        <v>235</v>
      </c>
      <c r="T379" s="141" t="s">
        <v>236</v>
      </c>
      <c r="U379" s="564"/>
    </row>
    <row r="380" spans="1:21" ht="24.75" thickBot="1" x14ac:dyDescent="0.3">
      <c r="A380" s="1100"/>
      <c r="B380" s="1102"/>
      <c r="C380" s="1102"/>
      <c r="D380" s="142" t="s">
        <v>237</v>
      </c>
      <c r="E380" s="142" t="s">
        <v>238</v>
      </c>
      <c r="F380" s="142" t="s">
        <v>239</v>
      </c>
      <c r="G380" s="142" t="s">
        <v>239</v>
      </c>
      <c r="H380" s="142" t="s">
        <v>90</v>
      </c>
      <c r="I380" s="142" t="s">
        <v>32</v>
      </c>
      <c r="J380" s="142" t="s">
        <v>241</v>
      </c>
      <c r="K380" s="142" t="s">
        <v>242</v>
      </c>
      <c r="L380" s="142" t="s">
        <v>243</v>
      </c>
      <c r="M380" s="142" t="s">
        <v>242</v>
      </c>
      <c r="N380" s="142" t="s">
        <v>244</v>
      </c>
      <c r="O380" s="142" t="s">
        <v>212</v>
      </c>
      <c r="P380" s="142" t="s">
        <v>245</v>
      </c>
      <c r="Q380" s="142" t="s">
        <v>246</v>
      </c>
      <c r="R380" s="142" t="s">
        <v>247</v>
      </c>
      <c r="S380" s="142" t="s">
        <v>247</v>
      </c>
      <c r="T380" s="587"/>
      <c r="U380" s="564"/>
    </row>
    <row r="381" spans="1:21" x14ac:dyDescent="0.25">
      <c r="A381" s="1103" t="str">
        <f>B375</f>
        <v>d.1</v>
      </c>
      <c r="B381" s="143">
        <v>1</v>
      </c>
      <c r="C381" s="164"/>
      <c r="D381" s="91"/>
      <c r="E381" s="91"/>
      <c r="F381" s="164"/>
      <c r="G381" s="566"/>
      <c r="H381" s="92"/>
      <c r="I381" s="339"/>
      <c r="J381" s="567"/>
      <c r="K381" s="568"/>
      <c r="L381" s="340"/>
      <c r="M381" s="568"/>
      <c r="N381" s="116"/>
      <c r="O381" s="116"/>
      <c r="P381" s="340"/>
      <c r="Q381" s="340"/>
      <c r="R381" s="340"/>
      <c r="S381" s="340"/>
      <c r="T381" s="569"/>
      <c r="U381" s="428"/>
    </row>
    <row r="382" spans="1:21" x14ac:dyDescent="0.25">
      <c r="A382" s="1103"/>
      <c r="B382" s="144">
        <v>2</v>
      </c>
      <c r="C382" s="90"/>
      <c r="D382" s="84"/>
      <c r="E382" s="84"/>
      <c r="F382" s="90"/>
      <c r="G382" s="570"/>
      <c r="H382" s="90"/>
      <c r="I382" s="340"/>
      <c r="J382" s="571"/>
      <c r="K382" s="572"/>
      <c r="L382" s="557"/>
      <c r="M382" s="572"/>
      <c r="N382" s="107"/>
      <c r="O382" s="107"/>
      <c r="P382" s="557"/>
      <c r="Q382" s="557" t="s">
        <v>249</v>
      </c>
      <c r="R382" s="557"/>
      <c r="S382" s="557"/>
      <c r="T382" s="573"/>
      <c r="U382" s="428"/>
    </row>
    <row r="383" spans="1:21" x14ac:dyDescent="0.25">
      <c r="A383" s="1103"/>
      <c r="B383" s="144">
        <v>3</v>
      </c>
      <c r="C383" s="90"/>
      <c r="D383" s="84"/>
      <c r="E383" s="84"/>
      <c r="F383" s="90"/>
      <c r="G383" s="570"/>
      <c r="H383" s="90"/>
      <c r="I383" s="340"/>
      <c r="J383" s="571"/>
      <c r="K383" s="572"/>
      <c r="L383" s="557"/>
      <c r="M383" s="572"/>
      <c r="N383" s="107"/>
      <c r="O383" s="107"/>
      <c r="P383" s="557"/>
      <c r="Q383" s="557"/>
      <c r="R383" s="557"/>
      <c r="S383" s="557"/>
      <c r="T383" s="573"/>
      <c r="U383" s="428"/>
    </row>
    <row r="384" spans="1:21" x14ac:dyDescent="0.25">
      <c r="A384" s="1103"/>
      <c r="B384" s="144">
        <v>4</v>
      </c>
      <c r="C384" s="90"/>
      <c r="D384" s="84"/>
      <c r="E384" s="84"/>
      <c r="F384" s="90"/>
      <c r="G384" s="570"/>
      <c r="H384" s="90"/>
      <c r="I384" s="340"/>
      <c r="J384" s="571"/>
      <c r="K384" s="572"/>
      <c r="L384" s="557"/>
      <c r="M384" s="572"/>
      <c r="N384" s="107"/>
      <c r="O384" s="107"/>
      <c r="P384" s="557"/>
      <c r="Q384" s="557"/>
      <c r="R384" s="557"/>
      <c r="S384" s="557"/>
      <c r="T384" s="573"/>
      <c r="U384" s="428"/>
    </row>
    <row r="385" spans="1:21" x14ac:dyDescent="0.25">
      <c r="A385" s="1103"/>
      <c r="B385" s="144">
        <v>5</v>
      </c>
      <c r="C385" s="90"/>
      <c r="D385" s="84"/>
      <c r="E385" s="84"/>
      <c r="F385" s="90"/>
      <c r="G385" s="570"/>
      <c r="H385" s="90"/>
      <c r="I385" s="340"/>
      <c r="J385" s="571"/>
      <c r="K385" s="572"/>
      <c r="L385" s="557"/>
      <c r="M385" s="572"/>
      <c r="N385" s="107"/>
      <c r="O385" s="107"/>
      <c r="P385" s="557"/>
      <c r="Q385" s="557"/>
      <c r="R385" s="557"/>
      <c r="S385" s="557"/>
      <c r="T385" s="573"/>
      <c r="U385" s="428"/>
    </row>
    <row r="386" spans="1:21" x14ac:dyDescent="0.25">
      <c r="A386" s="1103"/>
      <c r="B386" s="144">
        <v>6</v>
      </c>
      <c r="C386" s="90"/>
      <c r="D386" s="84"/>
      <c r="E386" s="84"/>
      <c r="F386" s="90"/>
      <c r="G386" s="570"/>
      <c r="H386" s="90"/>
      <c r="I386" s="340"/>
      <c r="J386" s="571"/>
      <c r="K386" s="572"/>
      <c r="L386" s="557"/>
      <c r="M386" s="572"/>
      <c r="N386" s="107"/>
      <c r="O386" s="107"/>
      <c r="P386" s="557"/>
      <c r="Q386" s="557"/>
      <c r="R386" s="557"/>
      <c r="S386" s="557"/>
      <c r="T386" s="573"/>
      <c r="U386" s="428"/>
    </row>
    <row r="387" spans="1:21" x14ac:dyDescent="0.25">
      <c r="A387" s="1103"/>
      <c r="B387" s="144">
        <v>7</v>
      </c>
      <c r="C387" s="90"/>
      <c r="D387" s="84"/>
      <c r="E387" s="84"/>
      <c r="F387" s="90"/>
      <c r="G387" s="570"/>
      <c r="H387" s="90"/>
      <c r="I387" s="340"/>
      <c r="J387" s="571"/>
      <c r="K387" s="572"/>
      <c r="L387" s="557"/>
      <c r="M387" s="572"/>
      <c r="N387" s="107"/>
      <c r="O387" s="107"/>
      <c r="P387" s="557"/>
      <c r="Q387" s="557"/>
      <c r="R387" s="557"/>
      <c r="S387" s="557"/>
      <c r="T387" s="573"/>
      <c r="U387" s="428"/>
    </row>
    <row r="388" spans="1:21" x14ac:dyDescent="0.25">
      <c r="A388" s="1103"/>
      <c r="B388" s="144">
        <v>8</v>
      </c>
      <c r="C388" s="90"/>
      <c r="D388" s="84"/>
      <c r="E388" s="84"/>
      <c r="F388" s="90"/>
      <c r="G388" s="570"/>
      <c r="H388" s="90"/>
      <c r="I388" s="340"/>
      <c r="J388" s="571"/>
      <c r="K388" s="572"/>
      <c r="L388" s="557"/>
      <c r="M388" s="572"/>
      <c r="N388" s="107"/>
      <c r="O388" s="107"/>
      <c r="P388" s="557"/>
      <c r="Q388" s="557"/>
      <c r="R388" s="557"/>
      <c r="S388" s="557"/>
      <c r="T388" s="573"/>
      <c r="U388" s="428"/>
    </row>
    <row r="389" spans="1:21" x14ac:dyDescent="0.25">
      <c r="A389" s="1103"/>
      <c r="B389" s="144">
        <v>9</v>
      </c>
      <c r="C389" s="90"/>
      <c r="D389" s="84"/>
      <c r="E389" s="84"/>
      <c r="F389" s="90"/>
      <c r="G389" s="570"/>
      <c r="H389" s="90"/>
      <c r="I389" s="340"/>
      <c r="J389" s="571"/>
      <c r="K389" s="572"/>
      <c r="L389" s="557"/>
      <c r="M389" s="572"/>
      <c r="N389" s="107"/>
      <c r="O389" s="107"/>
      <c r="P389" s="557"/>
      <c r="Q389" s="557"/>
      <c r="R389" s="557"/>
      <c r="S389" s="557"/>
      <c r="T389" s="573"/>
      <c r="U389" s="428"/>
    </row>
    <row r="390" spans="1:21" ht="15.75" thickBot="1" x14ac:dyDescent="0.3">
      <c r="A390" s="1104"/>
      <c r="B390" s="145">
        <v>10</v>
      </c>
      <c r="C390" s="100"/>
      <c r="D390" s="99"/>
      <c r="E390" s="99"/>
      <c r="F390" s="100"/>
      <c r="G390" s="574"/>
      <c r="H390" s="100"/>
      <c r="I390" s="341"/>
      <c r="J390" s="576"/>
      <c r="K390" s="577"/>
      <c r="L390" s="575"/>
      <c r="M390" s="577"/>
      <c r="N390" s="108"/>
      <c r="O390" s="108"/>
      <c r="P390" s="575"/>
      <c r="Q390" s="575"/>
      <c r="R390" s="575"/>
      <c r="S390" s="575"/>
      <c r="T390" s="578"/>
      <c r="U390" s="428"/>
    </row>
    <row r="391" spans="1:21" ht="25.5" thickBot="1" x14ac:dyDescent="0.3">
      <c r="A391" s="493"/>
      <c r="C391" s="494"/>
      <c r="D391" s="495"/>
      <c r="E391" s="368" t="s">
        <v>248</v>
      </c>
      <c r="F391" s="369">
        <f>COUNTA(F381:F390)</f>
        <v>0</v>
      </c>
      <c r="G391" s="370">
        <f>COUNTA(G381:G390)</f>
        <v>0</v>
      </c>
      <c r="H391" s="494"/>
      <c r="I391" s="490"/>
      <c r="J391" s="496"/>
      <c r="K391" s="497"/>
      <c r="L391" s="1114" t="s">
        <v>499</v>
      </c>
      <c r="M391" s="1115"/>
      <c r="N391" s="524">
        <f>SUM(N381:N390)</f>
        <v>0</v>
      </c>
      <c r="O391" s="525">
        <f>SUM(O381:O390)</f>
        <v>0</v>
      </c>
      <c r="P391" s="490"/>
      <c r="Q391" s="490"/>
      <c r="R391" s="490"/>
      <c r="S391" s="500"/>
      <c r="T391" s="500"/>
      <c r="U391" s="428"/>
    </row>
    <row r="392" spans="1:21" x14ac:dyDescent="0.25">
      <c r="A392" s="101"/>
      <c r="B392" s="85"/>
      <c r="C392" s="85"/>
      <c r="D392" s="85"/>
      <c r="H392" s="501"/>
      <c r="I392" s="501"/>
      <c r="J392" s="502"/>
      <c r="K392" s="501"/>
      <c r="L392" s="954" t="s">
        <v>500</v>
      </c>
      <c r="M392" s="955"/>
      <c r="N392" s="503">
        <f>SUMIF(M381:M390,"&lt;=31/12/2025",N381:N390)</f>
        <v>0</v>
      </c>
      <c r="O392" s="504">
        <f>SUMIF(M381:M390,"&lt;=31/12/2025",O381:O390)</f>
        <v>0</v>
      </c>
      <c r="P392" s="85"/>
      <c r="R392" s="85"/>
      <c r="S392" s="89"/>
      <c r="T392" s="505"/>
      <c r="U392" s="506"/>
    </row>
    <row r="393" spans="1:21" ht="15.75" thickBot="1" x14ac:dyDescent="0.3">
      <c r="A393" s="101"/>
      <c r="L393" s="956" t="s">
        <v>501</v>
      </c>
      <c r="M393" s="957"/>
      <c r="N393" s="508">
        <f>SUMIF(M381:M390,"&gt;31/12/2025",N381:N390)</f>
        <v>0</v>
      </c>
      <c r="O393" s="509">
        <f>SUMIF(M381:M390,"&gt;31/12/2025",O381:O390)</f>
        <v>0</v>
      </c>
      <c r="S393" s="510"/>
      <c r="T393" s="511"/>
      <c r="U393" s="428"/>
    </row>
    <row r="394" spans="1:21" ht="15.75" thickBot="1" x14ac:dyDescent="0.3">
      <c r="A394" s="579"/>
      <c r="B394" s="478"/>
      <c r="C394" s="480"/>
      <c r="D394" s="480"/>
      <c r="E394" s="480"/>
      <c r="F394" s="478"/>
      <c r="G394" s="480"/>
      <c r="H394" s="480"/>
      <c r="I394" s="478"/>
      <c r="J394" s="478"/>
      <c r="K394" s="480"/>
      <c r="L394" s="480"/>
      <c r="M394" s="480"/>
      <c r="N394" s="480"/>
      <c r="O394" s="480"/>
      <c r="P394" s="480"/>
      <c r="Q394" s="480"/>
      <c r="R394" s="480"/>
      <c r="S394" s="580"/>
      <c r="T394" s="480"/>
      <c r="U394" s="482"/>
    </row>
    <row r="395" spans="1:21" ht="15.75" thickBot="1" x14ac:dyDescent="0.3">
      <c r="A395" s="563"/>
      <c r="B395" s="422"/>
      <c r="C395" s="289"/>
      <c r="D395" s="289"/>
      <c r="E395" s="289"/>
      <c r="F395" s="422"/>
      <c r="G395" s="289"/>
      <c r="H395" s="289"/>
      <c r="I395" s="422"/>
      <c r="J395" s="422"/>
      <c r="K395" s="289"/>
      <c r="L395" s="289"/>
      <c r="M395" s="289"/>
      <c r="N395" s="289"/>
      <c r="O395" s="289"/>
      <c r="P395" s="289"/>
      <c r="Q395" s="289"/>
      <c r="R395" s="289"/>
      <c r="S395" s="289"/>
      <c r="T395" s="289"/>
      <c r="U395" s="425"/>
    </row>
    <row r="396" spans="1:21" ht="28.5" thickBot="1" x14ac:dyDescent="0.3">
      <c r="A396" s="137" t="s">
        <v>8</v>
      </c>
      <c r="B396" s="961" t="s">
        <v>91</v>
      </c>
      <c r="C396" s="962"/>
      <c r="E396" s="1105" t="s">
        <v>213</v>
      </c>
      <c r="F396" s="1106"/>
      <c r="G396" s="935">
        <f>VLOOKUP(B396,'1.Piano inv. forn'!$D$124:$H$153,3,FALSE)</f>
        <v>0</v>
      </c>
      <c r="H396" s="936"/>
      <c r="I396" s="69"/>
      <c r="J396" s="1105" t="s">
        <v>214</v>
      </c>
      <c r="K396" s="1106"/>
      <c r="L396" s="935">
        <f>VLOOKUP(B396,'1.Piano inv. forn'!$D$124:$H$153,4,FALSE)</f>
        <v>0</v>
      </c>
      <c r="M396" s="936"/>
      <c r="O396" s="147" t="s">
        <v>215</v>
      </c>
      <c r="P396" s="513"/>
      <c r="R396" s="146" t="s">
        <v>216</v>
      </c>
      <c r="S396" s="941"/>
      <c r="T396" s="942"/>
      <c r="U396" s="428"/>
    </row>
    <row r="397" spans="1:21" ht="15.75" thickBot="1" x14ac:dyDescent="0.3">
      <c r="A397" s="101"/>
      <c r="B397" s="86"/>
      <c r="C397" s="86"/>
      <c r="E397" s="87"/>
      <c r="F397" s="87"/>
      <c r="G397" s="88"/>
      <c r="H397" s="88"/>
      <c r="I397" s="69"/>
      <c r="J397" s="87"/>
      <c r="K397" s="87"/>
      <c r="L397" s="88"/>
      <c r="M397" s="88"/>
      <c r="O397" s="89"/>
      <c r="R397" s="85"/>
      <c r="S397" s="490"/>
      <c r="U397" s="102"/>
    </row>
    <row r="398" spans="1:21" ht="15.75" thickBot="1" x14ac:dyDescent="0.3">
      <c r="A398" s="1107" t="s">
        <v>13</v>
      </c>
      <c r="B398" s="1108"/>
      <c r="C398" s="1108"/>
      <c r="D398" s="1109"/>
      <c r="E398" s="943">
        <f>VLOOKUP(B396,'1.Piano inv. forn'!$D$124:$V$153,17,FALSE)</f>
        <v>0</v>
      </c>
      <c r="F398" s="944"/>
      <c r="G398" s="944"/>
      <c r="H398" s="945"/>
      <c r="I398" s="69"/>
      <c r="J398" s="1110" t="s">
        <v>59</v>
      </c>
      <c r="K398" s="1111"/>
      <c r="L398" s="943">
        <f>VLOOKUP(B396,'1.Piano inv. forn'!$D$124:$V$153,19,FALSE)</f>
        <v>0</v>
      </c>
      <c r="M398" s="945"/>
      <c r="N398" s="98"/>
      <c r="O398" s="146" t="s">
        <v>15</v>
      </c>
      <c r="P398" s="103">
        <f>L398+E398</f>
        <v>0</v>
      </c>
      <c r="R398" s="146" t="s">
        <v>217</v>
      </c>
      <c r="S398" s="941"/>
      <c r="T398" s="942"/>
      <c r="U398" s="102"/>
    </row>
    <row r="399" spans="1:21" ht="15.75" thickBot="1" x14ac:dyDescent="0.3">
      <c r="A399" s="104"/>
      <c r="B399" s="105"/>
      <c r="C399" s="105"/>
      <c r="D399" s="105"/>
      <c r="E399" s="106"/>
      <c r="F399" s="106"/>
      <c r="G399" s="106"/>
      <c r="H399" s="106"/>
      <c r="I399" s="69"/>
      <c r="J399" s="87"/>
      <c r="K399" s="87"/>
      <c r="L399" s="106"/>
      <c r="M399" s="106"/>
      <c r="N399" s="98"/>
      <c r="O399" s="85"/>
      <c r="P399" s="98"/>
      <c r="R399" s="85"/>
      <c r="S399" s="86"/>
      <c r="T399" s="86"/>
      <c r="U399" s="428"/>
    </row>
    <row r="400" spans="1:21" ht="60" x14ac:dyDescent="0.25">
      <c r="A400" s="1099" t="s">
        <v>218</v>
      </c>
      <c r="B400" s="1101" t="s">
        <v>219</v>
      </c>
      <c r="C400" s="1101" t="s">
        <v>220</v>
      </c>
      <c r="D400" s="138" t="s">
        <v>221</v>
      </c>
      <c r="E400" s="139" t="s">
        <v>222</v>
      </c>
      <c r="F400" s="138" t="s">
        <v>223</v>
      </c>
      <c r="G400" s="138" t="s">
        <v>224</v>
      </c>
      <c r="H400" s="140" t="s">
        <v>188</v>
      </c>
      <c r="I400" s="140" t="s">
        <v>225</v>
      </c>
      <c r="J400" s="140" t="s">
        <v>226</v>
      </c>
      <c r="K400" s="140" t="s">
        <v>227</v>
      </c>
      <c r="L400" s="140" t="s">
        <v>228</v>
      </c>
      <c r="M400" s="140" t="s">
        <v>229</v>
      </c>
      <c r="N400" s="140" t="s">
        <v>230</v>
      </c>
      <c r="O400" s="140" t="s">
        <v>231</v>
      </c>
      <c r="P400" s="140" t="s">
        <v>232</v>
      </c>
      <c r="Q400" s="140" t="s">
        <v>233</v>
      </c>
      <c r="R400" s="140" t="s">
        <v>234</v>
      </c>
      <c r="S400" s="140" t="s">
        <v>235</v>
      </c>
      <c r="T400" s="141" t="s">
        <v>236</v>
      </c>
      <c r="U400" s="564"/>
    </row>
    <row r="401" spans="1:21" ht="24.75" thickBot="1" x14ac:dyDescent="0.3">
      <c r="A401" s="1100"/>
      <c r="B401" s="1102"/>
      <c r="C401" s="1102"/>
      <c r="D401" s="142" t="s">
        <v>237</v>
      </c>
      <c r="E401" s="142" t="s">
        <v>238</v>
      </c>
      <c r="F401" s="142" t="s">
        <v>239</v>
      </c>
      <c r="G401" s="142" t="s">
        <v>239</v>
      </c>
      <c r="H401" s="142" t="s">
        <v>90</v>
      </c>
      <c r="I401" s="142" t="s">
        <v>32</v>
      </c>
      <c r="J401" s="142" t="s">
        <v>241</v>
      </c>
      <c r="K401" s="142" t="s">
        <v>242</v>
      </c>
      <c r="L401" s="142" t="s">
        <v>243</v>
      </c>
      <c r="M401" s="142" t="s">
        <v>242</v>
      </c>
      <c r="N401" s="142" t="s">
        <v>244</v>
      </c>
      <c r="O401" s="142" t="s">
        <v>212</v>
      </c>
      <c r="P401" s="142" t="s">
        <v>245</v>
      </c>
      <c r="Q401" s="142" t="s">
        <v>246</v>
      </c>
      <c r="R401" s="142" t="s">
        <v>247</v>
      </c>
      <c r="S401" s="142" t="s">
        <v>247</v>
      </c>
      <c r="T401" s="587"/>
      <c r="U401" s="564"/>
    </row>
    <row r="402" spans="1:21" x14ac:dyDescent="0.25">
      <c r="A402" s="1103" t="str">
        <f>B396</f>
        <v>d.1</v>
      </c>
      <c r="B402" s="143">
        <v>1</v>
      </c>
      <c r="C402" s="164"/>
      <c r="D402" s="91"/>
      <c r="E402" s="91"/>
      <c r="F402" s="164"/>
      <c r="G402" s="566"/>
      <c r="H402" s="92"/>
      <c r="I402" s="339"/>
      <c r="J402" s="567"/>
      <c r="K402" s="568"/>
      <c r="L402" s="340"/>
      <c r="M402" s="568"/>
      <c r="N402" s="116"/>
      <c r="O402" s="116"/>
      <c r="P402" s="340"/>
      <c r="Q402" s="340"/>
      <c r="R402" s="340"/>
      <c r="S402" s="340"/>
      <c r="T402" s="569"/>
      <c r="U402" s="428"/>
    </row>
    <row r="403" spans="1:21" x14ac:dyDescent="0.25">
      <c r="A403" s="1103"/>
      <c r="B403" s="144">
        <v>2</v>
      </c>
      <c r="C403" s="90"/>
      <c r="D403" s="84"/>
      <c r="E403" s="84"/>
      <c r="F403" s="90"/>
      <c r="G403" s="570"/>
      <c r="H403" s="90"/>
      <c r="I403" s="340"/>
      <c r="J403" s="571"/>
      <c r="K403" s="572"/>
      <c r="L403" s="557"/>
      <c r="M403" s="572"/>
      <c r="N403" s="107"/>
      <c r="O403" s="107"/>
      <c r="P403" s="557"/>
      <c r="Q403" s="557" t="s">
        <v>249</v>
      </c>
      <c r="R403" s="557"/>
      <c r="S403" s="557"/>
      <c r="T403" s="573"/>
      <c r="U403" s="428"/>
    </row>
    <row r="404" spans="1:21" x14ac:dyDescent="0.25">
      <c r="A404" s="1103"/>
      <c r="B404" s="144">
        <v>3</v>
      </c>
      <c r="C404" s="90"/>
      <c r="D404" s="84"/>
      <c r="E404" s="84"/>
      <c r="F404" s="90"/>
      <c r="G404" s="570"/>
      <c r="H404" s="90"/>
      <c r="I404" s="340"/>
      <c r="J404" s="571"/>
      <c r="K404" s="572"/>
      <c r="L404" s="557"/>
      <c r="M404" s="572"/>
      <c r="N404" s="107"/>
      <c r="O404" s="107"/>
      <c r="P404" s="557"/>
      <c r="Q404" s="557"/>
      <c r="R404" s="557"/>
      <c r="S404" s="557"/>
      <c r="T404" s="573"/>
      <c r="U404" s="428"/>
    </row>
    <row r="405" spans="1:21" x14ac:dyDescent="0.25">
      <c r="A405" s="1103"/>
      <c r="B405" s="144">
        <v>4</v>
      </c>
      <c r="C405" s="90"/>
      <c r="D405" s="84"/>
      <c r="E405" s="84"/>
      <c r="F405" s="90"/>
      <c r="G405" s="570"/>
      <c r="H405" s="90"/>
      <c r="I405" s="340"/>
      <c r="J405" s="571"/>
      <c r="K405" s="572"/>
      <c r="L405" s="557"/>
      <c r="M405" s="572"/>
      <c r="N405" s="107"/>
      <c r="O405" s="107"/>
      <c r="P405" s="557"/>
      <c r="Q405" s="557"/>
      <c r="R405" s="557"/>
      <c r="S405" s="557"/>
      <c r="T405" s="573"/>
      <c r="U405" s="428"/>
    </row>
    <row r="406" spans="1:21" x14ac:dyDescent="0.25">
      <c r="A406" s="1103"/>
      <c r="B406" s="144">
        <v>5</v>
      </c>
      <c r="C406" s="90"/>
      <c r="D406" s="84"/>
      <c r="E406" s="84"/>
      <c r="F406" s="90"/>
      <c r="G406" s="570"/>
      <c r="H406" s="90"/>
      <c r="I406" s="340"/>
      <c r="J406" s="571"/>
      <c r="K406" s="572"/>
      <c r="L406" s="557"/>
      <c r="M406" s="572"/>
      <c r="N406" s="107"/>
      <c r="O406" s="107"/>
      <c r="P406" s="557"/>
      <c r="Q406" s="557"/>
      <c r="R406" s="557"/>
      <c r="S406" s="557"/>
      <c r="T406" s="573"/>
      <c r="U406" s="428"/>
    </row>
    <row r="407" spans="1:21" x14ac:dyDescent="0.25">
      <c r="A407" s="1103"/>
      <c r="B407" s="144">
        <v>6</v>
      </c>
      <c r="C407" s="90"/>
      <c r="D407" s="84"/>
      <c r="E407" s="84"/>
      <c r="F407" s="90"/>
      <c r="G407" s="570"/>
      <c r="H407" s="90"/>
      <c r="I407" s="340"/>
      <c r="J407" s="571"/>
      <c r="K407" s="572"/>
      <c r="L407" s="557"/>
      <c r="M407" s="572"/>
      <c r="N407" s="107"/>
      <c r="O407" s="107"/>
      <c r="P407" s="557"/>
      <c r="Q407" s="557"/>
      <c r="R407" s="557"/>
      <c r="S407" s="557"/>
      <c r="T407" s="573"/>
      <c r="U407" s="428"/>
    </row>
    <row r="408" spans="1:21" x14ac:dyDescent="0.25">
      <c r="A408" s="1103"/>
      <c r="B408" s="144">
        <v>7</v>
      </c>
      <c r="C408" s="90"/>
      <c r="D408" s="84"/>
      <c r="E408" s="84"/>
      <c r="F408" s="90"/>
      <c r="G408" s="570"/>
      <c r="H408" s="90"/>
      <c r="I408" s="340"/>
      <c r="J408" s="571"/>
      <c r="K408" s="572"/>
      <c r="L408" s="557"/>
      <c r="M408" s="572"/>
      <c r="N408" s="107"/>
      <c r="O408" s="107"/>
      <c r="P408" s="557"/>
      <c r="Q408" s="557"/>
      <c r="R408" s="557"/>
      <c r="S408" s="557"/>
      <c r="T408" s="573"/>
      <c r="U408" s="428"/>
    </row>
    <row r="409" spans="1:21" x14ac:dyDescent="0.25">
      <c r="A409" s="1103"/>
      <c r="B409" s="144">
        <v>8</v>
      </c>
      <c r="C409" s="90"/>
      <c r="D409" s="84"/>
      <c r="E409" s="84"/>
      <c r="F409" s="90"/>
      <c r="G409" s="570"/>
      <c r="H409" s="90"/>
      <c r="I409" s="340"/>
      <c r="J409" s="571"/>
      <c r="K409" s="572"/>
      <c r="L409" s="557"/>
      <c r="M409" s="572"/>
      <c r="N409" s="107"/>
      <c r="O409" s="107"/>
      <c r="P409" s="557"/>
      <c r="Q409" s="557"/>
      <c r="R409" s="557"/>
      <c r="S409" s="557"/>
      <c r="T409" s="573"/>
      <c r="U409" s="428"/>
    </row>
    <row r="410" spans="1:21" x14ac:dyDescent="0.25">
      <c r="A410" s="1103"/>
      <c r="B410" s="144">
        <v>9</v>
      </c>
      <c r="C410" s="90"/>
      <c r="D410" s="84"/>
      <c r="E410" s="84"/>
      <c r="F410" s="90"/>
      <c r="G410" s="570"/>
      <c r="H410" s="90"/>
      <c r="I410" s="340"/>
      <c r="J410" s="571"/>
      <c r="K410" s="572"/>
      <c r="L410" s="557"/>
      <c r="M410" s="572"/>
      <c r="N410" s="107"/>
      <c r="O410" s="107"/>
      <c r="P410" s="557"/>
      <c r="Q410" s="557"/>
      <c r="R410" s="557"/>
      <c r="S410" s="557"/>
      <c r="T410" s="573"/>
      <c r="U410" s="428"/>
    </row>
    <row r="411" spans="1:21" ht="15.75" thickBot="1" x14ac:dyDescent="0.3">
      <c r="A411" s="1104"/>
      <c r="B411" s="145">
        <v>10</v>
      </c>
      <c r="C411" s="100"/>
      <c r="D411" s="99"/>
      <c r="E411" s="99"/>
      <c r="F411" s="100"/>
      <c r="G411" s="574"/>
      <c r="H411" s="100"/>
      <c r="I411" s="341"/>
      <c r="J411" s="576"/>
      <c r="K411" s="577"/>
      <c r="L411" s="575"/>
      <c r="M411" s="577"/>
      <c r="N411" s="108"/>
      <c r="O411" s="108"/>
      <c r="P411" s="575"/>
      <c r="Q411" s="575"/>
      <c r="R411" s="575"/>
      <c r="S411" s="575"/>
      <c r="T411" s="578"/>
      <c r="U411" s="428"/>
    </row>
    <row r="412" spans="1:21" ht="25.5" thickBot="1" x14ac:dyDescent="0.3">
      <c r="A412" s="493"/>
      <c r="C412" s="494"/>
      <c r="D412" s="495"/>
      <c r="E412" s="368" t="s">
        <v>248</v>
      </c>
      <c r="F412" s="369">
        <f>COUNTA(F402:F411)</f>
        <v>0</v>
      </c>
      <c r="G412" s="370">
        <f>COUNTA(G402:G411)</f>
        <v>0</v>
      </c>
      <c r="H412" s="494"/>
      <c r="I412" s="490"/>
      <c r="J412" s="496"/>
      <c r="K412" s="497"/>
      <c r="L412" s="1114" t="s">
        <v>499</v>
      </c>
      <c r="M412" s="1115"/>
      <c r="N412" s="524">
        <f>SUM(N402:N411)</f>
        <v>0</v>
      </c>
      <c r="O412" s="525">
        <f>SUM(O402:O411)</f>
        <v>0</v>
      </c>
      <c r="P412" s="490"/>
      <c r="Q412" s="490"/>
      <c r="R412" s="490"/>
      <c r="S412" s="500"/>
      <c r="T412" s="500"/>
      <c r="U412" s="428"/>
    </row>
    <row r="413" spans="1:21" x14ac:dyDescent="0.25">
      <c r="A413" s="101"/>
      <c r="B413" s="85"/>
      <c r="C413" s="85"/>
      <c r="D413" s="85"/>
      <c r="H413" s="501"/>
      <c r="I413" s="501"/>
      <c r="J413" s="502"/>
      <c r="K413" s="501"/>
      <c r="L413" s="954" t="s">
        <v>500</v>
      </c>
      <c r="M413" s="955"/>
      <c r="N413" s="503">
        <f>SUMIF(M402:M411,"&lt;=31/12/2025",N402:N411)</f>
        <v>0</v>
      </c>
      <c r="O413" s="504">
        <f>SUMIF(M402:M411,"&lt;=31/12/2025",O402:O411)</f>
        <v>0</v>
      </c>
      <c r="P413" s="85"/>
      <c r="R413" s="85"/>
      <c r="S413" s="89"/>
      <c r="T413" s="505"/>
      <c r="U413" s="506"/>
    </row>
    <row r="414" spans="1:21" ht="15.75" thickBot="1" x14ac:dyDescent="0.3">
      <c r="A414" s="101"/>
      <c r="L414" s="956" t="s">
        <v>501</v>
      </c>
      <c r="M414" s="957"/>
      <c r="N414" s="508">
        <f>SUMIF(M402:M411,"&gt;31/12/2025",N402:N411)</f>
        <v>0</v>
      </c>
      <c r="O414" s="509">
        <f>SUMIF(M402:M411,"&gt;31/12/2025",O402:O411)</f>
        <v>0</v>
      </c>
      <c r="S414" s="510"/>
      <c r="T414" s="511"/>
      <c r="U414" s="428"/>
    </row>
    <row r="415" spans="1:21" ht="15.75" thickBot="1" x14ac:dyDescent="0.3">
      <c r="A415" s="579"/>
      <c r="B415" s="478"/>
      <c r="C415" s="480"/>
      <c r="D415" s="480"/>
      <c r="E415" s="480"/>
      <c r="F415" s="478"/>
      <c r="G415" s="480"/>
      <c r="H415" s="480"/>
      <c r="I415" s="478"/>
      <c r="J415" s="478"/>
      <c r="K415" s="480"/>
      <c r="L415" s="480"/>
      <c r="M415" s="480"/>
      <c r="N415" s="480"/>
      <c r="O415" s="480"/>
      <c r="P415" s="480"/>
      <c r="Q415" s="480"/>
      <c r="R415" s="480"/>
      <c r="S415" s="580"/>
      <c r="T415" s="480"/>
      <c r="U415" s="482"/>
    </row>
    <row r="416" spans="1:21" ht="15.75" thickBot="1" x14ac:dyDescent="0.3">
      <c r="A416" s="563"/>
      <c r="B416" s="422"/>
      <c r="C416" s="289"/>
      <c r="D416" s="289"/>
      <c r="E416" s="289"/>
      <c r="F416" s="422"/>
      <c r="G416" s="289"/>
      <c r="H416" s="289"/>
      <c r="I416" s="422"/>
      <c r="J416" s="422"/>
      <c r="K416" s="289"/>
      <c r="L416" s="289"/>
      <c r="M416" s="289"/>
      <c r="N416" s="289"/>
      <c r="O416" s="289"/>
      <c r="P416" s="289"/>
      <c r="Q416" s="289"/>
      <c r="R416" s="289"/>
      <c r="S416" s="289"/>
      <c r="T416" s="289"/>
      <c r="U416" s="425"/>
    </row>
    <row r="417" spans="1:21" ht="28.5" thickBot="1" x14ac:dyDescent="0.3">
      <c r="A417" s="137" t="s">
        <v>8</v>
      </c>
      <c r="B417" s="961" t="s">
        <v>91</v>
      </c>
      <c r="C417" s="962"/>
      <c r="E417" s="1105" t="s">
        <v>213</v>
      </c>
      <c r="F417" s="1106"/>
      <c r="G417" s="935">
        <f>VLOOKUP(B417,'1.Piano inv. forn'!$D$124:$H$153,3,FALSE)</f>
        <v>0</v>
      </c>
      <c r="H417" s="936"/>
      <c r="I417" s="69"/>
      <c r="J417" s="1105" t="s">
        <v>214</v>
      </c>
      <c r="K417" s="1106"/>
      <c r="L417" s="935">
        <f>VLOOKUP(B417,'1.Piano inv. forn'!$D$124:$H$153,4,FALSE)</f>
        <v>0</v>
      </c>
      <c r="M417" s="936"/>
      <c r="O417" s="147" t="s">
        <v>215</v>
      </c>
      <c r="P417" s="513"/>
      <c r="R417" s="146" t="s">
        <v>216</v>
      </c>
      <c r="S417" s="941"/>
      <c r="T417" s="942"/>
      <c r="U417" s="428"/>
    </row>
    <row r="418" spans="1:21" ht="15.75" thickBot="1" x14ac:dyDescent="0.3">
      <c r="A418" s="101"/>
      <c r="B418" s="86"/>
      <c r="C418" s="86"/>
      <c r="E418" s="87"/>
      <c r="F418" s="87"/>
      <c r="G418" s="88"/>
      <c r="H418" s="88"/>
      <c r="I418" s="69"/>
      <c r="J418" s="87"/>
      <c r="K418" s="87"/>
      <c r="L418" s="88"/>
      <c r="M418" s="88"/>
      <c r="O418" s="89"/>
      <c r="R418" s="85"/>
      <c r="S418" s="490"/>
      <c r="U418" s="102"/>
    </row>
    <row r="419" spans="1:21" ht="15.75" thickBot="1" x14ac:dyDescent="0.3">
      <c r="A419" s="1107" t="s">
        <v>13</v>
      </c>
      <c r="B419" s="1108"/>
      <c r="C419" s="1108"/>
      <c r="D419" s="1109"/>
      <c r="E419" s="943">
        <f>VLOOKUP(B417,'1.Piano inv. forn'!$D$124:$V$153,17,FALSE)</f>
        <v>0</v>
      </c>
      <c r="F419" s="944"/>
      <c r="G419" s="944"/>
      <c r="H419" s="945"/>
      <c r="I419" s="69"/>
      <c r="J419" s="1110" t="s">
        <v>59</v>
      </c>
      <c r="K419" s="1111"/>
      <c r="L419" s="943">
        <f>VLOOKUP(B417,'1.Piano inv. forn'!$D$124:$V$153,19,FALSE)</f>
        <v>0</v>
      </c>
      <c r="M419" s="945"/>
      <c r="N419" s="98"/>
      <c r="O419" s="146" t="s">
        <v>15</v>
      </c>
      <c r="P419" s="103">
        <f>L419+E419</f>
        <v>0</v>
      </c>
      <c r="R419" s="146" t="s">
        <v>217</v>
      </c>
      <c r="S419" s="941"/>
      <c r="T419" s="942"/>
      <c r="U419" s="102"/>
    </row>
    <row r="420" spans="1:21" ht="15.75" thickBot="1" x14ac:dyDescent="0.3">
      <c r="A420" s="104"/>
      <c r="B420" s="105"/>
      <c r="C420" s="105"/>
      <c r="D420" s="105"/>
      <c r="E420" s="106"/>
      <c r="F420" s="106"/>
      <c r="G420" s="106"/>
      <c r="H420" s="106"/>
      <c r="I420" s="69"/>
      <c r="J420" s="87"/>
      <c r="K420" s="87"/>
      <c r="L420" s="106"/>
      <c r="M420" s="106"/>
      <c r="N420" s="98"/>
      <c r="O420" s="85"/>
      <c r="P420" s="98"/>
      <c r="R420" s="85"/>
      <c r="S420" s="86"/>
      <c r="T420" s="86"/>
      <c r="U420" s="428"/>
    </row>
    <row r="421" spans="1:21" ht="60" x14ac:dyDescent="0.25">
      <c r="A421" s="1099" t="s">
        <v>218</v>
      </c>
      <c r="B421" s="1101" t="s">
        <v>219</v>
      </c>
      <c r="C421" s="1101" t="s">
        <v>220</v>
      </c>
      <c r="D421" s="138" t="s">
        <v>221</v>
      </c>
      <c r="E421" s="139" t="s">
        <v>222</v>
      </c>
      <c r="F421" s="138" t="s">
        <v>223</v>
      </c>
      <c r="G421" s="138" t="s">
        <v>224</v>
      </c>
      <c r="H421" s="140" t="s">
        <v>188</v>
      </c>
      <c r="I421" s="140" t="s">
        <v>225</v>
      </c>
      <c r="J421" s="140" t="s">
        <v>226</v>
      </c>
      <c r="K421" s="140" t="s">
        <v>227</v>
      </c>
      <c r="L421" s="140" t="s">
        <v>228</v>
      </c>
      <c r="M421" s="140" t="s">
        <v>229</v>
      </c>
      <c r="N421" s="140" t="s">
        <v>230</v>
      </c>
      <c r="O421" s="140" t="s">
        <v>231</v>
      </c>
      <c r="P421" s="140" t="s">
        <v>232</v>
      </c>
      <c r="Q421" s="140" t="s">
        <v>233</v>
      </c>
      <c r="R421" s="140" t="s">
        <v>234</v>
      </c>
      <c r="S421" s="140" t="s">
        <v>235</v>
      </c>
      <c r="T421" s="141" t="s">
        <v>236</v>
      </c>
      <c r="U421" s="564"/>
    </row>
    <row r="422" spans="1:21" ht="24.75" thickBot="1" x14ac:dyDescent="0.3">
      <c r="A422" s="1100"/>
      <c r="B422" s="1102"/>
      <c r="C422" s="1102"/>
      <c r="D422" s="142" t="s">
        <v>237</v>
      </c>
      <c r="E422" s="142" t="s">
        <v>238</v>
      </c>
      <c r="F422" s="142" t="s">
        <v>239</v>
      </c>
      <c r="G422" s="142" t="s">
        <v>239</v>
      </c>
      <c r="H422" s="142" t="s">
        <v>90</v>
      </c>
      <c r="I422" s="142" t="s">
        <v>32</v>
      </c>
      <c r="J422" s="142" t="s">
        <v>241</v>
      </c>
      <c r="K422" s="142" t="s">
        <v>242</v>
      </c>
      <c r="L422" s="142" t="s">
        <v>243</v>
      </c>
      <c r="M422" s="142" t="s">
        <v>242</v>
      </c>
      <c r="N422" s="142" t="s">
        <v>244</v>
      </c>
      <c r="O422" s="142" t="s">
        <v>212</v>
      </c>
      <c r="P422" s="142" t="s">
        <v>245</v>
      </c>
      <c r="Q422" s="142" t="s">
        <v>246</v>
      </c>
      <c r="R422" s="142" t="s">
        <v>247</v>
      </c>
      <c r="S422" s="142" t="s">
        <v>247</v>
      </c>
      <c r="T422" s="587"/>
      <c r="U422" s="564"/>
    </row>
    <row r="423" spans="1:21" x14ac:dyDescent="0.25">
      <c r="A423" s="1103" t="str">
        <f>B417</f>
        <v>d.1</v>
      </c>
      <c r="B423" s="143">
        <v>1</v>
      </c>
      <c r="C423" s="164"/>
      <c r="D423" s="91"/>
      <c r="E423" s="91"/>
      <c r="F423" s="164"/>
      <c r="G423" s="566"/>
      <c r="H423" s="92"/>
      <c r="I423" s="339"/>
      <c r="J423" s="567"/>
      <c r="K423" s="568"/>
      <c r="L423" s="340"/>
      <c r="M423" s="568"/>
      <c r="N423" s="116"/>
      <c r="O423" s="116"/>
      <c r="P423" s="340"/>
      <c r="Q423" s="340"/>
      <c r="R423" s="340"/>
      <c r="S423" s="340"/>
      <c r="T423" s="569"/>
      <c r="U423" s="428"/>
    </row>
    <row r="424" spans="1:21" x14ac:dyDescent="0.25">
      <c r="A424" s="1103"/>
      <c r="B424" s="144">
        <v>2</v>
      </c>
      <c r="C424" s="90"/>
      <c r="D424" s="84"/>
      <c r="E424" s="84"/>
      <c r="F424" s="90"/>
      <c r="G424" s="570"/>
      <c r="H424" s="90"/>
      <c r="I424" s="340"/>
      <c r="J424" s="571"/>
      <c r="K424" s="572"/>
      <c r="L424" s="557"/>
      <c r="M424" s="572"/>
      <c r="N424" s="107"/>
      <c r="O424" s="107"/>
      <c r="P424" s="557"/>
      <c r="Q424" s="557" t="s">
        <v>249</v>
      </c>
      <c r="R424" s="557"/>
      <c r="S424" s="557"/>
      <c r="T424" s="573"/>
      <c r="U424" s="428"/>
    </row>
    <row r="425" spans="1:21" x14ac:dyDescent="0.25">
      <c r="A425" s="1103"/>
      <c r="B425" s="144">
        <v>3</v>
      </c>
      <c r="C425" s="90"/>
      <c r="D425" s="84"/>
      <c r="E425" s="84"/>
      <c r="F425" s="90"/>
      <c r="G425" s="570"/>
      <c r="H425" s="90"/>
      <c r="I425" s="340"/>
      <c r="J425" s="571"/>
      <c r="K425" s="572"/>
      <c r="L425" s="557"/>
      <c r="M425" s="572"/>
      <c r="N425" s="107"/>
      <c r="O425" s="107"/>
      <c r="P425" s="557"/>
      <c r="Q425" s="557"/>
      <c r="R425" s="557"/>
      <c r="S425" s="557"/>
      <c r="T425" s="573"/>
      <c r="U425" s="428"/>
    </row>
    <row r="426" spans="1:21" x14ac:dyDescent="0.25">
      <c r="A426" s="1103"/>
      <c r="B426" s="144">
        <v>4</v>
      </c>
      <c r="C426" s="90"/>
      <c r="D426" s="84"/>
      <c r="E426" s="84"/>
      <c r="F426" s="90"/>
      <c r="G426" s="570"/>
      <c r="H426" s="90"/>
      <c r="I426" s="340"/>
      <c r="J426" s="571"/>
      <c r="K426" s="572"/>
      <c r="L426" s="557"/>
      <c r="M426" s="572"/>
      <c r="N426" s="107"/>
      <c r="O426" s="107"/>
      <c r="P426" s="557"/>
      <c r="Q426" s="557"/>
      <c r="R426" s="557"/>
      <c r="S426" s="557"/>
      <c r="T426" s="573"/>
      <c r="U426" s="428"/>
    </row>
    <row r="427" spans="1:21" x14ac:dyDescent="0.25">
      <c r="A427" s="1103"/>
      <c r="B427" s="144">
        <v>5</v>
      </c>
      <c r="C427" s="90"/>
      <c r="D427" s="84"/>
      <c r="E427" s="84"/>
      <c r="F427" s="90"/>
      <c r="G427" s="570"/>
      <c r="H427" s="90"/>
      <c r="I427" s="340"/>
      <c r="J427" s="571"/>
      <c r="K427" s="572"/>
      <c r="L427" s="557"/>
      <c r="M427" s="572"/>
      <c r="N427" s="107"/>
      <c r="O427" s="107"/>
      <c r="P427" s="557"/>
      <c r="Q427" s="557"/>
      <c r="R427" s="557"/>
      <c r="S427" s="557"/>
      <c r="T427" s="573"/>
      <c r="U427" s="428"/>
    </row>
    <row r="428" spans="1:21" x14ac:dyDescent="0.25">
      <c r="A428" s="1103"/>
      <c r="B428" s="144">
        <v>6</v>
      </c>
      <c r="C428" s="90"/>
      <c r="D428" s="84"/>
      <c r="E428" s="84"/>
      <c r="F428" s="90"/>
      <c r="G428" s="570"/>
      <c r="H428" s="90"/>
      <c r="I428" s="340"/>
      <c r="J428" s="571"/>
      <c r="K428" s="572"/>
      <c r="L428" s="557"/>
      <c r="M428" s="572"/>
      <c r="N428" s="107"/>
      <c r="O428" s="107"/>
      <c r="P428" s="557"/>
      <c r="Q428" s="557"/>
      <c r="R428" s="557"/>
      <c r="S428" s="557"/>
      <c r="T428" s="573"/>
      <c r="U428" s="428"/>
    </row>
    <row r="429" spans="1:21" x14ac:dyDescent="0.25">
      <c r="A429" s="1103"/>
      <c r="B429" s="144">
        <v>7</v>
      </c>
      <c r="C429" s="90"/>
      <c r="D429" s="84"/>
      <c r="E429" s="84"/>
      <c r="F429" s="90"/>
      <c r="G429" s="570"/>
      <c r="H429" s="90"/>
      <c r="I429" s="340"/>
      <c r="J429" s="571"/>
      <c r="K429" s="572"/>
      <c r="L429" s="557"/>
      <c r="M429" s="572"/>
      <c r="N429" s="107"/>
      <c r="O429" s="107"/>
      <c r="P429" s="557"/>
      <c r="Q429" s="557"/>
      <c r="R429" s="557"/>
      <c r="S429" s="557"/>
      <c r="T429" s="573"/>
      <c r="U429" s="428"/>
    </row>
    <row r="430" spans="1:21" x14ac:dyDescent="0.25">
      <c r="A430" s="1103"/>
      <c r="B430" s="144">
        <v>8</v>
      </c>
      <c r="C430" s="90"/>
      <c r="D430" s="84"/>
      <c r="E430" s="84"/>
      <c r="F430" s="90"/>
      <c r="G430" s="570"/>
      <c r="H430" s="90"/>
      <c r="I430" s="340"/>
      <c r="J430" s="571"/>
      <c r="K430" s="572"/>
      <c r="L430" s="557"/>
      <c r="M430" s="572"/>
      <c r="N430" s="107"/>
      <c r="O430" s="107"/>
      <c r="P430" s="557"/>
      <c r="Q430" s="557"/>
      <c r="R430" s="557"/>
      <c r="S430" s="557"/>
      <c r="T430" s="573"/>
      <c r="U430" s="428"/>
    </row>
    <row r="431" spans="1:21" x14ac:dyDescent="0.25">
      <c r="A431" s="1103"/>
      <c r="B431" s="144">
        <v>9</v>
      </c>
      <c r="C431" s="90"/>
      <c r="D431" s="84"/>
      <c r="E431" s="84"/>
      <c r="F431" s="90"/>
      <c r="G431" s="570"/>
      <c r="H431" s="90"/>
      <c r="I431" s="340"/>
      <c r="J431" s="571"/>
      <c r="K431" s="572"/>
      <c r="L431" s="557"/>
      <c r="M431" s="572"/>
      <c r="N431" s="107"/>
      <c r="O431" s="107"/>
      <c r="P431" s="557"/>
      <c r="Q431" s="557"/>
      <c r="R431" s="557"/>
      <c r="S431" s="557"/>
      <c r="T431" s="573"/>
      <c r="U431" s="428"/>
    </row>
    <row r="432" spans="1:21" ht="15.75" thickBot="1" x14ac:dyDescent="0.3">
      <c r="A432" s="1104"/>
      <c r="B432" s="145">
        <v>10</v>
      </c>
      <c r="C432" s="100"/>
      <c r="D432" s="99"/>
      <c r="E432" s="99"/>
      <c r="F432" s="100"/>
      <c r="G432" s="574"/>
      <c r="H432" s="100"/>
      <c r="I432" s="341"/>
      <c r="J432" s="576"/>
      <c r="K432" s="577"/>
      <c r="L432" s="575"/>
      <c r="M432" s="577"/>
      <c r="N432" s="108"/>
      <c r="O432" s="108"/>
      <c r="P432" s="575"/>
      <c r="Q432" s="575"/>
      <c r="R432" s="575"/>
      <c r="S432" s="575"/>
      <c r="T432" s="578"/>
      <c r="U432" s="428"/>
    </row>
    <row r="433" spans="1:21" ht="25.5" thickBot="1" x14ac:dyDescent="0.3">
      <c r="A433" s="493"/>
      <c r="C433" s="494"/>
      <c r="D433" s="495"/>
      <c r="E433" s="368" t="s">
        <v>248</v>
      </c>
      <c r="F433" s="369">
        <f>COUNTA(F423:F432)</f>
        <v>0</v>
      </c>
      <c r="G433" s="370">
        <f>COUNTA(G423:G432)</f>
        <v>0</v>
      </c>
      <c r="H433" s="494"/>
      <c r="I433" s="490"/>
      <c r="J433" s="496"/>
      <c r="K433" s="497"/>
      <c r="L433" s="1114" t="s">
        <v>499</v>
      </c>
      <c r="M433" s="1115"/>
      <c r="N433" s="524">
        <f>SUM(N423:N432)</f>
        <v>0</v>
      </c>
      <c r="O433" s="525">
        <f>SUM(O423:O432)</f>
        <v>0</v>
      </c>
      <c r="P433" s="490"/>
      <c r="Q433" s="490"/>
      <c r="R433" s="490"/>
      <c r="S433" s="500"/>
      <c r="T433" s="500"/>
      <c r="U433" s="428"/>
    </row>
    <row r="434" spans="1:21" x14ac:dyDescent="0.25">
      <c r="A434" s="101"/>
      <c r="B434" s="85"/>
      <c r="C434" s="85"/>
      <c r="D434" s="85"/>
      <c r="H434" s="501"/>
      <c r="I434" s="501"/>
      <c r="J434" s="502"/>
      <c r="K434" s="501"/>
      <c r="L434" s="954" t="s">
        <v>500</v>
      </c>
      <c r="M434" s="955"/>
      <c r="N434" s="503">
        <f>SUMIF(M423:M432,"&lt;=31/12/2025",N423:N432)</f>
        <v>0</v>
      </c>
      <c r="O434" s="504">
        <f>SUMIF(M423:M432,"&lt;=31/12/2025",O423:O432)</f>
        <v>0</v>
      </c>
      <c r="P434" s="85"/>
      <c r="R434" s="85"/>
      <c r="S434" s="89"/>
      <c r="T434" s="505"/>
      <c r="U434" s="506"/>
    </row>
    <row r="435" spans="1:21" ht="15.75" thickBot="1" x14ac:dyDescent="0.3">
      <c r="A435" s="101"/>
      <c r="L435" s="956" t="s">
        <v>501</v>
      </c>
      <c r="M435" s="957"/>
      <c r="N435" s="508">
        <f>SUMIF(M423:M432,"&gt;31/12/2025",N423:N432)</f>
        <v>0</v>
      </c>
      <c r="O435" s="509">
        <f>SUMIF(M423:M432,"&gt;31/12/2025",O423:O432)</f>
        <v>0</v>
      </c>
      <c r="S435" s="510"/>
      <c r="T435" s="511"/>
      <c r="U435" s="428"/>
    </row>
    <row r="436" spans="1:21" ht="15.75" thickBot="1" x14ac:dyDescent="0.3">
      <c r="A436" s="579"/>
      <c r="B436" s="478"/>
      <c r="C436" s="480"/>
      <c r="D436" s="480"/>
      <c r="E436" s="480"/>
      <c r="F436" s="478"/>
      <c r="G436" s="480"/>
      <c r="H436" s="480"/>
      <c r="I436" s="478"/>
      <c r="J436" s="478"/>
      <c r="K436" s="480"/>
      <c r="L436" s="480"/>
      <c r="M436" s="480"/>
      <c r="N436" s="480"/>
      <c r="O436" s="480"/>
      <c r="P436" s="480"/>
      <c r="Q436" s="480"/>
      <c r="R436" s="480"/>
      <c r="S436" s="580"/>
      <c r="T436" s="480"/>
      <c r="U436" s="482"/>
    </row>
    <row r="437" spans="1:21" ht="15.75" thickBot="1" x14ac:dyDescent="0.3">
      <c r="A437" s="563"/>
      <c r="B437" s="422"/>
      <c r="C437" s="289"/>
      <c r="D437" s="289"/>
      <c r="E437" s="289"/>
      <c r="F437" s="422"/>
      <c r="G437" s="289"/>
      <c r="H437" s="289"/>
      <c r="I437" s="422"/>
      <c r="J437" s="422"/>
      <c r="K437" s="289"/>
      <c r="L437" s="289"/>
      <c r="M437" s="289"/>
      <c r="N437" s="289"/>
      <c r="O437" s="289"/>
      <c r="P437" s="289"/>
      <c r="Q437" s="289"/>
      <c r="R437" s="289"/>
      <c r="S437" s="289"/>
      <c r="T437" s="289"/>
      <c r="U437" s="425"/>
    </row>
    <row r="438" spans="1:21" ht="28.5" thickBot="1" x14ac:dyDescent="0.3">
      <c r="A438" s="137" t="s">
        <v>8</v>
      </c>
      <c r="B438" s="961" t="s">
        <v>91</v>
      </c>
      <c r="C438" s="962"/>
      <c r="E438" s="1105" t="s">
        <v>213</v>
      </c>
      <c r="F438" s="1106"/>
      <c r="G438" s="935">
        <f>VLOOKUP(B438,'1.Piano inv. forn'!$D$124:$H$153,3,FALSE)</f>
        <v>0</v>
      </c>
      <c r="H438" s="936"/>
      <c r="I438" s="69"/>
      <c r="J438" s="1105" t="s">
        <v>214</v>
      </c>
      <c r="K438" s="1106"/>
      <c r="L438" s="935">
        <f>VLOOKUP(B438,'1.Piano inv. forn'!$D$124:$H$153,4,FALSE)</f>
        <v>0</v>
      </c>
      <c r="M438" s="936"/>
      <c r="O438" s="147" t="s">
        <v>215</v>
      </c>
      <c r="P438" s="513"/>
      <c r="R438" s="146" t="s">
        <v>216</v>
      </c>
      <c r="S438" s="941"/>
      <c r="T438" s="942"/>
      <c r="U438" s="428"/>
    </row>
    <row r="439" spans="1:21" ht="15.75" thickBot="1" x14ac:dyDescent="0.3">
      <c r="A439" s="101"/>
      <c r="B439" s="86"/>
      <c r="C439" s="86"/>
      <c r="E439" s="87"/>
      <c r="F439" s="87"/>
      <c r="G439" s="88"/>
      <c r="H439" s="88"/>
      <c r="I439" s="69"/>
      <c r="J439" s="87"/>
      <c r="K439" s="87"/>
      <c r="L439" s="88"/>
      <c r="M439" s="88"/>
      <c r="O439" s="89"/>
      <c r="R439" s="85"/>
      <c r="S439" s="490"/>
      <c r="U439" s="102"/>
    </row>
    <row r="440" spans="1:21" ht="15.75" thickBot="1" x14ac:dyDescent="0.3">
      <c r="A440" s="1107" t="s">
        <v>13</v>
      </c>
      <c r="B440" s="1108"/>
      <c r="C440" s="1108"/>
      <c r="D440" s="1109"/>
      <c r="E440" s="943">
        <f>VLOOKUP(B438,'1.Piano inv. forn'!$D$124:$V$153,17,FALSE)</f>
        <v>0</v>
      </c>
      <c r="F440" s="944"/>
      <c r="G440" s="944"/>
      <c r="H440" s="945"/>
      <c r="I440" s="69"/>
      <c r="J440" s="1110" t="s">
        <v>59</v>
      </c>
      <c r="K440" s="1111"/>
      <c r="L440" s="943">
        <f>VLOOKUP(B438,'1.Piano inv. forn'!$D$124:$V$153,19,FALSE)</f>
        <v>0</v>
      </c>
      <c r="M440" s="945"/>
      <c r="N440" s="98"/>
      <c r="O440" s="146" t="s">
        <v>15</v>
      </c>
      <c r="P440" s="103">
        <f>L440+E440</f>
        <v>0</v>
      </c>
      <c r="R440" s="146" t="s">
        <v>217</v>
      </c>
      <c r="S440" s="941"/>
      <c r="T440" s="942"/>
      <c r="U440" s="102"/>
    </row>
    <row r="441" spans="1:21" ht="15.75" thickBot="1" x14ac:dyDescent="0.3">
      <c r="A441" s="104"/>
      <c r="B441" s="105"/>
      <c r="C441" s="105"/>
      <c r="D441" s="105"/>
      <c r="E441" s="106"/>
      <c r="F441" s="106"/>
      <c r="G441" s="106"/>
      <c r="H441" s="106"/>
      <c r="I441" s="69"/>
      <c r="J441" s="87"/>
      <c r="K441" s="87"/>
      <c r="L441" s="106"/>
      <c r="M441" s="106"/>
      <c r="N441" s="98"/>
      <c r="O441" s="85"/>
      <c r="P441" s="98"/>
      <c r="R441" s="85"/>
      <c r="S441" s="86"/>
      <c r="T441" s="86"/>
      <c r="U441" s="428"/>
    </row>
    <row r="442" spans="1:21" ht="60" x14ac:dyDescent="0.25">
      <c r="A442" s="1099" t="s">
        <v>218</v>
      </c>
      <c r="B442" s="1101" t="s">
        <v>219</v>
      </c>
      <c r="C442" s="1101" t="s">
        <v>220</v>
      </c>
      <c r="D442" s="138" t="s">
        <v>221</v>
      </c>
      <c r="E442" s="139" t="s">
        <v>222</v>
      </c>
      <c r="F442" s="138" t="s">
        <v>223</v>
      </c>
      <c r="G442" s="138" t="s">
        <v>224</v>
      </c>
      <c r="H442" s="140" t="s">
        <v>188</v>
      </c>
      <c r="I442" s="140" t="s">
        <v>225</v>
      </c>
      <c r="J442" s="140" t="s">
        <v>226</v>
      </c>
      <c r="K442" s="140" t="s">
        <v>227</v>
      </c>
      <c r="L442" s="140" t="s">
        <v>228</v>
      </c>
      <c r="M442" s="140" t="s">
        <v>229</v>
      </c>
      <c r="N442" s="140" t="s">
        <v>230</v>
      </c>
      <c r="O442" s="140" t="s">
        <v>231</v>
      </c>
      <c r="P442" s="140" t="s">
        <v>232</v>
      </c>
      <c r="Q442" s="140" t="s">
        <v>233</v>
      </c>
      <c r="R442" s="140" t="s">
        <v>234</v>
      </c>
      <c r="S442" s="140" t="s">
        <v>235</v>
      </c>
      <c r="T442" s="141" t="s">
        <v>236</v>
      </c>
      <c r="U442" s="564"/>
    </row>
    <row r="443" spans="1:21" ht="24.75" thickBot="1" x14ac:dyDescent="0.3">
      <c r="A443" s="1100"/>
      <c r="B443" s="1102"/>
      <c r="C443" s="1102"/>
      <c r="D443" s="142" t="s">
        <v>237</v>
      </c>
      <c r="E443" s="142" t="s">
        <v>238</v>
      </c>
      <c r="F443" s="142" t="s">
        <v>239</v>
      </c>
      <c r="G443" s="142" t="s">
        <v>239</v>
      </c>
      <c r="H443" s="142" t="s">
        <v>90</v>
      </c>
      <c r="I443" s="142" t="s">
        <v>32</v>
      </c>
      <c r="J443" s="142" t="s">
        <v>241</v>
      </c>
      <c r="K443" s="142" t="s">
        <v>242</v>
      </c>
      <c r="L443" s="142" t="s">
        <v>243</v>
      </c>
      <c r="M443" s="142" t="s">
        <v>242</v>
      </c>
      <c r="N443" s="142" t="s">
        <v>244</v>
      </c>
      <c r="O443" s="142" t="s">
        <v>212</v>
      </c>
      <c r="P443" s="142" t="s">
        <v>245</v>
      </c>
      <c r="Q443" s="142" t="s">
        <v>246</v>
      </c>
      <c r="R443" s="142" t="s">
        <v>247</v>
      </c>
      <c r="S443" s="142" t="s">
        <v>247</v>
      </c>
      <c r="T443" s="587"/>
      <c r="U443" s="564"/>
    </row>
    <row r="444" spans="1:21" x14ac:dyDescent="0.25">
      <c r="A444" s="1103" t="str">
        <f>B438</f>
        <v>d.1</v>
      </c>
      <c r="B444" s="143">
        <v>1</v>
      </c>
      <c r="C444" s="164"/>
      <c r="D444" s="91"/>
      <c r="E444" s="91"/>
      <c r="F444" s="164"/>
      <c r="G444" s="566"/>
      <c r="H444" s="92"/>
      <c r="I444" s="339"/>
      <c r="J444" s="567"/>
      <c r="K444" s="568"/>
      <c r="L444" s="340"/>
      <c r="M444" s="568"/>
      <c r="N444" s="116"/>
      <c r="O444" s="116"/>
      <c r="P444" s="340"/>
      <c r="Q444" s="340"/>
      <c r="R444" s="340"/>
      <c r="S444" s="340"/>
      <c r="T444" s="569"/>
      <c r="U444" s="428"/>
    </row>
    <row r="445" spans="1:21" x14ac:dyDescent="0.25">
      <c r="A445" s="1103"/>
      <c r="B445" s="144">
        <v>2</v>
      </c>
      <c r="C445" s="90"/>
      <c r="D445" s="84"/>
      <c r="E445" s="84"/>
      <c r="F445" s="90"/>
      <c r="G445" s="570"/>
      <c r="H445" s="90"/>
      <c r="I445" s="340"/>
      <c r="J445" s="571"/>
      <c r="K445" s="572"/>
      <c r="L445" s="557"/>
      <c r="M445" s="572"/>
      <c r="N445" s="107"/>
      <c r="O445" s="107"/>
      <c r="P445" s="557"/>
      <c r="Q445" s="557" t="s">
        <v>249</v>
      </c>
      <c r="R445" s="557"/>
      <c r="S445" s="557"/>
      <c r="T445" s="573"/>
      <c r="U445" s="428"/>
    </row>
    <row r="446" spans="1:21" x14ac:dyDescent="0.25">
      <c r="A446" s="1103"/>
      <c r="B446" s="144">
        <v>3</v>
      </c>
      <c r="C446" s="90"/>
      <c r="D446" s="84"/>
      <c r="E446" s="84"/>
      <c r="F446" s="90"/>
      <c r="G446" s="570"/>
      <c r="H446" s="90"/>
      <c r="I446" s="340"/>
      <c r="J446" s="571"/>
      <c r="K446" s="572"/>
      <c r="L446" s="557"/>
      <c r="M446" s="572"/>
      <c r="N446" s="107"/>
      <c r="O446" s="107"/>
      <c r="P446" s="557"/>
      <c r="Q446" s="557"/>
      <c r="R446" s="557"/>
      <c r="S446" s="557"/>
      <c r="T446" s="573"/>
      <c r="U446" s="428"/>
    </row>
    <row r="447" spans="1:21" x14ac:dyDescent="0.25">
      <c r="A447" s="1103"/>
      <c r="B447" s="144">
        <v>4</v>
      </c>
      <c r="C447" s="90"/>
      <c r="D447" s="84"/>
      <c r="E447" s="84"/>
      <c r="F447" s="90"/>
      <c r="G447" s="570"/>
      <c r="H447" s="90"/>
      <c r="I447" s="340"/>
      <c r="J447" s="571"/>
      <c r="K447" s="572"/>
      <c r="L447" s="557"/>
      <c r="M447" s="572"/>
      <c r="N447" s="107"/>
      <c r="O447" s="107"/>
      <c r="P447" s="557"/>
      <c r="Q447" s="557"/>
      <c r="R447" s="557"/>
      <c r="S447" s="557"/>
      <c r="T447" s="573"/>
      <c r="U447" s="428"/>
    </row>
    <row r="448" spans="1:21" x14ac:dyDescent="0.25">
      <c r="A448" s="1103"/>
      <c r="B448" s="144">
        <v>5</v>
      </c>
      <c r="C448" s="90"/>
      <c r="D448" s="84"/>
      <c r="E448" s="84"/>
      <c r="F448" s="90"/>
      <c r="G448" s="570"/>
      <c r="H448" s="90"/>
      <c r="I448" s="340"/>
      <c r="J448" s="571"/>
      <c r="K448" s="572"/>
      <c r="L448" s="557"/>
      <c r="M448" s="572"/>
      <c r="N448" s="107"/>
      <c r="O448" s="107"/>
      <c r="P448" s="557"/>
      <c r="Q448" s="557"/>
      <c r="R448" s="557"/>
      <c r="S448" s="557"/>
      <c r="T448" s="573"/>
      <c r="U448" s="428"/>
    </row>
    <row r="449" spans="1:21" x14ac:dyDescent="0.25">
      <c r="A449" s="1103"/>
      <c r="B449" s="144">
        <v>6</v>
      </c>
      <c r="C449" s="90"/>
      <c r="D449" s="84"/>
      <c r="E449" s="84"/>
      <c r="F449" s="90"/>
      <c r="G449" s="570"/>
      <c r="H449" s="90"/>
      <c r="I449" s="340"/>
      <c r="J449" s="571"/>
      <c r="K449" s="572"/>
      <c r="L449" s="557"/>
      <c r="M449" s="572"/>
      <c r="N449" s="107"/>
      <c r="O449" s="107"/>
      <c r="P449" s="557"/>
      <c r="Q449" s="557"/>
      <c r="R449" s="557"/>
      <c r="S449" s="557"/>
      <c r="T449" s="573"/>
      <c r="U449" s="428"/>
    </row>
    <row r="450" spans="1:21" x14ac:dyDescent="0.25">
      <c r="A450" s="1103"/>
      <c r="B450" s="144">
        <v>7</v>
      </c>
      <c r="C450" s="90"/>
      <c r="D450" s="84"/>
      <c r="E450" s="84"/>
      <c r="F450" s="90"/>
      <c r="G450" s="570"/>
      <c r="H450" s="90"/>
      <c r="I450" s="340"/>
      <c r="J450" s="571"/>
      <c r="K450" s="572"/>
      <c r="L450" s="557"/>
      <c r="M450" s="572"/>
      <c r="N450" s="107"/>
      <c r="O450" s="107"/>
      <c r="P450" s="557"/>
      <c r="Q450" s="557"/>
      <c r="R450" s="557"/>
      <c r="S450" s="557"/>
      <c r="T450" s="573"/>
      <c r="U450" s="428"/>
    </row>
    <row r="451" spans="1:21" x14ac:dyDescent="0.25">
      <c r="A451" s="1103"/>
      <c r="B451" s="144">
        <v>8</v>
      </c>
      <c r="C451" s="90"/>
      <c r="D451" s="84"/>
      <c r="E451" s="84"/>
      <c r="F451" s="90"/>
      <c r="G451" s="570"/>
      <c r="H451" s="90"/>
      <c r="I451" s="340"/>
      <c r="J451" s="571"/>
      <c r="K451" s="572"/>
      <c r="L451" s="557"/>
      <c r="M451" s="572"/>
      <c r="N451" s="107"/>
      <c r="O451" s="107"/>
      <c r="P451" s="557"/>
      <c r="Q451" s="557"/>
      <c r="R451" s="557"/>
      <c r="S451" s="557"/>
      <c r="T451" s="573"/>
      <c r="U451" s="428"/>
    </row>
    <row r="452" spans="1:21" x14ac:dyDescent="0.25">
      <c r="A452" s="1103"/>
      <c r="B452" s="144">
        <v>9</v>
      </c>
      <c r="C452" s="90"/>
      <c r="D452" s="84"/>
      <c r="E452" s="84"/>
      <c r="F452" s="90"/>
      <c r="G452" s="570"/>
      <c r="H452" s="90"/>
      <c r="I452" s="340"/>
      <c r="J452" s="571"/>
      <c r="K452" s="572"/>
      <c r="L452" s="557"/>
      <c r="M452" s="572"/>
      <c r="N452" s="107"/>
      <c r="O452" s="107"/>
      <c r="P452" s="557"/>
      <c r="Q452" s="557"/>
      <c r="R452" s="557"/>
      <c r="S452" s="557"/>
      <c r="T452" s="573"/>
      <c r="U452" s="428"/>
    </row>
    <row r="453" spans="1:21" ht="15.75" thickBot="1" x14ac:dyDescent="0.3">
      <c r="A453" s="1104"/>
      <c r="B453" s="145">
        <v>10</v>
      </c>
      <c r="C453" s="100"/>
      <c r="D453" s="99"/>
      <c r="E453" s="99"/>
      <c r="F453" s="100"/>
      <c r="G453" s="574"/>
      <c r="H453" s="100"/>
      <c r="I453" s="341"/>
      <c r="J453" s="576"/>
      <c r="K453" s="577"/>
      <c r="L453" s="575"/>
      <c r="M453" s="577"/>
      <c r="N453" s="108"/>
      <c r="O453" s="108"/>
      <c r="P453" s="575"/>
      <c r="Q453" s="575"/>
      <c r="R453" s="575"/>
      <c r="S453" s="575"/>
      <c r="T453" s="578"/>
      <c r="U453" s="428"/>
    </row>
    <row r="454" spans="1:21" ht="25.5" thickBot="1" x14ac:dyDescent="0.3">
      <c r="A454" s="493"/>
      <c r="C454" s="494"/>
      <c r="D454" s="495"/>
      <c r="E454" s="368" t="s">
        <v>248</v>
      </c>
      <c r="F454" s="369">
        <f>COUNTA(F444:F453)</f>
        <v>0</v>
      </c>
      <c r="G454" s="370">
        <f>COUNTA(G444:G453)</f>
        <v>0</v>
      </c>
      <c r="H454" s="494"/>
      <c r="I454" s="490"/>
      <c r="J454" s="496"/>
      <c r="K454" s="497"/>
      <c r="L454" s="1114" t="s">
        <v>499</v>
      </c>
      <c r="M454" s="1115"/>
      <c r="N454" s="524">
        <f>SUM(N444:N453)</f>
        <v>0</v>
      </c>
      <c r="O454" s="525">
        <f>SUM(O444:O453)</f>
        <v>0</v>
      </c>
      <c r="P454" s="490"/>
      <c r="Q454" s="490"/>
      <c r="R454" s="490"/>
      <c r="S454" s="500"/>
      <c r="T454" s="500"/>
      <c r="U454" s="428"/>
    </row>
    <row r="455" spans="1:21" x14ac:dyDescent="0.25">
      <c r="A455" s="101"/>
      <c r="B455" s="85"/>
      <c r="C455" s="85"/>
      <c r="D455" s="85"/>
      <c r="H455" s="501"/>
      <c r="I455" s="501"/>
      <c r="J455" s="502"/>
      <c r="K455" s="501"/>
      <c r="L455" s="954" t="s">
        <v>500</v>
      </c>
      <c r="M455" s="955"/>
      <c r="N455" s="503">
        <f>SUMIF(M444:M453,"&lt;=31/12/2025",N444:N453)</f>
        <v>0</v>
      </c>
      <c r="O455" s="504">
        <f>SUMIF(M444:M453,"&lt;=31/12/2025",O444:O453)</f>
        <v>0</v>
      </c>
      <c r="P455" s="85"/>
      <c r="R455" s="85"/>
      <c r="S455" s="89"/>
      <c r="T455" s="505"/>
      <c r="U455" s="506"/>
    </row>
    <row r="456" spans="1:21" ht="15.75" thickBot="1" x14ac:dyDescent="0.3">
      <c r="A456" s="101"/>
      <c r="L456" s="956" t="s">
        <v>501</v>
      </c>
      <c r="M456" s="957"/>
      <c r="N456" s="508">
        <f>SUMIF(M444:M453,"&gt;31/12/2025",N444:N453)</f>
        <v>0</v>
      </c>
      <c r="O456" s="509">
        <f>SUMIF(M444:M453,"&gt;31/12/2025",O444:O453)</f>
        <v>0</v>
      </c>
      <c r="S456" s="510"/>
      <c r="T456" s="511"/>
      <c r="U456" s="428"/>
    </row>
    <row r="457" spans="1:21" ht="15.75" thickBot="1" x14ac:dyDescent="0.3">
      <c r="A457" s="579"/>
      <c r="B457" s="478"/>
      <c r="C457" s="480"/>
      <c r="D457" s="480"/>
      <c r="E457" s="480"/>
      <c r="F457" s="478"/>
      <c r="G457" s="480"/>
      <c r="H457" s="480"/>
      <c r="I457" s="478"/>
      <c r="J457" s="478"/>
      <c r="K457" s="480"/>
      <c r="L457" s="480"/>
      <c r="M457" s="480"/>
      <c r="N457" s="480"/>
      <c r="O457" s="480"/>
      <c r="P457" s="480"/>
      <c r="Q457" s="480"/>
      <c r="R457" s="480"/>
      <c r="S457" s="580"/>
      <c r="T457" s="480"/>
      <c r="U457" s="482"/>
    </row>
    <row r="458" spans="1:21" ht="15.75" thickBot="1" x14ac:dyDescent="0.3">
      <c r="A458" s="563"/>
      <c r="B458" s="422"/>
      <c r="C458" s="289"/>
      <c r="D458" s="289"/>
      <c r="E458" s="289"/>
      <c r="F458" s="422"/>
      <c r="G458" s="289"/>
      <c r="H458" s="289"/>
      <c r="I458" s="422"/>
      <c r="J458" s="422"/>
      <c r="K458" s="289"/>
      <c r="L458" s="289"/>
      <c r="M458" s="289"/>
      <c r="N458" s="289"/>
      <c r="O458" s="289"/>
      <c r="P458" s="289"/>
      <c r="Q458" s="289"/>
      <c r="R458" s="289"/>
      <c r="S458" s="289"/>
      <c r="T458" s="289"/>
      <c r="U458" s="425"/>
    </row>
    <row r="459" spans="1:21" ht="28.5" thickBot="1" x14ac:dyDescent="0.3">
      <c r="A459" s="137" t="s">
        <v>8</v>
      </c>
      <c r="B459" s="961" t="s">
        <v>91</v>
      </c>
      <c r="C459" s="962"/>
      <c r="E459" s="1105" t="s">
        <v>213</v>
      </c>
      <c r="F459" s="1106"/>
      <c r="G459" s="935">
        <f>VLOOKUP(B459,'1.Piano inv. forn'!$D$124:$H$153,3,FALSE)</f>
        <v>0</v>
      </c>
      <c r="H459" s="936"/>
      <c r="I459" s="69"/>
      <c r="J459" s="1105" t="s">
        <v>214</v>
      </c>
      <c r="K459" s="1106"/>
      <c r="L459" s="935">
        <f>VLOOKUP(B459,'1.Piano inv. forn'!$D$124:$H$153,4,FALSE)</f>
        <v>0</v>
      </c>
      <c r="M459" s="936"/>
      <c r="O459" s="147" t="s">
        <v>215</v>
      </c>
      <c r="P459" s="513"/>
      <c r="R459" s="146" t="s">
        <v>216</v>
      </c>
      <c r="S459" s="941"/>
      <c r="T459" s="942"/>
      <c r="U459" s="428"/>
    </row>
    <row r="460" spans="1:21" ht="15.75" thickBot="1" x14ac:dyDescent="0.3">
      <c r="A460" s="101"/>
      <c r="B460" s="86"/>
      <c r="C460" s="86"/>
      <c r="E460" s="87"/>
      <c r="F460" s="87"/>
      <c r="G460" s="88"/>
      <c r="H460" s="88"/>
      <c r="I460" s="69"/>
      <c r="J460" s="87"/>
      <c r="K460" s="87"/>
      <c r="L460" s="88"/>
      <c r="M460" s="88"/>
      <c r="O460" s="89"/>
      <c r="R460" s="85"/>
      <c r="S460" s="490"/>
      <c r="U460" s="102"/>
    </row>
    <row r="461" spans="1:21" ht="15.75" thickBot="1" x14ac:dyDescent="0.3">
      <c r="A461" s="1107" t="s">
        <v>13</v>
      </c>
      <c r="B461" s="1108"/>
      <c r="C461" s="1108"/>
      <c r="D461" s="1109"/>
      <c r="E461" s="943">
        <f>VLOOKUP(B459,'1.Piano inv. forn'!$D$124:$V$153,17,FALSE)</f>
        <v>0</v>
      </c>
      <c r="F461" s="944"/>
      <c r="G461" s="944"/>
      <c r="H461" s="945"/>
      <c r="I461" s="69"/>
      <c r="J461" s="1110" t="s">
        <v>59</v>
      </c>
      <c r="K461" s="1111"/>
      <c r="L461" s="943">
        <f>VLOOKUP(B459,'1.Piano inv. forn'!$D$124:$V$153,19,FALSE)</f>
        <v>0</v>
      </c>
      <c r="M461" s="945"/>
      <c r="N461" s="98"/>
      <c r="O461" s="146" t="s">
        <v>15</v>
      </c>
      <c r="P461" s="103">
        <f>L461+E461</f>
        <v>0</v>
      </c>
      <c r="R461" s="146" t="s">
        <v>217</v>
      </c>
      <c r="S461" s="941"/>
      <c r="T461" s="942"/>
      <c r="U461" s="102"/>
    </row>
    <row r="462" spans="1:21" ht="15.75" thickBot="1" x14ac:dyDescent="0.3">
      <c r="A462" s="104"/>
      <c r="B462" s="105"/>
      <c r="C462" s="105"/>
      <c r="D462" s="105"/>
      <c r="E462" s="106"/>
      <c r="F462" s="106"/>
      <c r="G462" s="106"/>
      <c r="H462" s="106"/>
      <c r="I462" s="69"/>
      <c r="J462" s="87"/>
      <c r="K462" s="87"/>
      <c r="L462" s="106"/>
      <c r="M462" s="106"/>
      <c r="N462" s="98"/>
      <c r="O462" s="85"/>
      <c r="P462" s="98"/>
      <c r="R462" s="85"/>
      <c r="S462" s="86"/>
      <c r="T462" s="86"/>
      <c r="U462" s="428"/>
    </row>
    <row r="463" spans="1:21" ht="60" x14ac:dyDescent="0.25">
      <c r="A463" s="1099" t="s">
        <v>218</v>
      </c>
      <c r="B463" s="1101" t="s">
        <v>219</v>
      </c>
      <c r="C463" s="1101" t="s">
        <v>220</v>
      </c>
      <c r="D463" s="138" t="s">
        <v>221</v>
      </c>
      <c r="E463" s="139" t="s">
        <v>222</v>
      </c>
      <c r="F463" s="138" t="s">
        <v>223</v>
      </c>
      <c r="G463" s="138" t="s">
        <v>224</v>
      </c>
      <c r="H463" s="140" t="s">
        <v>188</v>
      </c>
      <c r="I463" s="140" t="s">
        <v>225</v>
      </c>
      <c r="J463" s="140" t="s">
        <v>226</v>
      </c>
      <c r="K463" s="140" t="s">
        <v>227</v>
      </c>
      <c r="L463" s="140" t="s">
        <v>228</v>
      </c>
      <c r="M463" s="140" t="s">
        <v>229</v>
      </c>
      <c r="N463" s="140" t="s">
        <v>230</v>
      </c>
      <c r="O463" s="140" t="s">
        <v>231</v>
      </c>
      <c r="P463" s="140" t="s">
        <v>232</v>
      </c>
      <c r="Q463" s="140" t="s">
        <v>233</v>
      </c>
      <c r="R463" s="140" t="s">
        <v>234</v>
      </c>
      <c r="S463" s="140" t="s">
        <v>235</v>
      </c>
      <c r="T463" s="141" t="s">
        <v>236</v>
      </c>
      <c r="U463" s="564"/>
    </row>
    <row r="464" spans="1:21" ht="24.75" thickBot="1" x14ac:dyDescent="0.3">
      <c r="A464" s="1100"/>
      <c r="B464" s="1102"/>
      <c r="C464" s="1102"/>
      <c r="D464" s="142" t="s">
        <v>237</v>
      </c>
      <c r="E464" s="142" t="s">
        <v>238</v>
      </c>
      <c r="F464" s="142" t="s">
        <v>239</v>
      </c>
      <c r="G464" s="142" t="s">
        <v>239</v>
      </c>
      <c r="H464" s="142" t="s">
        <v>90</v>
      </c>
      <c r="I464" s="142" t="s">
        <v>32</v>
      </c>
      <c r="J464" s="142" t="s">
        <v>241</v>
      </c>
      <c r="K464" s="142" t="s">
        <v>242</v>
      </c>
      <c r="L464" s="142" t="s">
        <v>243</v>
      </c>
      <c r="M464" s="142" t="s">
        <v>242</v>
      </c>
      <c r="N464" s="142" t="s">
        <v>244</v>
      </c>
      <c r="O464" s="142" t="s">
        <v>212</v>
      </c>
      <c r="P464" s="142" t="s">
        <v>245</v>
      </c>
      <c r="Q464" s="142" t="s">
        <v>246</v>
      </c>
      <c r="R464" s="142" t="s">
        <v>247</v>
      </c>
      <c r="S464" s="142" t="s">
        <v>247</v>
      </c>
      <c r="T464" s="587"/>
      <c r="U464" s="564"/>
    </row>
    <row r="465" spans="1:21" x14ac:dyDescent="0.25">
      <c r="A465" s="1103" t="str">
        <f>B459</f>
        <v>d.1</v>
      </c>
      <c r="B465" s="143">
        <v>1</v>
      </c>
      <c r="C465" s="164"/>
      <c r="D465" s="91"/>
      <c r="E465" s="91"/>
      <c r="F465" s="164"/>
      <c r="G465" s="566"/>
      <c r="H465" s="92"/>
      <c r="I465" s="339"/>
      <c r="J465" s="567"/>
      <c r="K465" s="568"/>
      <c r="L465" s="340"/>
      <c r="M465" s="568"/>
      <c r="N465" s="116"/>
      <c r="O465" s="116"/>
      <c r="P465" s="340"/>
      <c r="Q465" s="340"/>
      <c r="R465" s="340"/>
      <c r="S465" s="340"/>
      <c r="T465" s="569"/>
      <c r="U465" s="428"/>
    </row>
    <row r="466" spans="1:21" x14ac:dyDescent="0.25">
      <c r="A466" s="1103"/>
      <c r="B466" s="144">
        <v>2</v>
      </c>
      <c r="C466" s="90"/>
      <c r="D466" s="84"/>
      <c r="E466" s="84"/>
      <c r="F466" s="90"/>
      <c r="G466" s="570"/>
      <c r="H466" s="90"/>
      <c r="I466" s="340"/>
      <c r="J466" s="571"/>
      <c r="K466" s="572"/>
      <c r="L466" s="557"/>
      <c r="M466" s="572"/>
      <c r="N466" s="107"/>
      <c r="O466" s="107"/>
      <c r="P466" s="557"/>
      <c r="Q466" s="557" t="s">
        <v>249</v>
      </c>
      <c r="R466" s="557"/>
      <c r="S466" s="557"/>
      <c r="T466" s="573"/>
      <c r="U466" s="428"/>
    </row>
    <row r="467" spans="1:21" x14ac:dyDescent="0.25">
      <c r="A467" s="1103"/>
      <c r="B467" s="144">
        <v>3</v>
      </c>
      <c r="C467" s="90"/>
      <c r="D467" s="84"/>
      <c r="E467" s="84"/>
      <c r="F467" s="90"/>
      <c r="G467" s="570"/>
      <c r="H467" s="90"/>
      <c r="I467" s="340"/>
      <c r="J467" s="571"/>
      <c r="K467" s="572"/>
      <c r="L467" s="557"/>
      <c r="M467" s="572"/>
      <c r="N467" s="107"/>
      <c r="O467" s="107"/>
      <c r="P467" s="557"/>
      <c r="Q467" s="557"/>
      <c r="R467" s="557"/>
      <c r="S467" s="557"/>
      <c r="T467" s="573"/>
      <c r="U467" s="428"/>
    </row>
    <row r="468" spans="1:21" x14ac:dyDescent="0.25">
      <c r="A468" s="1103"/>
      <c r="B468" s="144">
        <v>4</v>
      </c>
      <c r="C468" s="90"/>
      <c r="D468" s="84"/>
      <c r="E468" s="84"/>
      <c r="F468" s="90"/>
      <c r="G468" s="570"/>
      <c r="H468" s="90"/>
      <c r="I468" s="340"/>
      <c r="J468" s="571"/>
      <c r="K468" s="572"/>
      <c r="L468" s="557"/>
      <c r="M468" s="572"/>
      <c r="N468" s="107"/>
      <c r="O468" s="107"/>
      <c r="P468" s="557"/>
      <c r="Q468" s="557"/>
      <c r="R468" s="557"/>
      <c r="S468" s="557"/>
      <c r="T468" s="573"/>
      <c r="U468" s="428"/>
    </row>
    <row r="469" spans="1:21" x14ac:dyDescent="0.25">
      <c r="A469" s="1103"/>
      <c r="B469" s="144">
        <v>5</v>
      </c>
      <c r="C469" s="90"/>
      <c r="D469" s="84"/>
      <c r="E469" s="84"/>
      <c r="F469" s="90"/>
      <c r="G469" s="570"/>
      <c r="H469" s="90"/>
      <c r="I469" s="340"/>
      <c r="J469" s="571"/>
      <c r="K469" s="572"/>
      <c r="L469" s="557"/>
      <c r="M469" s="572"/>
      <c r="N469" s="107"/>
      <c r="O469" s="107"/>
      <c r="P469" s="557"/>
      <c r="Q469" s="557"/>
      <c r="R469" s="557"/>
      <c r="S469" s="557"/>
      <c r="T469" s="573"/>
      <c r="U469" s="428"/>
    </row>
    <row r="470" spans="1:21" x14ac:dyDescent="0.25">
      <c r="A470" s="1103"/>
      <c r="B470" s="144">
        <v>6</v>
      </c>
      <c r="C470" s="90"/>
      <c r="D470" s="84"/>
      <c r="E470" s="84"/>
      <c r="F470" s="90"/>
      <c r="G470" s="570"/>
      <c r="H470" s="90"/>
      <c r="I470" s="340"/>
      <c r="J470" s="571"/>
      <c r="K470" s="572"/>
      <c r="L470" s="557"/>
      <c r="M470" s="572"/>
      <c r="N470" s="107"/>
      <c r="O470" s="107"/>
      <c r="P470" s="557"/>
      <c r="Q470" s="557"/>
      <c r="R470" s="557"/>
      <c r="S470" s="557"/>
      <c r="T470" s="573"/>
      <c r="U470" s="428"/>
    </row>
    <row r="471" spans="1:21" x14ac:dyDescent="0.25">
      <c r="A471" s="1103"/>
      <c r="B471" s="144">
        <v>7</v>
      </c>
      <c r="C471" s="90"/>
      <c r="D471" s="84"/>
      <c r="E471" s="84"/>
      <c r="F471" s="90"/>
      <c r="G471" s="570"/>
      <c r="H471" s="90"/>
      <c r="I471" s="340"/>
      <c r="J471" s="571"/>
      <c r="K471" s="572"/>
      <c r="L471" s="557"/>
      <c r="M471" s="572"/>
      <c r="N471" s="107"/>
      <c r="O471" s="107"/>
      <c r="P471" s="557"/>
      <c r="Q471" s="557"/>
      <c r="R471" s="557"/>
      <c r="S471" s="557"/>
      <c r="T471" s="573"/>
      <c r="U471" s="428"/>
    </row>
    <row r="472" spans="1:21" x14ac:dyDescent="0.25">
      <c r="A472" s="1103"/>
      <c r="B472" s="144">
        <v>8</v>
      </c>
      <c r="C472" s="90"/>
      <c r="D472" s="84"/>
      <c r="E472" s="84"/>
      <c r="F472" s="90"/>
      <c r="G472" s="570"/>
      <c r="H472" s="90"/>
      <c r="I472" s="340"/>
      <c r="J472" s="571"/>
      <c r="K472" s="572"/>
      <c r="L472" s="557"/>
      <c r="M472" s="572"/>
      <c r="N472" s="107"/>
      <c r="O472" s="107"/>
      <c r="P472" s="557"/>
      <c r="Q472" s="557"/>
      <c r="R472" s="557"/>
      <c r="S472" s="557"/>
      <c r="T472" s="573"/>
      <c r="U472" s="428"/>
    </row>
    <row r="473" spans="1:21" x14ac:dyDescent="0.25">
      <c r="A473" s="1103"/>
      <c r="B473" s="144">
        <v>9</v>
      </c>
      <c r="C473" s="90"/>
      <c r="D473" s="84"/>
      <c r="E473" s="84"/>
      <c r="F473" s="90"/>
      <c r="G473" s="570"/>
      <c r="H473" s="90"/>
      <c r="I473" s="340"/>
      <c r="J473" s="571"/>
      <c r="K473" s="572"/>
      <c r="L473" s="557"/>
      <c r="M473" s="572"/>
      <c r="N473" s="107"/>
      <c r="O473" s="107"/>
      <c r="P473" s="557"/>
      <c r="Q473" s="557"/>
      <c r="R473" s="557"/>
      <c r="S473" s="557"/>
      <c r="T473" s="573"/>
      <c r="U473" s="428"/>
    </row>
    <row r="474" spans="1:21" ht="15.75" thickBot="1" x14ac:dyDescent="0.3">
      <c r="A474" s="1104"/>
      <c r="B474" s="145">
        <v>10</v>
      </c>
      <c r="C474" s="100"/>
      <c r="D474" s="99"/>
      <c r="E474" s="99"/>
      <c r="F474" s="100"/>
      <c r="G474" s="574"/>
      <c r="H474" s="100"/>
      <c r="I474" s="341"/>
      <c r="J474" s="576"/>
      <c r="K474" s="577"/>
      <c r="L474" s="575"/>
      <c r="M474" s="577"/>
      <c r="N474" s="108"/>
      <c r="O474" s="108"/>
      <c r="P474" s="575"/>
      <c r="Q474" s="575"/>
      <c r="R474" s="575"/>
      <c r="S474" s="575"/>
      <c r="T474" s="578"/>
      <c r="U474" s="428"/>
    </row>
    <row r="475" spans="1:21" ht="25.5" thickBot="1" x14ac:dyDescent="0.3">
      <c r="A475" s="493"/>
      <c r="C475" s="494"/>
      <c r="D475" s="495"/>
      <c r="E475" s="368" t="s">
        <v>248</v>
      </c>
      <c r="F475" s="369">
        <f>COUNTA(F465:F474)</f>
        <v>0</v>
      </c>
      <c r="G475" s="370">
        <f>COUNTA(G465:G474)</f>
        <v>0</v>
      </c>
      <c r="H475" s="494"/>
      <c r="I475" s="490"/>
      <c r="J475" s="496"/>
      <c r="K475" s="497"/>
      <c r="L475" s="1114" t="s">
        <v>499</v>
      </c>
      <c r="M475" s="1115"/>
      <c r="N475" s="524">
        <f>SUM(N465:N474)</f>
        <v>0</v>
      </c>
      <c r="O475" s="525">
        <f>SUM(O465:O474)</f>
        <v>0</v>
      </c>
      <c r="P475" s="490"/>
      <c r="Q475" s="490"/>
      <c r="R475" s="490"/>
      <c r="S475" s="500"/>
      <c r="T475" s="500"/>
      <c r="U475" s="428"/>
    </row>
    <row r="476" spans="1:21" x14ac:dyDescent="0.25">
      <c r="A476" s="101"/>
      <c r="B476" s="85"/>
      <c r="C476" s="85"/>
      <c r="D476" s="85"/>
      <c r="H476" s="501"/>
      <c r="I476" s="501"/>
      <c r="J476" s="502"/>
      <c r="K476" s="501"/>
      <c r="L476" s="954" t="s">
        <v>500</v>
      </c>
      <c r="M476" s="955"/>
      <c r="N476" s="503">
        <f>SUMIF(M465:M474,"&lt;=31/12/2025",N465:N474)</f>
        <v>0</v>
      </c>
      <c r="O476" s="504">
        <f>SUMIF(M465:M474,"&lt;=31/12/2025",O465:O474)</f>
        <v>0</v>
      </c>
      <c r="P476" s="85"/>
      <c r="R476" s="85"/>
      <c r="S476" s="89"/>
      <c r="T476" s="505"/>
      <c r="U476" s="506"/>
    </row>
    <row r="477" spans="1:21" ht="15.75" thickBot="1" x14ac:dyDescent="0.3">
      <c r="A477" s="101"/>
      <c r="L477" s="956" t="s">
        <v>501</v>
      </c>
      <c r="M477" s="957"/>
      <c r="N477" s="508">
        <f>SUMIF(M465:M474,"&gt;31/12/2025",N465:N474)</f>
        <v>0</v>
      </c>
      <c r="O477" s="509">
        <f>SUMIF(M465:M474,"&gt;31/12/2025",O465:O474)</f>
        <v>0</v>
      </c>
      <c r="S477" s="510"/>
      <c r="T477" s="511"/>
      <c r="U477" s="428"/>
    </row>
    <row r="478" spans="1:21" ht="15.75" thickBot="1" x14ac:dyDescent="0.3">
      <c r="A478" s="579"/>
      <c r="B478" s="478"/>
      <c r="C478" s="480"/>
      <c r="D478" s="480"/>
      <c r="E478" s="480"/>
      <c r="F478" s="478"/>
      <c r="G478" s="480"/>
      <c r="H478" s="480"/>
      <c r="I478" s="478"/>
      <c r="J478" s="478"/>
      <c r="K478" s="480"/>
      <c r="L478" s="480"/>
      <c r="M478" s="480"/>
      <c r="N478" s="480"/>
      <c r="O478" s="480"/>
      <c r="P478" s="480"/>
      <c r="Q478" s="480"/>
      <c r="R478" s="480"/>
      <c r="S478" s="580"/>
      <c r="T478" s="480"/>
      <c r="U478" s="482"/>
    </row>
    <row r="479" spans="1:21" ht="15.75" thickBot="1" x14ac:dyDescent="0.3">
      <c r="A479" s="563"/>
      <c r="B479" s="422"/>
      <c r="C479" s="289"/>
      <c r="D479" s="289"/>
      <c r="E479" s="289"/>
      <c r="F479" s="422"/>
      <c r="G479" s="289"/>
      <c r="H479" s="289"/>
      <c r="I479" s="422"/>
      <c r="J479" s="422"/>
      <c r="K479" s="289"/>
      <c r="L479" s="289"/>
      <c r="M479" s="289"/>
      <c r="N479" s="289"/>
      <c r="O479" s="289"/>
      <c r="P479" s="289"/>
      <c r="Q479" s="289"/>
      <c r="R479" s="289"/>
      <c r="S479" s="289"/>
      <c r="T479" s="289"/>
      <c r="U479" s="425"/>
    </row>
    <row r="480" spans="1:21" ht="28.5" thickBot="1" x14ac:dyDescent="0.3">
      <c r="A480" s="137" t="s">
        <v>8</v>
      </c>
      <c r="B480" s="961" t="s">
        <v>91</v>
      </c>
      <c r="C480" s="962"/>
      <c r="E480" s="1105" t="s">
        <v>213</v>
      </c>
      <c r="F480" s="1106"/>
      <c r="G480" s="935">
        <f>VLOOKUP(B480,'1.Piano inv. forn'!$D$124:$H$153,3,FALSE)</f>
        <v>0</v>
      </c>
      <c r="H480" s="936"/>
      <c r="I480" s="69"/>
      <c r="J480" s="1105" t="s">
        <v>214</v>
      </c>
      <c r="K480" s="1106"/>
      <c r="L480" s="935">
        <f>VLOOKUP(B480,'1.Piano inv. forn'!$D$124:$H$153,4,FALSE)</f>
        <v>0</v>
      </c>
      <c r="M480" s="936"/>
      <c r="O480" s="147" t="s">
        <v>215</v>
      </c>
      <c r="P480" s="513"/>
      <c r="R480" s="146" t="s">
        <v>216</v>
      </c>
      <c r="S480" s="941"/>
      <c r="T480" s="942"/>
      <c r="U480" s="428"/>
    </row>
    <row r="481" spans="1:21" ht="15.75" thickBot="1" x14ac:dyDescent="0.3">
      <c r="A481" s="101"/>
      <c r="B481" s="86"/>
      <c r="C481" s="86"/>
      <c r="E481" s="87"/>
      <c r="F481" s="87"/>
      <c r="G481" s="88"/>
      <c r="H481" s="88"/>
      <c r="I481" s="69"/>
      <c r="J481" s="87"/>
      <c r="K481" s="87"/>
      <c r="L481" s="88"/>
      <c r="M481" s="88"/>
      <c r="O481" s="89"/>
      <c r="R481" s="85"/>
      <c r="S481" s="490"/>
      <c r="U481" s="102"/>
    </row>
    <row r="482" spans="1:21" ht="15.75" thickBot="1" x14ac:dyDescent="0.3">
      <c r="A482" s="1107" t="s">
        <v>13</v>
      </c>
      <c r="B482" s="1108"/>
      <c r="C482" s="1108"/>
      <c r="D482" s="1109"/>
      <c r="E482" s="943">
        <f>VLOOKUP(B480,'1.Piano inv. forn'!$D$124:$V$153,17,FALSE)</f>
        <v>0</v>
      </c>
      <c r="F482" s="944"/>
      <c r="G482" s="944"/>
      <c r="H482" s="945"/>
      <c r="I482" s="69"/>
      <c r="J482" s="1110" t="s">
        <v>59</v>
      </c>
      <c r="K482" s="1111"/>
      <c r="L482" s="943">
        <f>VLOOKUP(B480,'1.Piano inv. forn'!$D$124:$V$153,19,FALSE)</f>
        <v>0</v>
      </c>
      <c r="M482" s="945"/>
      <c r="N482" s="98"/>
      <c r="O482" s="146" t="s">
        <v>15</v>
      </c>
      <c r="P482" s="103">
        <f>L482+E482</f>
        <v>0</v>
      </c>
      <c r="R482" s="146" t="s">
        <v>217</v>
      </c>
      <c r="S482" s="941"/>
      <c r="T482" s="942"/>
      <c r="U482" s="102"/>
    </row>
    <row r="483" spans="1:21" ht="15.75" thickBot="1" x14ac:dyDescent="0.3">
      <c r="A483" s="104"/>
      <c r="B483" s="105"/>
      <c r="C483" s="105"/>
      <c r="D483" s="105"/>
      <c r="E483" s="106"/>
      <c r="F483" s="106"/>
      <c r="G483" s="106"/>
      <c r="H483" s="106"/>
      <c r="I483" s="69"/>
      <c r="J483" s="87"/>
      <c r="K483" s="87"/>
      <c r="L483" s="106"/>
      <c r="M483" s="106"/>
      <c r="N483" s="98"/>
      <c r="O483" s="85"/>
      <c r="P483" s="98"/>
      <c r="R483" s="85"/>
      <c r="S483" s="86"/>
      <c r="T483" s="86"/>
      <c r="U483" s="428"/>
    </row>
    <row r="484" spans="1:21" ht="60" x14ac:dyDescent="0.25">
      <c r="A484" s="1099" t="s">
        <v>218</v>
      </c>
      <c r="B484" s="1101" t="s">
        <v>219</v>
      </c>
      <c r="C484" s="1101" t="s">
        <v>220</v>
      </c>
      <c r="D484" s="138" t="s">
        <v>221</v>
      </c>
      <c r="E484" s="139" t="s">
        <v>222</v>
      </c>
      <c r="F484" s="138" t="s">
        <v>223</v>
      </c>
      <c r="G484" s="138" t="s">
        <v>224</v>
      </c>
      <c r="H484" s="140" t="s">
        <v>188</v>
      </c>
      <c r="I484" s="140" t="s">
        <v>225</v>
      </c>
      <c r="J484" s="140" t="s">
        <v>226</v>
      </c>
      <c r="K484" s="140" t="s">
        <v>227</v>
      </c>
      <c r="L484" s="140" t="s">
        <v>228</v>
      </c>
      <c r="M484" s="140" t="s">
        <v>229</v>
      </c>
      <c r="N484" s="140" t="s">
        <v>230</v>
      </c>
      <c r="O484" s="140" t="s">
        <v>231</v>
      </c>
      <c r="P484" s="140" t="s">
        <v>232</v>
      </c>
      <c r="Q484" s="140" t="s">
        <v>233</v>
      </c>
      <c r="R484" s="140" t="s">
        <v>234</v>
      </c>
      <c r="S484" s="140" t="s">
        <v>235</v>
      </c>
      <c r="T484" s="141" t="s">
        <v>236</v>
      </c>
      <c r="U484" s="564"/>
    </row>
    <row r="485" spans="1:21" ht="24.75" thickBot="1" x14ac:dyDescent="0.3">
      <c r="A485" s="1100"/>
      <c r="B485" s="1102"/>
      <c r="C485" s="1102"/>
      <c r="D485" s="142" t="s">
        <v>237</v>
      </c>
      <c r="E485" s="142" t="s">
        <v>238</v>
      </c>
      <c r="F485" s="142" t="s">
        <v>239</v>
      </c>
      <c r="G485" s="142" t="s">
        <v>239</v>
      </c>
      <c r="H485" s="142" t="s">
        <v>90</v>
      </c>
      <c r="I485" s="142" t="s">
        <v>32</v>
      </c>
      <c r="J485" s="142" t="s">
        <v>241</v>
      </c>
      <c r="K485" s="142" t="s">
        <v>242</v>
      </c>
      <c r="L485" s="142" t="s">
        <v>243</v>
      </c>
      <c r="M485" s="142" t="s">
        <v>242</v>
      </c>
      <c r="N485" s="142" t="s">
        <v>244</v>
      </c>
      <c r="O485" s="142" t="s">
        <v>212</v>
      </c>
      <c r="P485" s="142" t="s">
        <v>245</v>
      </c>
      <c r="Q485" s="142" t="s">
        <v>246</v>
      </c>
      <c r="R485" s="142" t="s">
        <v>247</v>
      </c>
      <c r="S485" s="142" t="s">
        <v>247</v>
      </c>
      <c r="T485" s="587"/>
      <c r="U485" s="564"/>
    </row>
    <row r="486" spans="1:21" x14ac:dyDescent="0.25">
      <c r="A486" s="1103" t="str">
        <f>B480</f>
        <v>d.1</v>
      </c>
      <c r="B486" s="143">
        <v>1</v>
      </c>
      <c r="C486" s="164"/>
      <c r="D486" s="91"/>
      <c r="E486" s="91"/>
      <c r="F486" s="164"/>
      <c r="G486" s="566"/>
      <c r="H486" s="92"/>
      <c r="I486" s="339"/>
      <c r="J486" s="567"/>
      <c r="K486" s="568"/>
      <c r="L486" s="340"/>
      <c r="M486" s="568"/>
      <c r="N486" s="116"/>
      <c r="O486" s="116"/>
      <c r="P486" s="340"/>
      <c r="Q486" s="340"/>
      <c r="R486" s="340"/>
      <c r="S486" s="340"/>
      <c r="T486" s="569"/>
      <c r="U486" s="428"/>
    </row>
    <row r="487" spans="1:21" x14ac:dyDescent="0.25">
      <c r="A487" s="1103"/>
      <c r="B487" s="144">
        <v>2</v>
      </c>
      <c r="C487" s="90"/>
      <c r="D487" s="84"/>
      <c r="E487" s="84"/>
      <c r="F487" s="90"/>
      <c r="G487" s="570"/>
      <c r="H487" s="90"/>
      <c r="I487" s="340"/>
      <c r="J487" s="571"/>
      <c r="K487" s="572"/>
      <c r="L487" s="557"/>
      <c r="M487" s="572"/>
      <c r="N487" s="107"/>
      <c r="O487" s="107"/>
      <c r="P487" s="557"/>
      <c r="Q487" s="557" t="s">
        <v>249</v>
      </c>
      <c r="R487" s="557"/>
      <c r="S487" s="557"/>
      <c r="T487" s="573"/>
      <c r="U487" s="428"/>
    </row>
    <row r="488" spans="1:21" x14ac:dyDescent="0.25">
      <c r="A488" s="1103"/>
      <c r="B488" s="144">
        <v>3</v>
      </c>
      <c r="C488" s="90"/>
      <c r="D488" s="84"/>
      <c r="E488" s="84"/>
      <c r="F488" s="90"/>
      <c r="G488" s="570"/>
      <c r="H488" s="90"/>
      <c r="I488" s="340"/>
      <c r="J488" s="571"/>
      <c r="K488" s="572"/>
      <c r="L488" s="557"/>
      <c r="M488" s="572"/>
      <c r="N488" s="107"/>
      <c r="O488" s="107"/>
      <c r="P488" s="557"/>
      <c r="Q488" s="557"/>
      <c r="R488" s="557"/>
      <c r="S488" s="557"/>
      <c r="T488" s="573"/>
      <c r="U488" s="428"/>
    </row>
    <row r="489" spans="1:21" x14ac:dyDescent="0.25">
      <c r="A489" s="1103"/>
      <c r="B489" s="144">
        <v>4</v>
      </c>
      <c r="C489" s="90"/>
      <c r="D489" s="84"/>
      <c r="E489" s="84"/>
      <c r="F489" s="90"/>
      <c r="G489" s="570"/>
      <c r="H489" s="90"/>
      <c r="I489" s="340"/>
      <c r="J489" s="571"/>
      <c r="K489" s="572"/>
      <c r="L489" s="557"/>
      <c r="M489" s="572"/>
      <c r="N489" s="107"/>
      <c r="O489" s="107"/>
      <c r="P489" s="557"/>
      <c r="Q489" s="557"/>
      <c r="R489" s="557"/>
      <c r="S489" s="557"/>
      <c r="T489" s="573"/>
      <c r="U489" s="428"/>
    </row>
    <row r="490" spans="1:21" x14ac:dyDescent="0.25">
      <c r="A490" s="1103"/>
      <c r="B490" s="144">
        <v>5</v>
      </c>
      <c r="C490" s="90"/>
      <c r="D490" s="84"/>
      <c r="E490" s="84"/>
      <c r="F490" s="90"/>
      <c r="G490" s="570"/>
      <c r="H490" s="90"/>
      <c r="I490" s="340"/>
      <c r="J490" s="571"/>
      <c r="K490" s="572"/>
      <c r="L490" s="557"/>
      <c r="M490" s="572"/>
      <c r="N490" s="107"/>
      <c r="O490" s="107"/>
      <c r="P490" s="557"/>
      <c r="Q490" s="557"/>
      <c r="R490" s="557"/>
      <c r="S490" s="557"/>
      <c r="T490" s="573"/>
      <c r="U490" s="428"/>
    </row>
    <row r="491" spans="1:21" x14ac:dyDescent="0.25">
      <c r="A491" s="1103"/>
      <c r="B491" s="144">
        <v>6</v>
      </c>
      <c r="C491" s="90"/>
      <c r="D491" s="84"/>
      <c r="E491" s="84"/>
      <c r="F491" s="90"/>
      <c r="G491" s="570"/>
      <c r="H491" s="90"/>
      <c r="I491" s="340"/>
      <c r="J491" s="571"/>
      <c r="K491" s="572"/>
      <c r="L491" s="557"/>
      <c r="M491" s="572"/>
      <c r="N491" s="107"/>
      <c r="O491" s="107"/>
      <c r="P491" s="557"/>
      <c r="Q491" s="557"/>
      <c r="R491" s="557"/>
      <c r="S491" s="557"/>
      <c r="T491" s="573"/>
      <c r="U491" s="428"/>
    </row>
    <row r="492" spans="1:21" x14ac:dyDescent="0.25">
      <c r="A492" s="1103"/>
      <c r="B492" s="144">
        <v>7</v>
      </c>
      <c r="C492" s="90"/>
      <c r="D492" s="84"/>
      <c r="E492" s="84"/>
      <c r="F492" s="90"/>
      <c r="G492" s="570"/>
      <c r="H492" s="90"/>
      <c r="I492" s="340"/>
      <c r="J492" s="571"/>
      <c r="K492" s="572"/>
      <c r="L492" s="557"/>
      <c r="M492" s="572"/>
      <c r="N492" s="107"/>
      <c r="O492" s="107"/>
      <c r="P492" s="557"/>
      <c r="Q492" s="557"/>
      <c r="R492" s="557"/>
      <c r="S492" s="557"/>
      <c r="T492" s="573"/>
      <c r="U492" s="428"/>
    </row>
    <row r="493" spans="1:21" x14ac:dyDescent="0.25">
      <c r="A493" s="1103"/>
      <c r="B493" s="144">
        <v>8</v>
      </c>
      <c r="C493" s="90"/>
      <c r="D493" s="84"/>
      <c r="E493" s="84"/>
      <c r="F493" s="90"/>
      <c r="G493" s="570"/>
      <c r="H493" s="90"/>
      <c r="I493" s="340"/>
      <c r="J493" s="571"/>
      <c r="K493" s="572"/>
      <c r="L493" s="557"/>
      <c r="M493" s="572"/>
      <c r="N493" s="107"/>
      <c r="O493" s="107"/>
      <c r="P493" s="557"/>
      <c r="Q493" s="557"/>
      <c r="R493" s="557"/>
      <c r="S493" s="557"/>
      <c r="T493" s="573"/>
      <c r="U493" s="428"/>
    </row>
    <row r="494" spans="1:21" x14ac:dyDescent="0.25">
      <c r="A494" s="1103"/>
      <c r="B494" s="144">
        <v>9</v>
      </c>
      <c r="C494" s="90"/>
      <c r="D494" s="84"/>
      <c r="E494" s="84"/>
      <c r="F494" s="90"/>
      <c r="G494" s="570"/>
      <c r="H494" s="90"/>
      <c r="I494" s="340"/>
      <c r="J494" s="571"/>
      <c r="K494" s="572"/>
      <c r="L494" s="557"/>
      <c r="M494" s="572"/>
      <c r="N494" s="107"/>
      <c r="O494" s="107"/>
      <c r="P494" s="557"/>
      <c r="Q494" s="557"/>
      <c r="R494" s="557"/>
      <c r="S494" s="557"/>
      <c r="T494" s="573"/>
      <c r="U494" s="428"/>
    </row>
    <row r="495" spans="1:21" ht="15.75" thickBot="1" x14ac:dyDescent="0.3">
      <c r="A495" s="1104"/>
      <c r="B495" s="145">
        <v>10</v>
      </c>
      <c r="C495" s="100"/>
      <c r="D495" s="99"/>
      <c r="E495" s="99"/>
      <c r="F495" s="100"/>
      <c r="G495" s="574"/>
      <c r="H495" s="100"/>
      <c r="I495" s="341"/>
      <c r="J495" s="576"/>
      <c r="K495" s="577"/>
      <c r="L495" s="575"/>
      <c r="M495" s="577"/>
      <c r="N495" s="108"/>
      <c r="O495" s="108"/>
      <c r="P495" s="575"/>
      <c r="Q495" s="575"/>
      <c r="R495" s="575"/>
      <c r="S495" s="575"/>
      <c r="T495" s="578"/>
      <c r="U495" s="428"/>
    </row>
    <row r="496" spans="1:21" ht="25.5" thickBot="1" x14ac:dyDescent="0.3">
      <c r="A496" s="493"/>
      <c r="C496" s="494"/>
      <c r="D496" s="495"/>
      <c r="E496" s="368" t="s">
        <v>248</v>
      </c>
      <c r="F496" s="369">
        <f>COUNTA(F486:F495)</f>
        <v>0</v>
      </c>
      <c r="G496" s="370">
        <f>COUNTA(G486:G495)</f>
        <v>0</v>
      </c>
      <c r="H496" s="494"/>
      <c r="I496" s="490"/>
      <c r="J496" s="496"/>
      <c r="K496" s="497"/>
      <c r="L496" s="1114" t="s">
        <v>499</v>
      </c>
      <c r="M496" s="1115"/>
      <c r="N496" s="524">
        <f>SUM(N486:N495)</f>
        <v>0</v>
      </c>
      <c r="O496" s="525">
        <f>SUM(O486:O495)</f>
        <v>0</v>
      </c>
      <c r="P496" s="490"/>
      <c r="Q496" s="490"/>
      <c r="R496" s="490"/>
      <c r="S496" s="500"/>
      <c r="T496" s="500"/>
      <c r="U496" s="428"/>
    </row>
    <row r="497" spans="1:21" x14ac:dyDescent="0.25">
      <c r="A497" s="101"/>
      <c r="B497" s="85"/>
      <c r="C497" s="85"/>
      <c r="D497" s="85"/>
      <c r="H497" s="501"/>
      <c r="I497" s="501"/>
      <c r="J497" s="502"/>
      <c r="K497" s="501"/>
      <c r="L497" s="954" t="s">
        <v>500</v>
      </c>
      <c r="M497" s="955"/>
      <c r="N497" s="503">
        <f>SUMIF(M486:M495,"&lt;=31/12/2025",N486:N495)</f>
        <v>0</v>
      </c>
      <c r="O497" s="504">
        <f>SUMIF(M486:M495,"&lt;=31/12/2025",O486:O495)</f>
        <v>0</v>
      </c>
      <c r="P497" s="85"/>
      <c r="R497" s="85"/>
      <c r="S497" s="89"/>
      <c r="T497" s="505"/>
      <c r="U497" s="506"/>
    </row>
    <row r="498" spans="1:21" ht="15.75" thickBot="1" x14ac:dyDescent="0.3">
      <c r="A498" s="101"/>
      <c r="L498" s="956" t="s">
        <v>501</v>
      </c>
      <c r="M498" s="957"/>
      <c r="N498" s="508">
        <f>SUMIF(M486:M495,"&gt;31/12/2025",N486:N495)</f>
        <v>0</v>
      </c>
      <c r="O498" s="509">
        <f>SUMIF(M486:M495,"&gt;31/12/2025",O486:O495)</f>
        <v>0</v>
      </c>
      <c r="S498" s="510"/>
      <c r="T498" s="511"/>
      <c r="U498" s="428"/>
    </row>
    <row r="499" spans="1:21" ht="15.75" thickBot="1" x14ac:dyDescent="0.3">
      <c r="A499" s="579"/>
      <c r="B499" s="478"/>
      <c r="C499" s="480"/>
      <c r="D499" s="480"/>
      <c r="E499" s="480"/>
      <c r="F499" s="478"/>
      <c r="G499" s="480"/>
      <c r="H499" s="480"/>
      <c r="I499" s="478"/>
      <c r="J499" s="478"/>
      <c r="K499" s="480"/>
      <c r="L499" s="480"/>
      <c r="M499" s="480"/>
      <c r="N499" s="480"/>
      <c r="O499" s="480"/>
      <c r="P499" s="480"/>
      <c r="Q499" s="480"/>
      <c r="R499" s="480"/>
      <c r="S499" s="580"/>
      <c r="T499" s="480"/>
      <c r="U499" s="482"/>
    </row>
    <row r="500" spans="1:21" ht="15.75" thickBot="1" x14ac:dyDescent="0.3">
      <c r="A500" s="563"/>
      <c r="B500" s="422"/>
      <c r="C500" s="289"/>
      <c r="D500" s="289"/>
      <c r="E500" s="289"/>
      <c r="F500" s="422"/>
      <c r="G500" s="289"/>
      <c r="H500" s="289"/>
      <c r="I500" s="422"/>
      <c r="J500" s="422"/>
      <c r="K500" s="289"/>
      <c r="L500" s="289"/>
      <c r="M500" s="289"/>
      <c r="N500" s="289"/>
      <c r="O500" s="289"/>
      <c r="P500" s="289"/>
      <c r="Q500" s="289"/>
      <c r="R500" s="289"/>
      <c r="S500" s="289"/>
      <c r="T500" s="289"/>
      <c r="U500" s="425"/>
    </row>
    <row r="501" spans="1:21" ht="28.5" thickBot="1" x14ac:dyDescent="0.3">
      <c r="A501" s="137" t="s">
        <v>8</v>
      </c>
      <c r="B501" s="961" t="s">
        <v>91</v>
      </c>
      <c r="C501" s="962"/>
      <c r="E501" s="1105" t="s">
        <v>213</v>
      </c>
      <c r="F501" s="1106"/>
      <c r="G501" s="935">
        <f>VLOOKUP(B501,'1.Piano inv. forn'!$D$124:$H$153,3,FALSE)</f>
        <v>0</v>
      </c>
      <c r="H501" s="936"/>
      <c r="I501" s="69"/>
      <c r="J501" s="1105" t="s">
        <v>214</v>
      </c>
      <c r="K501" s="1106"/>
      <c r="L501" s="935">
        <f>VLOOKUP(B501,'1.Piano inv. forn'!$D$124:$H$153,4,FALSE)</f>
        <v>0</v>
      </c>
      <c r="M501" s="936"/>
      <c r="O501" s="147" t="s">
        <v>215</v>
      </c>
      <c r="P501" s="513"/>
      <c r="R501" s="146" t="s">
        <v>216</v>
      </c>
      <c r="S501" s="941"/>
      <c r="T501" s="942"/>
      <c r="U501" s="428"/>
    </row>
    <row r="502" spans="1:21" ht="15.75" thickBot="1" x14ac:dyDescent="0.3">
      <c r="A502" s="101"/>
      <c r="B502" s="86"/>
      <c r="C502" s="86"/>
      <c r="E502" s="87"/>
      <c r="F502" s="87"/>
      <c r="G502" s="88"/>
      <c r="H502" s="88"/>
      <c r="I502" s="69"/>
      <c r="J502" s="87"/>
      <c r="K502" s="87"/>
      <c r="L502" s="88"/>
      <c r="M502" s="88"/>
      <c r="O502" s="89"/>
      <c r="R502" s="85"/>
      <c r="S502" s="490"/>
      <c r="U502" s="102"/>
    </row>
    <row r="503" spans="1:21" ht="15.75" thickBot="1" x14ac:dyDescent="0.3">
      <c r="A503" s="1107" t="s">
        <v>13</v>
      </c>
      <c r="B503" s="1108"/>
      <c r="C503" s="1108"/>
      <c r="D503" s="1109"/>
      <c r="E503" s="943">
        <f>VLOOKUP(B501,'1.Piano inv. forn'!$D$124:$V$153,17,FALSE)</f>
        <v>0</v>
      </c>
      <c r="F503" s="944"/>
      <c r="G503" s="944"/>
      <c r="H503" s="945"/>
      <c r="I503" s="69"/>
      <c r="J503" s="1110" t="s">
        <v>59</v>
      </c>
      <c r="K503" s="1111"/>
      <c r="L503" s="943">
        <f>VLOOKUP(B501,'1.Piano inv. forn'!$D$124:$V$153,19,FALSE)</f>
        <v>0</v>
      </c>
      <c r="M503" s="945"/>
      <c r="N503" s="98"/>
      <c r="O503" s="146" t="s">
        <v>15</v>
      </c>
      <c r="P503" s="103">
        <f>L503+E503</f>
        <v>0</v>
      </c>
      <c r="R503" s="146" t="s">
        <v>217</v>
      </c>
      <c r="S503" s="941"/>
      <c r="T503" s="942"/>
      <c r="U503" s="102"/>
    </row>
    <row r="504" spans="1:21" ht="15.75" thickBot="1" x14ac:dyDescent="0.3">
      <c r="A504" s="104"/>
      <c r="B504" s="105"/>
      <c r="C504" s="105"/>
      <c r="D504" s="105"/>
      <c r="E504" s="106"/>
      <c r="F504" s="106"/>
      <c r="G504" s="106"/>
      <c r="H504" s="106"/>
      <c r="I504" s="69"/>
      <c r="J504" s="87"/>
      <c r="K504" s="87"/>
      <c r="L504" s="106"/>
      <c r="M504" s="106"/>
      <c r="N504" s="98"/>
      <c r="O504" s="85"/>
      <c r="P504" s="98"/>
      <c r="R504" s="85"/>
      <c r="S504" s="86"/>
      <c r="T504" s="86"/>
      <c r="U504" s="428"/>
    </row>
    <row r="505" spans="1:21" ht="60" x14ac:dyDescent="0.25">
      <c r="A505" s="1099" t="s">
        <v>218</v>
      </c>
      <c r="B505" s="1101" t="s">
        <v>219</v>
      </c>
      <c r="C505" s="1101" t="s">
        <v>220</v>
      </c>
      <c r="D505" s="138" t="s">
        <v>221</v>
      </c>
      <c r="E505" s="139" t="s">
        <v>222</v>
      </c>
      <c r="F505" s="138" t="s">
        <v>223</v>
      </c>
      <c r="G505" s="138" t="s">
        <v>224</v>
      </c>
      <c r="H505" s="140" t="s">
        <v>188</v>
      </c>
      <c r="I505" s="140" t="s">
        <v>225</v>
      </c>
      <c r="J505" s="140" t="s">
        <v>226</v>
      </c>
      <c r="K505" s="140" t="s">
        <v>227</v>
      </c>
      <c r="L505" s="140" t="s">
        <v>228</v>
      </c>
      <c r="M505" s="140" t="s">
        <v>229</v>
      </c>
      <c r="N505" s="140" t="s">
        <v>230</v>
      </c>
      <c r="O505" s="140" t="s">
        <v>231</v>
      </c>
      <c r="P505" s="140" t="s">
        <v>232</v>
      </c>
      <c r="Q505" s="140" t="s">
        <v>233</v>
      </c>
      <c r="R505" s="140" t="s">
        <v>234</v>
      </c>
      <c r="S505" s="140" t="s">
        <v>235</v>
      </c>
      <c r="T505" s="141" t="s">
        <v>236</v>
      </c>
      <c r="U505" s="564"/>
    </row>
    <row r="506" spans="1:21" ht="24.75" thickBot="1" x14ac:dyDescent="0.3">
      <c r="A506" s="1100"/>
      <c r="B506" s="1102"/>
      <c r="C506" s="1102"/>
      <c r="D506" s="142" t="s">
        <v>237</v>
      </c>
      <c r="E506" s="142" t="s">
        <v>238</v>
      </c>
      <c r="F506" s="142" t="s">
        <v>239</v>
      </c>
      <c r="G506" s="142" t="s">
        <v>239</v>
      </c>
      <c r="H506" s="142" t="s">
        <v>90</v>
      </c>
      <c r="I506" s="142" t="s">
        <v>32</v>
      </c>
      <c r="J506" s="142" t="s">
        <v>241</v>
      </c>
      <c r="K506" s="142" t="s">
        <v>242</v>
      </c>
      <c r="L506" s="142" t="s">
        <v>243</v>
      </c>
      <c r="M506" s="142" t="s">
        <v>242</v>
      </c>
      <c r="N506" s="142" t="s">
        <v>244</v>
      </c>
      <c r="O506" s="142" t="s">
        <v>212</v>
      </c>
      <c r="P506" s="142" t="s">
        <v>245</v>
      </c>
      <c r="Q506" s="142" t="s">
        <v>246</v>
      </c>
      <c r="R506" s="142" t="s">
        <v>247</v>
      </c>
      <c r="S506" s="142" t="s">
        <v>247</v>
      </c>
      <c r="T506" s="587"/>
      <c r="U506" s="564"/>
    </row>
    <row r="507" spans="1:21" x14ac:dyDescent="0.25">
      <c r="A507" s="1103" t="str">
        <f>B501</f>
        <v>d.1</v>
      </c>
      <c r="B507" s="143">
        <v>1</v>
      </c>
      <c r="C507" s="164"/>
      <c r="D507" s="91"/>
      <c r="E507" s="91"/>
      <c r="F507" s="164"/>
      <c r="G507" s="566"/>
      <c r="H507" s="92"/>
      <c r="I507" s="339"/>
      <c r="J507" s="567"/>
      <c r="K507" s="568"/>
      <c r="L507" s="340"/>
      <c r="M507" s="568"/>
      <c r="N507" s="116"/>
      <c r="O507" s="116"/>
      <c r="P507" s="340"/>
      <c r="Q507" s="340"/>
      <c r="R507" s="340"/>
      <c r="S507" s="340"/>
      <c r="T507" s="569"/>
      <c r="U507" s="428"/>
    </row>
    <row r="508" spans="1:21" x14ac:dyDescent="0.25">
      <c r="A508" s="1103"/>
      <c r="B508" s="144">
        <v>2</v>
      </c>
      <c r="C508" s="90"/>
      <c r="D508" s="84"/>
      <c r="E508" s="84"/>
      <c r="F508" s="90"/>
      <c r="G508" s="570"/>
      <c r="H508" s="90"/>
      <c r="I508" s="340"/>
      <c r="J508" s="571"/>
      <c r="K508" s="572"/>
      <c r="L508" s="557"/>
      <c r="M508" s="572"/>
      <c r="N508" s="107"/>
      <c r="O508" s="107"/>
      <c r="P508" s="557"/>
      <c r="Q508" s="557" t="s">
        <v>249</v>
      </c>
      <c r="R508" s="557"/>
      <c r="S508" s="557"/>
      <c r="T508" s="573"/>
      <c r="U508" s="428"/>
    </row>
    <row r="509" spans="1:21" x14ac:dyDescent="0.25">
      <c r="A509" s="1103"/>
      <c r="B509" s="144">
        <v>3</v>
      </c>
      <c r="C509" s="90"/>
      <c r="D509" s="84"/>
      <c r="E509" s="84"/>
      <c r="F509" s="90"/>
      <c r="G509" s="570"/>
      <c r="H509" s="90"/>
      <c r="I509" s="340"/>
      <c r="J509" s="571"/>
      <c r="K509" s="572"/>
      <c r="L509" s="557"/>
      <c r="M509" s="572"/>
      <c r="N509" s="107"/>
      <c r="O509" s="107"/>
      <c r="P509" s="557"/>
      <c r="Q509" s="557"/>
      <c r="R509" s="557"/>
      <c r="S509" s="557"/>
      <c r="T509" s="573"/>
      <c r="U509" s="428"/>
    </row>
    <row r="510" spans="1:21" x14ac:dyDescent="0.25">
      <c r="A510" s="1103"/>
      <c r="B510" s="144">
        <v>4</v>
      </c>
      <c r="C510" s="90"/>
      <c r="D510" s="84"/>
      <c r="E510" s="84"/>
      <c r="F510" s="90"/>
      <c r="G510" s="570"/>
      <c r="H510" s="90"/>
      <c r="I510" s="340"/>
      <c r="J510" s="571"/>
      <c r="K510" s="572"/>
      <c r="L510" s="557"/>
      <c r="M510" s="572"/>
      <c r="N510" s="107"/>
      <c r="O510" s="107"/>
      <c r="P510" s="557"/>
      <c r="Q510" s="557"/>
      <c r="R510" s="557"/>
      <c r="S510" s="557"/>
      <c r="T510" s="573"/>
      <c r="U510" s="428"/>
    </row>
    <row r="511" spans="1:21" x14ac:dyDescent="0.25">
      <c r="A511" s="1103"/>
      <c r="B511" s="144">
        <v>5</v>
      </c>
      <c r="C511" s="90"/>
      <c r="D511" s="84"/>
      <c r="E511" s="84"/>
      <c r="F511" s="90"/>
      <c r="G511" s="570"/>
      <c r="H511" s="90"/>
      <c r="I511" s="340"/>
      <c r="J511" s="571"/>
      <c r="K511" s="572"/>
      <c r="L511" s="557"/>
      <c r="M511" s="572"/>
      <c r="N511" s="107"/>
      <c r="O511" s="107"/>
      <c r="P511" s="557"/>
      <c r="Q511" s="557"/>
      <c r="R511" s="557"/>
      <c r="S511" s="557"/>
      <c r="T511" s="573"/>
      <c r="U511" s="428"/>
    </row>
    <row r="512" spans="1:21" x14ac:dyDescent="0.25">
      <c r="A512" s="1103"/>
      <c r="B512" s="144">
        <v>6</v>
      </c>
      <c r="C512" s="90"/>
      <c r="D512" s="84"/>
      <c r="E512" s="84"/>
      <c r="F512" s="90"/>
      <c r="G512" s="570"/>
      <c r="H512" s="90"/>
      <c r="I512" s="340"/>
      <c r="J512" s="571"/>
      <c r="K512" s="572"/>
      <c r="L512" s="557"/>
      <c r="M512" s="572"/>
      <c r="N512" s="107"/>
      <c r="O512" s="107"/>
      <c r="P512" s="557"/>
      <c r="Q512" s="557"/>
      <c r="R512" s="557"/>
      <c r="S512" s="557"/>
      <c r="T512" s="573"/>
      <c r="U512" s="428"/>
    </row>
    <row r="513" spans="1:21" x14ac:dyDescent="0.25">
      <c r="A513" s="1103"/>
      <c r="B513" s="144">
        <v>7</v>
      </c>
      <c r="C513" s="90"/>
      <c r="D513" s="84"/>
      <c r="E513" s="84"/>
      <c r="F513" s="90"/>
      <c r="G513" s="570"/>
      <c r="H513" s="90"/>
      <c r="I513" s="340"/>
      <c r="J513" s="571"/>
      <c r="K513" s="572"/>
      <c r="L513" s="557"/>
      <c r="M513" s="572"/>
      <c r="N513" s="107"/>
      <c r="O513" s="107"/>
      <c r="P513" s="557"/>
      <c r="Q513" s="557"/>
      <c r="R513" s="557"/>
      <c r="S513" s="557"/>
      <c r="T513" s="573"/>
      <c r="U513" s="428"/>
    </row>
    <row r="514" spans="1:21" x14ac:dyDescent="0.25">
      <c r="A514" s="1103"/>
      <c r="B514" s="144">
        <v>8</v>
      </c>
      <c r="C514" s="90"/>
      <c r="D514" s="84"/>
      <c r="E514" s="84"/>
      <c r="F514" s="90"/>
      <c r="G514" s="570"/>
      <c r="H514" s="90"/>
      <c r="I514" s="340"/>
      <c r="J514" s="571"/>
      <c r="K514" s="572"/>
      <c r="L514" s="557"/>
      <c r="M514" s="572"/>
      <c r="N514" s="107"/>
      <c r="O514" s="107"/>
      <c r="P514" s="557"/>
      <c r="Q514" s="557"/>
      <c r="R514" s="557"/>
      <c r="S514" s="557"/>
      <c r="T514" s="573"/>
      <c r="U514" s="428"/>
    </row>
    <row r="515" spans="1:21" x14ac:dyDescent="0.25">
      <c r="A515" s="1103"/>
      <c r="B515" s="144">
        <v>9</v>
      </c>
      <c r="C515" s="90"/>
      <c r="D515" s="84"/>
      <c r="E515" s="84"/>
      <c r="F515" s="90"/>
      <c r="G515" s="570"/>
      <c r="H515" s="90"/>
      <c r="I515" s="340"/>
      <c r="J515" s="571"/>
      <c r="K515" s="572"/>
      <c r="L515" s="557"/>
      <c r="M515" s="572"/>
      <c r="N515" s="107"/>
      <c r="O515" s="107"/>
      <c r="P515" s="557"/>
      <c r="Q515" s="557"/>
      <c r="R515" s="557"/>
      <c r="S515" s="557"/>
      <c r="T515" s="573"/>
      <c r="U515" s="428"/>
    </row>
    <row r="516" spans="1:21" ht="15.75" thickBot="1" x14ac:dyDescent="0.3">
      <c r="A516" s="1104"/>
      <c r="B516" s="145">
        <v>10</v>
      </c>
      <c r="C516" s="100"/>
      <c r="D516" s="99"/>
      <c r="E516" s="99"/>
      <c r="F516" s="100"/>
      <c r="G516" s="574"/>
      <c r="H516" s="100"/>
      <c r="I516" s="341"/>
      <c r="J516" s="576"/>
      <c r="K516" s="577"/>
      <c r="L516" s="575"/>
      <c r="M516" s="577"/>
      <c r="N516" s="108"/>
      <c r="O516" s="108"/>
      <c r="P516" s="575"/>
      <c r="Q516" s="575"/>
      <c r="R516" s="575"/>
      <c r="S516" s="575"/>
      <c r="T516" s="578"/>
      <c r="U516" s="428"/>
    </row>
    <row r="517" spans="1:21" ht="25.5" thickBot="1" x14ac:dyDescent="0.3">
      <c r="A517" s="493"/>
      <c r="C517" s="494"/>
      <c r="D517" s="495"/>
      <c r="E517" s="368" t="s">
        <v>248</v>
      </c>
      <c r="F517" s="369">
        <f>COUNTA(F507:F516)</f>
        <v>0</v>
      </c>
      <c r="G517" s="370">
        <f>COUNTA(G507:G516)</f>
        <v>0</v>
      </c>
      <c r="H517" s="494"/>
      <c r="I517" s="490"/>
      <c r="J517" s="496"/>
      <c r="K517" s="497"/>
      <c r="L517" s="1114" t="s">
        <v>499</v>
      </c>
      <c r="M517" s="1115"/>
      <c r="N517" s="524">
        <f>SUM(N507:N516)</f>
        <v>0</v>
      </c>
      <c r="O517" s="525">
        <f>SUM(O507:O516)</f>
        <v>0</v>
      </c>
      <c r="P517" s="490"/>
      <c r="Q517" s="490"/>
      <c r="R517" s="490"/>
      <c r="S517" s="500"/>
      <c r="T517" s="500"/>
      <c r="U517" s="428"/>
    </row>
    <row r="518" spans="1:21" x14ac:dyDescent="0.25">
      <c r="A518" s="101"/>
      <c r="B518" s="85"/>
      <c r="C518" s="85"/>
      <c r="D518" s="85"/>
      <c r="H518" s="501"/>
      <c r="I518" s="501"/>
      <c r="J518" s="502"/>
      <c r="K518" s="501"/>
      <c r="L518" s="954" t="s">
        <v>500</v>
      </c>
      <c r="M518" s="955"/>
      <c r="N518" s="503">
        <f>SUMIF(M507:M516,"&lt;=31/12/2025",N507:N516)</f>
        <v>0</v>
      </c>
      <c r="O518" s="504">
        <f>SUMIF(M507:M516,"&lt;=31/12/2025",O507:O516)</f>
        <v>0</v>
      </c>
      <c r="P518" s="85"/>
      <c r="R518" s="85"/>
      <c r="S518" s="89"/>
      <c r="T518" s="505"/>
      <c r="U518" s="506"/>
    </row>
    <row r="519" spans="1:21" ht="15.75" thickBot="1" x14ac:dyDescent="0.3">
      <c r="A519" s="101"/>
      <c r="L519" s="956" t="s">
        <v>501</v>
      </c>
      <c r="M519" s="957"/>
      <c r="N519" s="508">
        <f>SUMIF(M507:M516,"&gt;31/12/2025",N507:N516)</f>
        <v>0</v>
      </c>
      <c r="O519" s="509">
        <f>SUMIF(M507:M516,"&gt;31/12/2025",O507:O516)</f>
        <v>0</v>
      </c>
      <c r="S519" s="510"/>
      <c r="T519" s="511"/>
      <c r="U519" s="428"/>
    </row>
    <row r="520" spans="1:21" ht="15.75" thickBot="1" x14ac:dyDescent="0.3">
      <c r="A520" s="579"/>
      <c r="B520" s="478"/>
      <c r="C520" s="480"/>
      <c r="D520" s="480"/>
      <c r="E520" s="480"/>
      <c r="F520" s="478"/>
      <c r="G520" s="480"/>
      <c r="H520" s="480"/>
      <c r="I520" s="478"/>
      <c r="J520" s="478"/>
      <c r="K520" s="480"/>
      <c r="L520" s="480"/>
      <c r="M520" s="480"/>
      <c r="N520" s="480"/>
      <c r="O520" s="480"/>
      <c r="P520" s="480"/>
      <c r="Q520" s="480"/>
      <c r="R520" s="480"/>
      <c r="S520" s="580"/>
      <c r="T520" s="480"/>
      <c r="U520" s="482"/>
    </row>
    <row r="521" spans="1:21" ht="15.75" thickBot="1" x14ac:dyDescent="0.3">
      <c r="A521" s="563"/>
      <c r="B521" s="422"/>
      <c r="C521" s="289"/>
      <c r="D521" s="289"/>
      <c r="E521" s="289"/>
      <c r="F521" s="422"/>
      <c r="G521" s="289"/>
      <c r="H521" s="289"/>
      <c r="I521" s="422"/>
      <c r="J521" s="422"/>
      <c r="K521" s="289"/>
      <c r="L521" s="289"/>
      <c r="M521" s="289"/>
      <c r="N521" s="289"/>
      <c r="O521" s="289"/>
      <c r="P521" s="289"/>
      <c r="Q521" s="289"/>
      <c r="R521" s="289"/>
      <c r="S521" s="289"/>
      <c r="T521" s="289"/>
      <c r="U521" s="425"/>
    </row>
    <row r="522" spans="1:21" ht="28.5" thickBot="1" x14ac:dyDescent="0.3">
      <c r="A522" s="137" t="s">
        <v>8</v>
      </c>
      <c r="B522" s="961" t="s">
        <v>91</v>
      </c>
      <c r="C522" s="962"/>
      <c r="E522" s="1105" t="s">
        <v>213</v>
      </c>
      <c r="F522" s="1106"/>
      <c r="G522" s="935">
        <f>VLOOKUP(B522,'1.Piano inv. forn'!$D$124:$H$153,3,FALSE)</f>
        <v>0</v>
      </c>
      <c r="H522" s="936"/>
      <c r="I522" s="69"/>
      <c r="J522" s="1105" t="s">
        <v>214</v>
      </c>
      <c r="K522" s="1106"/>
      <c r="L522" s="935">
        <f>VLOOKUP(B522,'1.Piano inv. forn'!$D$124:$H$153,4,FALSE)</f>
        <v>0</v>
      </c>
      <c r="M522" s="936"/>
      <c r="O522" s="147" t="s">
        <v>215</v>
      </c>
      <c r="P522" s="513"/>
      <c r="R522" s="146" t="s">
        <v>216</v>
      </c>
      <c r="S522" s="941"/>
      <c r="T522" s="942"/>
      <c r="U522" s="428"/>
    </row>
    <row r="523" spans="1:21" ht="15.75" thickBot="1" x14ac:dyDescent="0.3">
      <c r="A523" s="101"/>
      <c r="B523" s="86"/>
      <c r="C523" s="86"/>
      <c r="E523" s="87"/>
      <c r="F523" s="87"/>
      <c r="G523" s="88"/>
      <c r="H523" s="88"/>
      <c r="I523" s="69"/>
      <c r="J523" s="87"/>
      <c r="K523" s="87"/>
      <c r="L523" s="88"/>
      <c r="M523" s="88"/>
      <c r="O523" s="89"/>
      <c r="R523" s="85"/>
      <c r="S523" s="490"/>
      <c r="U523" s="102"/>
    </row>
    <row r="524" spans="1:21" ht="15.75" thickBot="1" x14ac:dyDescent="0.3">
      <c r="A524" s="1107" t="s">
        <v>13</v>
      </c>
      <c r="B524" s="1108"/>
      <c r="C524" s="1108"/>
      <c r="D524" s="1109"/>
      <c r="E524" s="943">
        <f>VLOOKUP(B522,'1.Piano inv. forn'!$D$124:$V$153,17,FALSE)</f>
        <v>0</v>
      </c>
      <c r="F524" s="944"/>
      <c r="G524" s="944"/>
      <c r="H524" s="945"/>
      <c r="I524" s="69"/>
      <c r="J524" s="1110" t="s">
        <v>59</v>
      </c>
      <c r="K524" s="1111"/>
      <c r="L524" s="943">
        <f>VLOOKUP(B522,'1.Piano inv. forn'!$D$124:$V$153,19,FALSE)</f>
        <v>0</v>
      </c>
      <c r="M524" s="945"/>
      <c r="N524" s="98"/>
      <c r="O524" s="146" t="s">
        <v>15</v>
      </c>
      <c r="P524" s="103">
        <f>L524+E524</f>
        <v>0</v>
      </c>
      <c r="R524" s="146" t="s">
        <v>217</v>
      </c>
      <c r="S524" s="941"/>
      <c r="T524" s="942"/>
      <c r="U524" s="102"/>
    </row>
    <row r="525" spans="1:21" ht="15.75" thickBot="1" x14ac:dyDescent="0.3">
      <c r="A525" s="104"/>
      <c r="B525" s="105"/>
      <c r="C525" s="105"/>
      <c r="D525" s="105"/>
      <c r="E525" s="106"/>
      <c r="F525" s="106"/>
      <c r="G525" s="106"/>
      <c r="H525" s="106"/>
      <c r="I525" s="69"/>
      <c r="J525" s="87"/>
      <c r="K525" s="87"/>
      <c r="L525" s="106"/>
      <c r="M525" s="106"/>
      <c r="N525" s="98"/>
      <c r="O525" s="85"/>
      <c r="P525" s="98"/>
      <c r="R525" s="85"/>
      <c r="S525" s="86"/>
      <c r="T525" s="86"/>
      <c r="U525" s="428"/>
    </row>
    <row r="526" spans="1:21" ht="60" x14ac:dyDescent="0.25">
      <c r="A526" s="1099" t="s">
        <v>218</v>
      </c>
      <c r="B526" s="1101" t="s">
        <v>219</v>
      </c>
      <c r="C526" s="1101" t="s">
        <v>220</v>
      </c>
      <c r="D526" s="138" t="s">
        <v>221</v>
      </c>
      <c r="E526" s="139" t="s">
        <v>222</v>
      </c>
      <c r="F526" s="138" t="s">
        <v>223</v>
      </c>
      <c r="G526" s="138" t="s">
        <v>224</v>
      </c>
      <c r="H526" s="140" t="s">
        <v>188</v>
      </c>
      <c r="I526" s="140" t="s">
        <v>225</v>
      </c>
      <c r="J526" s="140" t="s">
        <v>226</v>
      </c>
      <c r="K526" s="140" t="s">
        <v>227</v>
      </c>
      <c r="L526" s="140" t="s">
        <v>228</v>
      </c>
      <c r="M526" s="140" t="s">
        <v>229</v>
      </c>
      <c r="N526" s="140" t="s">
        <v>230</v>
      </c>
      <c r="O526" s="140" t="s">
        <v>231</v>
      </c>
      <c r="P526" s="140" t="s">
        <v>232</v>
      </c>
      <c r="Q526" s="140" t="s">
        <v>233</v>
      </c>
      <c r="R526" s="140" t="s">
        <v>234</v>
      </c>
      <c r="S526" s="140" t="s">
        <v>235</v>
      </c>
      <c r="T526" s="141" t="s">
        <v>236</v>
      </c>
      <c r="U526" s="564"/>
    </row>
    <row r="527" spans="1:21" ht="24.75" thickBot="1" x14ac:dyDescent="0.3">
      <c r="A527" s="1100"/>
      <c r="B527" s="1102"/>
      <c r="C527" s="1102"/>
      <c r="D527" s="142" t="s">
        <v>237</v>
      </c>
      <c r="E527" s="142" t="s">
        <v>238</v>
      </c>
      <c r="F527" s="142" t="s">
        <v>239</v>
      </c>
      <c r="G527" s="142" t="s">
        <v>239</v>
      </c>
      <c r="H527" s="142" t="s">
        <v>90</v>
      </c>
      <c r="I527" s="142" t="s">
        <v>32</v>
      </c>
      <c r="J527" s="142" t="s">
        <v>241</v>
      </c>
      <c r="K527" s="142" t="s">
        <v>242</v>
      </c>
      <c r="L527" s="142" t="s">
        <v>243</v>
      </c>
      <c r="M527" s="142" t="s">
        <v>242</v>
      </c>
      <c r="N527" s="142" t="s">
        <v>244</v>
      </c>
      <c r="O527" s="142" t="s">
        <v>212</v>
      </c>
      <c r="P527" s="142" t="s">
        <v>245</v>
      </c>
      <c r="Q527" s="142" t="s">
        <v>246</v>
      </c>
      <c r="R527" s="142" t="s">
        <v>247</v>
      </c>
      <c r="S527" s="142" t="s">
        <v>247</v>
      </c>
      <c r="T527" s="587"/>
      <c r="U527" s="564"/>
    </row>
    <row r="528" spans="1:21" x14ac:dyDescent="0.25">
      <c r="A528" s="1103" t="str">
        <f>B522</f>
        <v>d.1</v>
      </c>
      <c r="B528" s="143">
        <v>1</v>
      </c>
      <c r="C528" s="164"/>
      <c r="D528" s="91"/>
      <c r="E528" s="91"/>
      <c r="F528" s="164"/>
      <c r="G528" s="566"/>
      <c r="H528" s="92"/>
      <c r="I528" s="339"/>
      <c r="J528" s="567"/>
      <c r="K528" s="568"/>
      <c r="L528" s="340"/>
      <c r="M528" s="568"/>
      <c r="N528" s="116"/>
      <c r="O528" s="116"/>
      <c r="P528" s="340"/>
      <c r="Q528" s="340"/>
      <c r="R528" s="340"/>
      <c r="S528" s="340"/>
      <c r="T528" s="569"/>
      <c r="U528" s="428"/>
    </row>
    <row r="529" spans="1:21" x14ac:dyDescent="0.25">
      <c r="A529" s="1103"/>
      <c r="B529" s="144">
        <v>2</v>
      </c>
      <c r="C529" s="90"/>
      <c r="D529" s="84"/>
      <c r="E529" s="84"/>
      <c r="F529" s="90"/>
      <c r="G529" s="570"/>
      <c r="H529" s="90"/>
      <c r="I529" s="340"/>
      <c r="J529" s="571"/>
      <c r="K529" s="572"/>
      <c r="L529" s="557"/>
      <c r="M529" s="572"/>
      <c r="N529" s="107"/>
      <c r="O529" s="107"/>
      <c r="P529" s="557"/>
      <c r="Q529" s="557" t="s">
        <v>249</v>
      </c>
      <c r="R529" s="557"/>
      <c r="S529" s="557"/>
      <c r="T529" s="573"/>
      <c r="U529" s="428"/>
    </row>
    <row r="530" spans="1:21" x14ac:dyDescent="0.25">
      <c r="A530" s="1103"/>
      <c r="B530" s="144">
        <v>3</v>
      </c>
      <c r="C530" s="90"/>
      <c r="D530" s="84"/>
      <c r="E530" s="84"/>
      <c r="F530" s="90"/>
      <c r="G530" s="570"/>
      <c r="H530" s="90"/>
      <c r="I530" s="340"/>
      <c r="J530" s="571"/>
      <c r="K530" s="572"/>
      <c r="L530" s="557"/>
      <c r="M530" s="572"/>
      <c r="N530" s="107"/>
      <c r="O530" s="107"/>
      <c r="P530" s="557"/>
      <c r="Q530" s="557"/>
      <c r="R530" s="557"/>
      <c r="S530" s="557"/>
      <c r="T530" s="573"/>
      <c r="U530" s="428"/>
    </row>
    <row r="531" spans="1:21" x14ac:dyDescent="0.25">
      <c r="A531" s="1103"/>
      <c r="B531" s="144">
        <v>4</v>
      </c>
      <c r="C531" s="90"/>
      <c r="D531" s="84"/>
      <c r="E531" s="84"/>
      <c r="F531" s="90"/>
      <c r="G531" s="570"/>
      <c r="H531" s="90"/>
      <c r="I531" s="340"/>
      <c r="J531" s="571"/>
      <c r="K531" s="572"/>
      <c r="L531" s="557"/>
      <c r="M531" s="572"/>
      <c r="N531" s="107"/>
      <c r="O531" s="107"/>
      <c r="P531" s="557"/>
      <c r="Q531" s="557"/>
      <c r="R531" s="557"/>
      <c r="S531" s="557"/>
      <c r="T531" s="573"/>
      <c r="U531" s="428"/>
    </row>
    <row r="532" spans="1:21" x14ac:dyDescent="0.25">
      <c r="A532" s="1103"/>
      <c r="B532" s="144">
        <v>5</v>
      </c>
      <c r="C532" s="90"/>
      <c r="D532" s="84"/>
      <c r="E532" s="84"/>
      <c r="F532" s="90"/>
      <c r="G532" s="570"/>
      <c r="H532" s="90"/>
      <c r="I532" s="340"/>
      <c r="J532" s="571"/>
      <c r="K532" s="572"/>
      <c r="L532" s="557"/>
      <c r="M532" s="572"/>
      <c r="N532" s="107"/>
      <c r="O532" s="107"/>
      <c r="P532" s="557"/>
      <c r="Q532" s="557"/>
      <c r="R532" s="557"/>
      <c r="S532" s="557"/>
      <c r="T532" s="573"/>
      <c r="U532" s="428"/>
    </row>
    <row r="533" spans="1:21" x14ac:dyDescent="0.25">
      <c r="A533" s="1103"/>
      <c r="B533" s="144">
        <v>6</v>
      </c>
      <c r="C533" s="90"/>
      <c r="D533" s="84"/>
      <c r="E533" s="84"/>
      <c r="F533" s="90"/>
      <c r="G533" s="570"/>
      <c r="H533" s="90"/>
      <c r="I533" s="340"/>
      <c r="J533" s="571"/>
      <c r="K533" s="572"/>
      <c r="L533" s="557"/>
      <c r="M533" s="572"/>
      <c r="N533" s="107"/>
      <c r="O533" s="107"/>
      <c r="P533" s="557"/>
      <c r="Q533" s="557"/>
      <c r="R533" s="557"/>
      <c r="S533" s="557"/>
      <c r="T533" s="573"/>
      <c r="U533" s="428"/>
    </row>
    <row r="534" spans="1:21" x14ac:dyDescent="0.25">
      <c r="A534" s="1103"/>
      <c r="B534" s="144">
        <v>7</v>
      </c>
      <c r="C534" s="90"/>
      <c r="D534" s="84"/>
      <c r="E534" s="84"/>
      <c r="F534" s="90"/>
      <c r="G534" s="570"/>
      <c r="H534" s="90"/>
      <c r="I534" s="340"/>
      <c r="J534" s="571"/>
      <c r="K534" s="572"/>
      <c r="L534" s="557"/>
      <c r="M534" s="572"/>
      <c r="N534" s="107"/>
      <c r="O534" s="107"/>
      <c r="P534" s="557"/>
      <c r="Q534" s="557"/>
      <c r="R534" s="557"/>
      <c r="S534" s="557"/>
      <c r="T534" s="573"/>
      <c r="U534" s="428"/>
    </row>
    <row r="535" spans="1:21" x14ac:dyDescent="0.25">
      <c r="A535" s="1103"/>
      <c r="B535" s="144">
        <v>8</v>
      </c>
      <c r="C535" s="90"/>
      <c r="D535" s="84"/>
      <c r="E535" s="84"/>
      <c r="F535" s="90"/>
      <c r="G535" s="570"/>
      <c r="H535" s="90"/>
      <c r="I535" s="340"/>
      <c r="J535" s="571"/>
      <c r="K535" s="572"/>
      <c r="L535" s="557"/>
      <c r="M535" s="572"/>
      <c r="N535" s="107"/>
      <c r="O535" s="107"/>
      <c r="P535" s="557"/>
      <c r="Q535" s="557"/>
      <c r="R535" s="557"/>
      <c r="S535" s="557"/>
      <c r="T535" s="573"/>
      <c r="U535" s="428"/>
    </row>
    <row r="536" spans="1:21" x14ac:dyDescent="0.25">
      <c r="A536" s="1103"/>
      <c r="B536" s="144">
        <v>9</v>
      </c>
      <c r="C536" s="90"/>
      <c r="D536" s="84"/>
      <c r="E536" s="84"/>
      <c r="F536" s="90"/>
      <c r="G536" s="570"/>
      <c r="H536" s="90"/>
      <c r="I536" s="340"/>
      <c r="J536" s="571"/>
      <c r="K536" s="572"/>
      <c r="L536" s="557"/>
      <c r="M536" s="572"/>
      <c r="N536" s="107"/>
      <c r="O536" s="107"/>
      <c r="P536" s="557"/>
      <c r="Q536" s="557"/>
      <c r="R536" s="557"/>
      <c r="S536" s="557"/>
      <c r="T536" s="573"/>
      <c r="U536" s="428"/>
    </row>
    <row r="537" spans="1:21" ht="15.75" thickBot="1" x14ac:dyDescent="0.3">
      <c r="A537" s="1104"/>
      <c r="B537" s="145">
        <v>10</v>
      </c>
      <c r="C537" s="100"/>
      <c r="D537" s="99"/>
      <c r="E537" s="99"/>
      <c r="F537" s="100"/>
      <c r="G537" s="574"/>
      <c r="H537" s="100"/>
      <c r="I537" s="341"/>
      <c r="J537" s="576"/>
      <c r="K537" s="577"/>
      <c r="L537" s="575"/>
      <c r="M537" s="577"/>
      <c r="N537" s="108"/>
      <c r="O537" s="108"/>
      <c r="P537" s="575"/>
      <c r="Q537" s="575"/>
      <c r="R537" s="575"/>
      <c r="S537" s="575"/>
      <c r="T537" s="578"/>
      <c r="U537" s="428"/>
    </row>
    <row r="538" spans="1:21" ht="25.5" thickBot="1" x14ac:dyDescent="0.3">
      <c r="A538" s="493"/>
      <c r="C538" s="494"/>
      <c r="D538" s="495"/>
      <c r="E538" s="368" t="s">
        <v>248</v>
      </c>
      <c r="F538" s="369">
        <f>COUNTA(F528:F537)</f>
        <v>0</v>
      </c>
      <c r="G538" s="370">
        <f>COUNTA(G528:G537)</f>
        <v>0</v>
      </c>
      <c r="H538" s="494"/>
      <c r="I538" s="490"/>
      <c r="J538" s="496"/>
      <c r="K538" s="497"/>
      <c r="L538" s="1114" t="s">
        <v>499</v>
      </c>
      <c r="M538" s="1115"/>
      <c r="N538" s="524">
        <f>SUM(N528:N537)</f>
        <v>0</v>
      </c>
      <c r="O538" s="525">
        <f>SUM(O528:O537)</f>
        <v>0</v>
      </c>
      <c r="P538" s="490"/>
      <c r="Q538" s="490"/>
      <c r="R538" s="490"/>
      <c r="S538" s="500"/>
      <c r="T538" s="500"/>
      <c r="U538" s="428"/>
    </row>
    <row r="539" spans="1:21" x14ac:dyDescent="0.25">
      <c r="A539" s="101"/>
      <c r="B539" s="85"/>
      <c r="C539" s="85"/>
      <c r="D539" s="85"/>
      <c r="H539" s="501"/>
      <c r="I539" s="501"/>
      <c r="J539" s="502"/>
      <c r="K539" s="501"/>
      <c r="L539" s="954" t="s">
        <v>500</v>
      </c>
      <c r="M539" s="955"/>
      <c r="N539" s="503">
        <f>SUMIF(M528:M537,"&lt;=31/12/2025",N528:N537)</f>
        <v>0</v>
      </c>
      <c r="O539" s="504">
        <f>SUMIF(M528:M537,"&lt;=31/12/2025",O528:O537)</f>
        <v>0</v>
      </c>
      <c r="P539" s="85"/>
      <c r="R539" s="85"/>
      <c r="S539" s="89"/>
      <c r="T539" s="505"/>
      <c r="U539" s="506"/>
    </row>
    <row r="540" spans="1:21" ht="15.75" thickBot="1" x14ac:dyDescent="0.3">
      <c r="A540" s="101"/>
      <c r="L540" s="956" t="s">
        <v>501</v>
      </c>
      <c r="M540" s="957"/>
      <c r="N540" s="508">
        <f>SUMIF(M528:M537,"&gt;31/12/2025",N528:N537)</f>
        <v>0</v>
      </c>
      <c r="O540" s="509">
        <f>SUMIF(M528:M537,"&gt;31/12/2025",O528:O537)</f>
        <v>0</v>
      </c>
      <c r="S540" s="510"/>
      <c r="T540" s="511"/>
      <c r="U540" s="428"/>
    </row>
    <row r="541" spans="1:21" ht="15.75" thickBot="1" x14ac:dyDescent="0.3">
      <c r="A541" s="579"/>
      <c r="B541" s="478"/>
      <c r="C541" s="480"/>
      <c r="D541" s="480"/>
      <c r="E541" s="480"/>
      <c r="F541" s="478"/>
      <c r="G541" s="480"/>
      <c r="H541" s="480"/>
      <c r="I541" s="478"/>
      <c r="J541" s="478"/>
      <c r="K541" s="480"/>
      <c r="L541" s="480"/>
      <c r="M541" s="480"/>
      <c r="N541" s="480"/>
      <c r="O541" s="480"/>
      <c r="P541" s="480"/>
      <c r="Q541" s="480"/>
      <c r="R541" s="480"/>
      <c r="S541" s="580"/>
      <c r="T541" s="480"/>
      <c r="U541" s="482"/>
    </row>
    <row r="542" spans="1:21" ht="15.75" thickBot="1" x14ac:dyDescent="0.3">
      <c r="A542" s="563"/>
      <c r="B542" s="422"/>
      <c r="C542" s="289"/>
      <c r="D542" s="289"/>
      <c r="E542" s="289"/>
      <c r="F542" s="422"/>
      <c r="G542" s="289"/>
      <c r="H542" s="289"/>
      <c r="I542" s="422"/>
      <c r="J542" s="422"/>
      <c r="K542" s="289"/>
      <c r="L542" s="289"/>
      <c r="M542" s="289"/>
      <c r="N542" s="289"/>
      <c r="O542" s="289"/>
      <c r="P542" s="289"/>
      <c r="Q542" s="289"/>
      <c r="R542" s="289"/>
      <c r="S542" s="289"/>
      <c r="T542" s="289"/>
      <c r="U542" s="425"/>
    </row>
    <row r="543" spans="1:21" ht="28.5" thickBot="1" x14ac:dyDescent="0.3">
      <c r="A543" s="137" t="s">
        <v>8</v>
      </c>
      <c r="B543" s="961" t="s">
        <v>91</v>
      </c>
      <c r="C543" s="962"/>
      <c r="E543" s="1105" t="s">
        <v>213</v>
      </c>
      <c r="F543" s="1106"/>
      <c r="G543" s="935">
        <f>VLOOKUP(B543,'1.Piano inv. forn'!$D$124:$H$153,3,FALSE)</f>
        <v>0</v>
      </c>
      <c r="H543" s="936"/>
      <c r="I543" s="69"/>
      <c r="J543" s="1105" t="s">
        <v>214</v>
      </c>
      <c r="K543" s="1106"/>
      <c r="L543" s="935">
        <f>VLOOKUP(B543,'1.Piano inv. forn'!$D$124:$H$153,4,FALSE)</f>
        <v>0</v>
      </c>
      <c r="M543" s="936"/>
      <c r="O543" s="147" t="s">
        <v>215</v>
      </c>
      <c r="P543" s="513"/>
      <c r="R543" s="146" t="s">
        <v>216</v>
      </c>
      <c r="S543" s="941"/>
      <c r="T543" s="942"/>
      <c r="U543" s="428"/>
    </row>
    <row r="544" spans="1:21" ht="15.75" thickBot="1" x14ac:dyDescent="0.3">
      <c r="A544" s="101"/>
      <c r="B544" s="86"/>
      <c r="C544" s="86"/>
      <c r="E544" s="87"/>
      <c r="F544" s="87"/>
      <c r="G544" s="88"/>
      <c r="H544" s="88"/>
      <c r="I544" s="69"/>
      <c r="J544" s="87"/>
      <c r="K544" s="87"/>
      <c r="L544" s="88"/>
      <c r="M544" s="88"/>
      <c r="O544" s="89"/>
      <c r="R544" s="85"/>
      <c r="S544" s="490"/>
      <c r="U544" s="102"/>
    </row>
    <row r="545" spans="1:21" ht="15.75" thickBot="1" x14ac:dyDescent="0.3">
      <c r="A545" s="1107" t="s">
        <v>13</v>
      </c>
      <c r="B545" s="1108"/>
      <c r="C545" s="1108"/>
      <c r="D545" s="1109"/>
      <c r="E545" s="943">
        <f>VLOOKUP(B543,'1.Piano inv. forn'!$D$124:$V$153,17,FALSE)</f>
        <v>0</v>
      </c>
      <c r="F545" s="944"/>
      <c r="G545" s="944"/>
      <c r="H545" s="945"/>
      <c r="I545" s="69"/>
      <c r="J545" s="1110" t="s">
        <v>59</v>
      </c>
      <c r="K545" s="1111"/>
      <c r="L545" s="943">
        <f>VLOOKUP(B543,'1.Piano inv. forn'!$D$124:$V$153,19,FALSE)</f>
        <v>0</v>
      </c>
      <c r="M545" s="945"/>
      <c r="N545" s="98"/>
      <c r="O545" s="146" t="s">
        <v>15</v>
      </c>
      <c r="P545" s="103">
        <f>L545+E545</f>
        <v>0</v>
      </c>
      <c r="R545" s="146" t="s">
        <v>217</v>
      </c>
      <c r="S545" s="941"/>
      <c r="T545" s="942"/>
      <c r="U545" s="102"/>
    </row>
    <row r="546" spans="1:21" ht="15.75" thickBot="1" x14ac:dyDescent="0.3">
      <c r="A546" s="104"/>
      <c r="B546" s="105"/>
      <c r="C546" s="105"/>
      <c r="D546" s="105"/>
      <c r="E546" s="106"/>
      <c r="F546" s="106"/>
      <c r="G546" s="106"/>
      <c r="H546" s="106"/>
      <c r="I546" s="69"/>
      <c r="J546" s="87"/>
      <c r="K546" s="87"/>
      <c r="L546" s="106"/>
      <c r="M546" s="106"/>
      <c r="N546" s="98"/>
      <c r="O546" s="85"/>
      <c r="P546" s="98"/>
      <c r="R546" s="85"/>
      <c r="S546" s="86"/>
      <c r="T546" s="86"/>
      <c r="U546" s="428"/>
    </row>
    <row r="547" spans="1:21" ht="60" x14ac:dyDescent="0.25">
      <c r="A547" s="1099" t="s">
        <v>218</v>
      </c>
      <c r="B547" s="1101" t="s">
        <v>219</v>
      </c>
      <c r="C547" s="1101" t="s">
        <v>220</v>
      </c>
      <c r="D547" s="138" t="s">
        <v>221</v>
      </c>
      <c r="E547" s="139" t="s">
        <v>222</v>
      </c>
      <c r="F547" s="138" t="s">
        <v>223</v>
      </c>
      <c r="G547" s="138" t="s">
        <v>224</v>
      </c>
      <c r="H547" s="140" t="s">
        <v>188</v>
      </c>
      <c r="I547" s="140" t="s">
        <v>225</v>
      </c>
      <c r="J547" s="140" t="s">
        <v>226</v>
      </c>
      <c r="K547" s="140" t="s">
        <v>227</v>
      </c>
      <c r="L547" s="140" t="s">
        <v>228</v>
      </c>
      <c r="M547" s="140" t="s">
        <v>229</v>
      </c>
      <c r="N547" s="140" t="s">
        <v>230</v>
      </c>
      <c r="O547" s="140" t="s">
        <v>231</v>
      </c>
      <c r="P547" s="140" t="s">
        <v>232</v>
      </c>
      <c r="Q547" s="140" t="s">
        <v>233</v>
      </c>
      <c r="R547" s="140" t="s">
        <v>234</v>
      </c>
      <c r="S547" s="140" t="s">
        <v>235</v>
      </c>
      <c r="T547" s="141" t="s">
        <v>236</v>
      </c>
      <c r="U547" s="564"/>
    </row>
    <row r="548" spans="1:21" ht="24.75" thickBot="1" x14ac:dyDescent="0.3">
      <c r="A548" s="1100"/>
      <c r="B548" s="1102"/>
      <c r="C548" s="1102"/>
      <c r="D548" s="142" t="s">
        <v>237</v>
      </c>
      <c r="E548" s="142" t="s">
        <v>238</v>
      </c>
      <c r="F548" s="142" t="s">
        <v>239</v>
      </c>
      <c r="G548" s="142" t="s">
        <v>239</v>
      </c>
      <c r="H548" s="142" t="s">
        <v>90</v>
      </c>
      <c r="I548" s="142" t="s">
        <v>32</v>
      </c>
      <c r="J548" s="142" t="s">
        <v>241</v>
      </c>
      <c r="K548" s="142" t="s">
        <v>242</v>
      </c>
      <c r="L548" s="142" t="s">
        <v>243</v>
      </c>
      <c r="M548" s="142" t="s">
        <v>242</v>
      </c>
      <c r="N548" s="142" t="s">
        <v>244</v>
      </c>
      <c r="O548" s="142" t="s">
        <v>212</v>
      </c>
      <c r="P548" s="142" t="s">
        <v>245</v>
      </c>
      <c r="Q548" s="142" t="s">
        <v>246</v>
      </c>
      <c r="R548" s="142" t="s">
        <v>247</v>
      </c>
      <c r="S548" s="142" t="s">
        <v>247</v>
      </c>
      <c r="T548" s="587"/>
      <c r="U548" s="564"/>
    </row>
    <row r="549" spans="1:21" x14ac:dyDescent="0.25">
      <c r="A549" s="1103" t="str">
        <f>B543</f>
        <v>d.1</v>
      </c>
      <c r="B549" s="143">
        <v>1</v>
      </c>
      <c r="C549" s="164"/>
      <c r="D549" s="91"/>
      <c r="E549" s="91"/>
      <c r="F549" s="164"/>
      <c r="G549" s="566"/>
      <c r="H549" s="92"/>
      <c r="I549" s="339"/>
      <c r="J549" s="567"/>
      <c r="K549" s="568"/>
      <c r="L549" s="340"/>
      <c r="M549" s="568"/>
      <c r="N549" s="116"/>
      <c r="O549" s="116"/>
      <c r="P549" s="340"/>
      <c r="Q549" s="340"/>
      <c r="R549" s="340"/>
      <c r="S549" s="340"/>
      <c r="T549" s="569"/>
      <c r="U549" s="428"/>
    </row>
    <row r="550" spans="1:21" x14ac:dyDescent="0.25">
      <c r="A550" s="1103"/>
      <c r="B550" s="144">
        <v>2</v>
      </c>
      <c r="C550" s="90"/>
      <c r="D550" s="84"/>
      <c r="E550" s="84"/>
      <c r="F550" s="90"/>
      <c r="G550" s="570"/>
      <c r="H550" s="90"/>
      <c r="I550" s="340"/>
      <c r="J550" s="571"/>
      <c r="K550" s="572"/>
      <c r="L550" s="557"/>
      <c r="M550" s="572"/>
      <c r="N550" s="107"/>
      <c r="O550" s="107"/>
      <c r="P550" s="557"/>
      <c r="Q550" s="557" t="s">
        <v>249</v>
      </c>
      <c r="R550" s="557"/>
      <c r="S550" s="557"/>
      <c r="T550" s="573"/>
      <c r="U550" s="428"/>
    </row>
    <row r="551" spans="1:21" x14ac:dyDescent="0.25">
      <c r="A551" s="1103"/>
      <c r="B551" s="144">
        <v>3</v>
      </c>
      <c r="C551" s="90"/>
      <c r="D551" s="84"/>
      <c r="E551" s="84"/>
      <c r="F551" s="90"/>
      <c r="G551" s="570"/>
      <c r="H551" s="90"/>
      <c r="I551" s="340"/>
      <c r="J551" s="571"/>
      <c r="K551" s="572"/>
      <c r="L551" s="557"/>
      <c r="M551" s="572"/>
      <c r="N551" s="107"/>
      <c r="O551" s="107"/>
      <c r="P551" s="557"/>
      <c r="Q551" s="557"/>
      <c r="R551" s="557"/>
      <c r="S551" s="557"/>
      <c r="T551" s="573"/>
      <c r="U551" s="428"/>
    </row>
    <row r="552" spans="1:21" x14ac:dyDescent="0.25">
      <c r="A552" s="1103"/>
      <c r="B552" s="144">
        <v>4</v>
      </c>
      <c r="C552" s="90"/>
      <c r="D552" s="84"/>
      <c r="E552" s="84"/>
      <c r="F552" s="90"/>
      <c r="G552" s="570"/>
      <c r="H552" s="90"/>
      <c r="I552" s="340"/>
      <c r="J552" s="571"/>
      <c r="K552" s="572"/>
      <c r="L552" s="557"/>
      <c r="M552" s="572"/>
      <c r="N552" s="107"/>
      <c r="O552" s="107"/>
      <c r="P552" s="557"/>
      <c r="Q552" s="557"/>
      <c r="R552" s="557"/>
      <c r="S552" s="557"/>
      <c r="T552" s="573"/>
      <c r="U552" s="428"/>
    </row>
    <row r="553" spans="1:21" x14ac:dyDescent="0.25">
      <c r="A553" s="1103"/>
      <c r="B553" s="144">
        <v>5</v>
      </c>
      <c r="C553" s="90"/>
      <c r="D553" s="84"/>
      <c r="E553" s="84"/>
      <c r="F553" s="90"/>
      <c r="G553" s="570"/>
      <c r="H553" s="90"/>
      <c r="I553" s="340"/>
      <c r="J553" s="571"/>
      <c r="K553" s="572"/>
      <c r="L553" s="557"/>
      <c r="M553" s="572"/>
      <c r="N553" s="107"/>
      <c r="O553" s="107"/>
      <c r="P553" s="557"/>
      <c r="Q553" s="557"/>
      <c r="R553" s="557"/>
      <c r="S553" s="557"/>
      <c r="T553" s="573"/>
      <c r="U553" s="428"/>
    </row>
    <row r="554" spans="1:21" x14ac:dyDescent="0.25">
      <c r="A554" s="1103"/>
      <c r="B554" s="144">
        <v>6</v>
      </c>
      <c r="C554" s="90"/>
      <c r="D554" s="84"/>
      <c r="E554" s="84"/>
      <c r="F554" s="90"/>
      <c r="G554" s="570"/>
      <c r="H554" s="90"/>
      <c r="I554" s="340"/>
      <c r="J554" s="571"/>
      <c r="K554" s="572"/>
      <c r="L554" s="557"/>
      <c r="M554" s="572"/>
      <c r="N554" s="107"/>
      <c r="O554" s="107"/>
      <c r="P554" s="557"/>
      <c r="Q554" s="557"/>
      <c r="R554" s="557"/>
      <c r="S554" s="557"/>
      <c r="T554" s="573"/>
      <c r="U554" s="428"/>
    </row>
    <row r="555" spans="1:21" x14ac:dyDescent="0.25">
      <c r="A555" s="1103"/>
      <c r="B555" s="144">
        <v>7</v>
      </c>
      <c r="C555" s="90"/>
      <c r="D555" s="84"/>
      <c r="E555" s="84"/>
      <c r="F555" s="90"/>
      <c r="G555" s="570"/>
      <c r="H555" s="90"/>
      <c r="I555" s="340"/>
      <c r="J555" s="571"/>
      <c r="K555" s="572"/>
      <c r="L555" s="557"/>
      <c r="M555" s="572"/>
      <c r="N555" s="107"/>
      <c r="O555" s="107"/>
      <c r="P555" s="557"/>
      <c r="Q555" s="557"/>
      <c r="R555" s="557"/>
      <c r="S555" s="557"/>
      <c r="T555" s="573"/>
      <c r="U555" s="428"/>
    </row>
    <row r="556" spans="1:21" x14ac:dyDescent="0.25">
      <c r="A556" s="1103"/>
      <c r="B556" s="144">
        <v>8</v>
      </c>
      <c r="C556" s="90"/>
      <c r="D556" s="84"/>
      <c r="E556" s="84"/>
      <c r="F556" s="90"/>
      <c r="G556" s="570"/>
      <c r="H556" s="90"/>
      <c r="I556" s="340"/>
      <c r="J556" s="571"/>
      <c r="K556" s="572"/>
      <c r="L556" s="557"/>
      <c r="M556" s="572"/>
      <c r="N556" s="107"/>
      <c r="O556" s="107"/>
      <c r="P556" s="557"/>
      <c r="Q556" s="557"/>
      <c r="R556" s="557"/>
      <c r="S556" s="557"/>
      <c r="T556" s="573"/>
      <c r="U556" s="428"/>
    </row>
    <row r="557" spans="1:21" x14ac:dyDescent="0.25">
      <c r="A557" s="1103"/>
      <c r="B557" s="144">
        <v>9</v>
      </c>
      <c r="C557" s="90"/>
      <c r="D557" s="84"/>
      <c r="E557" s="84"/>
      <c r="F557" s="90"/>
      <c r="G557" s="570"/>
      <c r="H557" s="90"/>
      <c r="I557" s="340"/>
      <c r="J557" s="571"/>
      <c r="K557" s="572"/>
      <c r="L557" s="557"/>
      <c r="M557" s="572"/>
      <c r="N557" s="107"/>
      <c r="O557" s="107"/>
      <c r="P557" s="557"/>
      <c r="Q557" s="557"/>
      <c r="R557" s="557"/>
      <c r="S557" s="557"/>
      <c r="T557" s="573"/>
      <c r="U557" s="428"/>
    </row>
    <row r="558" spans="1:21" ht="15.75" thickBot="1" x14ac:dyDescent="0.3">
      <c r="A558" s="1104"/>
      <c r="B558" s="145">
        <v>10</v>
      </c>
      <c r="C558" s="100"/>
      <c r="D558" s="99"/>
      <c r="E558" s="99"/>
      <c r="F558" s="100"/>
      <c r="G558" s="574"/>
      <c r="H558" s="100"/>
      <c r="I558" s="341"/>
      <c r="J558" s="576"/>
      <c r="K558" s="577"/>
      <c r="L558" s="575"/>
      <c r="M558" s="577"/>
      <c r="N558" s="108"/>
      <c r="O558" s="108"/>
      <c r="P558" s="575"/>
      <c r="Q558" s="575"/>
      <c r="R558" s="575"/>
      <c r="S558" s="575"/>
      <c r="T558" s="578"/>
      <c r="U558" s="428"/>
    </row>
    <row r="559" spans="1:21" ht="25.5" thickBot="1" x14ac:dyDescent="0.3">
      <c r="A559" s="493"/>
      <c r="C559" s="494"/>
      <c r="D559" s="495"/>
      <c r="E559" s="368" t="s">
        <v>248</v>
      </c>
      <c r="F559" s="369">
        <f>COUNTA(F549:F558)</f>
        <v>0</v>
      </c>
      <c r="G559" s="370">
        <f>COUNTA(G549:G558)</f>
        <v>0</v>
      </c>
      <c r="H559" s="494"/>
      <c r="I559" s="490"/>
      <c r="J559" s="496"/>
      <c r="K559" s="497"/>
      <c r="L559" s="1114" t="s">
        <v>499</v>
      </c>
      <c r="M559" s="1115"/>
      <c r="N559" s="524">
        <f>SUM(N549:N558)</f>
        <v>0</v>
      </c>
      <c r="O559" s="525">
        <f>SUM(O549:O558)</f>
        <v>0</v>
      </c>
      <c r="P559" s="490"/>
      <c r="Q559" s="490"/>
      <c r="R559" s="490"/>
      <c r="S559" s="500"/>
      <c r="T559" s="500"/>
      <c r="U559" s="428"/>
    </row>
    <row r="560" spans="1:21" x14ac:dyDescent="0.25">
      <c r="A560" s="101"/>
      <c r="B560" s="85"/>
      <c r="C560" s="85"/>
      <c r="D560" s="85"/>
      <c r="H560" s="501"/>
      <c r="I560" s="501"/>
      <c r="J560" s="502"/>
      <c r="K560" s="501"/>
      <c r="L560" s="954" t="s">
        <v>500</v>
      </c>
      <c r="M560" s="955"/>
      <c r="N560" s="503">
        <f>SUMIF(M549:M558,"&lt;=31/12/2025",N549:N558)</f>
        <v>0</v>
      </c>
      <c r="O560" s="504">
        <f>SUMIF(M549:M558,"&lt;=31/12/2025",O549:O558)</f>
        <v>0</v>
      </c>
      <c r="P560" s="85"/>
      <c r="R560" s="85"/>
      <c r="S560" s="89"/>
      <c r="T560" s="505"/>
      <c r="U560" s="506"/>
    </row>
    <row r="561" spans="1:21" ht="15.75" thickBot="1" x14ac:dyDescent="0.3">
      <c r="A561" s="101"/>
      <c r="L561" s="956" t="s">
        <v>501</v>
      </c>
      <c r="M561" s="957"/>
      <c r="N561" s="508">
        <f>SUMIF(M549:M558,"&gt;31/12/2025",N549:N558)</f>
        <v>0</v>
      </c>
      <c r="O561" s="509">
        <f>SUMIF(M549:M558,"&gt;31/12/2025",O549:O558)</f>
        <v>0</v>
      </c>
      <c r="S561" s="510"/>
      <c r="T561" s="511"/>
      <c r="U561" s="428"/>
    </row>
    <row r="562" spans="1:21" ht="15.75" thickBot="1" x14ac:dyDescent="0.3">
      <c r="A562" s="579"/>
      <c r="B562" s="478"/>
      <c r="C562" s="480"/>
      <c r="D562" s="480"/>
      <c r="E562" s="480"/>
      <c r="F562" s="478"/>
      <c r="G562" s="480"/>
      <c r="H562" s="480"/>
      <c r="I562" s="478"/>
      <c r="J562" s="478"/>
      <c r="K562" s="480"/>
      <c r="L562" s="480"/>
      <c r="M562" s="480"/>
      <c r="N562" s="480"/>
      <c r="O562" s="480"/>
      <c r="P562" s="480"/>
      <c r="Q562" s="480"/>
      <c r="R562" s="480"/>
      <c r="S562" s="580"/>
      <c r="T562" s="480"/>
      <c r="U562" s="482"/>
    </row>
    <row r="563" spans="1:21" ht="15.75" thickBot="1" x14ac:dyDescent="0.3">
      <c r="A563" s="563"/>
      <c r="B563" s="422"/>
      <c r="C563" s="289"/>
      <c r="D563" s="289"/>
      <c r="E563" s="289"/>
      <c r="F563" s="422"/>
      <c r="G563" s="289"/>
      <c r="H563" s="289"/>
      <c r="I563" s="422"/>
      <c r="J563" s="422"/>
      <c r="K563" s="289"/>
      <c r="L563" s="289"/>
      <c r="M563" s="289"/>
      <c r="N563" s="289"/>
      <c r="O563" s="289"/>
      <c r="P563" s="289"/>
      <c r="Q563" s="289"/>
      <c r="R563" s="289"/>
      <c r="S563" s="289"/>
      <c r="T563" s="289"/>
      <c r="U563" s="425"/>
    </row>
    <row r="564" spans="1:21" ht="28.5" thickBot="1" x14ac:dyDescent="0.3">
      <c r="A564" s="137" t="s">
        <v>8</v>
      </c>
      <c r="B564" s="961" t="s">
        <v>91</v>
      </c>
      <c r="C564" s="962"/>
      <c r="E564" s="1105" t="s">
        <v>213</v>
      </c>
      <c r="F564" s="1106"/>
      <c r="G564" s="935">
        <f>VLOOKUP(B564,'1.Piano inv. forn'!$D$124:$H$153,3,FALSE)</f>
        <v>0</v>
      </c>
      <c r="H564" s="936"/>
      <c r="I564" s="69"/>
      <c r="J564" s="1105" t="s">
        <v>214</v>
      </c>
      <c r="K564" s="1106"/>
      <c r="L564" s="935">
        <f>VLOOKUP(B564,'1.Piano inv. forn'!$D$124:$H$153,4,FALSE)</f>
        <v>0</v>
      </c>
      <c r="M564" s="936"/>
      <c r="O564" s="147" t="s">
        <v>215</v>
      </c>
      <c r="P564" s="513"/>
      <c r="R564" s="146" t="s">
        <v>216</v>
      </c>
      <c r="S564" s="941"/>
      <c r="T564" s="942"/>
      <c r="U564" s="428"/>
    </row>
    <row r="565" spans="1:21" ht="15.75" thickBot="1" x14ac:dyDescent="0.3">
      <c r="A565" s="101"/>
      <c r="B565" s="86"/>
      <c r="C565" s="86"/>
      <c r="E565" s="87"/>
      <c r="F565" s="87"/>
      <c r="G565" s="88"/>
      <c r="H565" s="88"/>
      <c r="I565" s="69"/>
      <c r="J565" s="87"/>
      <c r="K565" s="87"/>
      <c r="L565" s="88"/>
      <c r="M565" s="88"/>
      <c r="O565" s="89"/>
      <c r="R565" s="85"/>
      <c r="S565" s="490"/>
      <c r="U565" s="102"/>
    </row>
    <row r="566" spans="1:21" ht="15.75" thickBot="1" x14ac:dyDescent="0.3">
      <c r="A566" s="1107" t="s">
        <v>13</v>
      </c>
      <c r="B566" s="1108"/>
      <c r="C566" s="1108"/>
      <c r="D566" s="1109"/>
      <c r="E566" s="943">
        <f>VLOOKUP(B564,'1.Piano inv. forn'!$D$124:$V$153,17,FALSE)</f>
        <v>0</v>
      </c>
      <c r="F566" s="944"/>
      <c r="G566" s="944"/>
      <c r="H566" s="945"/>
      <c r="I566" s="69"/>
      <c r="J566" s="1110" t="s">
        <v>59</v>
      </c>
      <c r="K566" s="1111"/>
      <c r="L566" s="943">
        <f>VLOOKUP(B564,'1.Piano inv. forn'!$D$124:$V$153,19,FALSE)</f>
        <v>0</v>
      </c>
      <c r="M566" s="945"/>
      <c r="N566" s="98"/>
      <c r="O566" s="146" t="s">
        <v>15</v>
      </c>
      <c r="P566" s="103">
        <f>L566+E566</f>
        <v>0</v>
      </c>
      <c r="R566" s="146" t="s">
        <v>217</v>
      </c>
      <c r="S566" s="941"/>
      <c r="T566" s="942"/>
      <c r="U566" s="102"/>
    </row>
    <row r="567" spans="1:21" ht="15.75" thickBot="1" x14ac:dyDescent="0.3">
      <c r="A567" s="104"/>
      <c r="B567" s="105"/>
      <c r="C567" s="105"/>
      <c r="D567" s="105"/>
      <c r="E567" s="106"/>
      <c r="F567" s="106"/>
      <c r="G567" s="106"/>
      <c r="H567" s="106"/>
      <c r="I567" s="69"/>
      <c r="J567" s="87"/>
      <c r="K567" s="87"/>
      <c r="L567" s="106"/>
      <c r="M567" s="106"/>
      <c r="N567" s="98"/>
      <c r="O567" s="85"/>
      <c r="P567" s="98"/>
      <c r="R567" s="85"/>
      <c r="S567" s="86"/>
      <c r="T567" s="86"/>
      <c r="U567" s="428"/>
    </row>
    <row r="568" spans="1:21" ht="60" x14ac:dyDescent="0.25">
      <c r="A568" s="1099" t="s">
        <v>218</v>
      </c>
      <c r="B568" s="1101" t="s">
        <v>219</v>
      </c>
      <c r="C568" s="1101" t="s">
        <v>220</v>
      </c>
      <c r="D568" s="138" t="s">
        <v>221</v>
      </c>
      <c r="E568" s="139" t="s">
        <v>222</v>
      </c>
      <c r="F568" s="138" t="s">
        <v>223</v>
      </c>
      <c r="G568" s="138" t="s">
        <v>224</v>
      </c>
      <c r="H568" s="140" t="s">
        <v>188</v>
      </c>
      <c r="I568" s="140" t="s">
        <v>225</v>
      </c>
      <c r="J568" s="140" t="s">
        <v>226</v>
      </c>
      <c r="K568" s="140" t="s">
        <v>227</v>
      </c>
      <c r="L568" s="140" t="s">
        <v>228</v>
      </c>
      <c r="M568" s="140" t="s">
        <v>229</v>
      </c>
      <c r="N568" s="140" t="s">
        <v>230</v>
      </c>
      <c r="O568" s="140" t="s">
        <v>231</v>
      </c>
      <c r="P568" s="140" t="s">
        <v>232</v>
      </c>
      <c r="Q568" s="140" t="s">
        <v>233</v>
      </c>
      <c r="R568" s="140" t="s">
        <v>234</v>
      </c>
      <c r="S568" s="140" t="s">
        <v>235</v>
      </c>
      <c r="T568" s="141" t="s">
        <v>236</v>
      </c>
      <c r="U568" s="564"/>
    </row>
    <row r="569" spans="1:21" ht="24.75" thickBot="1" x14ac:dyDescent="0.3">
      <c r="A569" s="1100"/>
      <c r="B569" s="1102"/>
      <c r="C569" s="1102"/>
      <c r="D569" s="142" t="s">
        <v>237</v>
      </c>
      <c r="E569" s="142" t="s">
        <v>238</v>
      </c>
      <c r="F569" s="142" t="s">
        <v>239</v>
      </c>
      <c r="G569" s="142" t="s">
        <v>239</v>
      </c>
      <c r="H569" s="142" t="s">
        <v>90</v>
      </c>
      <c r="I569" s="142" t="s">
        <v>32</v>
      </c>
      <c r="J569" s="142" t="s">
        <v>241</v>
      </c>
      <c r="K569" s="142" t="s">
        <v>242</v>
      </c>
      <c r="L569" s="142" t="s">
        <v>243</v>
      </c>
      <c r="M569" s="142" t="s">
        <v>242</v>
      </c>
      <c r="N569" s="142" t="s">
        <v>244</v>
      </c>
      <c r="O569" s="142" t="s">
        <v>212</v>
      </c>
      <c r="P569" s="142" t="s">
        <v>245</v>
      </c>
      <c r="Q569" s="142" t="s">
        <v>246</v>
      </c>
      <c r="R569" s="142" t="s">
        <v>247</v>
      </c>
      <c r="S569" s="142" t="s">
        <v>247</v>
      </c>
      <c r="T569" s="587"/>
      <c r="U569" s="564"/>
    </row>
    <row r="570" spans="1:21" x14ac:dyDescent="0.25">
      <c r="A570" s="1103" t="str">
        <f>B564</f>
        <v>d.1</v>
      </c>
      <c r="B570" s="143">
        <v>1</v>
      </c>
      <c r="C570" s="164"/>
      <c r="D570" s="91"/>
      <c r="E570" s="91"/>
      <c r="F570" s="164"/>
      <c r="G570" s="566"/>
      <c r="H570" s="92"/>
      <c r="I570" s="339"/>
      <c r="J570" s="567"/>
      <c r="K570" s="568"/>
      <c r="L570" s="340"/>
      <c r="M570" s="568"/>
      <c r="N570" s="116"/>
      <c r="O570" s="116"/>
      <c r="P570" s="340"/>
      <c r="Q570" s="340"/>
      <c r="R570" s="340"/>
      <c r="S570" s="340"/>
      <c r="T570" s="569"/>
      <c r="U570" s="428"/>
    </row>
    <row r="571" spans="1:21" x14ac:dyDescent="0.25">
      <c r="A571" s="1103"/>
      <c r="B571" s="144">
        <v>2</v>
      </c>
      <c r="C571" s="90"/>
      <c r="D571" s="84"/>
      <c r="E571" s="84"/>
      <c r="F571" s="90"/>
      <c r="G571" s="570"/>
      <c r="H571" s="90"/>
      <c r="I571" s="340"/>
      <c r="J571" s="571"/>
      <c r="K571" s="572"/>
      <c r="L571" s="557"/>
      <c r="M571" s="572"/>
      <c r="N571" s="107"/>
      <c r="O571" s="107"/>
      <c r="P571" s="557"/>
      <c r="Q571" s="557" t="s">
        <v>249</v>
      </c>
      <c r="R571" s="557"/>
      <c r="S571" s="557"/>
      <c r="T571" s="573"/>
      <c r="U571" s="428"/>
    </row>
    <row r="572" spans="1:21" x14ac:dyDescent="0.25">
      <c r="A572" s="1103"/>
      <c r="B572" s="144">
        <v>3</v>
      </c>
      <c r="C572" s="90"/>
      <c r="D572" s="84"/>
      <c r="E572" s="84"/>
      <c r="F572" s="90"/>
      <c r="G572" s="570"/>
      <c r="H572" s="90"/>
      <c r="I572" s="340"/>
      <c r="J572" s="571"/>
      <c r="K572" s="572"/>
      <c r="L572" s="557"/>
      <c r="M572" s="572"/>
      <c r="N572" s="107"/>
      <c r="O572" s="107"/>
      <c r="P572" s="557"/>
      <c r="Q572" s="557"/>
      <c r="R572" s="557"/>
      <c r="S572" s="557"/>
      <c r="T572" s="573"/>
      <c r="U572" s="428"/>
    </row>
    <row r="573" spans="1:21" x14ac:dyDescent="0.25">
      <c r="A573" s="1103"/>
      <c r="B573" s="144">
        <v>4</v>
      </c>
      <c r="C573" s="90"/>
      <c r="D573" s="84"/>
      <c r="E573" s="84"/>
      <c r="F573" s="90"/>
      <c r="G573" s="570"/>
      <c r="H573" s="90"/>
      <c r="I573" s="340"/>
      <c r="J573" s="571"/>
      <c r="K573" s="572"/>
      <c r="L573" s="557"/>
      <c r="M573" s="572"/>
      <c r="N573" s="107"/>
      <c r="O573" s="107"/>
      <c r="P573" s="557"/>
      <c r="Q573" s="557"/>
      <c r="R573" s="557"/>
      <c r="S573" s="557"/>
      <c r="T573" s="573"/>
      <c r="U573" s="428"/>
    </row>
    <row r="574" spans="1:21" x14ac:dyDescent="0.25">
      <c r="A574" s="1103"/>
      <c r="B574" s="144">
        <v>5</v>
      </c>
      <c r="C574" s="90"/>
      <c r="D574" s="84"/>
      <c r="E574" s="84"/>
      <c r="F574" s="90"/>
      <c r="G574" s="570"/>
      <c r="H574" s="90"/>
      <c r="I574" s="340"/>
      <c r="J574" s="571"/>
      <c r="K574" s="572"/>
      <c r="L574" s="557"/>
      <c r="M574" s="572"/>
      <c r="N574" s="107"/>
      <c r="O574" s="107"/>
      <c r="P574" s="557"/>
      <c r="Q574" s="557"/>
      <c r="R574" s="557"/>
      <c r="S574" s="557"/>
      <c r="T574" s="573"/>
      <c r="U574" s="428"/>
    </row>
    <row r="575" spans="1:21" x14ac:dyDescent="0.25">
      <c r="A575" s="1103"/>
      <c r="B575" s="144">
        <v>6</v>
      </c>
      <c r="C575" s="90"/>
      <c r="D575" s="84"/>
      <c r="E575" s="84"/>
      <c r="F575" s="90"/>
      <c r="G575" s="570"/>
      <c r="H575" s="90"/>
      <c r="I575" s="340"/>
      <c r="J575" s="571"/>
      <c r="K575" s="572"/>
      <c r="L575" s="557"/>
      <c r="M575" s="572"/>
      <c r="N575" s="107"/>
      <c r="O575" s="107"/>
      <c r="P575" s="557"/>
      <c r="Q575" s="557"/>
      <c r="R575" s="557"/>
      <c r="S575" s="557"/>
      <c r="T575" s="573"/>
      <c r="U575" s="428"/>
    </row>
    <row r="576" spans="1:21" x14ac:dyDescent="0.25">
      <c r="A576" s="1103"/>
      <c r="B576" s="144">
        <v>7</v>
      </c>
      <c r="C576" s="90"/>
      <c r="D576" s="84"/>
      <c r="E576" s="84"/>
      <c r="F576" s="90"/>
      <c r="G576" s="570"/>
      <c r="H576" s="90"/>
      <c r="I576" s="340"/>
      <c r="J576" s="571"/>
      <c r="K576" s="572"/>
      <c r="L576" s="557"/>
      <c r="M576" s="572"/>
      <c r="N576" s="107"/>
      <c r="O576" s="107"/>
      <c r="P576" s="557"/>
      <c r="Q576" s="557"/>
      <c r="R576" s="557"/>
      <c r="S576" s="557"/>
      <c r="T576" s="573"/>
      <c r="U576" s="428"/>
    </row>
    <row r="577" spans="1:21" x14ac:dyDescent="0.25">
      <c r="A577" s="1103"/>
      <c r="B577" s="144">
        <v>8</v>
      </c>
      <c r="C577" s="90"/>
      <c r="D577" s="84"/>
      <c r="E577" s="84"/>
      <c r="F577" s="90"/>
      <c r="G577" s="570"/>
      <c r="H577" s="90"/>
      <c r="I577" s="340"/>
      <c r="J577" s="571"/>
      <c r="K577" s="572"/>
      <c r="L577" s="557"/>
      <c r="M577" s="572"/>
      <c r="N577" s="107"/>
      <c r="O577" s="107"/>
      <c r="P577" s="557"/>
      <c r="Q577" s="557"/>
      <c r="R577" s="557"/>
      <c r="S577" s="557"/>
      <c r="T577" s="573"/>
      <c r="U577" s="428"/>
    </row>
    <row r="578" spans="1:21" x14ac:dyDescent="0.25">
      <c r="A578" s="1103"/>
      <c r="B578" s="144">
        <v>9</v>
      </c>
      <c r="C578" s="90"/>
      <c r="D578" s="84"/>
      <c r="E578" s="84"/>
      <c r="F578" s="90"/>
      <c r="G578" s="570"/>
      <c r="H578" s="90"/>
      <c r="I578" s="340"/>
      <c r="J578" s="571"/>
      <c r="K578" s="572"/>
      <c r="L578" s="557"/>
      <c r="M578" s="572"/>
      <c r="N578" s="107"/>
      <c r="O578" s="107"/>
      <c r="P578" s="557"/>
      <c r="Q578" s="557"/>
      <c r="R578" s="557"/>
      <c r="S578" s="557"/>
      <c r="T578" s="573"/>
      <c r="U578" s="428"/>
    </row>
    <row r="579" spans="1:21" ht="15.75" thickBot="1" x14ac:dyDescent="0.3">
      <c r="A579" s="1104"/>
      <c r="B579" s="145">
        <v>10</v>
      </c>
      <c r="C579" s="100"/>
      <c r="D579" s="99"/>
      <c r="E579" s="99"/>
      <c r="F579" s="100"/>
      <c r="G579" s="574"/>
      <c r="H579" s="100"/>
      <c r="I579" s="341"/>
      <c r="J579" s="576"/>
      <c r="K579" s="577"/>
      <c r="L579" s="575"/>
      <c r="M579" s="577"/>
      <c r="N579" s="108"/>
      <c r="O579" s="108"/>
      <c r="P579" s="575"/>
      <c r="Q579" s="575"/>
      <c r="R579" s="575"/>
      <c r="S579" s="575"/>
      <c r="T579" s="578"/>
      <c r="U579" s="428"/>
    </row>
    <row r="580" spans="1:21" ht="25.5" thickBot="1" x14ac:dyDescent="0.3">
      <c r="A580" s="493"/>
      <c r="C580" s="494"/>
      <c r="D580" s="495"/>
      <c r="E580" s="368" t="s">
        <v>248</v>
      </c>
      <c r="F580" s="369">
        <f>COUNTA(F570:F579)</f>
        <v>0</v>
      </c>
      <c r="G580" s="370">
        <f>COUNTA(G570:G579)</f>
        <v>0</v>
      </c>
      <c r="H580" s="494"/>
      <c r="I580" s="490"/>
      <c r="J580" s="496"/>
      <c r="K580" s="497"/>
      <c r="L580" s="1114" t="s">
        <v>499</v>
      </c>
      <c r="M580" s="1115"/>
      <c r="N580" s="524">
        <f>SUM(N570:N579)</f>
        <v>0</v>
      </c>
      <c r="O580" s="525">
        <f>SUM(O570:O579)</f>
        <v>0</v>
      </c>
      <c r="P580" s="490"/>
      <c r="Q580" s="490"/>
      <c r="R580" s="490"/>
      <c r="S580" s="500"/>
      <c r="T580" s="500"/>
      <c r="U580" s="428"/>
    </row>
    <row r="581" spans="1:21" x14ac:dyDescent="0.25">
      <c r="A581" s="101"/>
      <c r="B581" s="85"/>
      <c r="C581" s="85"/>
      <c r="D581" s="85"/>
      <c r="H581" s="501"/>
      <c r="I581" s="501"/>
      <c r="J581" s="502"/>
      <c r="K581" s="501"/>
      <c r="L581" s="954" t="s">
        <v>500</v>
      </c>
      <c r="M581" s="955"/>
      <c r="N581" s="503">
        <f>SUMIF(M570:M579,"&lt;=31/12/2025",N570:N579)</f>
        <v>0</v>
      </c>
      <c r="O581" s="504">
        <f>SUMIF(M570:M579,"&lt;=31/12/2025",O570:O579)</f>
        <v>0</v>
      </c>
      <c r="P581" s="85"/>
      <c r="R581" s="85"/>
      <c r="S581" s="89"/>
      <c r="T581" s="505"/>
      <c r="U581" s="506"/>
    </row>
    <row r="582" spans="1:21" ht="15.75" thickBot="1" x14ac:dyDescent="0.3">
      <c r="A582" s="101"/>
      <c r="L582" s="956" t="s">
        <v>501</v>
      </c>
      <c r="M582" s="957"/>
      <c r="N582" s="508">
        <f>SUMIF(M570:M579,"&gt;31/12/2025",N570:N579)</f>
        <v>0</v>
      </c>
      <c r="O582" s="509">
        <f>SUMIF(M570:M579,"&gt;31/12/2025",O570:O579)</f>
        <v>0</v>
      </c>
      <c r="S582" s="510"/>
      <c r="T582" s="511"/>
      <c r="U582" s="428"/>
    </row>
    <row r="583" spans="1:21" ht="15.75" thickBot="1" x14ac:dyDescent="0.3">
      <c r="A583" s="579"/>
      <c r="B583" s="478"/>
      <c r="C583" s="480"/>
      <c r="D583" s="480"/>
      <c r="E583" s="480"/>
      <c r="F583" s="478"/>
      <c r="G583" s="480"/>
      <c r="H583" s="480"/>
      <c r="I583" s="478"/>
      <c r="J583" s="478"/>
      <c r="K583" s="480"/>
      <c r="L583" s="480"/>
      <c r="M583" s="480"/>
      <c r="N583" s="480"/>
      <c r="O583" s="480"/>
      <c r="P583" s="480"/>
      <c r="Q583" s="480"/>
      <c r="R583" s="480"/>
      <c r="S583" s="580"/>
      <c r="T583" s="480"/>
      <c r="U583" s="482"/>
    </row>
    <row r="584" spans="1:21" ht="15.75" thickBot="1" x14ac:dyDescent="0.3">
      <c r="A584" s="563"/>
      <c r="B584" s="422"/>
      <c r="C584" s="289"/>
      <c r="D584" s="289"/>
      <c r="E584" s="289"/>
      <c r="F584" s="422"/>
      <c r="G584" s="289"/>
      <c r="H584" s="289"/>
      <c r="I584" s="422"/>
      <c r="J584" s="422"/>
      <c r="K584" s="289"/>
      <c r="L584" s="289"/>
      <c r="M584" s="289"/>
      <c r="N584" s="289"/>
      <c r="O584" s="289"/>
      <c r="P584" s="289"/>
      <c r="Q584" s="289"/>
      <c r="R584" s="289"/>
      <c r="S584" s="289"/>
      <c r="T584" s="289"/>
      <c r="U584" s="425"/>
    </row>
    <row r="585" spans="1:21" ht="28.5" thickBot="1" x14ac:dyDescent="0.3">
      <c r="A585" s="137" t="s">
        <v>8</v>
      </c>
      <c r="B585" s="961" t="s">
        <v>91</v>
      </c>
      <c r="C585" s="962"/>
      <c r="E585" s="1105" t="s">
        <v>213</v>
      </c>
      <c r="F585" s="1106"/>
      <c r="G585" s="935">
        <f>VLOOKUP(B585,'1.Piano inv. forn'!$D$124:$H$153,3,FALSE)</f>
        <v>0</v>
      </c>
      <c r="H585" s="936"/>
      <c r="I585" s="69"/>
      <c r="J585" s="1105" t="s">
        <v>214</v>
      </c>
      <c r="K585" s="1106"/>
      <c r="L585" s="935">
        <f>VLOOKUP(B585,'1.Piano inv. forn'!$D$124:$H$153,4,FALSE)</f>
        <v>0</v>
      </c>
      <c r="M585" s="936"/>
      <c r="O585" s="147" t="s">
        <v>215</v>
      </c>
      <c r="P585" s="513"/>
      <c r="R585" s="146" t="s">
        <v>216</v>
      </c>
      <c r="S585" s="941"/>
      <c r="T585" s="942"/>
      <c r="U585" s="428"/>
    </row>
    <row r="586" spans="1:21" ht="15.75" thickBot="1" x14ac:dyDescent="0.3">
      <c r="A586" s="101"/>
      <c r="B586" s="86"/>
      <c r="C586" s="86"/>
      <c r="E586" s="87"/>
      <c r="F586" s="87"/>
      <c r="G586" s="88"/>
      <c r="H586" s="88"/>
      <c r="I586" s="69"/>
      <c r="J586" s="87"/>
      <c r="K586" s="87"/>
      <c r="L586" s="88"/>
      <c r="M586" s="88"/>
      <c r="O586" s="89"/>
      <c r="R586" s="85"/>
      <c r="S586" s="490"/>
      <c r="U586" s="102"/>
    </row>
    <row r="587" spans="1:21" ht="15.75" thickBot="1" x14ac:dyDescent="0.3">
      <c r="A587" s="1107" t="s">
        <v>13</v>
      </c>
      <c r="B587" s="1108"/>
      <c r="C587" s="1108"/>
      <c r="D587" s="1109"/>
      <c r="E587" s="943">
        <f>VLOOKUP(B585,'1.Piano inv. forn'!$D$124:$V$153,17,FALSE)</f>
        <v>0</v>
      </c>
      <c r="F587" s="944"/>
      <c r="G587" s="944"/>
      <c r="H587" s="945"/>
      <c r="I587" s="69"/>
      <c r="J587" s="1110" t="s">
        <v>59</v>
      </c>
      <c r="K587" s="1111"/>
      <c r="L587" s="943">
        <f>VLOOKUP(B585,'1.Piano inv. forn'!$D$124:$V$153,19,FALSE)</f>
        <v>0</v>
      </c>
      <c r="M587" s="945"/>
      <c r="N587" s="98"/>
      <c r="O587" s="146" t="s">
        <v>15</v>
      </c>
      <c r="P587" s="103">
        <f>L587+E587</f>
        <v>0</v>
      </c>
      <c r="R587" s="146" t="s">
        <v>217</v>
      </c>
      <c r="S587" s="941"/>
      <c r="T587" s="942"/>
      <c r="U587" s="102"/>
    </row>
    <row r="588" spans="1:21" ht="15.75" thickBot="1" x14ac:dyDescent="0.3">
      <c r="A588" s="104"/>
      <c r="B588" s="105"/>
      <c r="C588" s="105"/>
      <c r="D588" s="105"/>
      <c r="E588" s="106"/>
      <c r="F588" s="106"/>
      <c r="G588" s="106"/>
      <c r="H588" s="106"/>
      <c r="I588" s="69"/>
      <c r="J588" s="87"/>
      <c r="K588" s="87"/>
      <c r="L588" s="106"/>
      <c r="M588" s="106"/>
      <c r="N588" s="98"/>
      <c r="O588" s="85"/>
      <c r="P588" s="98"/>
      <c r="R588" s="85"/>
      <c r="S588" s="86"/>
      <c r="T588" s="86"/>
      <c r="U588" s="428"/>
    </row>
    <row r="589" spans="1:21" ht="60" x14ac:dyDescent="0.25">
      <c r="A589" s="1099" t="s">
        <v>218</v>
      </c>
      <c r="B589" s="1101" t="s">
        <v>219</v>
      </c>
      <c r="C589" s="1101" t="s">
        <v>220</v>
      </c>
      <c r="D589" s="138" t="s">
        <v>221</v>
      </c>
      <c r="E589" s="139" t="s">
        <v>222</v>
      </c>
      <c r="F589" s="138" t="s">
        <v>223</v>
      </c>
      <c r="G589" s="138" t="s">
        <v>224</v>
      </c>
      <c r="H589" s="140" t="s">
        <v>188</v>
      </c>
      <c r="I589" s="140" t="s">
        <v>225</v>
      </c>
      <c r="J589" s="140" t="s">
        <v>226</v>
      </c>
      <c r="K589" s="140" t="s">
        <v>227</v>
      </c>
      <c r="L589" s="140" t="s">
        <v>228</v>
      </c>
      <c r="M589" s="140" t="s">
        <v>229</v>
      </c>
      <c r="N589" s="140" t="s">
        <v>230</v>
      </c>
      <c r="O589" s="140" t="s">
        <v>231</v>
      </c>
      <c r="P589" s="140" t="s">
        <v>232</v>
      </c>
      <c r="Q589" s="140" t="s">
        <v>233</v>
      </c>
      <c r="R589" s="140" t="s">
        <v>234</v>
      </c>
      <c r="S589" s="140" t="s">
        <v>235</v>
      </c>
      <c r="T589" s="141" t="s">
        <v>236</v>
      </c>
      <c r="U589" s="564"/>
    </row>
    <row r="590" spans="1:21" ht="24.75" thickBot="1" x14ac:dyDescent="0.3">
      <c r="A590" s="1100"/>
      <c r="B590" s="1102"/>
      <c r="C590" s="1102"/>
      <c r="D590" s="142" t="s">
        <v>237</v>
      </c>
      <c r="E590" s="142" t="s">
        <v>238</v>
      </c>
      <c r="F590" s="142" t="s">
        <v>239</v>
      </c>
      <c r="G590" s="142" t="s">
        <v>239</v>
      </c>
      <c r="H590" s="142" t="s">
        <v>90</v>
      </c>
      <c r="I590" s="142" t="s">
        <v>32</v>
      </c>
      <c r="J590" s="142" t="s">
        <v>241</v>
      </c>
      <c r="K590" s="142" t="s">
        <v>242</v>
      </c>
      <c r="L590" s="142" t="s">
        <v>243</v>
      </c>
      <c r="M590" s="142" t="s">
        <v>242</v>
      </c>
      <c r="N590" s="142" t="s">
        <v>244</v>
      </c>
      <c r="O590" s="142" t="s">
        <v>212</v>
      </c>
      <c r="P590" s="142" t="s">
        <v>245</v>
      </c>
      <c r="Q590" s="142" t="s">
        <v>246</v>
      </c>
      <c r="R590" s="142" t="s">
        <v>247</v>
      </c>
      <c r="S590" s="142" t="s">
        <v>247</v>
      </c>
      <c r="T590" s="587"/>
      <c r="U590" s="564"/>
    </row>
    <row r="591" spans="1:21" x14ac:dyDescent="0.25">
      <c r="A591" s="1103" t="str">
        <f>B585</f>
        <v>d.1</v>
      </c>
      <c r="B591" s="143">
        <v>1</v>
      </c>
      <c r="C591" s="164"/>
      <c r="D591" s="91"/>
      <c r="E591" s="91"/>
      <c r="F591" s="164"/>
      <c r="G591" s="566"/>
      <c r="H591" s="92"/>
      <c r="I591" s="339"/>
      <c r="J591" s="567"/>
      <c r="K591" s="568"/>
      <c r="L591" s="340"/>
      <c r="M591" s="568"/>
      <c r="N591" s="116"/>
      <c r="O591" s="116"/>
      <c r="P591" s="340"/>
      <c r="Q591" s="340"/>
      <c r="R591" s="340"/>
      <c r="S591" s="340"/>
      <c r="T591" s="569"/>
      <c r="U591" s="428"/>
    </row>
    <row r="592" spans="1:21" x14ac:dyDescent="0.25">
      <c r="A592" s="1103"/>
      <c r="B592" s="144">
        <v>2</v>
      </c>
      <c r="C592" s="90"/>
      <c r="D592" s="84"/>
      <c r="E592" s="84"/>
      <c r="F592" s="90"/>
      <c r="G592" s="570"/>
      <c r="H592" s="90"/>
      <c r="I592" s="340"/>
      <c r="J592" s="571"/>
      <c r="K592" s="572"/>
      <c r="L592" s="557"/>
      <c r="M592" s="572"/>
      <c r="N592" s="107"/>
      <c r="O592" s="107"/>
      <c r="P592" s="557"/>
      <c r="Q592" s="557" t="s">
        <v>249</v>
      </c>
      <c r="R592" s="557"/>
      <c r="S592" s="557"/>
      <c r="T592" s="573"/>
      <c r="U592" s="428"/>
    </row>
    <row r="593" spans="1:21" x14ac:dyDescent="0.25">
      <c r="A593" s="1103"/>
      <c r="B593" s="144">
        <v>3</v>
      </c>
      <c r="C593" s="90"/>
      <c r="D593" s="84"/>
      <c r="E593" s="84"/>
      <c r="F593" s="90"/>
      <c r="G593" s="570"/>
      <c r="H593" s="90"/>
      <c r="I593" s="340"/>
      <c r="J593" s="571"/>
      <c r="K593" s="572"/>
      <c r="L593" s="557"/>
      <c r="M593" s="572"/>
      <c r="N593" s="107"/>
      <c r="O593" s="107"/>
      <c r="P593" s="557"/>
      <c r="Q593" s="557"/>
      <c r="R593" s="557"/>
      <c r="S593" s="557"/>
      <c r="T593" s="573"/>
      <c r="U593" s="428"/>
    </row>
    <row r="594" spans="1:21" x14ac:dyDescent="0.25">
      <c r="A594" s="1103"/>
      <c r="B594" s="144">
        <v>4</v>
      </c>
      <c r="C594" s="90"/>
      <c r="D594" s="84"/>
      <c r="E594" s="84"/>
      <c r="F594" s="90"/>
      <c r="G594" s="570"/>
      <c r="H594" s="90"/>
      <c r="I594" s="340"/>
      <c r="J594" s="571"/>
      <c r="K594" s="572"/>
      <c r="L594" s="557"/>
      <c r="M594" s="572"/>
      <c r="N594" s="107"/>
      <c r="O594" s="107"/>
      <c r="P594" s="557"/>
      <c r="Q594" s="557"/>
      <c r="R594" s="557"/>
      <c r="S594" s="557"/>
      <c r="T594" s="573"/>
      <c r="U594" s="428"/>
    </row>
    <row r="595" spans="1:21" x14ac:dyDescent="0.25">
      <c r="A595" s="1103"/>
      <c r="B595" s="144">
        <v>5</v>
      </c>
      <c r="C595" s="90"/>
      <c r="D595" s="84"/>
      <c r="E595" s="84"/>
      <c r="F595" s="90"/>
      <c r="G595" s="570"/>
      <c r="H595" s="90"/>
      <c r="I595" s="340"/>
      <c r="J595" s="571"/>
      <c r="K595" s="572"/>
      <c r="L595" s="557"/>
      <c r="M595" s="572"/>
      <c r="N595" s="107"/>
      <c r="O595" s="107"/>
      <c r="P595" s="557"/>
      <c r="Q595" s="557"/>
      <c r="R595" s="557"/>
      <c r="S595" s="557"/>
      <c r="T595" s="573"/>
      <c r="U595" s="428"/>
    </row>
    <row r="596" spans="1:21" x14ac:dyDescent="0.25">
      <c r="A596" s="1103"/>
      <c r="B596" s="144">
        <v>6</v>
      </c>
      <c r="C596" s="90"/>
      <c r="D596" s="84"/>
      <c r="E596" s="84"/>
      <c r="F596" s="90"/>
      <c r="G596" s="570"/>
      <c r="H596" s="90"/>
      <c r="I596" s="340"/>
      <c r="J596" s="571"/>
      <c r="K596" s="572"/>
      <c r="L596" s="557"/>
      <c r="M596" s="572"/>
      <c r="N596" s="107"/>
      <c r="O596" s="107"/>
      <c r="P596" s="557"/>
      <c r="Q596" s="557"/>
      <c r="R596" s="557"/>
      <c r="S596" s="557"/>
      <c r="T596" s="573"/>
      <c r="U596" s="428"/>
    </row>
    <row r="597" spans="1:21" x14ac:dyDescent="0.25">
      <c r="A597" s="1103"/>
      <c r="B597" s="144">
        <v>7</v>
      </c>
      <c r="C597" s="90"/>
      <c r="D597" s="84"/>
      <c r="E597" s="84"/>
      <c r="F597" s="90"/>
      <c r="G597" s="570"/>
      <c r="H597" s="90"/>
      <c r="I597" s="340"/>
      <c r="J597" s="571"/>
      <c r="K597" s="572"/>
      <c r="L597" s="557"/>
      <c r="M597" s="572"/>
      <c r="N597" s="107"/>
      <c r="O597" s="107"/>
      <c r="P597" s="557"/>
      <c r="Q597" s="557"/>
      <c r="R597" s="557"/>
      <c r="S597" s="557"/>
      <c r="T597" s="573"/>
      <c r="U597" s="428"/>
    </row>
    <row r="598" spans="1:21" x14ac:dyDescent="0.25">
      <c r="A598" s="1103"/>
      <c r="B598" s="144">
        <v>8</v>
      </c>
      <c r="C598" s="90"/>
      <c r="D598" s="84"/>
      <c r="E598" s="84"/>
      <c r="F598" s="90"/>
      <c r="G598" s="570"/>
      <c r="H598" s="90"/>
      <c r="I598" s="340"/>
      <c r="J598" s="571"/>
      <c r="K598" s="572"/>
      <c r="L598" s="557"/>
      <c r="M598" s="572"/>
      <c r="N598" s="107"/>
      <c r="O598" s="107"/>
      <c r="P598" s="557"/>
      <c r="Q598" s="557"/>
      <c r="R598" s="557"/>
      <c r="S598" s="557"/>
      <c r="T598" s="573"/>
      <c r="U598" s="428"/>
    </row>
    <row r="599" spans="1:21" x14ac:dyDescent="0.25">
      <c r="A599" s="1103"/>
      <c r="B599" s="144">
        <v>9</v>
      </c>
      <c r="C599" s="90"/>
      <c r="D599" s="84"/>
      <c r="E599" s="84"/>
      <c r="F599" s="90"/>
      <c r="G599" s="570"/>
      <c r="H599" s="90"/>
      <c r="I599" s="340"/>
      <c r="J599" s="571"/>
      <c r="K599" s="572"/>
      <c r="L599" s="557"/>
      <c r="M599" s="572"/>
      <c r="N599" s="107"/>
      <c r="O599" s="107"/>
      <c r="P599" s="557"/>
      <c r="Q599" s="557"/>
      <c r="R599" s="557"/>
      <c r="S599" s="557"/>
      <c r="T599" s="573"/>
      <c r="U599" s="428"/>
    </row>
    <row r="600" spans="1:21" ht="15.75" thickBot="1" x14ac:dyDescent="0.3">
      <c r="A600" s="1104"/>
      <c r="B600" s="145">
        <v>10</v>
      </c>
      <c r="C600" s="100"/>
      <c r="D600" s="99"/>
      <c r="E600" s="99"/>
      <c r="F600" s="100"/>
      <c r="G600" s="574"/>
      <c r="H600" s="100"/>
      <c r="I600" s="341"/>
      <c r="J600" s="576"/>
      <c r="K600" s="577"/>
      <c r="L600" s="575"/>
      <c r="M600" s="577"/>
      <c r="N600" s="108"/>
      <c r="O600" s="108"/>
      <c r="P600" s="575"/>
      <c r="Q600" s="575"/>
      <c r="R600" s="575"/>
      <c r="S600" s="575"/>
      <c r="T600" s="578"/>
      <c r="U600" s="428"/>
    </row>
    <row r="601" spans="1:21" ht="25.5" thickBot="1" x14ac:dyDescent="0.3">
      <c r="A601" s="493"/>
      <c r="C601" s="494"/>
      <c r="D601" s="495"/>
      <c r="E601" s="368" t="s">
        <v>248</v>
      </c>
      <c r="F601" s="369">
        <f>COUNTA(F591:F600)</f>
        <v>0</v>
      </c>
      <c r="G601" s="370">
        <f>COUNTA(G591:G600)</f>
        <v>0</v>
      </c>
      <c r="H601" s="494"/>
      <c r="I601" s="490"/>
      <c r="J601" s="496"/>
      <c r="K601" s="497"/>
      <c r="L601" s="1114" t="s">
        <v>499</v>
      </c>
      <c r="M601" s="1115"/>
      <c r="N601" s="524">
        <f>SUM(N591:N600)</f>
        <v>0</v>
      </c>
      <c r="O601" s="525">
        <f>SUM(O591:O600)</f>
        <v>0</v>
      </c>
      <c r="P601" s="490"/>
      <c r="Q601" s="490"/>
      <c r="R601" s="490"/>
      <c r="S601" s="500"/>
      <c r="T601" s="500"/>
      <c r="U601" s="428"/>
    </row>
    <row r="602" spans="1:21" x14ac:dyDescent="0.25">
      <c r="A602" s="101"/>
      <c r="B602" s="85"/>
      <c r="C602" s="85"/>
      <c r="D602" s="85"/>
      <c r="H602" s="501"/>
      <c r="I602" s="501"/>
      <c r="J602" s="502"/>
      <c r="K602" s="501"/>
      <c r="L602" s="954" t="s">
        <v>500</v>
      </c>
      <c r="M602" s="955"/>
      <c r="N602" s="503">
        <f>SUMIF(M591:M600,"&lt;=31/12/2025",N591:N600)</f>
        <v>0</v>
      </c>
      <c r="O602" s="504">
        <f>SUMIF(M591:M600,"&lt;=31/12/2025",O591:O600)</f>
        <v>0</v>
      </c>
      <c r="P602" s="85"/>
      <c r="R602" s="85"/>
      <c r="S602" s="89"/>
      <c r="T602" s="505"/>
      <c r="U602" s="506"/>
    </row>
    <row r="603" spans="1:21" ht="15.75" thickBot="1" x14ac:dyDescent="0.3">
      <c r="A603" s="101"/>
      <c r="L603" s="956" t="s">
        <v>501</v>
      </c>
      <c r="M603" s="957"/>
      <c r="N603" s="508">
        <f>SUMIF(M591:M600,"&gt;31/12/2025",N591:N600)</f>
        <v>0</v>
      </c>
      <c r="O603" s="509">
        <f>SUMIF(M591:M600,"&gt;31/12/2025",O591:O600)</f>
        <v>0</v>
      </c>
      <c r="S603" s="510"/>
      <c r="T603" s="511"/>
      <c r="U603" s="428"/>
    </row>
    <row r="604" spans="1:21" ht="15.75" thickBot="1" x14ac:dyDescent="0.3">
      <c r="A604" s="579"/>
      <c r="B604" s="478"/>
      <c r="C604" s="480"/>
      <c r="D604" s="480"/>
      <c r="E604" s="480"/>
      <c r="F604" s="478"/>
      <c r="G604" s="480"/>
      <c r="H604" s="480"/>
      <c r="I604" s="478"/>
      <c r="J604" s="478"/>
      <c r="K604" s="480"/>
      <c r="L604" s="480"/>
      <c r="M604" s="480"/>
      <c r="N604" s="480"/>
      <c r="O604" s="480"/>
      <c r="P604" s="480"/>
      <c r="Q604" s="480"/>
      <c r="R604" s="480"/>
      <c r="S604" s="580"/>
      <c r="T604" s="480"/>
      <c r="U604" s="482"/>
    </row>
    <row r="605" spans="1:21" ht="15.75" thickBot="1" x14ac:dyDescent="0.3">
      <c r="A605" s="563"/>
      <c r="B605" s="422"/>
      <c r="C605" s="289"/>
      <c r="D605" s="289"/>
      <c r="E605" s="289"/>
      <c r="F605" s="422"/>
      <c r="G605" s="289"/>
      <c r="H605" s="289"/>
      <c r="I605" s="422"/>
      <c r="J605" s="422"/>
      <c r="K605" s="289"/>
      <c r="L605" s="289"/>
      <c r="M605" s="289"/>
      <c r="N605" s="289"/>
      <c r="O605" s="289"/>
      <c r="P605" s="289"/>
      <c r="Q605" s="289"/>
      <c r="R605" s="289"/>
      <c r="S605" s="289"/>
      <c r="T605" s="289"/>
      <c r="U605" s="425"/>
    </row>
    <row r="606" spans="1:21" ht="28.5" thickBot="1" x14ac:dyDescent="0.3">
      <c r="A606" s="137" t="s">
        <v>8</v>
      </c>
      <c r="B606" s="961" t="s">
        <v>91</v>
      </c>
      <c r="C606" s="962"/>
      <c r="E606" s="1105" t="s">
        <v>213</v>
      </c>
      <c r="F606" s="1106"/>
      <c r="G606" s="935">
        <f>VLOOKUP(B606,'1.Piano inv. forn'!$D$124:$H$153,3,FALSE)</f>
        <v>0</v>
      </c>
      <c r="H606" s="936"/>
      <c r="I606" s="69"/>
      <c r="J606" s="1105" t="s">
        <v>214</v>
      </c>
      <c r="K606" s="1106"/>
      <c r="L606" s="935">
        <f>VLOOKUP(B606,'1.Piano inv. forn'!$D$124:$H$153,4,FALSE)</f>
        <v>0</v>
      </c>
      <c r="M606" s="936"/>
      <c r="O606" s="147" t="s">
        <v>215</v>
      </c>
      <c r="P606" s="513"/>
      <c r="R606" s="146" t="s">
        <v>216</v>
      </c>
      <c r="S606" s="941"/>
      <c r="T606" s="942"/>
      <c r="U606" s="428"/>
    </row>
    <row r="607" spans="1:21" ht="15.75" thickBot="1" x14ac:dyDescent="0.3">
      <c r="A607" s="101"/>
      <c r="B607" s="86"/>
      <c r="C607" s="86"/>
      <c r="E607" s="87"/>
      <c r="F607" s="87"/>
      <c r="G607" s="88"/>
      <c r="H607" s="88"/>
      <c r="I607" s="69"/>
      <c r="J607" s="87"/>
      <c r="K607" s="87"/>
      <c r="L607" s="88"/>
      <c r="M607" s="88"/>
      <c r="O607" s="89"/>
      <c r="R607" s="85"/>
      <c r="S607" s="490"/>
      <c r="U607" s="102"/>
    </row>
    <row r="608" spans="1:21" ht="15.75" thickBot="1" x14ac:dyDescent="0.3">
      <c r="A608" s="1107" t="s">
        <v>13</v>
      </c>
      <c r="B608" s="1108"/>
      <c r="C608" s="1108"/>
      <c r="D608" s="1109"/>
      <c r="E608" s="943">
        <f>VLOOKUP(B606,'1.Piano inv. forn'!$D$124:$V$153,17,FALSE)</f>
        <v>0</v>
      </c>
      <c r="F608" s="944"/>
      <c r="G608" s="944"/>
      <c r="H608" s="945"/>
      <c r="I608" s="69"/>
      <c r="J608" s="1110" t="s">
        <v>59</v>
      </c>
      <c r="K608" s="1111"/>
      <c r="L608" s="943">
        <f>VLOOKUP(B606,'1.Piano inv. forn'!$D$124:$V$153,19,FALSE)</f>
        <v>0</v>
      </c>
      <c r="M608" s="945"/>
      <c r="N608" s="98"/>
      <c r="O608" s="146" t="s">
        <v>15</v>
      </c>
      <c r="P608" s="103">
        <f>L608+E608</f>
        <v>0</v>
      </c>
      <c r="R608" s="146" t="s">
        <v>217</v>
      </c>
      <c r="S608" s="941"/>
      <c r="T608" s="942"/>
      <c r="U608" s="102"/>
    </row>
    <row r="609" spans="1:21" ht="15.75" thickBot="1" x14ac:dyDescent="0.3">
      <c r="A609" s="104"/>
      <c r="B609" s="105"/>
      <c r="C609" s="105"/>
      <c r="D609" s="105"/>
      <c r="E609" s="106"/>
      <c r="F609" s="106"/>
      <c r="G609" s="106"/>
      <c r="H609" s="106"/>
      <c r="I609" s="69"/>
      <c r="J609" s="87"/>
      <c r="K609" s="87"/>
      <c r="L609" s="106"/>
      <c r="M609" s="106"/>
      <c r="N609" s="98"/>
      <c r="O609" s="85"/>
      <c r="P609" s="98"/>
      <c r="R609" s="85"/>
      <c r="S609" s="86"/>
      <c r="T609" s="86"/>
      <c r="U609" s="428"/>
    </row>
    <row r="610" spans="1:21" ht="60" x14ac:dyDescent="0.25">
      <c r="A610" s="1099" t="s">
        <v>218</v>
      </c>
      <c r="B610" s="1101" t="s">
        <v>219</v>
      </c>
      <c r="C610" s="1101" t="s">
        <v>220</v>
      </c>
      <c r="D610" s="138" t="s">
        <v>221</v>
      </c>
      <c r="E610" s="139" t="s">
        <v>222</v>
      </c>
      <c r="F610" s="138" t="s">
        <v>223</v>
      </c>
      <c r="G610" s="138" t="s">
        <v>224</v>
      </c>
      <c r="H610" s="140" t="s">
        <v>188</v>
      </c>
      <c r="I610" s="140" t="s">
        <v>225</v>
      </c>
      <c r="J610" s="140" t="s">
        <v>226</v>
      </c>
      <c r="K610" s="140" t="s">
        <v>227</v>
      </c>
      <c r="L610" s="140" t="s">
        <v>228</v>
      </c>
      <c r="M610" s="140" t="s">
        <v>229</v>
      </c>
      <c r="N610" s="140" t="s">
        <v>230</v>
      </c>
      <c r="O610" s="140" t="s">
        <v>231</v>
      </c>
      <c r="P610" s="140" t="s">
        <v>232</v>
      </c>
      <c r="Q610" s="140" t="s">
        <v>233</v>
      </c>
      <c r="R610" s="140" t="s">
        <v>234</v>
      </c>
      <c r="S610" s="140" t="s">
        <v>235</v>
      </c>
      <c r="T610" s="141" t="s">
        <v>236</v>
      </c>
      <c r="U610" s="564"/>
    </row>
    <row r="611" spans="1:21" ht="24.75" thickBot="1" x14ac:dyDescent="0.3">
      <c r="A611" s="1100"/>
      <c r="B611" s="1102"/>
      <c r="C611" s="1102"/>
      <c r="D611" s="142" t="s">
        <v>237</v>
      </c>
      <c r="E611" s="142" t="s">
        <v>238</v>
      </c>
      <c r="F611" s="142" t="s">
        <v>239</v>
      </c>
      <c r="G611" s="142" t="s">
        <v>239</v>
      </c>
      <c r="H611" s="142" t="s">
        <v>90</v>
      </c>
      <c r="I611" s="142" t="s">
        <v>32</v>
      </c>
      <c r="J611" s="142" t="s">
        <v>241</v>
      </c>
      <c r="K611" s="142" t="s">
        <v>242</v>
      </c>
      <c r="L611" s="142" t="s">
        <v>243</v>
      </c>
      <c r="M611" s="142" t="s">
        <v>242</v>
      </c>
      <c r="N611" s="142" t="s">
        <v>244</v>
      </c>
      <c r="O611" s="142" t="s">
        <v>212</v>
      </c>
      <c r="P611" s="142" t="s">
        <v>245</v>
      </c>
      <c r="Q611" s="142" t="s">
        <v>246</v>
      </c>
      <c r="R611" s="142" t="s">
        <v>247</v>
      </c>
      <c r="S611" s="142" t="s">
        <v>247</v>
      </c>
      <c r="T611" s="587"/>
      <c r="U611" s="564"/>
    </row>
    <row r="612" spans="1:21" x14ac:dyDescent="0.25">
      <c r="A612" s="1103" t="str">
        <f>B606</f>
        <v>d.1</v>
      </c>
      <c r="B612" s="143">
        <v>1</v>
      </c>
      <c r="C612" s="164"/>
      <c r="D612" s="91"/>
      <c r="E612" s="91"/>
      <c r="F612" s="164"/>
      <c r="G612" s="566"/>
      <c r="H612" s="92"/>
      <c r="I612" s="339"/>
      <c r="J612" s="567"/>
      <c r="K612" s="568"/>
      <c r="L612" s="340"/>
      <c r="M612" s="568"/>
      <c r="N612" s="116"/>
      <c r="O612" s="116"/>
      <c r="P612" s="340"/>
      <c r="Q612" s="340"/>
      <c r="R612" s="340"/>
      <c r="S612" s="340"/>
      <c r="T612" s="569"/>
      <c r="U612" s="428"/>
    </row>
    <row r="613" spans="1:21" x14ac:dyDescent="0.25">
      <c r="A613" s="1103"/>
      <c r="B613" s="144">
        <v>2</v>
      </c>
      <c r="C613" s="90"/>
      <c r="D613" s="84"/>
      <c r="E613" s="84"/>
      <c r="F613" s="90"/>
      <c r="G613" s="570"/>
      <c r="H613" s="90"/>
      <c r="I613" s="340"/>
      <c r="J613" s="571"/>
      <c r="K613" s="572"/>
      <c r="L613" s="557"/>
      <c r="M613" s="572"/>
      <c r="N613" s="107"/>
      <c r="O613" s="107"/>
      <c r="P613" s="557"/>
      <c r="Q613" s="557" t="s">
        <v>249</v>
      </c>
      <c r="R613" s="557"/>
      <c r="S613" s="557"/>
      <c r="T613" s="573"/>
      <c r="U613" s="428"/>
    </row>
    <row r="614" spans="1:21" x14ac:dyDescent="0.25">
      <c r="A614" s="1103"/>
      <c r="B614" s="144">
        <v>3</v>
      </c>
      <c r="C614" s="90"/>
      <c r="D614" s="84"/>
      <c r="E614" s="84"/>
      <c r="F614" s="90"/>
      <c r="G614" s="570"/>
      <c r="H614" s="90"/>
      <c r="I614" s="340"/>
      <c r="J614" s="571"/>
      <c r="K614" s="572"/>
      <c r="L614" s="557"/>
      <c r="M614" s="572"/>
      <c r="N614" s="107"/>
      <c r="O614" s="107"/>
      <c r="P614" s="557"/>
      <c r="Q614" s="557"/>
      <c r="R614" s="557"/>
      <c r="S614" s="557"/>
      <c r="T614" s="573"/>
      <c r="U614" s="428"/>
    </row>
    <row r="615" spans="1:21" x14ac:dyDescent="0.25">
      <c r="A615" s="1103"/>
      <c r="B615" s="144">
        <v>4</v>
      </c>
      <c r="C615" s="90"/>
      <c r="D615" s="84"/>
      <c r="E615" s="84"/>
      <c r="F615" s="90"/>
      <c r="G615" s="570"/>
      <c r="H615" s="90"/>
      <c r="I615" s="340"/>
      <c r="J615" s="571"/>
      <c r="K615" s="572"/>
      <c r="L615" s="557"/>
      <c r="M615" s="572"/>
      <c r="N615" s="107"/>
      <c r="O615" s="107"/>
      <c r="P615" s="557"/>
      <c r="Q615" s="557"/>
      <c r="R615" s="557"/>
      <c r="S615" s="557"/>
      <c r="T615" s="573"/>
      <c r="U615" s="428"/>
    </row>
    <row r="616" spans="1:21" x14ac:dyDescent="0.25">
      <c r="A616" s="1103"/>
      <c r="B616" s="144">
        <v>5</v>
      </c>
      <c r="C616" s="90"/>
      <c r="D616" s="84"/>
      <c r="E616" s="84"/>
      <c r="F616" s="90"/>
      <c r="G616" s="570"/>
      <c r="H616" s="90"/>
      <c r="I616" s="340"/>
      <c r="J616" s="571"/>
      <c r="K616" s="572"/>
      <c r="L616" s="557"/>
      <c r="M616" s="572"/>
      <c r="N616" s="107"/>
      <c r="O616" s="107"/>
      <c r="P616" s="557"/>
      <c r="Q616" s="557"/>
      <c r="R616" s="557"/>
      <c r="S616" s="557"/>
      <c r="T616" s="573"/>
      <c r="U616" s="428"/>
    </row>
    <row r="617" spans="1:21" x14ac:dyDescent="0.25">
      <c r="A617" s="1103"/>
      <c r="B617" s="144">
        <v>6</v>
      </c>
      <c r="C617" s="90"/>
      <c r="D617" s="84"/>
      <c r="E617" s="84"/>
      <c r="F617" s="90"/>
      <c r="G617" s="570"/>
      <c r="H617" s="90"/>
      <c r="I617" s="340"/>
      <c r="J617" s="571"/>
      <c r="K617" s="572"/>
      <c r="L617" s="557"/>
      <c r="M617" s="572"/>
      <c r="N617" s="107"/>
      <c r="O617" s="107"/>
      <c r="P617" s="557"/>
      <c r="Q617" s="557"/>
      <c r="R617" s="557"/>
      <c r="S617" s="557"/>
      <c r="T617" s="573"/>
      <c r="U617" s="428"/>
    </row>
    <row r="618" spans="1:21" x14ac:dyDescent="0.25">
      <c r="A618" s="1103"/>
      <c r="B618" s="144">
        <v>7</v>
      </c>
      <c r="C618" s="90"/>
      <c r="D618" s="84"/>
      <c r="E618" s="84"/>
      <c r="F618" s="90"/>
      <c r="G618" s="570"/>
      <c r="H618" s="90"/>
      <c r="I618" s="340"/>
      <c r="J618" s="571"/>
      <c r="K618" s="572"/>
      <c r="L618" s="557"/>
      <c r="M618" s="572"/>
      <c r="N618" s="107"/>
      <c r="O618" s="107"/>
      <c r="P618" s="557"/>
      <c r="Q618" s="557"/>
      <c r="R618" s="557"/>
      <c r="S618" s="557"/>
      <c r="T618" s="573"/>
      <c r="U618" s="428"/>
    </row>
    <row r="619" spans="1:21" x14ac:dyDescent="0.25">
      <c r="A619" s="1103"/>
      <c r="B619" s="144">
        <v>8</v>
      </c>
      <c r="C619" s="90"/>
      <c r="D619" s="84"/>
      <c r="E619" s="84"/>
      <c r="F619" s="90"/>
      <c r="G619" s="570"/>
      <c r="H619" s="90"/>
      <c r="I619" s="340"/>
      <c r="J619" s="571"/>
      <c r="K619" s="572"/>
      <c r="L619" s="557"/>
      <c r="M619" s="572"/>
      <c r="N619" s="107"/>
      <c r="O619" s="107"/>
      <c r="P619" s="557"/>
      <c r="Q619" s="557"/>
      <c r="R619" s="557"/>
      <c r="S619" s="557"/>
      <c r="T619" s="573"/>
      <c r="U619" s="428"/>
    </row>
    <row r="620" spans="1:21" x14ac:dyDescent="0.25">
      <c r="A620" s="1103"/>
      <c r="B620" s="144">
        <v>9</v>
      </c>
      <c r="C620" s="90"/>
      <c r="D620" s="84"/>
      <c r="E620" s="84"/>
      <c r="F620" s="90"/>
      <c r="G620" s="570"/>
      <c r="H620" s="90"/>
      <c r="I620" s="340"/>
      <c r="J620" s="571"/>
      <c r="K620" s="572"/>
      <c r="L620" s="557"/>
      <c r="M620" s="572"/>
      <c r="N620" s="107"/>
      <c r="O620" s="107"/>
      <c r="P620" s="557"/>
      <c r="Q620" s="557"/>
      <c r="R620" s="557"/>
      <c r="S620" s="557"/>
      <c r="T620" s="573"/>
      <c r="U620" s="428"/>
    </row>
    <row r="621" spans="1:21" ht="15.75" thickBot="1" x14ac:dyDescent="0.3">
      <c r="A621" s="1104"/>
      <c r="B621" s="145">
        <v>10</v>
      </c>
      <c r="C621" s="100"/>
      <c r="D621" s="99"/>
      <c r="E621" s="99"/>
      <c r="F621" s="100"/>
      <c r="G621" s="574"/>
      <c r="H621" s="100"/>
      <c r="I621" s="341"/>
      <c r="J621" s="576"/>
      <c r="K621" s="577"/>
      <c r="L621" s="575"/>
      <c r="M621" s="577"/>
      <c r="N621" s="108"/>
      <c r="O621" s="108"/>
      <c r="P621" s="575"/>
      <c r="Q621" s="575"/>
      <c r="R621" s="575"/>
      <c r="S621" s="575"/>
      <c r="T621" s="578"/>
      <c r="U621" s="428"/>
    </row>
    <row r="622" spans="1:21" ht="25.5" thickBot="1" x14ac:dyDescent="0.3">
      <c r="A622" s="493"/>
      <c r="C622" s="494"/>
      <c r="D622" s="495"/>
      <c r="E622" s="368" t="s">
        <v>248</v>
      </c>
      <c r="F622" s="369">
        <f>COUNTA(F612:F621)</f>
        <v>0</v>
      </c>
      <c r="G622" s="370">
        <f>COUNTA(G612:G621)</f>
        <v>0</v>
      </c>
      <c r="H622" s="494"/>
      <c r="I622" s="490"/>
      <c r="J622" s="496"/>
      <c r="K622" s="497"/>
      <c r="L622" s="1114" t="s">
        <v>499</v>
      </c>
      <c r="M622" s="1115"/>
      <c r="N622" s="524">
        <f>SUM(N612:N621)</f>
        <v>0</v>
      </c>
      <c r="O622" s="525">
        <f>SUM(O612:O621)</f>
        <v>0</v>
      </c>
      <c r="P622" s="490"/>
      <c r="Q622" s="490"/>
      <c r="R622" s="490"/>
      <c r="S622" s="500"/>
      <c r="T622" s="500"/>
      <c r="U622" s="428"/>
    </row>
    <row r="623" spans="1:21" x14ac:dyDescent="0.25">
      <c r="A623" s="101"/>
      <c r="B623" s="85"/>
      <c r="C623" s="85"/>
      <c r="D623" s="85"/>
      <c r="H623" s="501"/>
      <c r="I623" s="501"/>
      <c r="J623" s="502"/>
      <c r="K623" s="501"/>
      <c r="L623" s="954" t="s">
        <v>500</v>
      </c>
      <c r="M623" s="955"/>
      <c r="N623" s="503">
        <f>SUMIF(M612:M621,"&lt;=31/12/2025",N612:N621)</f>
        <v>0</v>
      </c>
      <c r="O623" s="504">
        <f>SUMIF(M612:M621,"&lt;=31/12/2025",O612:O621)</f>
        <v>0</v>
      </c>
      <c r="P623" s="85"/>
      <c r="R623" s="85"/>
      <c r="S623" s="89"/>
      <c r="T623" s="505"/>
      <c r="U623" s="506"/>
    </row>
    <row r="624" spans="1:21" ht="15.75" thickBot="1" x14ac:dyDescent="0.3">
      <c r="A624" s="101"/>
      <c r="L624" s="956" t="s">
        <v>501</v>
      </c>
      <c r="M624" s="957"/>
      <c r="N624" s="508">
        <f>SUMIF(M612:M621,"&gt;31/12/2025",N612:N621)</f>
        <v>0</v>
      </c>
      <c r="O624" s="509">
        <f>SUMIF(M612:M621,"&gt;31/12/2025",O612:O621)</f>
        <v>0</v>
      </c>
      <c r="S624" s="510"/>
      <c r="T624" s="511"/>
      <c r="U624" s="428"/>
    </row>
    <row r="625" spans="1:21" ht="15.75" thickBot="1" x14ac:dyDescent="0.3">
      <c r="A625" s="579"/>
      <c r="B625" s="478"/>
      <c r="C625" s="480"/>
      <c r="D625" s="480"/>
      <c r="E625" s="480"/>
      <c r="F625" s="478"/>
      <c r="G625" s="480"/>
      <c r="H625" s="480"/>
      <c r="I625" s="478"/>
      <c r="J625" s="478"/>
      <c r="K625" s="480"/>
      <c r="L625" s="480"/>
      <c r="M625" s="480"/>
      <c r="N625" s="480"/>
      <c r="O625" s="480"/>
      <c r="P625" s="480"/>
      <c r="Q625" s="480"/>
      <c r="R625" s="480"/>
      <c r="S625" s="580"/>
      <c r="T625" s="480"/>
      <c r="U625" s="482"/>
    </row>
    <row r="626" spans="1:21" ht="15.75" thickBot="1" x14ac:dyDescent="0.3">
      <c r="A626" s="563"/>
      <c r="B626" s="422"/>
      <c r="C626" s="289"/>
      <c r="D626" s="289"/>
      <c r="E626" s="289"/>
      <c r="F626" s="422"/>
      <c r="G626" s="289"/>
      <c r="H626" s="289"/>
      <c r="I626" s="422"/>
      <c r="J626" s="422"/>
      <c r="K626" s="289"/>
      <c r="L626" s="289"/>
      <c r="M626" s="289"/>
      <c r="N626" s="289"/>
      <c r="O626" s="289"/>
      <c r="P626" s="289"/>
      <c r="Q626" s="289"/>
      <c r="R626" s="289"/>
      <c r="S626" s="289"/>
      <c r="T626" s="289"/>
      <c r="U626" s="425"/>
    </row>
    <row r="627" spans="1:21" ht="28.5" thickBot="1" x14ac:dyDescent="0.3">
      <c r="A627" s="137" t="s">
        <v>8</v>
      </c>
      <c r="B627" s="961" t="s">
        <v>91</v>
      </c>
      <c r="C627" s="962"/>
      <c r="E627" s="1105" t="s">
        <v>213</v>
      </c>
      <c r="F627" s="1106"/>
      <c r="G627" s="935">
        <f>VLOOKUP(B627,'1.Piano inv. forn'!$D$124:$H$153,3,FALSE)</f>
        <v>0</v>
      </c>
      <c r="H627" s="936"/>
      <c r="I627" s="69"/>
      <c r="J627" s="1105" t="s">
        <v>214</v>
      </c>
      <c r="K627" s="1106"/>
      <c r="L627" s="935">
        <f>VLOOKUP(B627,'1.Piano inv. forn'!$D$124:$H$153,4,FALSE)</f>
        <v>0</v>
      </c>
      <c r="M627" s="936"/>
      <c r="O627" s="147" t="s">
        <v>215</v>
      </c>
      <c r="P627" s="513"/>
      <c r="R627" s="146" t="s">
        <v>216</v>
      </c>
      <c r="S627" s="941"/>
      <c r="T627" s="942"/>
      <c r="U627" s="428"/>
    </row>
    <row r="628" spans="1:21" ht="15.75" thickBot="1" x14ac:dyDescent="0.3">
      <c r="A628" s="101"/>
      <c r="B628" s="86"/>
      <c r="C628" s="86"/>
      <c r="E628" s="87"/>
      <c r="F628" s="87"/>
      <c r="G628" s="88"/>
      <c r="H628" s="88"/>
      <c r="I628" s="69"/>
      <c r="J628" s="87"/>
      <c r="K628" s="87"/>
      <c r="L628" s="88"/>
      <c r="M628" s="88"/>
      <c r="O628" s="89"/>
      <c r="R628" s="85"/>
      <c r="S628" s="490"/>
      <c r="U628" s="102"/>
    </row>
    <row r="629" spans="1:21" ht="15.75" thickBot="1" x14ac:dyDescent="0.3">
      <c r="A629" s="1107" t="s">
        <v>13</v>
      </c>
      <c r="B629" s="1108"/>
      <c r="C629" s="1108"/>
      <c r="D629" s="1109"/>
      <c r="E629" s="943">
        <f>VLOOKUP(B627,'1.Piano inv. forn'!$D$124:$V$153,17,FALSE)</f>
        <v>0</v>
      </c>
      <c r="F629" s="944"/>
      <c r="G629" s="944"/>
      <c r="H629" s="945"/>
      <c r="I629" s="69"/>
      <c r="J629" s="1110" t="s">
        <v>59</v>
      </c>
      <c r="K629" s="1111"/>
      <c r="L629" s="943">
        <f>VLOOKUP(B627,'1.Piano inv. forn'!$D$124:$V$153,19,FALSE)</f>
        <v>0</v>
      </c>
      <c r="M629" s="945"/>
      <c r="N629" s="98"/>
      <c r="O629" s="146" t="s">
        <v>15</v>
      </c>
      <c r="P629" s="103">
        <f>L629+E629</f>
        <v>0</v>
      </c>
      <c r="R629" s="146" t="s">
        <v>217</v>
      </c>
      <c r="S629" s="941"/>
      <c r="T629" s="942"/>
      <c r="U629" s="102"/>
    </row>
    <row r="630" spans="1:21" ht="15.75" thickBot="1" x14ac:dyDescent="0.3">
      <c r="A630" s="104"/>
      <c r="B630" s="105"/>
      <c r="C630" s="105"/>
      <c r="D630" s="105"/>
      <c r="E630" s="106"/>
      <c r="F630" s="106"/>
      <c r="G630" s="106"/>
      <c r="H630" s="106"/>
      <c r="I630" s="69"/>
      <c r="J630" s="87"/>
      <c r="K630" s="87"/>
      <c r="L630" s="106"/>
      <c r="M630" s="106"/>
      <c r="N630" s="98"/>
      <c r="O630" s="85"/>
      <c r="P630" s="98"/>
      <c r="R630" s="85"/>
      <c r="S630" s="86"/>
      <c r="T630" s="86"/>
      <c r="U630" s="428"/>
    </row>
    <row r="631" spans="1:21" ht="60" x14ac:dyDescent="0.25">
      <c r="A631" s="1099" t="s">
        <v>218</v>
      </c>
      <c r="B631" s="1101" t="s">
        <v>219</v>
      </c>
      <c r="C631" s="1101" t="s">
        <v>220</v>
      </c>
      <c r="D631" s="138" t="s">
        <v>221</v>
      </c>
      <c r="E631" s="139" t="s">
        <v>222</v>
      </c>
      <c r="F631" s="138" t="s">
        <v>223</v>
      </c>
      <c r="G631" s="138" t="s">
        <v>224</v>
      </c>
      <c r="H631" s="140" t="s">
        <v>188</v>
      </c>
      <c r="I631" s="140" t="s">
        <v>225</v>
      </c>
      <c r="J631" s="140" t="s">
        <v>226</v>
      </c>
      <c r="K631" s="140" t="s">
        <v>227</v>
      </c>
      <c r="L631" s="140" t="s">
        <v>228</v>
      </c>
      <c r="M631" s="140" t="s">
        <v>229</v>
      </c>
      <c r="N631" s="140" t="s">
        <v>230</v>
      </c>
      <c r="O631" s="140" t="s">
        <v>231</v>
      </c>
      <c r="P631" s="140" t="s">
        <v>232</v>
      </c>
      <c r="Q631" s="140" t="s">
        <v>233</v>
      </c>
      <c r="R631" s="140" t="s">
        <v>234</v>
      </c>
      <c r="S631" s="140" t="s">
        <v>235</v>
      </c>
      <c r="T631" s="141" t="s">
        <v>236</v>
      </c>
      <c r="U631" s="564"/>
    </row>
    <row r="632" spans="1:21" ht="24.75" thickBot="1" x14ac:dyDescent="0.3">
      <c r="A632" s="1100"/>
      <c r="B632" s="1102"/>
      <c r="C632" s="1102"/>
      <c r="D632" s="142" t="s">
        <v>237</v>
      </c>
      <c r="E632" s="142" t="s">
        <v>238</v>
      </c>
      <c r="F632" s="142" t="s">
        <v>239</v>
      </c>
      <c r="G632" s="142" t="s">
        <v>239</v>
      </c>
      <c r="H632" s="142" t="s">
        <v>90</v>
      </c>
      <c r="I632" s="142" t="s">
        <v>32</v>
      </c>
      <c r="J632" s="142" t="s">
        <v>241</v>
      </c>
      <c r="K632" s="142" t="s">
        <v>242</v>
      </c>
      <c r="L632" s="142" t="s">
        <v>243</v>
      </c>
      <c r="M632" s="142" t="s">
        <v>242</v>
      </c>
      <c r="N632" s="142" t="s">
        <v>244</v>
      </c>
      <c r="O632" s="142" t="s">
        <v>212</v>
      </c>
      <c r="P632" s="142" t="s">
        <v>245</v>
      </c>
      <c r="Q632" s="142" t="s">
        <v>246</v>
      </c>
      <c r="R632" s="142" t="s">
        <v>247</v>
      </c>
      <c r="S632" s="142" t="s">
        <v>247</v>
      </c>
      <c r="T632" s="587"/>
      <c r="U632" s="564"/>
    </row>
    <row r="633" spans="1:21" x14ac:dyDescent="0.25">
      <c r="A633" s="1103" t="str">
        <f>B627</f>
        <v>d.1</v>
      </c>
      <c r="B633" s="143">
        <v>1</v>
      </c>
      <c r="C633" s="164"/>
      <c r="D633" s="91"/>
      <c r="E633" s="91"/>
      <c r="F633" s="164"/>
      <c r="G633" s="566"/>
      <c r="H633" s="92"/>
      <c r="I633" s="339"/>
      <c r="J633" s="567"/>
      <c r="K633" s="568"/>
      <c r="L633" s="340"/>
      <c r="M633" s="568"/>
      <c r="N633" s="116"/>
      <c r="O633" s="116"/>
      <c r="P633" s="340"/>
      <c r="Q633" s="340"/>
      <c r="R633" s="340"/>
      <c r="S633" s="340"/>
      <c r="T633" s="569"/>
      <c r="U633" s="428"/>
    </row>
    <row r="634" spans="1:21" x14ac:dyDescent="0.25">
      <c r="A634" s="1103"/>
      <c r="B634" s="144">
        <v>2</v>
      </c>
      <c r="C634" s="90"/>
      <c r="D634" s="84"/>
      <c r="E634" s="84"/>
      <c r="F634" s="90"/>
      <c r="G634" s="570"/>
      <c r="H634" s="90"/>
      <c r="I634" s="340"/>
      <c r="J634" s="571"/>
      <c r="K634" s="572"/>
      <c r="L634" s="557"/>
      <c r="M634" s="572"/>
      <c r="N634" s="107"/>
      <c r="O634" s="107"/>
      <c r="P634" s="557"/>
      <c r="Q634" s="557" t="s">
        <v>249</v>
      </c>
      <c r="R634" s="557"/>
      <c r="S634" s="557"/>
      <c r="T634" s="573"/>
      <c r="U634" s="428"/>
    </row>
    <row r="635" spans="1:21" x14ac:dyDescent="0.25">
      <c r="A635" s="1103"/>
      <c r="B635" s="144">
        <v>3</v>
      </c>
      <c r="C635" s="90"/>
      <c r="D635" s="84"/>
      <c r="E635" s="84"/>
      <c r="F635" s="90"/>
      <c r="G635" s="570"/>
      <c r="H635" s="90"/>
      <c r="I635" s="340"/>
      <c r="J635" s="571"/>
      <c r="K635" s="572"/>
      <c r="L635" s="557"/>
      <c r="M635" s="572"/>
      <c r="N635" s="107"/>
      <c r="O635" s="107"/>
      <c r="P635" s="557"/>
      <c r="Q635" s="557"/>
      <c r="R635" s="557"/>
      <c r="S635" s="557"/>
      <c r="T635" s="573"/>
      <c r="U635" s="428"/>
    </row>
    <row r="636" spans="1:21" x14ac:dyDescent="0.25">
      <c r="A636" s="1103"/>
      <c r="B636" s="144">
        <v>4</v>
      </c>
      <c r="C636" s="90"/>
      <c r="D636" s="84"/>
      <c r="E636" s="84"/>
      <c r="F636" s="90"/>
      <c r="G636" s="570"/>
      <c r="H636" s="90"/>
      <c r="I636" s="340"/>
      <c r="J636" s="571"/>
      <c r="K636" s="572"/>
      <c r="L636" s="557"/>
      <c r="M636" s="572"/>
      <c r="N636" s="107"/>
      <c r="O636" s="107"/>
      <c r="P636" s="557"/>
      <c r="Q636" s="557"/>
      <c r="R636" s="557"/>
      <c r="S636" s="557"/>
      <c r="T636" s="573"/>
      <c r="U636" s="428"/>
    </row>
    <row r="637" spans="1:21" x14ac:dyDescent="0.25">
      <c r="A637" s="1103"/>
      <c r="B637" s="144">
        <v>5</v>
      </c>
      <c r="C637" s="90"/>
      <c r="D637" s="84"/>
      <c r="E637" s="84"/>
      <c r="F637" s="90"/>
      <c r="G637" s="570"/>
      <c r="H637" s="90"/>
      <c r="I637" s="340"/>
      <c r="J637" s="571"/>
      <c r="K637" s="572"/>
      <c r="L637" s="557"/>
      <c r="M637" s="572"/>
      <c r="N637" s="107"/>
      <c r="O637" s="107"/>
      <c r="P637" s="557"/>
      <c r="Q637" s="557"/>
      <c r="R637" s="557"/>
      <c r="S637" s="557"/>
      <c r="T637" s="573"/>
      <c r="U637" s="428"/>
    </row>
    <row r="638" spans="1:21" x14ac:dyDescent="0.25">
      <c r="A638" s="1103"/>
      <c r="B638" s="144">
        <v>6</v>
      </c>
      <c r="C638" s="90"/>
      <c r="D638" s="84"/>
      <c r="E638" s="84"/>
      <c r="F638" s="90"/>
      <c r="G638" s="570"/>
      <c r="H638" s="90"/>
      <c r="I638" s="340"/>
      <c r="J638" s="571"/>
      <c r="K638" s="572"/>
      <c r="L638" s="557"/>
      <c r="M638" s="572"/>
      <c r="N638" s="107"/>
      <c r="O638" s="107"/>
      <c r="P638" s="557"/>
      <c r="Q638" s="557"/>
      <c r="R638" s="557"/>
      <c r="S638" s="557"/>
      <c r="T638" s="573"/>
      <c r="U638" s="428"/>
    </row>
    <row r="639" spans="1:21" x14ac:dyDescent="0.25">
      <c r="A639" s="1103"/>
      <c r="B639" s="144">
        <v>7</v>
      </c>
      <c r="C639" s="90"/>
      <c r="D639" s="84"/>
      <c r="E639" s="84"/>
      <c r="F639" s="90"/>
      <c r="G639" s="570"/>
      <c r="H639" s="90"/>
      <c r="I639" s="340"/>
      <c r="J639" s="571"/>
      <c r="K639" s="572"/>
      <c r="L639" s="557"/>
      <c r="M639" s="572"/>
      <c r="N639" s="107"/>
      <c r="O639" s="107"/>
      <c r="P639" s="557"/>
      <c r="Q639" s="557"/>
      <c r="R639" s="557"/>
      <c r="S639" s="557"/>
      <c r="T639" s="573"/>
      <c r="U639" s="428"/>
    </row>
    <row r="640" spans="1:21" x14ac:dyDescent="0.25">
      <c r="A640" s="1103"/>
      <c r="B640" s="144">
        <v>8</v>
      </c>
      <c r="C640" s="90"/>
      <c r="D640" s="84"/>
      <c r="E640" s="84"/>
      <c r="F640" s="90"/>
      <c r="G640" s="570"/>
      <c r="H640" s="90"/>
      <c r="I640" s="340"/>
      <c r="J640" s="571"/>
      <c r="K640" s="572"/>
      <c r="L640" s="557"/>
      <c r="M640" s="572"/>
      <c r="N640" s="107"/>
      <c r="O640" s="107"/>
      <c r="P640" s="557"/>
      <c r="Q640" s="557"/>
      <c r="R640" s="557"/>
      <c r="S640" s="557"/>
      <c r="T640" s="573"/>
      <c r="U640" s="428"/>
    </row>
    <row r="641" spans="1:21" x14ac:dyDescent="0.25">
      <c r="A641" s="1103"/>
      <c r="B641" s="144">
        <v>9</v>
      </c>
      <c r="C641" s="90"/>
      <c r="D641" s="84"/>
      <c r="E641" s="84"/>
      <c r="F641" s="90"/>
      <c r="G641" s="570"/>
      <c r="H641" s="90"/>
      <c r="I641" s="340"/>
      <c r="J641" s="571"/>
      <c r="K641" s="572"/>
      <c r="L641" s="557"/>
      <c r="M641" s="572"/>
      <c r="N641" s="107"/>
      <c r="O641" s="107"/>
      <c r="P641" s="557"/>
      <c r="Q641" s="557"/>
      <c r="R641" s="557"/>
      <c r="S641" s="557"/>
      <c r="T641" s="573"/>
      <c r="U641" s="428"/>
    </row>
    <row r="642" spans="1:21" ht="15.75" thickBot="1" x14ac:dyDescent="0.3">
      <c r="A642" s="1104"/>
      <c r="B642" s="145">
        <v>10</v>
      </c>
      <c r="C642" s="100"/>
      <c r="D642" s="99"/>
      <c r="E642" s="99"/>
      <c r="F642" s="100"/>
      <c r="G642" s="574"/>
      <c r="H642" s="100"/>
      <c r="I642" s="341"/>
      <c r="J642" s="576"/>
      <c r="K642" s="577"/>
      <c r="L642" s="575"/>
      <c r="M642" s="577"/>
      <c r="N642" s="108"/>
      <c r="O642" s="108"/>
      <c r="P642" s="575"/>
      <c r="Q642" s="575"/>
      <c r="R642" s="575"/>
      <c r="S642" s="575"/>
      <c r="T642" s="578"/>
      <c r="U642" s="428"/>
    </row>
    <row r="643" spans="1:21" ht="25.5" thickBot="1" x14ac:dyDescent="0.3">
      <c r="A643" s="493"/>
      <c r="C643" s="494"/>
      <c r="D643" s="495"/>
      <c r="E643" s="368" t="s">
        <v>248</v>
      </c>
      <c r="F643" s="369">
        <f>COUNTA(F633:F642)</f>
        <v>0</v>
      </c>
      <c r="G643" s="370">
        <f>COUNTA(G633:G642)</f>
        <v>0</v>
      </c>
      <c r="H643" s="494"/>
      <c r="I643" s="490"/>
      <c r="J643" s="496"/>
      <c r="K643" s="497"/>
      <c r="L643" s="1114" t="s">
        <v>499</v>
      </c>
      <c r="M643" s="1115"/>
      <c r="N643" s="524">
        <f>SUM(N633:N642)</f>
        <v>0</v>
      </c>
      <c r="O643" s="525">
        <f>SUM(O633:O642)</f>
        <v>0</v>
      </c>
      <c r="P643" s="490"/>
      <c r="Q643" s="490"/>
      <c r="R643" s="490"/>
      <c r="S643" s="500"/>
      <c r="T643" s="500"/>
      <c r="U643" s="428"/>
    </row>
    <row r="644" spans="1:21" x14ac:dyDescent="0.25">
      <c r="A644" s="101"/>
      <c r="B644" s="85"/>
      <c r="C644" s="85"/>
      <c r="D644" s="85"/>
      <c r="H644" s="501"/>
      <c r="I644" s="501"/>
      <c r="J644" s="502"/>
      <c r="K644" s="501"/>
      <c r="L644" s="954" t="s">
        <v>500</v>
      </c>
      <c r="M644" s="955"/>
      <c r="N644" s="503">
        <f>SUMIF(M633:M642,"&lt;=31/12/2025",N633:N642)</f>
        <v>0</v>
      </c>
      <c r="O644" s="504">
        <f>SUMIF(M633:M642,"&lt;=31/12/2025",O633:O642)</f>
        <v>0</v>
      </c>
      <c r="P644" s="85"/>
      <c r="R644" s="85"/>
      <c r="S644" s="89"/>
      <c r="T644" s="505"/>
      <c r="U644" s="506"/>
    </row>
    <row r="645" spans="1:21" ht="15.75" thickBot="1" x14ac:dyDescent="0.3">
      <c r="A645" s="101"/>
      <c r="L645" s="956" t="s">
        <v>501</v>
      </c>
      <c r="M645" s="957"/>
      <c r="N645" s="508">
        <f>SUMIF(M633:M642,"&gt;31/12/2025",N633:N642)</f>
        <v>0</v>
      </c>
      <c r="O645" s="509">
        <f>SUMIF(M633:M642,"&gt;31/12/2025",O633:O642)</f>
        <v>0</v>
      </c>
      <c r="S645" s="510"/>
      <c r="T645" s="511"/>
      <c r="U645" s="428"/>
    </row>
    <row r="646" spans="1:21" ht="15.75" thickBot="1" x14ac:dyDescent="0.3">
      <c r="A646" s="579"/>
      <c r="B646" s="478"/>
      <c r="C646" s="480"/>
      <c r="D646" s="480"/>
      <c r="E646" s="480"/>
      <c r="F646" s="478"/>
      <c r="G646" s="480"/>
      <c r="H646" s="480"/>
      <c r="I646" s="478"/>
      <c r="J646" s="478"/>
      <c r="K646" s="480"/>
      <c r="L646" s="480"/>
      <c r="M646" s="480"/>
      <c r="N646" s="480"/>
      <c r="O646" s="480"/>
      <c r="P646" s="480"/>
      <c r="Q646" s="480"/>
      <c r="R646" s="480"/>
      <c r="S646" s="580"/>
      <c r="T646" s="480"/>
      <c r="U646" s="482"/>
    </row>
    <row r="647" spans="1:21" ht="15.75" thickBot="1" x14ac:dyDescent="0.3">
      <c r="A647" s="563"/>
      <c r="B647" s="422"/>
      <c r="C647" s="289"/>
      <c r="D647" s="289"/>
      <c r="E647" s="289"/>
      <c r="F647" s="422"/>
      <c r="G647" s="289"/>
      <c r="H647" s="289"/>
      <c r="I647" s="422"/>
      <c r="J647" s="422"/>
      <c r="K647" s="289"/>
      <c r="L647" s="289"/>
      <c r="M647" s="289"/>
      <c r="N647" s="289"/>
      <c r="O647" s="289"/>
      <c r="P647" s="289"/>
      <c r="Q647" s="289"/>
      <c r="R647" s="289"/>
      <c r="S647" s="289"/>
      <c r="T647" s="289"/>
      <c r="U647" s="425"/>
    </row>
    <row r="648" spans="1:21" ht="28.5" thickBot="1" x14ac:dyDescent="0.3">
      <c r="A648" s="137" t="s">
        <v>8</v>
      </c>
      <c r="B648" s="961" t="s">
        <v>91</v>
      </c>
      <c r="C648" s="962"/>
      <c r="E648" s="1105" t="s">
        <v>213</v>
      </c>
      <c r="F648" s="1106"/>
      <c r="G648" s="935">
        <f>VLOOKUP(B648,'1.Piano inv. forn'!$D$124:$H$153,3,FALSE)</f>
        <v>0</v>
      </c>
      <c r="H648" s="936"/>
      <c r="I648" s="69"/>
      <c r="J648" s="1105" t="s">
        <v>214</v>
      </c>
      <c r="K648" s="1106"/>
      <c r="L648" s="935">
        <f>VLOOKUP(B648,'1.Piano inv. forn'!$D$124:$H$153,4,FALSE)</f>
        <v>0</v>
      </c>
      <c r="M648" s="936"/>
      <c r="O648" s="147" t="s">
        <v>215</v>
      </c>
      <c r="P648" s="513"/>
      <c r="R648" s="146" t="s">
        <v>216</v>
      </c>
      <c r="S648" s="941"/>
      <c r="T648" s="942"/>
      <c r="U648" s="428"/>
    </row>
    <row r="649" spans="1:21" ht="15.75" thickBot="1" x14ac:dyDescent="0.3">
      <c r="A649" s="101"/>
      <c r="B649" s="86"/>
      <c r="C649" s="86"/>
      <c r="E649" s="87"/>
      <c r="F649" s="87"/>
      <c r="G649" s="88"/>
      <c r="H649" s="88"/>
      <c r="I649" s="69"/>
      <c r="J649" s="87"/>
      <c r="K649" s="87"/>
      <c r="L649" s="88"/>
      <c r="M649" s="88"/>
      <c r="O649" s="89"/>
      <c r="R649" s="85"/>
      <c r="S649" s="490"/>
      <c r="U649" s="102"/>
    </row>
    <row r="650" spans="1:21" ht="15.75" thickBot="1" x14ac:dyDescent="0.3">
      <c r="A650" s="1107" t="s">
        <v>13</v>
      </c>
      <c r="B650" s="1108"/>
      <c r="C650" s="1108"/>
      <c r="D650" s="1109"/>
      <c r="E650" s="943">
        <f>VLOOKUP(B648,'1.Piano inv. forn'!$D$124:$V$153,17,FALSE)</f>
        <v>0</v>
      </c>
      <c r="F650" s="944"/>
      <c r="G650" s="944"/>
      <c r="H650" s="945"/>
      <c r="I650" s="69"/>
      <c r="J650" s="1110" t="s">
        <v>59</v>
      </c>
      <c r="K650" s="1111"/>
      <c r="L650" s="943">
        <f>VLOOKUP(B648,'1.Piano inv. forn'!$D$124:$V$153,19,FALSE)</f>
        <v>0</v>
      </c>
      <c r="M650" s="945"/>
      <c r="N650" s="98"/>
      <c r="O650" s="146" t="s">
        <v>15</v>
      </c>
      <c r="P650" s="103">
        <f>L650+E650</f>
        <v>0</v>
      </c>
      <c r="R650" s="146" t="s">
        <v>217</v>
      </c>
      <c r="S650" s="941"/>
      <c r="T650" s="942"/>
      <c r="U650" s="102"/>
    </row>
    <row r="651" spans="1:21" ht="15.75" thickBot="1" x14ac:dyDescent="0.3">
      <c r="A651" s="104"/>
      <c r="B651" s="105"/>
      <c r="C651" s="105"/>
      <c r="D651" s="105"/>
      <c r="E651" s="106"/>
      <c r="F651" s="106"/>
      <c r="G651" s="106"/>
      <c r="H651" s="106"/>
      <c r="I651" s="69"/>
      <c r="J651" s="87"/>
      <c r="K651" s="87"/>
      <c r="L651" s="106"/>
      <c r="M651" s="106"/>
      <c r="N651" s="98"/>
      <c r="O651" s="85"/>
      <c r="P651" s="98"/>
      <c r="R651" s="85"/>
      <c r="S651" s="86"/>
      <c r="T651" s="86"/>
      <c r="U651" s="428"/>
    </row>
    <row r="652" spans="1:21" ht="60" x14ac:dyDescent="0.25">
      <c r="A652" s="1099" t="s">
        <v>218</v>
      </c>
      <c r="B652" s="1101" t="s">
        <v>219</v>
      </c>
      <c r="C652" s="1101" t="s">
        <v>220</v>
      </c>
      <c r="D652" s="138" t="s">
        <v>221</v>
      </c>
      <c r="E652" s="139" t="s">
        <v>222</v>
      </c>
      <c r="F652" s="138" t="s">
        <v>223</v>
      </c>
      <c r="G652" s="138" t="s">
        <v>224</v>
      </c>
      <c r="H652" s="140" t="s">
        <v>188</v>
      </c>
      <c r="I652" s="140" t="s">
        <v>225</v>
      </c>
      <c r="J652" s="140" t="s">
        <v>226</v>
      </c>
      <c r="K652" s="140" t="s">
        <v>227</v>
      </c>
      <c r="L652" s="140" t="s">
        <v>228</v>
      </c>
      <c r="M652" s="140" t="s">
        <v>229</v>
      </c>
      <c r="N652" s="140" t="s">
        <v>230</v>
      </c>
      <c r="O652" s="140" t="s">
        <v>231</v>
      </c>
      <c r="P652" s="140" t="s">
        <v>232</v>
      </c>
      <c r="Q652" s="140" t="s">
        <v>233</v>
      </c>
      <c r="R652" s="140" t="s">
        <v>234</v>
      </c>
      <c r="S652" s="140" t="s">
        <v>235</v>
      </c>
      <c r="T652" s="141" t="s">
        <v>236</v>
      </c>
      <c r="U652" s="564"/>
    </row>
    <row r="653" spans="1:21" ht="24.75" thickBot="1" x14ac:dyDescent="0.3">
      <c r="A653" s="1100"/>
      <c r="B653" s="1102"/>
      <c r="C653" s="1102"/>
      <c r="D653" s="142" t="s">
        <v>237</v>
      </c>
      <c r="E653" s="142" t="s">
        <v>238</v>
      </c>
      <c r="F653" s="142" t="s">
        <v>239</v>
      </c>
      <c r="G653" s="142" t="s">
        <v>239</v>
      </c>
      <c r="H653" s="142" t="s">
        <v>90</v>
      </c>
      <c r="I653" s="142" t="s">
        <v>32</v>
      </c>
      <c r="J653" s="142" t="s">
        <v>241</v>
      </c>
      <c r="K653" s="142" t="s">
        <v>242</v>
      </c>
      <c r="L653" s="142" t="s">
        <v>243</v>
      </c>
      <c r="M653" s="142" t="s">
        <v>242</v>
      </c>
      <c r="N653" s="142" t="s">
        <v>244</v>
      </c>
      <c r="O653" s="142" t="s">
        <v>212</v>
      </c>
      <c r="P653" s="142" t="s">
        <v>245</v>
      </c>
      <c r="Q653" s="142" t="s">
        <v>246</v>
      </c>
      <c r="R653" s="142" t="s">
        <v>247</v>
      </c>
      <c r="S653" s="142" t="s">
        <v>247</v>
      </c>
      <c r="T653" s="587"/>
      <c r="U653" s="564"/>
    </row>
    <row r="654" spans="1:21" x14ac:dyDescent="0.25">
      <c r="A654" s="1103" t="str">
        <f>B648</f>
        <v>d.1</v>
      </c>
      <c r="B654" s="143">
        <v>1</v>
      </c>
      <c r="C654" s="164"/>
      <c r="D654" s="91"/>
      <c r="E654" s="91"/>
      <c r="F654" s="164"/>
      <c r="G654" s="566"/>
      <c r="H654" s="92"/>
      <c r="I654" s="339"/>
      <c r="J654" s="567"/>
      <c r="K654" s="568"/>
      <c r="L654" s="340"/>
      <c r="M654" s="568"/>
      <c r="N654" s="116"/>
      <c r="O654" s="116"/>
      <c r="P654" s="340"/>
      <c r="Q654" s="340"/>
      <c r="R654" s="340"/>
      <c r="S654" s="340"/>
      <c r="T654" s="569"/>
      <c r="U654" s="428"/>
    </row>
    <row r="655" spans="1:21" x14ac:dyDescent="0.25">
      <c r="A655" s="1103"/>
      <c r="B655" s="144">
        <v>2</v>
      </c>
      <c r="C655" s="90"/>
      <c r="D655" s="84"/>
      <c r="E655" s="84"/>
      <c r="F655" s="90"/>
      <c r="G655" s="570"/>
      <c r="H655" s="90"/>
      <c r="I655" s="340"/>
      <c r="J655" s="571"/>
      <c r="K655" s="572"/>
      <c r="L655" s="557"/>
      <c r="M655" s="572"/>
      <c r="N655" s="107"/>
      <c r="O655" s="107"/>
      <c r="P655" s="557"/>
      <c r="Q655" s="557" t="s">
        <v>249</v>
      </c>
      <c r="R655" s="557"/>
      <c r="S655" s="557"/>
      <c r="T655" s="573"/>
      <c r="U655" s="428"/>
    </row>
    <row r="656" spans="1:21" x14ac:dyDescent="0.25">
      <c r="A656" s="1103"/>
      <c r="B656" s="144">
        <v>3</v>
      </c>
      <c r="C656" s="90"/>
      <c r="D656" s="84"/>
      <c r="E656" s="84"/>
      <c r="F656" s="90"/>
      <c r="G656" s="570"/>
      <c r="H656" s="90"/>
      <c r="I656" s="340"/>
      <c r="J656" s="571"/>
      <c r="K656" s="572"/>
      <c r="L656" s="557"/>
      <c r="M656" s="572"/>
      <c r="N656" s="107"/>
      <c r="O656" s="107"/>
      <c r="P656" s="557"/>
      <c r="Q656" s="557"/>
      <c r="R656" s="557"/>
      <c r="S656" s="557"/>
      <c r="T656" s="573"/>
      <c r="U656" s="428"/>
    </row>
    <row r="657" spans="1:21" x14ac:dyDescent="0.25">
      <c r="A657" s="1103"/>
      <c r="B657" s="144">
        <v>4</v>
      </c>
      <c r="C657" s="90"/>
      <c r="D657" s="84"/>
      <c r="E657" s="84"/>
      <c r="F657" s="90"/>
      <c r="G657" s="570"/>
      <c r="H657" s="90"/>
      <c r="I657" s="340"/>
      <c r="J657" s="571"/>
      <c r="K657" s="572"/>
      <c r="L657" s="557"/>
      <c r="M657" s="572"/>
      <c r="N657" s="107"/>
      <c r="O657" s="107"/>
      <c r="P657" s="557"/>
      <c r="Q657" s="557"/>
      <c r="R657" s="557"/>
      <c r="S657" s="557"/>
      <c r="T657" s="573"/>
      <c r="U657" s="428"/>
    </row>
    <row r="658" spans="1:21" x14ac:dyDescent="0.25">
      <c r="A658" s="1103"/>
      <c r="B658" s="144">
        <v>5</v>
      </c>
      <c r="C658" s="90"/>
      <c r="D658" s="84"/>
      <c r="E658" s="84"/>
      <c r="F658" s="90"/>
      <c r="G658" s="570"/>
      <c r="H658" s="90"/>
      <c r="I658" s="340"/>
      <c r="J658" s="571"/>
      <c r="K658" s="572"/>
      <c r="L658" s="557"/>
      <c r="M658" s="572"/>
      <c r="N658" s="107"/>
      <c r="O658" s="107"/>
      <c r="P658" s="557"/>
      <c r="Q658" s="557"/>
      <c r="R658" s="557"/>
      <c r="S658" s="557"/>
      <c r="T658" s="573"/>
      <c r="U658" s="428"/>
    </row>
    <row r="659" spans="1:21" x14ac:dyDescent="0.25">
      <c r="A659" s="1103"/>
      <c r="B659" s="144">
        <v>6</v>
      </c>
      <c r="C659" s="90"/>
      <c r="D659" s="84"/>
      <c r="E659" s="84"/>
      <c r="F659" s="90"/>
      <c r="G659" s="570"/>
      <c r="H659" s="90"/>
      <c r="I659" s="340"/>
      <c r="J659" s="571"/>
      <c r="K659" s="572"/>
      <c r="L659" s="557"/>
      <c r="M659" s="572"/>
      <c r="N659" s="107"/>
      <c r="O659" s="107"/>
      <c r="P659" s="557"/>
      <c r="Q659" s="557"/>
      <c r="R659" s="557"/>
      <c r="S659" s="557"/>
      <c r="T659" s="573"/>
      <c r="U659" s="428"/>
    </row>
    <row r="660" spans="1:21" x14ac:dyDescent="0.25">
      <c r="A660" s="1103"/>
      <c r="B660" s="144">
        <v>7</v>
      </c>
      <c r="C660" s="90"/>
      <c r="D660" s="84"/>
      <c r="E660" s="84"/>
      <c r="F660" s="90"/>
      <c r="G660" s="570"/>
      <c r="H660" s="90"/>
      <c r="I660" s="340"/>
      <c r="J660" s="571"/>
      <c r="K660" s="572"/>
      <c r="L660" s="557"/>
      <c r="M660" s="572"/>
      <c r="N660" s="107"/>
      <c r="O660" s="107"/>
      <c r="P660" s="557"/>
      <c r="Q660" s="557"/>
      <c r="R660" s="557"/>
      <c r="S660" s="557"/>
      <c r="T660" s="573"/>
      <c r="U660" s="428"/>
    </row>
    <row r="661" spans="1:21" x14ac:dyDescent="0.25">
      <c r="A661" s="1103"/>
      <c r="B661" s="144">
        <v>8</v>
      </c>
      <c r="C661" s="90"/>
      <c r="D661" s="84"/>
      <c r="E661" s="84"/>
      <c r="F661" s="90"/>
      <c r="G661" s="570"/>
      <c r="H661" s="90"/>
      <c r="I661" s="340"/>
      <c r="J661" s="571"/>
      <c r="K661" s="572"/>
      <c r="L661" s="557"/>
      <c r="M661" s="572"/>
      <c r="N661" s="107"/>
      <c r="O661" s="107"/>
      <c r="P661" s="557"/>
      <c r="Q661" s="557"/>
      <c r="R661" s="557"/>
      <c r="S661" s="557"/>
      <c r="T661" s="573"/>
      <c r="U661" s="428"/>
    </row>
    <row r="662" spans="1:21" x14ac:dyDescent="0.25">
      <c r="A662" s="1103"/>
      <c r="B662" s="144">
        <v>9</v>
      </c>
      <c r="C662" s="90"/>
      <c r="D662" s="84"/>
      <c r="E662" s="84"/>
      <c r="F662" s="90"/>
      <c r="G662" s="570"/>
      <c r="H662" s="90"/>
      <c r="I662" s="340"/>
      <c r="J662" s="571"/>
      <c r="K662" s="572"/>
      <c r="L662" s="557"/>
      <c r="M662" s="572"/>
      <c r="N662" s="107"/>
      <c r="O662" s="107"/>
      <c r="P662" s="557"/>
      <c r="Q662" s="557"/>
      <c r="R662" s="557"/>
      <c r="S662" s="557"/>
      <c r="T662" s="573"/>
      <c r="U662" s="428"/>
    </row>
    <row r="663" spans="1:21" ht="15.75" thickBot="1" x14ac:dyDescent="0.3">
      <c r="A663" s="1104"/>
      <c r="B663" s="145">
        <v>10</v>
      </c>
      <c r="C663" s="100"/>
      <c r="D663" s="99"/>
      <c r="E663" s="99"/>
      <c r="F663" s="100"/>
      <c r="G663" s="574"/>
      <c r="H663" s="100"/>
      <c r="I663" s="341"/>
      <c r="J663" s="576"/>
      <c r="K663" s="577"/>
      <c r="L663" s="575"/>
      <c r="M663" s="577"/>
      <c r="N663" s="108"/>
      <c r="O663" s="108"/>
      <c r="P663" s="575"/>
      <c r="Q663" s="575"/>
      <c r="R663" s="575"/>
      <c r="S663" s="575"/>
      <c r="T663" s="578"/>
      <c r="U663" s="428"/>
    </row>
    <row r="664" spans="1:21" ht="25.5" thickBot="1" x14ac:dyDescent="0.3">
      <c r="A664" s="493"/>
      <c r="C664" s="494"/>
      <c r="D664" s="495"/>
      <c r="E664" s="368" t="s">
        <v>248</v>
      </c>
      <c r="F664" s="369">
        <f>COUNTA(F654:F663)</f>
        <v>0</v>
      </c>
      <c r="G664" s="370">
        <f>COUNTA(G654:G663)</f>
        <v>0</v>
      </c>
      <c r="H664" s="494"/>
      <c r="I664" s="490"/>
      <c r="J664" s="496"/>
      <c r="K664" s="497"/>
      <c r="L664" s="1114" t="s">
        <v>499</v>
      </c>
      <c r="M664" s="1115"/>
      <c r="N664" s="524">
        <f>SUM(N654:N663)</f>
        <v>0</v>
      </c>
      <c r="O664" s="525">
        <f>SUM(O654:O663)</f>
        <v>0</v>
      </c>
      <c r="P664" s="490"/>
      <c r="Q664" s="490"/>
      <c r="R664" s="490"/>
      <c r="S664" s="500"/>
      <c r="T664" s="500"/>
      <c r="U664" s="428"/>
    </row>
    <row r="665" spans="1:21" x14ac:dyDescent="0.25">
      <c r="A665" s="101"/>
      <c r="B665" s="85"/>
      <c r="C665" s="85"/>
      <c r="D665" s="85"/>
      <c r="H665" s="501"/>
      <c r="I665" s="501"/>
      <c r="J665" s="502"/>
      <c r="K665" s="501"/>
      <c r="L665" s="954" t="s">
        <v>500</v>
      </c>
      <c r="M665" s="955"/>
      <c r="N665" s="503">
        <f>SUMIF(M654:M663,"&lt;=31/12/2025",N654:N663)</f>
        <v>0</v>
      </c>
      <c r="O665" s="504">
        <f>SUMIF(M654:M663,"&lt;=31/12/2025",O654:O663)</f>
        <v>0</v>
      </c>
      <c r="P665" s="85"/>
      <c r="R665" s="85"/>
      <c r="S665" s="89"/>
      <c r="T665" s="505"/>
      <c r="U665" s="506"/>
    </row>
    <row r="666" spans="1:21" ht="15.75" thickBot="1" x14ac:dyDescent="0.3">
      <c r="A666" s="101"/>
      <c r="L666" s="956" t="s">
        <v>501</v>
      </c>
      <c r="M666" s="957"/>
      <c r="N666" s="508">
        <f>SUMIF(M654:M663,"&gt;31/12/2025",N654:N663)</f>
        <v>0</v>
      </c>
      <c r="O666" s="509">
        <f>SUMIF(M654:M663,"&gt;31/12/2025",O654:O663)</f>
        <v>0</v>
      </c>
      <c r="S666" s="510"/>
      <c r="T666" s="511"/>
      <c r="U666" s="428"/>
    </row>
    <row r="667" spans="1:21" ht="15.75" thickBot="1" x14ac:dyDescent="0.3">
      <c r="A667" s="579"/>
      <c r="B667" s="478"/>
      <c r="C667" s="480"/>
      <c r="D667" s="480"/>
      <c r="E667" s="480"/>
      <c r="F667" s="478"/>
      <c r="G667" s="480"/>
      <c r="H667" s="480"/>
      <c r="I667" s="478"/>
      <c r="J667" s="478"/>
      <c r="K667" s="480"/>
      <c r="L667" s="480"/>
      <c r="M667" s="480"/>
      <c r="N667" s="480"/>
      <c r="O667" s="480"/>
      <c r="P667" s="480"/>
      <c r="Q667" s="480"/>
      <c r="R667" s="480"/>
      <c r="S667" s="580"/>
      <c r="T667" s="480"/>
      <c r="U667" s="482"/>
    </row>
    <row r="668" spans="1:21" ht="15.75" thickBot="1" x14ac:dyDescent="0.3">
      <c r="A668" s="563"/>
      <c r="B668" s="422"/>
      <c r="C668" s="289"/>
      <c r="D668" s="289"/>
      <c r="E668" s="289"/>
      <c r="F668" s="422"/>
      <c r="G668" s="289"/>
      <c r="H668" s="289"/>
      <c r="I668" s="422"/>
      <c r="J668" s="422"/>
      <c r="K668" s="289"/>
      <c r="L668" s="289"/>
      <c r="M668" s="289"/>
      <c r="N668" s="289"/>
      <c r="O668" s="289"/>
      <c r="P668" s="289"/>
      <c r="Q668" s="289"/>
      <c r="R668" s="289"/>
      <c r="S668" s="289"/>
      <c r="T668" s="289"/>
      <c r="U668" s="425"/>
    </row>
    <row r="669" spans="1:21" ht="28.5" thickBot="1" x14ac:dyDescent="0.3">
      <c r="A669" s="137" t="s">
        <v>8</v>
      </c>
      <c r="B669" s="961" t="s">
        <v>91</v>
      </c>
      <c r="C669" s="962"/>
      <c r="E669" s="1105" t="s">
        <v>213</v>
      </c>
      <c r="F669" s="1106"/>
      <c r="G669" s="935">
        <f>VLOOKUP(B669,'1.Piano inv. forn'!$D$124:$H$153,3,FALSE)</f>
        <v>0</v>
      </c>
      <c r="H669" s="936"/>
      <c r="I669" s="69"/>
      <c r="J669" s="1105" t="s">
        <v>214</v>
      </c>
      <c r="K669" s="1106"/>
      <c r="L669" s="935">
        <f>VLOOKUP(B669,'1.Piano inv. forn'!$D$124:$H$153,4,FALSE)</f>
        <v>0</v>
      </c>
      <c r="M669" s="936"/>
      <c r="O669" s="147" t="s">
        <v>215</v>
      </c>
      <c r="P669" s="513"/>
      <c r="R669" s="146" t="s">
        <v>216</v>
      </c>
      <c r="S669" s="941"/>
      <c r="T669" s="942"/>
      <c r="U669" s="428"/>
    </row>
    <row r="670" spans="1:21" ht="15.75" thickBot="1" x14ac:dyDescent="0.3">
      <c r="A670" s="101"/>
      <c r="B670" s="86"/>
      <c r="C670" s="86"/>
      <c r="E670" s="87"/>
      <c r="F670" s="87"/>
      <c r="G670" s="88"/>
      <c r="H670" s="88"/>
      <c r="I670" s="69"/>
      <c r="J670" s="87"/>
      <c r="K670" s="87"/>
      <c r="L670" s="88"/>
      <c r="M670" s="88"/>
      <c r="O670" s="89"/>
      <c r="R670" s="85"/>
      <c r="S670" s="490"/>
      <c r="U670" s="102"/>
    </row>
    <row r="671" spans="1:21" ht="15.75" thickBot="1" x14ac:dyDescent="0.3">
      <c r="A671" s="1107" t="s">
        <v>13</v>
      </c>
      <c r="B671" s="1108"/>
      <c r="C671" s="1108"/>
      <c r="D671" s="1109"/>
      <c r="E671" s="943">
        <f>VLOOKUP(B669,'1.Piano inv. forn'!$D$124:$V$153,17,FALSE)</f>
        <v>0</v>
      </c>
      <c r="F671" s="944"/>
      <c r="G671" s="944"/>
      <c r="H671" s="945"/>
      <c r="I671" s="69"/>
      <c r="J671" s="1110" t="s">
        <v>59</v>
      </c>
      <c r="K671" s="1111"/>
      <c r="L671" s="943">
        <f>VLOOKUP(B669,'1.Piano inv. forn'!$D$124:$V$153,19,FALSE)</f>
        <v>0</v>
      </c>
      <c r="M671" s="945"/>
      <c r="N671" s="98"/>
      <c r="O671" s="146" t="s">
        <v>15</v>
      </c>
      <c r="P671" s="103">
        <f>L671+E671</f>
        <v>0</v>
      </c>
      <c r="R671" s="146" t="s">
        <v>217</v>
      </c>
      <c r="S671" s="941"/>
      <c r="T671" s="942"/>
      <c r="U671" s="102"/>
    </row>
    <row r="672" spans="1:21" ht="15.75" thickBot="1" x14ac:dyDescent="0.3">
      <c r="A672" s="104"/>
      <c r="B672" s="105"/>
      <c r="C672" s="105"/>
      <c r="D672" s="105"/>
      <c r="E672" s="106"/>
      <c r="F672" s="106"/>
      <c r="G672" s="106"/>
      <c r="H672" s="106"/>
      <c r="I672" s="69"/>
      <c r="J672" s="87"/>
      <c r="K672" s="87"/>
      <c r="L672" s="106"/>
      <c r="M672" s="106"/>
      <c r="N672" s="98"/>
      <c r="O672" s="85"/>
      <c r="P672" s="98"/>
      <c r="R672" s="85"/>
      <c r="S672" s="86"/>
      <c r="T672" s="86"/>
      <c r="U672" s="428"/>
    </row>
    <row r="673" spans="1:21" ht="60" x14ac:dyDescent="0.25">
      <c r="A673" s="1099" t="s">
        <v>218</v>
      </c>
      <c r="B673" s="1101" t="s">
        <v>219</v>
      </c>
      <c r="C673" s="1101" t="s">
        <v>220</v>
      </c>
      <c r="D673" s="138" t="s">
        <v>221</v>
      </c>
      <c r="E673" s="139" t="s">
        <v>222</v>
      </c>
      <c r="F673" s="138" t="s">
        <v>223</v>
      </c>
      <c r="G673" s="138" t="s">
        <v>224</v>
      </c>
      <c r="H673" s="140" t="s">
        <v>188</v>
      </c>
      <c r="I673" s="140" t="s">
        <v>225</v>
      </c>
      <c r="J673" s="140" t="s">
        <v>226</v>
      </c>
      <c r="K673" s="140" t="s">
        <v>227</v>
      </c>
      <c r="L673" s="140" t="s">
        <v>228</v>
      </c>
      <c r="M673" s="140" t="s">
        <v>229</v>
      </c>
      <c r="N673" s="140" t="s">
        <v>230</v>
      </c>
      <c r="O673" s="140" t="s">
        <v>231</v>
      </c>
      <c r="P673" s="140" t="s">
        <v>232</v>
      </c>
      <c r="Q673" s="140" t="s">
        <v>233</v>
      </c>
      <c r="R673" s="140" t="s">
        <v>234</v>
      </c>
      <c r="S673" s="140" t="s">
        <v>235</v>
      </c>
      <c r="T673" s="141" t="s">
        <v>236</v>
      </c>
      <c r="U673" s="564"/>
    </row>
    <row r="674" spans="1:21" ht="24.75" thickBot="1" x14ac:dyDescent="0.3">
      <c r="A674" s="1100"/>
      <c r="B674" s="1102"/>
      <c r="C674" s="1102"/>
      <c r="D674" s="142" t="s">
        <v>237</v>
      </c>
      <c r="E674" s="142" t="s">
        <v>238</v>
      </c>
      <c r="F674" s="142" t="s">
        <v>239</v>
      </c>
      <c r="G674" s="142" t="s">
        <v>239</v>
      </c>
      <c r="H674" s="142" t="s">
        <v>90</v>
      </c>
      <c r="I674" s="142" t="s">
        <v>32</v>
      </c>
      <c r="J674" s="142" t="s">
        <v>241</v>
      </c>
      <c r="K674" s="142" t="s">
        <v>242</v>
      </c>
      <c r="L674" s="142" t="s">
        <v>243</v>
      </c>
      <c r="M674" s="142" t="s">
        <v>242</v>
      </c>
      <c r="N674" s="142" t="s">
        <v>244</v>
      </c>
      <c r="O674" s="142" t="s">
        <v>212</v>
      </c>
      <c r="P674" s="142" t="s">
        <v>245</v>
      </c>
      <c r="Q674" s="142" t="s">
        <v>246</v>
      </c>
      <c r="R674" s="142" t="s">
        <v>247</v>
      </c>
      <c r="S674" s="142" t="s">
        <v>247</v>
      </c>
      <c r="T674" s="587"/>
      <c r="U674" s="564"/>
    </row>
    <row r="675" spans="1:21" x14ac:dyDescent="0.25">
      <c r="A675" s="1103" t="str">
        <f>B669</f>
        <v>d.1</v>
      </c>
      <c r="B675" s="143">
        <v>1</v>
      </c>
      <c r="C675" s="164"/>
      <c r="D675" s="91"/>
      <c r="E675" s="91"/>
      <c r="F675" s="164"/>
      <c r="G675" s="566"/>
      <c r="H675" s="92"/>
      <c r="I675" s="339"/>
      <c r="J675" s="567"/>
      <c r="K675" s="568"/>
      <c r="L675" s="340"/>
      <c r="M675" s="568"/>
      <c r="N675" s="116"/>
      <c r="O675" s="116"/>
      <c r="P675" s="340"/>
      <c r="Q675" s="340"/>
      <c r="R675" s="340"/>
      <c r="S675" s="340"/>
      <c r="T675" s="569"/>
      <c r="U675" s="428"/>
    </row>
    <row r="676" spans="1:21" x14ac:dyDescent="0.25">
      <c r="A676" s="1103"/>
      <c r="B676" s="144">
        <v>2</v>
      </c>
      <c r="C676" s="90"/>
      <c r="D676" s="84"/>
      <c r="E676" s="84"/>
      <c r="F676" s="90"/>
      <c r="G676" s="570"/>
      <c r="H676" s="90"/>
      <c r="I676" s="340"/>
      <c r="J676" s="571"/>
      <c r="K676" s="572"/>
      <c r="L676" s="557"/>
      <c r="M676" s="572"/>
      <c r="N676" s="107"/>
      <c r="O676" s="107"/>
      <c r="P676" s="557"/>
      <c r="Q676" s="557" t="s">
        <v>249</v>
      </c>
      <c r="R676" s="557"/>
      <c r="S676" s="557"/>
      <c r="T676" s="573"/>
      <c r="U676" s="428"/>
    </row>
    <row r="677" spans="1:21" x14ac:dyDescent="0.25">
      <c r="A677" s="1103"/>
      <c r="B677" s="144">
        <v>3</v>
      </c>
      <c r="C677" s="90"/>
      <c r="D677" s="84"/>
      <c r="E677" s="84"/>
      <c r="F677" s="90"/>
      <c r="G677" s="570"/>
      <c r="H677" s="90"/>
      <c r="I677" s="340"/>
      <c r="J677" s="571"/>
      <c r="K677" s="572"/>
      <c r="L677" s="557"/>
      <c r="M677" s="572"/>
      <c r="N677" s="107"/>
      <c r="O677" s="107"/>
      <c r="P677" s="557"/>
      <c r="Q677" s="557"/>
      <c r="R677" s="557"/>
      <c r="S677" s="557"/>
      <c r="T677" s="573"/>
      <c r="U677" s="428"/>
    </row>
    <row r="678" spans="1:21" x14ac:dyDescent="0.25">
      <c r="A678" s="1103"/>
      <c r="B678" s="144">
        <v>4</v>
      </c>
      <c r="C678" s="90"/>
      <c r="D678" s="84"/>
      <c r="E678" s="84"/>
      <c r="F678" s="90"/>
      <c r="G678" s="570"/>
      <c r="H678" s="90"/>
      <c r="I678" s="340"/>
      <c r="J678" s="571"/>
      <c r="K678" s="572"/>
      <c r="L678" s="557"/>
      <c r="M678" s="572"/>
      <c r="N678" s="107"/>
      <c r="O678" s="107"/>
      <c r="P678" s="557"/>
      <c r="Q678" s="557"/>
      <c r="R678" s="557"/>
      <c r="S678" s="557"/>
      <c r="T678" s="573"/>
      <c r="U678" s="428"/>
    </row>
    <row r="679" spans="1:21" x14ac:dyDescent="0.25">
      <c r="A679" s="1103"/>
      <c r="B679" s="144">
        <v>5</v>
      </c>
      <c r="C679" s="90"/>
      <c r="D679" s="84"/>
      <c r="E679" s="84"/>
      <c r="F679" s="90"/>
      <c r="G679" s="570"/>
      <c r="H679" s="90"/>
      <c r="I679" s="340"/>
      <c r="J679" s="571"/>
      <c r="K679" s="572"/>
      <c r="L679" s="557"/>
      <c r="M679" s="572"/>
      <c r="N679" s="107"/>
      <c r="O679" s="107"/>
      <c r="P679" s="557"/>
      <c r="Q679" s="557"/>
      <c r="R679" s="557"/>
      <c r="S679" s="557"/>
      <c r="T679" s="573"/>
      <c r="U679" s="428"/>
    </row>
    <row r="680" spans="1:21" x14ac:dyDescent="0.25">
      <c r="A680" s="1103"/>
      <c r="B680" s="144">
        <v>6</v>
      </c>
      <c r="C680" s="90"/>
      <c r="D680" s="84"/>
      <c r="E680" s="84"/>
      <c r="F680" s="90"/>
      <c r="G680" s="570"/>
      <c r="H680" s="90"/>
      <c r="I680" s="340"/>
      <c r="J680" s="571"/>
      <c r="K680" s="572"/>
      <c r="L680" s="557"/>
      <c r="M680" s="572"/>
      <c r="N680" s="107"/>
      <c r="O680" s="107"/>
      <c r="P680" s="557"/>
      <c r="Q680" s="557"/>
      <c r="R680" s="557"/>
      <c r="S680" s="557"/>
      <c r="T680" s="573"/>
      <c r="U680" s="428"/>
    </row>
    <row r="681" spans="1:21" x14ac:dyDescent="0.25">
      <c r="A681" s="1103"/>
      <c r="B681" s="144">
        <v>7</v>
      </c>
      <c r="C681" s="90"/>
      <c r="D681" s="84"/>
      <c r="E681" s="84"/>
      <c r="F681" s="90"/>
      <c r="G681" s="570"/>
      <c r="H681" s="90"/>
      <c r="I681" s="340"/>
      <c r="J681" s="571"/>
      <c r="K681" s="572"/>
      <c r="L681" s="557"/>
      <c r="M681" s="572"/>
      <c r="N681" s="107"/>
      <c r="O681" s="107"/>
      <c r="P681" s="557"/>
      <c r="Q681" s="557"/>
      <c r="R681" s="557"/>
      <c r="S681" s="557"/>
      <c r="T681" s="573"/>
      <c r="U681" s="428"/>
    </row>
    <row r="682" spans="1:21" x14ac:dyDescent="0.25">
      <c r="A682" s="1103"/>
      <c r="B682" s="144">
        <v>8</v>
      </c>
      <c r="C682" s="90"/>
      <c r="D682" s="84"/>
      <c r="E682" s="84"/>
      <c r="F682" s="90"/>
      <c r="G682" s="570"/>
      <c r="H682" s="90"/>
      <c r="I682" s="340"/>
      <c r="J682" s="571"/>
      <c r="K682" s="572"/>
      <c r="L682" s="557"/>
      <c r="M682" s="572"/>
      <c r="N682" s="107"/>
      <c r="O682" s="107"/>
      <c r="P682" s="557"/>
      <c r="Q682" s="557"/>
      <c r="R682" s="557"/>
      <c r="S682" s="557"/>
      <c r="T682" s="573"/>
      <c r="U682" s="428"/>
    </row>
    <row r="683" spans="1:21" x14ac:dyDescent="0.25">
      <c r="A683" s="1103"/>
      <c r="B683" s="144">
        <v>9</v>
      </c>
      <c r="C683" s="90"/>
      <c r="D683" s="84"/>
      <c r="E683" s="84"/>
      <c r="F683" s="90"/>
      <c r="G683" s="570"/>
      <c r="H683" s="90"/>
      <c r="I683" s="340"/>
      <c r="J683" s="571"/>
      <c r="K683" s="572"/>
      <c r="L683" s="557"/>
      <c r="M683" s="572"/>
      <c r="N683" s="107"/>
      <c r="O683" s="107"/>
      <c r="P683" s="557"/>
      <c r="Q683" s="557"/>
      <c r="R683" s="557"/>
      <c r="S683" s="557"/>
      <c r="T683" s="573"/>
      <c r="U683" s="428"/>
    </row>
    <row r="684" spans="1:21" ht="15.75" thickBot="1" x14ac:dyDescent="0.3">
      <c r="A684" s="1104"/>
      <c r="B684" s="145">
        <v>10</v>
      </c>
      <c r="C684" s="100"/>
      <c r="D684" s="99"/>
      <c r="E684" s="99"/>
      <c r="F684" s="100"/>
      <c r="G684" s="574"/>
      <c r="H684" s="100"/>
      <c r="I684" s="341"/>
      <c r="J684" s="576"/>
      <c r="K684" s="577"/>
      <c r="L684" s="575"/>
      <c r="M684" s="577"/>
      <c r="N684" s="108"/>
      <c r="O684" s="108"/>
      <c r="P684" s="575"/>
      <c r="Q684" s="575"/>
      <c r="R684" s="575"/>
      <c r="S684" s="575"/>
      <c r="T684" s="578"/>
      <c r="U684" s="428"/>
    </row>
    <row r="685" spans="1:21" ht="25.5" thickBot="1" x14ac:dyDescent="0.3">
      <c r="A685" s="493"/>
      <c r="C685" s="494"/>
      <c r="D685" s="495"/>
      <c r="E685" s="368" t="s">
        <v>248</v>
      </c>
      <c r="F685" s="369">
        <f>COUNTA(F675:F684)</f>
        <v>0</v>
      </c>
      <c r="G685" s="370">
        <f>COUNTA(G675:G684)</f>
        <v>0</v>
      </c>
      <c r="H685" s="494"/>
      <c r="I685" s="490"/>
      <c r="J685" s="496"/>
      <c r="K685" s="497"/>
      <c r="L685" s="1114" t="s">
        <v>499</v>
      </c>
      <c r="M685" s="1115"/>
      <c r="N685" s="524">
        <f>SUM(N675:N684)</f>
        <v>0</v>
      </c>
      <c r="O685" s="525">
        <f>SUM(O675:O684)</f>
        <v>0</v>
      </c>
      <c r="P685" s="490"/>
      <c r="Q685" s="490"/>
      <c r="R685" s="490"/>
      <c r="S685" s="500"/>
      <c r="T685" s="500"/>
      <c r="U685" s="428"/>
    </row>
    <row r="686" spans="1:21" x14ac:dyDescent="0.25">
      <c r="A686" s="101"/>
      <c r="B686" s="85"/>
      <c r="C686" s="85"/>
      <c r="D686" s="85"/>
      <c r="H686" s="501"/>
      <c r="I686" s="501"/>
      <c r="J686" s="502"/>
      <c r="K686" s="501"/>
      <c r="L686" s="954" t="s">
        <v>500</v>
      </c>
      <c r="M686" s="955"/>
      <c r="N686" s="503">
        <f>SUMIF(M675:M684,"&lt;=31/12/2025",N675:N684)</f>
        <v>0</v>
      </c>
      <c r="O686" s="504">
        <f>SUMIF(M675:M684,"&lt;=31/12/2025",O675:O684)</f>
        <v>0</v>
      </c>
      <c r="P686" s="85"/>
      <c r="R686" s="85"/>
      <c r="S686" s="89"/>
      <c r="T686" s="505"/>
      <c r="U686" s="506"/>
    </row>
    <row r="687" spans="1:21" ht="15.75" thickBot="1" x14ac:dyDescent="0.3">
      <c r="A687" s="101"/>
      <c r="L687" s="956" t="s">
        <v>501</v>
      </c>
      <c r="M687" s="957"/>
      <c r="N687" s="508">
        <f>SUMIF(M675:M684,"&gt;31/12/2025",N675:N684)</f>
        <v>0</v>
      </c>
      <c r="O687" s="509">
        <f>SUMIF(M675:M684,"&gt;31/12/2025",O675:O684)</f>
        <v>0</v>
      </c>
      <c r="S687" s="510"/>
      <c r="T687" s="511"/>
      <c r="U687" s="428"/>
    </row>
    <row r="688" spans="1:21" ht="15.75" thickBot="1" x14ac:dyDescent="0.3">
      <c r="A688" s="579"/>
      <c r="B688" s="478"/>
      <c r="C688" s="480"/>
      <c r="D688" s="480"/>
      <c r="E688" s="480"/>
      <c r="F688" s="478"/>
      <c r="G688" s="480"/>
      <c r="H688" s="480"/>
      <c r="I688" s="478"/>
      <c r="J688" s="478"/>
      <c r="K688" s="480"/>
      <c r="L688" s="480"/>
      <c r="M688" s="480"/>
      <c r="N688" s="480"/>
      <c r="O688" s="480"/>
      <c r="P688" s="480"/>
      <c r="Q688" s="480"/>
      <c r="R688" s="480"/>
      <c r="S688" s="580"/>
      <c r="T688" s="480"/>
      <c r="U688" s="482"/>
    </row>
    <row r="689" spans="1:21" ht="15.75" thickBot="1" x14ac:dyDescent="0.3">
      <c r="A689" s="563"/>
      <c r="B689" s="422"/>
      <c r="C689" s="289"/>
      <c r="D689" s="289"/>
      <c r="E689" s="289"/>
      <c r="F689" s="422"/>
      <c r="G689" s="289"/>
      <c r="H689" s="289"/>
      <c r="I689" s="422"/>
      <c r="J689" s="422"/>
      <c r="K689" s="289"/>
      <c r="L689" s="289"/>
      <c r="M689" s="289"/>
      <c r="N689" s="289"/>
      <c r="O689" s="289"/>
      <c r="P689" s="289"/>
      <c r="Q689" s="289"/>
      <c r="R689" s="289"/>
      <c r="S689" s="289"/>
      <c r="T689" s="289"/>
      <c r="U689" s="425"/>
    </row>
    <row r="690" spans="1:21" ht="28.5" thickBot="1" x14ac:dyDescent="0.3">
      <c r="A690" s="137" t="s">
        <v>8</v>
      </c>
      <c r="B690" s="961" t="s">
        <v>91</v>
      </c>
      <c r="C690" s="962"/>
      <c r="E690" s="1105" t="s">
        <v>213</v>
      </c>
      <c r="F690" s="1106"/>
      <c r="G690" s="935">
        <f>VLOOKUP(B690,'1.Piano inv. forn'!$D$124:$H$153,3,FALSE)</f>
        <v>0</v>
      </c>
      <c r="H690" s="936"/>
      <c r="I690" s="69"/>
      <c r="J690" s="1105" t="s">
        <v>214</v>
      </c>
      <c r="K690" s="1106"/>
      <c r="L690" s="935">
        <f>VLOOKUP(B690,'1.Piano inv. forn'!$D$124:$H$153,4,FALSE)</f>
        <v>0</v>
      </c>
      <c r="M690" s="936"/>
      <c r="O690" s="147" t="s">
        <v>215</v>
      </c>
      <c r="P690" s="513"/>
      <c r="R690" s="146" t="s">
        <v>216</v>
      </c>
      <c r="S690" s="941"/>
      <c r="T690" s="942"/>
      <c r="U690" s="428"/>
    </row>
    <row r="691" spans="1:21" ht="15.75" thickBot="1" x14ac:dyDescent="0.3">
      <c r="A691" s="101"/>
      <c r="B691" s="86"/>
      <c r="C691" s="86"/>
      <c r="E691" s="87"/>
      <c r="F691" s="87"/>
      <c r="G691" s="88"/>
      <c r="H691" s="88"/>
      <c r="I691" s="69"/>
      <c r="J691" s="87"/>
      <c r="K691" s="87"/>
      <c r="L691" s="88"/>
      <c r="M691" s="88"/>
      <c r="O691" s="89"/>
      <c r="R691" s="85"/>
      <c r="S691" s="490"/>
      <c r="U691" s="102"/>
    </row>
    <row r="692" spans="1:21" ht="15.75" thickBot="1" x14ac:dyDescent="0.3">
      <c r="A692" s="1107" t="s">
        <v>13</v>
      </c>
      <c r="B692" s="1108"/>
      <c r="C692" s="1108"/>
      <c r="D692" s="1109"/>
      <c r="E692" s="943">
        <f>VLOOKUP(B690,'1.Piano inv. forn'!$D$124:$V$153,17,FALSE)</f>
        <v>0</v>
      </c>
      <c r="F692" s="944"/>
      <c r="G692" s="944"/>
      <c r="H692" s="945"/>
      <c r="I692" s="69"/>
      <c r="J692" s="1110" t="s">
        <v>59</v>
      </c>
      <c r="K692" s="1111"/>
      <c r="L692" s="943">
        <f>VLOOKUP(B690,'1.Piano inv. forn'!$D$124:$V$153,19,FALSE)</f>
        <v>0</v>
      </c>
      <c r="M692" s="945"/>
      <c r="N692" s="98"/>
      <c r="O692" s="146" t="s">
        <v>15</v>
      </c>
      <c r="P692" s="103">
        <f>L692+E692</f>
        <v>0</v>
      </c>
      <c r="R692" s="146" t="s">
        <v>217</v>
      </c>
      <c r="S692" s="941"/>
      <c r="T692" s="942"/>
      <c r="U692" s="102"/>
    </row>
    <row r="693" spans="1:21" ht="15.75" thickBot="1" x14ac:dyDescent="0.3">
      <c r="A693" s="104"/>
      <c r="B693" s="105"/>
      <c r="C693" s="105"/>
      <c r="D693" s="105"/>
      <c r="E693" s="106"/>
      <c r="F693" s="106"/>
      <c r="G693" s="106"/>
      <c r="H693" s="106"/>
      <c r="I693" s="69"/>
      <c r="J693" s="87"/>
      <c r="K693" s="87"/>
      <c r="L693" s="106"/>
      <c r="M693" s="106"/>
      <c r="N693" s="98"/>
      <c r="O693" s="85"/>
      <c r="P693" s="98"/>
      <c r="R693" s="85"/>
      <c r="S693" s="86"/>
      <c r="T693" s="86"/>
      <c r="U693" s="428"/>
    </row>
    <row r="694" spans="1:21" ht="60" x14ac:dyDescent="0.25">
      <c r="A694" s="1099" t="s">
        <v>218</v>
      </c>
      <c r="B694" s="1101" t="s">
        <v>219</v>
      </c>
      <c r="C694" s="1101" t="s">
        <v>220</v>
      </c>
      <c r="D694" s="138" t="s">
        <v>221</v>
      </c>
      <c r="E694" s="139" t="s">
        <v>222</v>
      </c>
      <c r="F694" s="138" t="s">
        <v>223</v>
      </c>
      <c r="G694" s="138" t="s">
        <v>224</v>
      </c>
      <c r="H694" s="140" t="s">
        <v>188</v>
      </c>
      <c r="I694" s="140" t="s">
        <v>225</v>
      </c>
      <c r="J694" s="140" t="s">
        <v>226</v>
      </c>
      <c r="K694" s="140" t="s">
        <v>227</v>
      </c>
      <c r="L694" s="140" t="s">
        <v>228</v>
      </c>
      <c r="M694" s="140" t="s">
        <v>229</v>
      </c>
      <c r="N694" s="140" t="s">
        <v>230</v>
      </c>
      <c r="O694" s="140" t="s">
        <v>231</v>
      </c>
      <c r="P694" s="140" t="s">
        <v>232</v>
      </c>
      <c r="Q694" s="140" t="s">
        <v>233</v>
      </c>
      <c r="R694" s="140" t="s">
        <v>234</v>
      </c>
      <c r="S694" s="140" t="s">
        <v>235</v>
      </c>
      <c r="T694" s="141" t="s">
        <v>236</v>
      </c>
      <c r="U694" s="564"/>
    </row>
    <row r="695" spans="1:21" ht="24.75" thickBot="1" x14ac:dyDescent="0.3">
      <c r="A695" s="1100"/>
      <c r="B695" s="1102"/>
      <c r="C695" s="1102"/>
      <c r="D695" s="142" t="s">
        <v>237</v>
      </c>
      <c r="E695" s="142" t="s">
        <v>238</v>
      </c>
      <c r="F695" s="142" t="s">
        <v>239</v>
      </c>
      <c r="G695" s="142" t="s">
        <v>239</v>
      </c>
      <c r="H695" s="142" t="s">
        <v>90</v>
      </c>
      <c r="I695" s="142" t="s">
        <v>32</v>
      </c>
      <c r="J695" s="142" t="s">
        <v>241</v>
      </c>
      <c r="K695" s="142" t="s">
        <v>242</v>
      </c>
      <c r="L695" s="142" t="s">
        <v>243</v>
      </c>
      <c r="M695" s="142" t="s">
        <v>242</v>
      </c>
      <c r="N695" s="142" t="s">
        <v>244</v>
      </c>
      <c r="O695" s="142" t="s">
        <v>212</v>
      </c>
      <c r="P695" s="142" t="s">
        <v>245</v>
      </c>
      <c r="Q695" s="142" t="s">
        <v>246</v>
      </c>
      <c r="R695" s="142" t="s">
        <v>247</v>
      </c>
      <c r="S695" s="142" t="s">
        <v>247</v>
      </c>
      <c r="T695" s="587"/>
      <c r="U695" s="564"/>
    </row>
    <row r="696" spans="1:21" x14ac:dyDescent="0.25">
      <c r="A696" s="1103" t="str">
        <f>B690</f>
        <v>d.1</v>
      </c>
      <c r="B696" s="143">
        <v>1</v>
      </c>
      <c r="C696" s="164"/>
      <c r="D696" s="91"/>
      <c r="E696" s="91"/>
      <c r="F696" s="164"/>
      <c r="G696" s="566"/>
      <c r="H696" s="92"/>
      <c r="I696" s="339"/>
      <c r="J696" s="567"/>
      <c r="K696" s="568"/>
      <c r="L696" s="340"/>
      <c r="M696" s="568"/>
      <c r="N696" s="116"/>
      <c r="O696" s="116"/>
      <c r="P696" s="340"/>
      <c r="Q696" s="340"/>
      <c r="R696" s="340"/>
      <c r="S696" s="340"/>
      <c r="T696" s="569"/>
      <c r="U696" s="428"/>
    </row>
    <row r="697" spans="1:21" x14ac:dyDescent="0.25">
      <c r="A697" s="1103"/>
      <c r="B697" s="144">
        <v>2</v>
      </c>
      <c r="C697" s="90"/>
      <c r="D697" s="84"/>
      <c r="E697" s="84"/>
      <c r="F697" s="90"/>
      <c r="G697" s="570"/>
      <c r="H697" s="90"/>
      <c r="I697" s="340"/>
      <c r="J697" s="571"/>
      <c r="K697" s="572"/>
      <c r="L697" s="557"/>
      <c r="M697" s="572"/>
      <c r="N697" s="107"/>
      <c r="O697" s="107"/>
      <c r="P697" s="557"/>
      <c r="Q697" s="557" t="s">
        <v>249</v>
      </c>
      <c r="R697" s="557"/>
      <c r="S697" s="557"/>
      <c r="T697" s="573"/>
      <c r="U697" s="428"/>
    </row>
    <row r="698" spans="1:21" x14ac:dyDescent="0.25">
      <c r="A698" s="1103"/>
      <c r="B698" s="144">
        <v>3</v>
      </c>
      <c r="C698" s="90"/>
      <c r="D698" s="84"/>
      <c r="E698" s="84"/>
      <c r="F698" s="90"/>
      <c r="G698" s="570"/>
      <c r="H698" s="90"/>
      <c r="I698" s="340"/>
      <c r="J698" s="571"/>
      <c r="K698" s="572"/>
      <c r="L698" s="557"/>
      <c r="M698" s="572"/>
      <c r="N698" s="107"/>
      <c r="O698" s="107"/>
      <c r="P698" s="557"/>
      <c r="Q698" s="557"/>
      <c r="R698" s="557"/>
      <c r="S698" s="557"/>
      <c r="T698" s="573"/>
      <c r="U698" s="428"/>
    </row>
    <row r="699" spans="1:21" x14ac:dyDescent="0.25">
      <c r="A699" s="1103"/>
      <c r="B699" s="144">
        <v>4</v>
      </c>
      <c r="C699" s="90"/>
      <c r="D699" s="84"/>
      <c r="E699" s="84"/>
      <c r="F699" s="90"/>
      <c r="G699" s="570"/>
      <c r="H699" s="90"/>
      <c r="I699" s="340"/>
      <c r="J699" s="571"/>
      <c r="K699" s="572"/>
      <c r="L699" s="557"/>
      <c r="M699" s="572"/>
      <c r="N699" s="107"/>
      <c r="O699" s="107"/>
      <c r="P699" s="557"/>
      <c r="Q699" s="557"/>
      <c r="R699" s="557"/>
      <c r="S699" s="557"/>
      <c r="T699" s="573"/>
      <c r="U699" s="428"/>
    </row>
    <row r="700" spans="1:21" x14ac:dyDescent="0.25">
      <c r="A700" s="1103"/>
      <c r="B700" s="144">
        <v>5</v>
      </c>
      <c r="C700" s="90"/>
      <c r="D700" s="84"/>
      <c r="E700" s="84"/>
      <c r="F700" s="90"/>
      <c r="G700" s="570"/>
      <c r="H700" s="90"/>
      <c r="I700" s="340"/>
      <c r="J700" s="571"/>
      <c r="K700" s="572"/>
      <c r="L700" s="557"/>
      <c r="M700" s="572"/>
      <c r="N700" s="107"/>
      <c r="O700" s="107"/>
      <c r="P700" s="557"/>
      <c r="Q700" s="557"/>
      <c r="R700" s="557"/>
      <c r="S700" s="557"/>
      <c r="T700" s="573"/>
      <c r="U700" s="428"/>
    </row>
    <row r="701" spans="1:21" x14ac:dyDescent="0.25">
      <c r="A701" s="1103"/>
      <c r="B701" s="144">
        <v>6</v>
      </c>
      <c r="C701" s="90"/>
      <c r="D701" s="84"/>
      <c r="E701" s="84"/>
      <c r="F701" s="90"/>
      <c r="G701" s="570"/>
      <c r="H701" s="90"/>
      <c r="I701" s="340"/>
      <c r="J701" s="571"/>
      <c r="K701" s="572"/>
      <c r="L701" s="557"/>
      <c r="M701" s="572"/>
      <c r="N701" s="107"/>
      <c r="O701" s="107"/>
      <c r="P701" s="557"/>
      <c r="Q701" s="557"/>
      <c r="R701" s="557"/>
      <c r="S701" s="557"/>
      <c r="T701" s="573"/>
      <c r="U701" s="428"/>
    </row>
    <row r="702" spans="1:21" x14ac:dyDescent="0.25">
      <c r="A702" s="1103"/>
      <c r="B702" s="144">
        <v>7</v>
      </c>
      <c r="C702" s="90"/>
      <c r="D702" s="84"/>
      <c r="E702" s="84"/>
      <c r="F702" s="90"/>
      <c r="G702" s="570"/>
      <c r="H702" s="90"/>
      <c r="I702" s="340"/>
      <c r="J702" s="571"/>
      <c r="K702" s="572"/>
      <c r="L702" s="557"/>
      <c r="M702" s="572"/>
      <c r="N702" s="107"/>
      <c r="O702" s="107"/>
      <c r="P702" s="557"/>
      <c r="Q702" s="557"/>
      <c r="R702" s="557"/>
      <c r="S702" s="557"/>
      <c r="T702" s="573"/>
      <c r="U702" s="428"/>
    </row>
    <row r="703" spans="1:21" x14ac:dyDescent="0.25">
      <c r="A703" s="1103"/>
      <c r="B703" s="144">
        <v>8</v>
      </c>
      <c r="C703" s="90"/>
      <c r="D703" s="84"/>
      <c r="E703" s="84"/>
      <c r="F703" s="90"/>
      <c r="G703" s="570"/>
      <c r="H703" s="90"/>
      <c r="I703" s="340"/>
      <c r="J703" s="571"/>
      <c r="K703" s="572"/>
      <c r="L703" s="557"/>
      <c r="M703" s="572"/>
      <c r="N703" s="107"/>
      <c r="O703" s="107"/>
      <c r="P703" s="557"/>
      <c r="Q703" s="557"/>
      <c r="R703" s="557"/>
      <c r="S703" s="557"/>
      <c r="T703" s="573"/>
      <c r="U703" s="428"/>
    </row>
    <row r="704" spans="1:21" x14ac:dyDescent="0.25">
      <c r="A704" s="1103"/>
      <c r="B704" s="144">
        <v>9</v>
      </c>
      <c r="C704" s="90"/>
      <c r="D704" s="84"/>
      <c r="E704" s="84"/>
      <c r="F704" s="90"/>
      <c r="G704" s="570"/>
      <c r="H704" s="90"/>
      <c r="I704" s="340"/>
      <c r="J704" s="571"/>
      <c r="K704" s="572"/>
      <c r="L704" s="557"/>
      <c r="M704" s="572"/>
      <c r="N704" s="107"/>
      <c r="O704" s="107"/>
      <c r="P704" s="557"/>
      <c r="Q704" s="557"/>
      <c r="R704" s="557"/>
      <c r="S704" s="557"/>
      <c r="T704" s="573"/>
      <c r="U704" s="428"/>
    </row>
    <row r="705" spans="1:21" ht="15.75" thickBot="1" x14ac:dyDescent="0.3">
      <c r="A705" s="1104"/>
      <c r="B705" s="145">
        <v>10</v>
      </c>
      <c r="C705" s="100"/>
      <c r="D705" s="99"/>
      <c r="E705" s="99"/>
      <c r="F705" s="100"/>
      <c r="G705" s="574"/>
      <c r="H705" s="100"/>
      <c r="I705" s="341"/>
      <c r="J705" s="576"/>
      <c r="K705" s="577"/>
      <c r="L705" s="575"/>
      <c r="M705" s="577"/>
      <c r="N705" s="108"/>
      <c r="O705" s="108"/>
      <c r="P705" s="575"/>
      <c r="Q705" s="575"/>
      <c r="R705" s="575"/>
      <c r="S705" s="575"/>
      <c r="T705" s="578"/>
      <c r="U705" s="428"/>
    </row>
    <row r="706" spans="1:21" ht="25.5" thickBot="1" x14ac:dyDescent="0.3">
      <c r="A706" s="493"/>
      <c r="C706" s="494"/>
      <c r="D706" s="495"/>
      <c r="E706" s="368" t="s">
        <v>248</v>
      </c>
      <c r="F706" s="369">
        <f>COUNTA(F696:F705)</f>
        <v>0</v>
      </c>
      <c r="G706" s="370">
        <f>COUNTA(G696:G705)</f>
        <v>0</v>
      </c>
      <c r="H706" s="494"/>
      <c r="I706" s="490"/>
      <c r="J706" s="496"/>
      <c r="K706" s="497"/>
      <c r="L706" s="1114" t="s">
        <v>499</v>
      </c>
      <c r="M706" s="1115"/>
      <c r="N706" s="524">
        <f>SUM(N696:N705)</f>
        <v>0</v>
      </c>
      <c r="O706" s="525">
        <f>SUM(O696:O705)</f>
        <v>0</v>
      </c>
      <c r="P706" s="490"/>
      <c r="Q706" s="490"/>
      <c r="R706" s="490"/>
      <c r="S706" s="500"/>
      <c r="T706" s="500"/>
      <c r="U706" s="428"/>
    </row>
    <row r="707" spans="1:21" x14ac:dyDescent="0.25">
      <c r="A707" s="101"/>
      <c r="B707" s="85"/>
      <c r="C707" s="85"/>
      <c r="D707" s="85"/>
      <c r="H707" s="501"/>
      <c r="I707" s="501"/>
      <c r="J707" s="502"/>
      <c r="K707" s="501"/>
      <c r="L707" s="954" t="s">
        <v>500</v>
      </c>
      <c r="M707" s="955"/>
      <c r="N707" s="503">
        <f>SUMIF(M696:M705,"&lt;=31/12/2025",N696:N705)</f>
        <v>0</v>
      </c>
      <c r="O707" s="504">
        <f>SUMIF(M696:M705,"&lt;=31/12/2025",O696:O705)</f>
        <v>0</v>
      </c>
      <c r="P707" s="85"/>
      <c r="R707" s="85"/>
      <c r="S707" s="89"/>
      <c r="T707" s="505"/>
      <c r="U707" s="506"/>
    </row>
    <row r="708" spans="1:21" ht="15.75" thickBot="1" x14ac:dyDescent="0.3">
      <c r="A708" s="101"/>
      <c r="L708" s="956" t="s">
        <v>501</v>
      </c>
      <c r="M708" s="957"/>
      <c r="N708" s="508">
        <f>SUMIF(M696:M705,"&gt;31/12/2025",N696:N705)</f>
        <v>0</v>
      </c>
      <c r="O708" s="509">
        <f>SUMIF(M696:M705,"&gt;31/12/2025",O696:O705)</f>
        <v>0</v>
      </c>
      <c r="S708" s="510"/>
      <c r="T708" s="511"/>
      <c r="U708" s="428"/>
    </row>
    <row r="709" spans="1:21" ht="15.75" thickBot="1" x14ac:dyDescent="0.3">
      <c r="A709" s="579"/>
      <c r="B709" s="478"/>
      <c r="C709" s="480"/>
      <c r="D709" s="480"/>
      <c r="E709" s="480"/>
      <c r="F709" s="478"/>
      <c r="G709" s="480"/>
      <c r="H709" s="480"/>
      <c r="I709" s="478"/>
      <c r="J709" s="478"/>
      <c r="K709" s="480"/>
      <c r="L709" s="480"/>
      <c r="M709" s="480"/>
      <c r="N709" s="480"/>
      <c r="O709" s="480"/>
      <c r="P709" s="480"/>
      <c r="Q709" s="480"/>
      <c r="R709" s="480"/>
      <c r="S709" s="580"/>
      <c r="T709" s="480"/>
      <c r="U709" s="482"/>
    </row>
  </sheetData>
  <sheetProtection algorithmName="SHA-512" hashValue="M0Ne6XRWPuxn0z0OU26dgdZWxWMVoSKH7njw2EIYPr/4g6MNkVu5tO2DfR5LZ5hH0nC1yDxd7qnohZ3EqUIubA==" saltValue="mtwkZVBHgCKXrmT5YBXlkQ==" spinCount="100000" sheet="1" objects="1" scenarios="1"/>
  <mergeCells count="622">
    <mergeCell ref="A696:A705"/>
    <mergeCell ref="L706:M706"/>
    <mergeCell ref="L707:M707"/>
    <mergeCell ref="L708:M708"/>
    <mergeCell ref="S690:T690"/>
    <mergeCell ref="A692:D692"/>
    <mergeCell ref="E692:H692"/>
    <mergeCell ref="J692:K692"/>
    <mergeCell ref="L692:M692"/>
    <mergeCell ref="S692:T692"/>
    <mergeCell ref="A694:A695"/>
    <mergeCell ref="B694:B695"/>
    <mergeCell ref="C694:C695"/>
    <mergeCell ref="A675:A684"/>
    <mergeCell ref="L685:M685"/>
    <mergeCell ref="L686:M686"/>
    <mergeCell ref="L687:M687"/>
    <mergeCell ref="B690:C690"/>
    <mergeCell ref="E690:F690"/>
    <mergeCell ref="G690:H690"/>
    <mergeCell ref="J690:K690"/>
    <mergeCell ref="L690:M690"/>
    <mergeCell ref="S669:T669"/>
    <mergeCell ref="A671:D671"/>
    <mergeCell ref="E671:H671"/>
    <mergeCell ref="J671:K671"/>
    <mergeCell ref="L671:M671"/>
    <mergeCell ref="S671:T671"/>
    <mergeCell ref="A673:A674"/>
    <mergeCell ref="B673:B674"/>
    <mergeCell ref="C673:C674"/>
    <mergeCell ref="A654:A663"/>
    <mergeCell ref="L664:M664"/>
    <mergeCell ref="L665:M665"/>
    <mergeCell ref="L666:M666"/>
    <mergeCell ref="B669:C669"/>
    <mergeCell ref="E669:F669"/>
    <mergeCell ref="G669:H669"/>
    <mergeCell ref="J669:K669"/>
    <mergeCell ref="L669:M669"/>
    <mergeCell ref="S648:T648"/>
    <mergeCell ref="A650:D650"/>
    <mergeCell ref="E650:H650"/>
    <mergeCell ref="J650:K650"/>
    <mergeCell ref="L650:M650"/>
    <mergeCell ref="S650:T650"/>
    <mergeCell ref="A652:A653"/>
    <mergeCell ref="B652:B653"/>
    <mergeCell ref="C652:C653"/>
    <mergeCell ref="A633:A642"/>
    <mergeCell ref="L643:M643"/>
    <mergeCell ref="L644:M644"/>
    <mergeCell ref="L645:M645"/>
    <mergeCell ref="B648:C648"/>
    <mergeCell ref="E648:F648"/>
    <mergeCell ref="G648:H648"/>
    <mergeCell ref="J648:K648"/>
    <mergeCell ref="L648:M648"/>
    <mergeCell ref="S627:T627"/>
    <mergeCell ref="A629:D629"/>
    <mergeCell ref="E629:H629"/>
    <mergeCell ref="J629:K629"/>
    <mergeCell ref="L629:M629"/>
    <mergeCell ref="S629:T629"/>
    <mergeCell ref="A631:A632"/>
    <mergeCell ref="B631:B632"/>
    <mergeCell ref="C631:C632"/>
    <mergeCell ref="A612:A621"/>
    <mergeCell ref="L622:M622"/>
    <mergeCell ref="L623:M623"/>
    <mergeCell ref="L624:M624"/>
    <mergeCell ref="B627:C627"/>
    <mergeCell ref="E627:F627"/>
    <mergeCell ref="G627:H627"/>
    <mergeCell ref="J627:K627"/>
    <mergeCell ref="L627:M627"/>
    <mergeCell ref="S606:T606"/>
    <mergeCell ref="A608:D608"/>
    <mergeCell ref="E608:H608"/>
    <mergeCell ref="J608:K608"/>
    <mergeCell ref="L608:M608"/>
    <mergeCell ref="S608:T608"/>
    <mergeCell ref="A610:A611"/>
    <mergeCell ref="B610:B611"/>
    <mergeCell ref="C610:C611"/>
    <mergeCell ref="A591:A600"/>
    <mergeCell ref="L601:M601"/>
    <mergeCell ref="L602:M602"/>
    <mergeCell ref="L603:M603"/>
    <mergeCell ref="B606:C606"/>
    <mergeCell ref="E606:F606"/>
    <mergeCell ref="G606:H606"/>
    <mergeCell ref="J606:K606"/>
    <mergeCell ref="L606:M606"/>
    <mergeCell ref="S585:T585"/>
    <mergeCell ref="A587:D587"/>
    <mergeCell ref="E587:H587"/>
    <mergeCell ref="J587:K587"/>
    <mergeCell ref="L587:M587"/>
    <mergeCell ref="S587:T587"/>
    <mergeCell ref="A589:A590"/>
    <mergeCell ref="B589:B590"/>
    <mergeCell ref="C589:C590"/>
    <mergeCell ref="A570:A579"/>
    <mergeCell ref="L580:M580"/>
    <mergeCell ref="L581:M581"/>
    <mergeCell ref="L582:M582"/>
    <mergeCell ref="B585:C585"/>
    <mergeCell ref="E585:F585"/>
    <mergeCell ref="G585:H585"/>
    <mergeCell ref="J585:K585"/>
    <mergeCell ref="L585:M585"/>
    <mergeCell ref="S564:T564"/>
    <mergeCell ref="A566:D566"/>
    <mergeCell ref="E566:H566"/>
    <mergeCell ref="J566:K566"/>
    <mergeCell ref="L566:M566"/>
    <mergeCell ref="S566:T566"/>
    <mergeCell ref="A568:A569"/>
    <mergeCell ref="B568:B569"/>
    <mergeCell ref="C568:C569"/>
    <mergeCell ref="A549:A558"/>
    <mergeCell ref="L559:M559"/>
    <mergeCell ref="L560:M560"/>
    <mergeCell ref="L561:M561"/>
    <mergeCell ref="B564:C564"/>
    <mergeCell ref="E564:F564"/>
    <mergeCell ref="G564:H564"/>
    <mergeCell ref="J564:K564"/>
    <mergeCell ref="L564:M564"/>
    <mergeCell ref="S543:T543"/>
    <mergeCell ref="A545:D545"/>
    <mergeCell ref="E545:H545"/>
    <mergeCell ref="J545:K545"/>
    <mergeCell ref="L545:M545"/>
    <mergeCell ref="S545:T545"/>
    <mergeCell ref="A547:A548"/>
    <mergeCell ref="B547:B548"/>
    <mergeCell ref="C547:C548"/>
    <mergeCell ref="A528:A537"/>
    <mergeCell ref="L538:M538"/>
    <mergeCell ref="L539:M539"/>
    <mergeCell ref="L540:M540"/>
    <mergeCell ref="B543:C543"/>
    <mergeCell ref="E543:F543"/>
    <mergeCell ref="G543:H543"/>
    <mergeCell ref="J543:K543"/>
    <mergeCell ref="L543:M543"/>
    <mergeCell ref="S522:T522"/>
    <mergeCell ref="A524:D524"/>
    <mergeCell ref="E524:H524"/>
    <mergeCell ref="J524:K524"/>
    <mergeCell ref="L524:M524"/>
    <mergeCell ref="S524:T524"/>
    <mergeCell ref="A526:A527"/>
    <mergeCell ref="B526:B527"/>
    <mergeCell ref="C526:C527"/>
    <mergeCell ref="A507:A516"/>
    <mergeCell ref="L517:M517"/>
    <mergeCell ref="L518:M518"/>
    <mergeCell ref="L519:M519"/>
    <mergeCell ref="B522:C522"/>
    <mergeCell ref="E522:F522"/>
    <mergeCell ref="G522:H522"/>
    <mergeCell ref="J522:K522"/>
    <mergeCell ref="L522:M522"/>
    <mergeCell ref="S501:T501"/>
    <mergeCell ref="A503:D503"/>
    <mergeCell ref="E503:H503"/>
    <mergeCell ref="J503:K503"/>
    <mergeCell ref="L503:M503"/>
    <mergeCell ref="S503:T503"/>
    <mergeCell ref="A505:A506"/>
    <mergeCell ref="B505:B506"/>
    <mergeCell ref="C505:C506"/>
    <mergeCell ref="A486:A495"/>
    <mergeCell ref="L496:M496"/>
    <mergeCell ref="L497:M497"/>
    <mergeCell ref="L498:M498"/>
    <mergeCell ref="B501:C501"/>
    <mergeCell ref="E501:F501"/>
    <mergeCell ref="G501:H501"/>
    <mergeCell ref="J501:K501"/>
    <mergeCell ref="L501:M501"/>
    <mergeCell ref="S480:T480"/>
    <mergeCell ref="A482:D482"/>
    <mergeCell ref="E482:H482"/>
    <mergeCell ref="J482:K482"/>
    <mergeCell ref="L482:M482"/>
    <mergeCell ref="S482:T482"/>
    <mergeCell ref="A484:A485"/>
    <mergeCell ref="B484:B485"/>
    <mergeCell ref="C484:C485"/>
    <mergeCell ref="A465:A474"/>
    <mergeCell ref="L475:M475"/>
    <mergeCell ref="L476:M476"/>
    <mergeCell ref="L477:M477"/>
    <mergeCell ref="B480:C480"/>
    <mergeCell ref="E480:F480"/>
    <mergeCell ref="G480:H480"/>
    <mergeCell ref="J480:K480"/>
    <mergeCell ref="L480:M480"/>
    <mergeCell ref="S459:T459"/>
    <mergeCell ref="A461:D461"/>
    <mergeCell ref="E461:H461"/>
    <mergeCell ref="J461:K461"/>
    <mergeCell ref="L461:M461"/>
    <mergeCell ref="S461:T461"/>
    <mergeCell ref="A463:A464"/>
    <mergeCell ref="B463:B464"/>
    <mergeCell ref="C463:C464"/>
    <mergeCell ref="A444:A453"/>
    <mergeCell ref="L454:M454"/>
    <mergeCell ref="L455:M455"/>
    <mergeCell ref="L456:M456"/>
    <mergeCell ref="B459:C459"/>
    <mergeCell ref="E459:F459"/>
    <mergeCell ref="G459:H459"/>
    <mergeCell ref="J459:K459"/>
    <mergeCell ref="L459:M459"/>
    <mergeCell ref="S438:T438"/>
    <mergeCell ref="A440:D440"/>
    <mergeCell ref="E440:H440"/>
    <mergeCell ref="J440:K440"/>
    <mergeCell ref="L440:M440"/>
    <mergeCell ref="S440:T440"/>
    <mergeCell ref="A442:A443"/>
    <mergeCell ref="B442:B443"/>
    <mergeCell ref="C442:C443"/>
    <mergeCell ref="A423:A432"/>
    <mergeCell ref="L433:M433"/>
    <mergeCell ref="L434:M434"/>
    <mergeCell ref="L435:M435"/>
    <mergeCell ref="B438:C438"/>
    <mergeCell ref="E438:F438"/>
    <mergeCell ref="G438:H438"/>
    <mergeCell ref="J438:K438"/>
    <mergeCell ref="L438:M438"/>
    <mergeCell ref="S417:T417"/>
    <mergeCell ref="A419:D419"/>
    <mergeCell ref="E419:H419"/>
    <mergeCell ref="J419:K419"/>
    <mergeCell ref="L419:M419"/>
    <mergeCell ref="S419:T419"/>
    <mergeCell ref="A421:A422"/>
    <mergeCell ref="B421:B422"/>
    <mergeCell ref="C421:C422"/>
    <mergeCell ref="A402:A411"/>
    <mergeCell ref="L412:M412"/>
    <mergeCell ref="L413:M413"/>
    <mergeCell ref="L414:M414"/>
    <mergeCell ref="B417:C417"/>
    <mergeCell ref="E417:F417"/>
    <mergeCell ref="G417:H417"/>
    <mergeCell ref="J417:K417"/>
    <mergeCell ref="L417:M417"/>
    <mergeCell ref="S396:T396"/>
    <mergeCell ref="A398:D398"/>
    <mergeCell ref="E398:H398"/>
    <mergeCell ref="J398:K398"/>
    <mergeCell ref="L398:M398"/>
    <mergeCell ref="S398:T398"/>
    <mergeCell ref="A400:A401"/>
    <mergeCell ref="B400:B401"/>
    <mergeCell ref="C400:C401"/>
    <mergeCell ref="A381:A390"/>
    <mergeCell ref="L391:M391"/>
    <mergeCell ref="L392:M392"/>
    <mergeCell ref="L393:M393"/>
    <mergeCell ref="B396:C396"/>
    <mergeCell ref="E396:F396"/>
    <mergeCell ref="G396:H396"/>
    <mergeCell ref="J396:K396"/>
    <mergeCell ref="L396:M396"/>
    <mergeCell ref="S375:T375"/>
    <mergeCell ref="A377:D377"/>
    <mergeCell ref="E377:H377"/>
    <mergeCell ref="J377:K377"/>
    <mergeCell ref="L377:M377"/>
    <mergeCell ref="S377:T377"/>
    <mergeCell ref="A379:A380"/>
    <mergeCell ref="B379:B380"/>
    <mergeCell ref="C379:C380"/>
    <mergeCell ref="A360:A369"/>
    <mergeCell ref="L370:M370"/>
    <mergeCell ref="L371:M371"/>
    <mergeCell ref="L372:M372"/>
    <mergeCell ref="B375:C375"/>
    <mergeCell ref="E375:F375"/>
    <mergeCell ref="G375:H375"/>
    <mergeCell ref="J375:K375"/>
    <mergeCell ref="L375:M375"/>
    <mergeCell ref="S354:T354"/>
    <mergeCell ref="A356:D356"/>
    <mergeCell ref="E356:H356"/>
    <mergeCell ref="J356:K356"/>
    <mergeCell ref="L356:M356"/>
    <mergeCell ref="S356:T356"/>
    <mergeCell ref="A358:A359"/>
    <mergeCell ref="B358:B359"/>
    <mergeCell ref="C358:C359"/>
    <mergeCell ref="A339:A348"/>
    <mergeCell ref="L349:M349"/>
    <mergeCell ref="L350:M350"/>
    <mergeCell ref="L351:M351"/>
    <mergeCell ref="B354:C354"/>
    <mergeCell ref="E354:F354"/>
    <mergeCell ref="G354:H354"/>
    <mergeCell ref="J354:K354"/>
    <mergeCell ref="L354:M354"/>
    <mergeCell ref="S333:T333"/>
    <mergeCell ref="A335:D335"/>
    <mergeCell ref="E335:H335"/>
    <mergeCell ref="J335:K335"/>
    <mergeCell ref="L335:M335"/>
    <mergeCell ref="S335:T335"/>
    <mergeCell ref="A337:A338"/>
    <mergeCell ref="B337:B338"/>
    <mergeCell ref="C337:C338"/>
    <mergeCell ref="A318:A327"/>
    <mergeCell ref="L328:M328"/>
    <mergeCell ref="L329:M329"/>
    <mergeCell ref="L330:M330"/>
    <mergeCell ref="B333:C333"/>
    <mergeCell ref="E333:F333"/>
    <mergeCell ref="G333:H333"/>
    <mergeCell ref="J333:K333"/>
    <mergeCell ref="L333:M333"/>
    <mergeCell ref="S312:T312"/>
    <mergeCell ref="A314:D314"/>
    <mergeCell ref="E314:H314"/>
    <mergeCell ref="J314:K314"/>
    <mergeCell ref="L314:M314"/>
    <mergeCell ref="S314:T314"/>
    <mergeCell ref="A316:A317"/>
    <mergeCell ref="B316:B317"/>
    <mergeCell ref="C316:C317"/>
    <mergeCell ref="A297:A306"/>
    <mergeCell ref="L307:M307"/>
    <mergeCell ref="L308:M308"/>
    <mergeCell ref="L309:M309"/>
    <mergeCell ref="B312:C312"/>
    <mergeCell ref="E312:F312"/>
    <mergeCell ref="G312:H312"/>
    <mergeCell ref="J312:K312"/>
    <mergeCell ref="L312:M312"/>
    <mergeCell ref="S291:T291"/>
    <mergeCell ref="A293:D293"/>
    <mergeCell ref="E293:H293"/>
    <mergeCell ref="J293:K293"/>
    <mergeCell ref="L293:M293"/>
    <mergeCell ref="S293:T293"/>
    <mergeCell ref="A295:A296"/>
    <mergeCell ref="B295:B296"/>
    <mergeCell ref="C295:C296"/>
    <mergeCell ref="A276:A285"/>
    <mergeCell ref="L286:M286"/>
    <mergeCell ref="L287:M287"/>
    <mergeCell ref="L288:M288"/>
    <mergeCell ref="B291:C291"/>
    <mergeCell ref="E291:F291"/>
    <mergeCell ref="G291:H291"/>
    <mergeCell ref="J291:K291"/>
    <mergeCell ref="L291:M291"/>
    <mergeCell ref="S270:T270"/>
    <mergeCell ref="A272:D272"/>
    <mergeCell ref="E272:H272"/>
    <mergeCell ref="J272:K272"/>
    <mergeCell ref="L272:M272"/>
    <mergeCell ref="S272:T272"/>
    <mergeCell ref="A274:A275"/>
    <mergeCell ref="B274:B275"/>
    <mergeCell ref="C274:C275"/>
    <mergeCell ref="A253:A254"/>
    <mergeCell ref="B253:B254"/>
    <mergeCell ref="C253:C254"/>
    <mergeCell ref="A255:A264"/>
    <mergeCell ref="L265:M265"/>
    <mergeCell ref="L266:M266"/>
    <mergeCell ref="L267:M267"/>
    <mergeCell ref="B270:C270"/>
    <mergeCell ref="E270:F270"/>
    <mergeCell ref="G270:H270"/>
    <mergeCell ref="J270:K270"/>
    <mergeCell ref="L270:M270"/>
    <mergeCell ref="B249:C249"/>
    <mergeCell ref="E249:F249"/>
    <mergeCell ref="G249:H249"/>
    <mergeCell ref="J249:K249"/>
    <mergeCell ref="L249:M249"/>
    <mergeCell ref="S249:T249"/>
    <mergeCell ref="A251:D251"/>
    <mergeCell ref="E251:H251"/>
    <mergeCell ref="J251:K251"/>
    <mergeCell ref="L251:M251"/>
    <mergeCell ref="S251:T251"/>
    <mergeCell ref="L181:M181"/>
    <mergeCell ref="L182:M182"/>
    <mergeCell ref="L183:M183"/>
    <mergeCell ref="L160:M160"/>
    <mergeCell ref="L161:M161"/>
    <mergeCell ref="L162:M162"/>
    <mergeCell ref="L139:M139"/>
    <mergeCell ref="L140:M140"/>
    <mergeCell ref="L141:M141"/>
    <mergeCell ref="L244:M244"/>
    <mergeCell ref="L245:M245"/>
    <mergeCell ref="L246:M246"/>
    <mergeCell ref="L223:M223"/>
    <mergeCell ref="L224:M224"/>
    <mergeCell ref="L225:M225"/>
    <mergeCell ref="L202:M202"/>
    <mergeCell ref="L203:M203"/>
    <mergeCell ref="L204:M204"/>
    <mergeCell ref="A12:D13"/>
    <mergeCell ref="E12:H13"/>
    <mergeCell ref="J12:N12"/>
    <mergeCell ref="O12:P13"/>
    <mergeCell ref="J13:N13"/>
    <mergeCell ref="A14:D15"/>
    <mergeCell ref="E14:H15"/>
    <mergeCell ref="J14:N14"/>
    <mergeCell ref="O14:P15"/>
    <mergeCell ref="J15:N15"/>
    <mergeCell ref="A3:T3"/>
    <mergeCell ref="A1:T1"/>
    <mergeCell ref="A8:T8"/>
    <mergeCell ref="A10:D11"/>
    <mergeCell ref="E10:H11"/>
    <mergeCell ref="J10:N10"/>
    <mergeCell ref="O10:P11"/>
    <mergeCell ref="J11:N11"/>
    <mergeCell ref="A6:D6"/>
    <mergeCell ref="E6:J6"/>
    <mergeCell ref="L6:N6"/>
    <mergeCell ref="O6:T6"/>
    <mergeCell ref="R10:S11"/>
    <mergeCell ref="T10:T11"/>
    <mergeCell ref="S20:T20"/>
    <mergeCell ref="A22:A23"/>
    <mergeCell ref="B22:B23"/>
    <mergeCell ref="C22:C23"/>
    <mergeCell ref="B18:C18"/>
    <mergeCell ref="E18:F18"/>
    <mergeCell ref="G18:H18"/>
    <mergeCell ref="J18:K18"/>
    <mergeCell ref="L18:M18"/>
    <mergeCell ref="S18:T18"/>
    <mergeCell ref="T22:T23"/>
    <mergeCell ref="A24:A33"/>
    <mergeCell ref="B39:C39"/>
    <mergeCell ref="E39:F39"/>
    <mergeCell ref="G39:H39"/>
    <mergeCell ref="J39:K39"/>
    <mergeCell ref="L39:M39"/>
    <mergeCell ref="A20:D20"/>
    <mergeCell ref="E20:H20"/>
    <mergeCell ref="J20:K20"/>
    <mergeCell ref="L20:M20"/>
    <mergeCell ref="L34:M34"/>
    <mergeCell ref="L35:M35"/>
    <mergeCell ref="L36:M36"/>
    <mergeCell ref="A43:A44"/>
    <mergeCell ref="B43:B44"/>
    <mergeCell ref="C43:C44"/>
    <mergeCell ref="A45:A54"/>
    <mergeCell ref="B60:C60"/>
    <mergeCell ref="E60:F60"/>
    <mergeCell ref="S39:T39"/>
    <mergeCell ref="A41:D41"/>
    <mergeCell ref="E41:H41"/>
    <mergeCell ref="J41:K41"/>
    <mergeCell ref="L41:M41"/>
    <mergeCell ref="S41:T41"/>
    <mergeCell ref="G60:H60"/>
    <mergeCell ref="J60:K60"/>
    <mergeCell ref="L60:M60"/>
    <mergeCell ref="S60:T60"/>
    <mergeCell ref="T43:T44"/>
    <mergeCell ref="L55:M55"/>
    <mergeCell ref="L56:M56"/>
    <mergeCell ref="L57:M57"/>
    <mergeCell ref="A62:D62"/>
    <mergeCell ref="E62:H62"/>
    <mergeCell ref="J62:K62"/>
    <mergeCell ref="L62:M62"/>
    <mergeCell ref="S62:T62"/>
    <mergeCell ref="S81:T81"/>
    <mergeCell ref="A83:D83"/>
    <mergeCell ref="E83:H83"/>
    <mergeCell ref="J83:K83"/>
    <mergeCell ref="L83:M83"/>
    <mergeCell ref="S83:T83"/>
    <mergeCell ref="A64:A65"/>
    <mergeCell ref="B64:B65"/>
    <mergeCell ref="C64:C65"/>
    <mergeCell ref="A66:A75"/>
    <mergeCell ref="B81:C81"/>
    <mergeCell ref="E81:F81"/>
    <mergeCell ref="L76:M76"/>
    <mergeCell ref="L77:M77"/>
    <mergeCell ref="L78:M78"/>
    <mergeCell ref="A85:A86"/>
    <mergeCell ref="B85:B86"/>
    <mergeCell ref="C85:C86"/>
    <mergeCell ref="A87:A96"/>
    <mergeCell ref="B102:C102"/>
    <mergeCell ref="E102:F102"/>
    <mergeCell ref="G81:H81"/>
    <mergeCell ref="J81:K81"/>
    <mergeCell ref="L81:M81"/>
    <mergeCell ref="G102:H102"/>
    <mergeCell ref="J102:K102"/>
    <mergeCell ref="L102:M102"/>
    <mergeCell ref="L97:M97"/>
    <mergeCell ref="L98:M98"/>
    <mergeCell ref="L99:M99"/>
    <mergeCell ref="S102:T102"/>
    <mergeCell ref="A104:D104"/>
    <mergeCell ref="E104:H104"/>
    <mergeCell ref="J104:K104"/>
    <mergeCell ref="L104:M104"/>
    <mergeCell ref="S104:T104"/>
    <mergeCell ref="S123:T123"/>
    <mergeCell ref="A125:D125"/>
    <mergeCell ref="E125:H125"/>
    <mergeCell ref="J125:K125"/>
    <mergeCell ref="L125:M125"/>
    <mergeCell ref="S125:T125"/>
    <mergeCell ref="A106:A107"/>
    <mergeCell ref="B106:B107"/>
    <mergeCell ref="C106:C107"/>
    <mergeCell ref="A108:A117"/>
    <mergeCell ref="B123:C123"/>
    <mergeCell ref="E123:F123"/>
    <mergeCell ref="L118:M118"/>
    <mergeCell ref="L119:M119"/>
    <mergeCell ref="L120:M120"/>
    <mergeCell ref="A127:A128"/>
    <mergeCell ref="B127:B128"/>
    <mergeCell ref="C127:C128"/>
    <mergeCell ref="A129:A138"/>
    <mergeCell ref="B144:C144"/>
    <mergeCell ref="E144:F144"/>
    <mergeCell ref="G123:H123"/>
    <mergeCell ref="J123:K123"/>
    <mergeCell ref="L123:M123"/>
    <mergeCell ref="G144:H144"/>
    <mergeCell ref="J144:K144"/>
    <mergeCell ref="L144:M144"/>
    <mergeCell ref="J146:K146"/>
    <mergeCell ref="L146:M146"/>
    <mergeCell ref="S146:T146"/>
    <mergeCell ref="S165:T165"/>
    <mergeCell ref="A167:D167"/>
    <mergeCell ref="E167:H167"/>
    <mergeCell ref="J167:K167"/>
    <mergeCell ref="L167:M167"/>
    <mergeCell ref="S167:T167"/>
    <mergeCell ref="A148:A149"/>
    <mergeCell ref="B148:B149"/>
    <mergeCell ref="C148:C149"/>
    <mergeCell ref="A150:A159"/>
    <mergeCell ref="B165:C165"/>
    <mergeCell ref="E165:F165"/>
    <mergeCell ref="J209:K209"/>
    <mergeCell ref="L209:M209"/>
    <mergeCell ref="S209:T209"/>
    <mergeCell ref="A190:A191"/>
    <mergeCell ref="B190:B191"/>
    <mergeCell ref="C190:C191"/>
    <mergeCell ref="A192:A201"/>
    <mergeCell ref="B207:C207"/>
    <mergeCell ref="E207:F207"/>
    <mergeCell ref="J207:K207"/>
    <mergeCell ref="L207:M207"/>
    <mergeCell ref="S186:T186"/>
    <mergeCell ref="A188:D188"/>
    <mergeCell ref="E188:H188"/>
    <mergeCell ref="J188:K188"/>
    <mergeCell ref="L188:M188"/>
    <mergeCell ref="S188:T188"/>
    <mergeCell ref="S207:T207"/>
    <mergeCell ref="T85:T86"/>
    <mergeCell ref="T64:T65"/>
    <mergeCell ref="A169:A170"/>
    <mergeCell ref="B169:B170"/>
    <mergeCell ref="C169:C170"/>
    <mergeCell ref="A171:A180"/>
    <mergeCell ref="B186:C186"/>
    <mergeCell ref="E186:F186"/>
    <mergeCell ref="G165:H165"/>
    <mergeCell ref="J165:K165"/>
    <mergeCell ref="L165:M165"/>
    <mergeCell ref="G186:H186"/>
    <mergeCell ref="J186:K186"/>
    <mergeCell ref="L186:M186"/>
    <mergeCell ref="S144:T144"/>
    <mergeCell ref="A146:D146"/>
    <mergeCell ref="E146:H146"/>
    <mergeCell ref="A234:A243"/>
    <mergeCell ref="G228:H228"/>
    <mergeCell ref="J228:K228"/>
    <mergeCell ref="L228:M228"/>
    <mergeCell ref="S228:T228"/>
    <mergeCell ref="A230:D230"/>
    <mergeCell ref="E230:H230"/>
    <mergeCell ref="J230:K230"/>
    <mergeCell ref="L230:M230"/>
    <mergeCell ref="S230:T230"/>
    <mergeCell ref="A211:A212"/>
    <mergeCell ref="B211:B212"/>
    <mergeCell ref="C211:C212"/>
    <mergeCell ref="A213:A222"/>
    <mergeCell ref="B228:C228"/>
    <mergeCell ref="E228:F228"/>
    <mergeCell ref="G207:H207"/>
    <mergeCell ref="A232:A233"/>
    <mergeCell ref="B232:B233"/>
    <mergeCell ref="C232:C233"/>
    <mergeCell ref="A209:D209"/>
    <mergeCell ref="E209:H209"/>
  </mergeCells>
  <dataValidations disablePrompts="1" count="9">
    <dataValidation allowBlank="1" showInputMessage="1" showErrorMessage="1" prompt="Inserire il riferimento corretto da piano di investimento (es.m1,e.1. ecc.)_x000a_" sqref="A22:A23 A190:A191 A211:A212 A43:A44 A64:A65 A85:A86 A106:A107 A127:A128 A148:A149 A169:A170 A232:A233 A253:A254 A274:A275 A295:A296 A316:A317 A337:A338 A358:A359 A379:A380 A400:A401 A421:A422 A442:A443 A463:A464 A484:A485 A505:A506 A526:A527 A547:A548 A568:A569 A589:A590 A610:A611 A631:A632 A652:A653 A673:A674 A694:A695" xr:uid="{00000000-0002-0000-0500-000000000000}"/>
    <dataValidation type="list" allowBlank="1" showInputMessage="1" showErrorMessage="1" sqref="E24:E34 E192:E202 E213:E223 E45:E55 E66:E76 E87:E97 E108:E118 E129:E139 E150:E160 E171:E181 E234:E244 E255:E265 E276:E286 E297:E307 E318:E328 E339:E349 E360:E370 E381:E391 E402:E412 E423:E433 E444:E454 E465:E475 E486:E496 E507:E517 E528:E538 E549:E559 E570:E580 E591:E601 E612:E622 E633:E643 E654:E664 E675:E685 E696:E706" xr:uid="{00000000-0002-0000-0500-000001000000}">
      <formula1>"urbano,suburbano"</formula1>
    </dataValidation>
    <dataValidation type="list" allowBlank="1" showInputMessage="1" showErrorMessage="1" sqref="R171:S181 R192:S202 R234:S244 R108:S118 R87:S97 R129:S139 R150:S160 R213:S223 R45:S55 R66:S76 R24:S34 R255:S265 R276:S286 R297:S307 R318:S328 R339:S349 R360:S370 R381:S391 R402:S412 R423:S433 R444:S454 R465:S475 R486:S496 R507:S517 R528:S538 R549:S559 R570:S580 R591:S601 R612:S622 R633:S643 R654:S664 R675:S685 R696:S706" xr:uid="{00000000-0002-0000-0500-000002000000}">
      <formula1>"si,"</formula1>
    </dataValidation>
    <dataValidation type="list" allowBlank="1" showInputMessage="1" showErrorMessage="1" sqref="H24:H33 H45:H54 H66:H75 H87:H96 H108:H117 H129:H138 H150:H159 H171:H180 H192:H201 H213:H222 H234:H243 H255:H264 H276:H285 H297:H306 H318:H327 H339:H348 H360:H369 H381:H390 H402:H411 H423:H432 H444:H453 H465:H474 H486:H495 H507:H516 H528:H537 H549:H558 H570:H579 H591:H600 H612:H621 H633:H642 H654:H663 H675:H684 H696:H705" xr:uid="{00000000-0002-0000-0500-000003000000}">
      <formula1>"Diesel (euro 6), Ibrido (diesel-elettr.),"</formula1>
    </dataValidation>
    <dataValidation type="list" allowBlank="1" showInputMessage="1" showErrorMessage="1" sqref="B19:C19 B40:C40 B61:C61 B82:C82 B103:C103 B124:C124 B145:C145 B166:C166 B187:C187 B208:C208 B229:C229 B250:C250 B271:C271 B292:C292 B313:C313 B334:C334 B355:C355 B376:C376 B397:C397 B418:C418 B439:C439 B460:C460 B481:C481 B502:C502 B523:C523 B544:C544 B565:C565 B586:C586 B607:C607 B628:C628 B649:C649 B670:C670 B691:C691" xr:uid="{00000000-0002-0000-0500-000004000000}">
      <formula1>$D$22:$D$43</formula1>
    </dataValidation>
    <dataValidation type="list" allowBlank="1" showInputMessage="1" showErrorMessage="1" sqref="I45:I54 I24:I33 I87:I96 I108:I117 I129:I138 I150:I159 I171:I180 I192:I201 I213:I222 I234:I243 I66:I75 I255:I264 I276:I285 I297:I306 I318:I327 I339:I348 I360:I369 I381:I390 I402:I411 I423:I432 I444:I453 I465:I474 I486:I495 I507:I516 I528:I537 I549:I558 I570:I579 I591:I600 I612:I621 I633:I642 I654:I663 I675:I684 I696:I705" xr:uid="{00000000-0002-0000-0500-000005000000}">
      <formula1>"classe I,classe A,"</formula1>
    </dataValidation>
    <dataValidation type="date" operator="lessThanOrEqual" allowBlank="1" showInputMessage="1" showErrorMessage="1" promptTitle="attenzione:" prompt="Data max  OGV 31/12/2025" sqref="P18 P39 P60 P81 P102 P123 P144 P165 P186 P207 P228 P249 P270 P291 P312 P333 P354 P375 P396 P417 P438 P459 P480 P501 P522 P543 P564 P585 P606 P627 P648 P669 P690" xr:uid="{6D141C0F-DEE3-4A88-8508-959C8ECC891D}">
      <formula1>46022</formula1>
    </dataValidation>
    <dataValidation type="list" allowBlank="1" showInputMessage="1" showErrorMessage="1" sqref="H244 H223 H202 H181 H160 H139 H118 H97 H76 H55 H34 H265 H286 H307 H328 H349 H370 H391 H412 H433 H454 H475 H496 H517 H538 H559 H580 H601 H622 H643 H664 H685 H706" xr:uid="{94255E92-65BE-4B51-A991-D39D569C3FC7}">
      <mc:AlternateContent xmlns:x12ac="http://schemas.microsoft.com/office/spreadsheetml/2011/1/ac" xmlns:mc="http://schemas.openxmlformats.org/markup-compatibility/2006">
        <mc:Choice Requires="x12ac">
          <x12ac:list>GNC,"GNL, Ibrido (met/ele)"</x12ac:list>
        </mc:Choice>
        <mc:Fallback>
          <formula1>"GNC,GNL, Ibrido (met/ele)"</formula1>
        </mc:Fallback>
      </mc:AlternateContent>
    </dataValidation>
    <dataValidation type="list" allowBlank="1" showInputMessage="1" showErrorMessage="1" sqref="I244 I223 I202 I181 I160 I139 I118 I97 I76 I55 I34 I265 I286 I307 I328 I349 I370 I391 I412 I433 I454 I475 I496 I517 I538 I559 I580 I601 I622 I643 I664 I685 I706" xr:uid="{DF19E259-CC69-4F41-95D2-09293A2BEFAF}">
      <formula1>"classe I,classe A"</formula1>
    </dataValidation>
  </dataValidations>
  <pageMargins left="0.7" right="0.7" top="0.75" bottom="0.75" header="0.3" footer="0.3"/>
  <pageSetup paperSize="8" scale="56" fitToHeight="0" orientation="landscape"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Scegliere il comune beneficiario dal menù a tendina_x000a_" xr:uid="{00000000-0002-0000-0500-000006000000}">
          <x14:formula1>
            <xm:f>'DATI EROGAZIONI'!$A$2:$A$39</xm:f>
          </x14:formula1>
          <xm:sqref>E6:J6</xm:sqref>
        </x14:dataValidation>
        <x14:dataValidation type="list" allowBlank="1" showInputMessage="1" showErrorMessage="1" prompt="Inserire OGV corrispondente al Piano di investimento esecutivo" xr:uid="{00000000-0002-0000-0500-000007000000}">
          <x14:formula1>
            <xm:f>'1.Piano inv. forn'!$D$124:$D$153</xm:f>
          </x14:formula1>
          <xm:sqref>B18:C18 B228:C228 B207:C207 B186:C186 B165:C165 B144:C144 B123:C123 B102:C102 B81:C81 B60:C60 B39:C39 B249:C249 B270:C270 B291:C291 B312:C312 B333:C333 B354:C354 B375:C375 B396:C396 B417:C417 B438:C438 B459:C459 B480:C480 B501:C501 B522:C522 B543:C543 B564:C564 B585:C585 B606:C606 B627:C627 B648:C648 B669:C669 B690:C690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AC89"/>
  <sheetViews>
    <sheetView workbookViewId="0">
      <selection sqref="A1:T89"/>
    </sheetView>
  </sheetViews>
  <sheetFormatPr defaultColWidth="8.7109375" defaultRowHeight="15" x14ac:dyDescent="0.25"/>
  <cols>
    <col min="1" max="1" width="8.7109375" style="69"/>
    <col min="2" max="2" width="27.28515625" style="69" customWidth="1"/>
    <col min="3" max="3" width="25.28515625" style="69" bestFit="1" customWidth="1"/>
    <col min="4" max="4" width="15.42578125" style="69" customWidth="1"/>
    <col min="5" max="5" width="11.5703125" style="69" bestFit="1" customWidth="1"/>
    <col min="6" max="6" width="13.28515625" style="69" bestFit="1" customWidth="1"/>
    <col min="7" max="7" width="17.85546875" style="69" bestFit="1" customWidth="1"/>
    <col min="8" max="8" width="17.140625" style="69" customWidth="1"/>
    <col min="9" max="9" width="11.28515625" style="69" bestFit="1" customWidth="1"/>
    <col min="10" max="10" width="14" style="69" customWidth="1"/>
    <col min="11" max="12" width="12.140625" style="69" bestFit="1" customWidth="1"/>
    <col min="13" max="13" width="18" style="69" customWidth="1"/>
    <col min="14" max="14" width="17.85546875" style="69" customWidth="1"/>
    <col min="15" max="15" width="13.7109375" style="69" bestFit="1" customWidth="1"/>
    <col min="16" max="16" width="11.28515625" style="69" bestFit="1" customWidth="1"/>
    <col min="17" max="17" width="13.5703125" style="69" customWidth="1"/>
    <col min="18" max="18" width="16.85546875" style="69" customWidth="1"/>
    <col min="19" max="19" width="14.28515625" style="69" customWidth="1"/>
    <col min="20" max="20" width="31.42578125" style="69" customWidth="1"/>
    <col min="21" max="16384" width="8.7109375" style="69"/>
  </cols>
  <sheetData>
    <row r="1" spans="1:29" ht="15.75" thickBot="1" x14ac:dyDescent="0.3">
      <c r="A1" s="546"/>
      <c r="B1" s="289"/>
      <c r="C1" s="424"/>
      <c r="D1" s="421"/>
      <c r="E1" s="421"/>
      <c r="F1" s="421"/>
      <c r="G1" s="422"/>
      <c r="H1" s="547"/>
      <c r="I1" s="289"/>
      <c r="J1" s="289"/>
      <c r="K1" s="423"/>
      <c r="L1" s="423"/>
      <c r="M1" s="423"/>
      <c r="N1" s="423"/>
      <c r="O1" s="423"/>
      <c r="P1" s="424"/>
      <c r="Q1" s="289"/>
      <c r="R1" s="422"/>
      <c r="S1" s="289"/>
      <c r="T1" s="289"/>
      <c r="U1" s="289"/>
      <c r="V1" s="424"/>
      <c r="W1" s="424"/>
      <c r="X1" s="289"/>
      <c r="Y1" s="424"/>
      <c r="Z1" s="424"/>
      <c r="AA1" s="424"/>
      <c r="AB1" s="424"/>
      <c r="AC1" s="289"/>
    </row>
    <row r="2" spans="1:29" ht="36.75" customHeight="1" thickBot="1" x14ac:dyDescent="0.3">
      <c r="A2" s="791" t="s">
        <v>0</v>
      </c>
      <c r="B2" s="792"/>
      <c r="C2" s="792"/>
      <c r="D2" s="792"/>
      <c r="E2" s="792"/>
      <c r="F2" s="792"/>
      <c r="G2" s="792"/>
      <c r="H2" s="792"/>
      <c r="I2" s="792"/>
      <c r="J2" s="792"/>
      <c r="K2" s="792"/>
      <c r="L2" s="792"/>
      <c r="M2" s="792"/>
      <c r="N2" s="792"/>
      <c r="O2" s="792"/>
      <c r="P2" s="792"/>
      <c r="Q2" s="792"/>
      <c r="R2" s="793"/>
      <c r="S2" s="71"/>
      <c r="T2" s="71"/>
      <c r="U2" s="71"/>
      <c r="V2" s="71"/>
      <c r="W2" s="71"/>
      <c r="X2" s="71"/>
      <c r="Y2" s="71"/>
      <c r="Z2" s="71"/>
      <c r="AA2" s="71"/>
      <c r="AB2" s="71"/>
      <c r="AC2" s="71"/>
    </row>
    <row r="3" spans="1:29" ht="23.25" thickBot="1" x14ac:dyDescent="0.3">
      <c r="A3" s="418"/>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row>
    <row r="4" spans="1:29" ht="18" customHeight="1" thickBot="1" x14ac:dyDescent="0.3">
      <c r="A4" s="801" t="s">
        <v>255</v>
      </c>
      <c r="B4" s="802"/>
      <c r="C4" s="802"/>
      <c r="D4" s="802"/>
      <c r="E4" s="802"/>
      <c r="F4" s="802"/>
      <c r="G4" s="802"/>
      <c r="H4" s="802"/>
      <c r="I4" s="802"/>
      <c r="J4" s="802"/>
      <c r="K4" s="802"/>
      <c r="L4" s="802"/>
      <c r="M4" s="802"/>
      <c r="N4" s="802"/>
      <c r="O4" s="802"/>
      <c r="P4" s="802"/>
      <c r="Q4" s="802"/>
      <c r="R4" s="803"/>
      <c r="S4" s="72"/>
      <c r="T4" s="72"/>
      <c r="U4" s="72"/>
      <c r="V4" s="72"/>
      <c r="W4" s="72"/>
      <c r="X4" s="72"/>
      <c r="Y4" s="72"/>
      <c r="Z4" s="72"/>
      <c r="AA4" s="72"/>
      <c r="AB4" s="72"/>
      <c r="AC4" s="72"/>
    </row>
    <row r="5" spans="1:29" ht="18.75" thickBot="1" x14ac:dyDescent="0.3">
      <c r="A5" s="221"/>
      <c r="B5" s="39"/>
      <c r="C5" s="39"/>
      <c r="D5" s="39"/>
      <c r="E5" s="39"/>
      <c r="F5" s="39"/>
      <c r="G5" s="39"/>
      <c r="H5" s="39"/>
      <c r="I5" s="72"/>
      <c r="J5" s="72"/>
      <c r="K5" s="72"/>
      <c r="L5" s="72"/>
      <c r="M5" s="72"/>
      <c r="N5" s="72"/>
      <c r="O5" s="72"/>
      <c r="P5" s="72"/>
      <c r="Q5" s="72"/>
      <c r="R5" s="72"/>
      <c r="S5" s="72"/>
      <c r="T5" s="72"/>
      <c r="U5" s="72"/>
      <c r="V5" s="72"/>
      <c r="W5" s="72"/>
      <c r="X5" s="72"/>
      <c r="Y5" s="72"/>
      <c r="Z5" s="72"/>
      <c r="AA5" s="72"/>
      <c r="AB5" s="72"/>
      <c r="AC5" s="72"/>
    </row>
    <row r="6" spans="1:29" ht="27.75" thickBot="1" x14ac:dyDescent="0.3">
      <c r="A6" s="1166" t="s">
        <v>2</v>
      </c>
      <c r="B6" s="1167"/>
      <c r="C6" s="1167"/>
      <c r="D6" s="1170" t="s">
        <v>373</v>
      </c>
      <c r="E6" s="1170"/>
      <c r="F6" s="1171"/>
      <c r="G6" s="24"/>
      <c r="H6" s="1151" t="s">
        <v>257</v>
      </c>
      <c r="I6" s="1152"/>
      <c r="J6" s="1152"/>
      <c r="K6" s="1153"/>
      <c r="L6" s="24"/>
      <c r="M6" s="1151" t="s">
        <v>258</v>
      </c>
      <c r="N6" s="1152"/>
      <c r="O6" s="1152"/>
      <c r="P6" s="1153"/>
      <c r="Q6" s="24"/>
      <c r="R6" s="24"/>
      <c r="S6" s="24"/>
      <c r="T6" s="24"/>
      <c r="U6" s="24"/>
      <c r="V6" s="24"/>
      <c r="W6" s="24"/>
      <c r="X6" s="24"/>
      <c r="Y6" s="24"/>
      <c r="Z6" s="24"/>
      <c r="AA6" s="24"/>
      <c r="AB6" s="24"/>
      <c r="AC6" s="24"/>
    </row>
    <row r="7" spans="1:29" ht="15" customHeight="1" thickBot="1" x14ac:dyDescent="0.3">
      <c r="A7" s="1168"/>
      <c r="B7" s="1169"/>
      <c r="C7" s="1169"/>
      <c r="D7" s="1172"/>
      <c r="E7" s="1172"/>
      <c r="F7" s="1173"/>
      <c r="H7" s="1154" t="s">
        <v>259</v>
      </c>
      <c r="I7" s="1155"/>
      <c r="J7" s="1156"/>
      <c r="K7" s="219">
        <f>'2_PIANO_INV-INFR'!F40</f>
        <v>0</v>
      </c>
      <c r="L7" s="37"/>
      <c r="M7" s="1154" t="s">
        <v>260</v>
      </c>
      <c r="N7" s="1155"/>
      <c r="O7" s="1156"/>
      <c r="P7" s="219">
        <f>M86</f>
        <v>0</v>
      </c>
    </row>
    <row r="8" spans="1:29" ht="12.75" customHeight="1" thickBot="1" x14ac:dyDescent="0.5">
      <c r="A8" s="19"/>
      <c r="B8" s="19"/>
      <c r="C8" s="19"/>
      <c r="D8" s="19"/>
      <c r="E8" s="548"/>
      <c r="F8" s="548"/>
      <c r="H8" s="418"/>
      <c r="I8" s="548"/>
      <c r="J8" s="548"/>
      <c r="K8" s="549"/>
      <c r="L8" s="548"/>
      <c r="M8" s="418"/>
      <c r="N8" s="548"/>
      <c r="O8" s="548"/>
      <c r="P8" s="549"/>
      <c r="Q8" s="548"/>
      <c r="R8" s="548"/>
      <c r="S8" s="548"/>
      <c r="T8" s="548"/>
      <c r="U8" s="548"/>
      <c r="V8" s="550"/>
      <c r="W8" s="550"/>
      <c r="X8" s="550"/>
      <c r="Y8" s="469"/>
      <c r="Z8" s="151"/>
      <c r="AA8" s="23"/>
      <c r="AB8" s="23"/>
      <c r="AC8" s="23"/>
    </row>
    <row r="9" spans="1:29" ht="38.450000000000003" customHeight="1" thickBot="1" x14ac:dyDescent="0.3">
      <c r="A9" s="1157" t="s">
        <v>144</v>
      </c>
      <c r="B9" s="1158"/>
      <c r="C9" s="1158"/>
      <c r="D9" s="1159">
        <f>'2_PIANO_INV-INFR'!G12</f>
        <v>0</v>
      </c>
      <c r="E9" s="1159"/>
      <c r="F9" s="1160"/>
      <c r="H9" s="1148" t="s">
        <v>261</v>
      </c>
      <c r="I9" s="1149"/>
      <c r="J9" s="1150"/>
      <c r="K9" s="219">
        <f>'2_PIANO_INV-INFR'!G40</f>
        <v>0</v>
      </c>
      <c r="L9" s="67"/>
      <c r="M9" s="1148" t="s">
        <v>262</v>
      </c>
      <c r="N9" s="1149"/>
      <c r="O9" s="1150"/>
      <c r="P9" s="219">
        <f>S86</f>
        <v>0</v>
      </c>
      <c r="Q9" s="67"/>
      <c r="R9" s="67"/>
      <c r="S9" s="67"/>
      <c r="T9" s="67"/>
      <c r="U9" s="67"/>
      <c r="V9" s="67"/>
      <c r="W9" s="67"/>
      <c r="X9" s="67"/>
      <c r="Y9" s="67"/>
      <c r="Z9" s="67"/>
      <c r="AA9" s="67"/>
      <c r="AB9" s="67"/>
      <c r="AC9" s="67"/>
    </row>
    <row r="10" spans="1:29" ht="15" customHeight="1" thickBot="1" x14ac:dyDescent="0.3">
      <c r="H10" s="418"/>
      <c r="K10" s="551"/>
      <c r="M10" s="418"/>
      <c r="P10" s="551"/>
    </row>
    <row r="11" spans="1:29" ht="33.6" customHeight="1" thickBot="1" x14ac:dyDescent="0.3">
      <c r="A11" s="731" t="s">
        <v>4</v>
      </c>
      <c r="B11" s="732"/>
      <c r="C11" s="1174"/>
      <c r="D11" s="1161"/>
      <c r="E11" s="1161"/>
      <c r="F11" s="1162"/>
      <c r="H11" s="1148" t="s">
        <v>263</v>
      </c>
      <c r="I11" s="1149"/>
      <c r="J11" s="1150"/>
      <c r="K11" s="219">
        <f>K7-K9</f>
        <v>0</v>
      </c>
      <c r="L11" s="93"/>
      <c r="M11" s="1148" t="s">
        <v>263</v>
      </c>
      <c r="N11" s="1149"/>
      <c r="O11" s="1150"/>
      <c r="P11" s="219">
        <f>P7-P9</f>
        <v>0</v>
      </c>
      <c r="Q11" s="93"/>
    </row>
    <row r="12" spans="1:29" ht="15.75" thickBot="1" x14ac:dyDescent="0.3"/>
    <row r="13" spans="1:29" ht="36.6" customHeight="1" thickBot="1" x14ac:dyDescent="0.3">
      <c r="A13" s="965" t="s">
        <v>7</v>
      </c>
      <c r="B13" s="966"/>
      <c r="C13" s="966"/>
      <c r="D13" s="966"/>
      <c r="E13" s="966"/>
      <c r="F13" s="966"/>
      <c r="G13" s="966"/>
      <c r="H13" s="966"/>
      <c r="I13" s="966"/>
      <c r="J13" s="966"/>
      <c r="K13" s="966"/>
      <c r="L13" s="966"/>
      <c r="M13" s="966"/>
      <c r="N13" s="966"/>
      <c r="O13" s="966"/>
      <c r="P13" s="966"/>
      <c r="Q13" s="966"/>
      <c r="R13" s="967"/>
      <c r="S13" s="241"/>
      <c r="T13" s="241"/>
    </row>
    <row r="14" spans="1:29" ht="15.75" thickBot="1" x14ac:dyDescent="0.3">
      <c r="K14" s="85"/>
    </row>
    <row r="15" spans="1:29" ht="15.95" customHeight="1" thickBot="1" x14ac:dyDescent="0.3">
      <c r="A15" s="1188" t="s">
        <v>264</v>
      </c>
      <c r="B15" s="1191" t="s">
        <v>265</v>
      </c>
      <c r="C15" s="1194" t="s">
        <v>266</v>
      </c>
      <c r="D15" s="1175" t="s">
        <v>267</v>
      </c>
      <c r="E15" s="1176"/>
      <c r="F15" s="1176"/>
      <c r="G15" s="1176"/>
      <c r="H15" s="1176"/>
      <c r="I15" s="1176"/>
      <c r="J15" s="1177"/>
      <c r="K15" s="1178" t="s">
        <v>268</v>
      </c>
      <c r="L15" s="1176"/>
      <c r="M15" s="1176"/>
      <c r="N15" s="1176"/>
      <c r="O15" s="1176"/>
      <c r="P15" s="1176"/>
      <c r="Q15" s="1177"/>
      <c r="R15" s="1182" t="s">
        <v>269</v>
      </c>
    </row>
    <row r="16" spans="1:29" ht="60.75" x14ac:dyDescent="0.25">
      <c r="A16" s="1189"/>
      <c r="B16" s="1192"/>
      <c r="C16" s="1195"/>
      <c r="D16" s="258" t="s">
        <v>270</v>
      </c>
      <c r="E16" s="189" t="s">
        <v>271</v>
      </c>
      <c r="F16" s="189" t="s">
        <v>272</v>
      </c>
      <c r="G16" s="189" t="s">
        <v>273</v>
      </c>
      <c r="H16" s="189" t="s">
        <v>274</v>
      </c>
      <c r="I16" s="189" t="s">
        <v>275</v>
      </c>
      <c r="J16" s="190" t="s">
        <v>276</v>
      </c>
      <c r="K16" s="191" t="s">
        <v>277</v>
      </c>
      <c r="L16" s="192" t="s">
        <v>278</v>
      </c>
      <c r="M16" s="192" t="s">
        <v>279</v>
      </c>
      <c r="N16" s="192" t="s">
        <v>280</v>
      </c>
      <c r="O16" s="192" t="s">
        <v>281</v>
      </c>
      <c r="P16" s="193" t="s">
        <v>275</v>
      </c>
      <c r="Q16" s="194" t="s">
        <v>276</v>
      </c>
      <c r="R16" s="1183"/>
    </row>
    <row r="17" spans="1:18" ht="15.75" thickBot="1" x14ac:dyDescent="0.3">
      <c r="A17" s="1190"/>
      <c r="B17" s="1193"/>
      <c r="C17" s="1196"/>
      <c r="D17" s="259" t="s">
        <v>244</v>
      </c>
      <c r="E17" s="200" t="s">
        <v>244</v>
      </c>
      <c r="F17" s="200" t="s">
        <v>244</v>
      </c>
      <c r="G17" s="200" t="s">
        <v>244</v>
      </c>
      <c r="H17" s="200" t="s">
        <v>244</v>
      </c>
      <c r="I17" s="200" t="s">
        <v>244</v>
      </c>
      <c r="J17" s="201" t="s">
        <v>244</v>
      </c>
      <c r="K17" s="202" t="s">
        <v>244</v>
      </c>
      <c r="L17" s="200" t="s">
        <v>244</v>
      </c>
      <c r="M17" s="200" t="s">
        <v>244</v>
      </c>
      <c r="N17" s="200" t="s">
        <v>244</v>
      </c>
      <c r="O17" s="200" t="s">
        <v>244</v>
      </c>
      <c r="P17" s="200" t="s">
        <v>244</v>
      </c>
      <c r="Q17" s="201" t="s">
        <v>244</v>
      </c>
      <c r="R17" s="250" t="s">
        <v>282</v>
      </c>
    </row>
    <row r="18" spans="1:18" x14ac:dyDescent="0.25">
      <c r="A18" s="204" t="s">
        <v>125</v>
      </c>
      <c r="B18" s="164"/>
      <c r="C18" s="255"/>
      <c r="D18" s="252"/>
      <c r="E18" s="171"/>
      <c r="F18" s="171"/>
      <c r="G18" s="171"/>
      <c r="H18" s="196">
        <f>E18+G18</f>
        <v>0</v>
      </c>
      <c r="I18" s="171">
        <f>H18*0.5%</f>
        <v>0</v>
      </c>
      <c r="J18" s="197">
        <f>H18-I18</f>
        <v>0</v>
      </c>
      <c r="K18" s="342"/>
      <c r="L18" s="343"/>
      <c r="M18" s="343"/>
      <c r="N18" s="343"/>
      <c r="O18" s="198">
        <f>N18+L18</f>
        <v>0</v>
      </c>
      <c r="P18" s="343">
        <f>O18*0.5%</f>
        <v>0</v>
      </c>
      <c r="Q18" s="199">
        <f>O18-P18</f>
        <v>0</v>
      </c>
      <c r="R18" s="552"/>
    </row>
    <row r="19" spans="1:18" x14ac:dyDescent="0.25">
      <c r="A19" s="204" t="s">
        <v>125</v>
      </c>
      <c r="B19" s="164"/>
      <c r="C19" s="255"/>
      <c r="D19" s="252"/>
      <c r="E19" s="171"/>
      <c r="F19" s="171"/>
      <c r="G19" s="171"/>
      <c r="H19" s="196">
        <f t="shared" ref="H19:H30" si="0">E19+G19</f>
        <v>0</v>
      </c>
      <c r="I19" s="171">
        <f t="shared" ref="I19:I30" si="1">H19*0.5%</f>
        <v>0</v>
      </c>
      <c r="J19" s="197">
        <f t="shared" ref="J19:J30" si="2">H19-I19</f>
        <v>0</v>
      </c>
      <c r="K19" s="342"/>
      <c r="L19" s="343"/>
      <c r="M19" s="343"/>
      <c r="N19" s="343"/>
      <c r="O19" s="198">
        <f t="shared" ref="O19:O30" si="3">N19+L19</f>
        <v>0</v>
      </c>
      <c r="P19" s="343">
        <f t="shared" ref="P19:P30" si="4">O19*0.5%</f>
        <v>0</v>
      </c>
      <c r="Q19" s="199">
        <f t="shared" ref="Q19:Q30" si="5">O19-P19</f>
        <v>0</v>
      </c>
      <c r="R19" s="552"/>
    </row>
    <row r="20" spans="1:18" x14ac:dyDescent="0.25">
      <c r="A20" s="204" t="s">
        <v>125</v>
      </c>
      <c r="B20" s="164"/>
      <c r="C20" s="255"/>
      <c r="D20" s="252"/>
      <c r="E20" s="171"/>
      <c r="F20" s="171"/>
      <c r="G20" s="171"/>
      <c r="H20" s="196">
        <f t="shared" si="0"/>
        <v>0</v>
      </c>
      <c r="I20" s="171">
        <f t="shared" si="1"/>
        <v>0</v>
      </c>
      <c r="J20" s="197">
        <f t="shared" si="2"/>
        <v>0</v>
      </c>
      <c r="K20" s="342"/>
      <c r="L20" s="343"/>
      <c r="M20" s="343"/>
      <c r="N20" s="343"/>
      <c r="O20" s="198">
        <f t="shared" si="3"/>
        <v>0</v>
      </c>
      <c r="P20" s="343">
        <f t="shared" si="4"/>
        <v>0</v>
      </c>
      <c r="Q20" s="199">
        <f t="shared" si="5"/>
        <v>0</v>
      </c>
      <c r="R20" s="552"/>
    </row>
    <row r="21" spans="1:18" x14ac:dyDescent="0.25">
      <c r="A21" s="204" t="s">
        <v>125</v>
      </c>
      <c r="B21" s="164"/>
      <c r="C21" s="255"/>
      <c r="D21" s="252"/>
      <c r="E21" s="171"/>
      <c r="F21" s="171"/>
      <c r="G21" s="171"/>
      <c r="H21" s="196">
        <f t="shared" si="0"/>
        <v>0</v>
      </c>
      <c r="I21" s="171">
        <f t="shared" si="1"/>
        <v>0</v>
      </c>
      <c r="J21" s="197">
        <f t="shared" si="2"/>
        <v>0</v>
      </c>
      <c r="K21" s="342"/>
      <c r="L21" s="343"/>
      <c r="M21" s="343"/>
      <c r="N21" s="343"/>
      <c r="O21" s="198">
        <f t="shared" si="3"/>
        <v>0</v>
      </c>
      <c r="P21" s="343">
        <f t="shared" si="4"/>
        <v>0</v>
      </c>
      <c r="Q21" s="199">
        <f t="shared" si="5"/>
        <v>0</v>
      </c>
      <c r="R21" s="552"/>
    </row>
    <row r="22" spans="1:18" x14ac:dyDescent="0.25">
      <c r="A22" s="204" t="s">
        <v>125</v>
      </c>
      <c r="B22" s="164"/>
      <c r="C22" s="255"/>
      <c r="D22" s="252"/>
      <c r="E22" s="171"/>
      <c r="F22" s="171"/>
      <c r="G22" s="171"/>
      <c r="H22" s="196">
        <f t="shared" si="0"/>
        <v>0</v>
      </c>
      <c r="I22" s="171">
        <f t="shared" si="1"/>
        <v>0</v>
      </c>
      <c r="J22" s="197">
        <f t="shared" si="2"/>
        <v>0</v>
      </c>
      <c r="K22" s="342"/>
      <c r="L22" s="343"/>
      <c r="M22" s="343"/>
      <c r="N22" s="343"/>
      <c r="O22" s="198">
        <f t="shared" si="3"/>
        <v>0</v>
      </c>
      <c r="P22" s="343">
        <f t="shared" si="4"/>
        <v>0</v>
      </c>
      <c r="Q22" s="199">
        <f t="shared" si="5"/>
        <v>0</v>
      </c>
      <c r="R22" s="552"/>
    </row>
    <row r="23" spans="1:18" x14ac:dyDescent="0.25">
      <c r="A23" s="204" t="s">
        <v>125</v>
      </c>
      <c r="B23" s="164"/>
      <c r="C23" s="255"/>
      <c r="D23" s="252"/>
      <c r="E23" s="171"/>
      <c r="F23" s="171"/>
      <c r="G23" s="171"/>
      <c r="H23" s="196">
        <f t="shared" si="0"/>
        <v>0</v>
      </c>
      <c r="I23" s="171">
        <f t="shared" si="1"/>
        <v>0</v>
      </c>
      <c r="J23" s="197">
        <f t="shared" si="2"/>
        <v>0</v>
      </c>
      <c r="K23" s="342"/>
      <c r="L23" s="343"/>
      <c r="M23" s="343"/>
      <c r="N23" s="343"/>
      <c r="O23" s="198">
        <f t="shared" si="3"/>
        <v>0</v>
      </c>
      <c r="P23" s="343">
        <f t="shared" si="4"/>
        <v>0</v>
      </c>
      <c r="Q23" s="199">
        <f t="shared" si="5"/>
        <v>0</v>
      </c>
      <c r="R23" s="552"/>
    </row>
    <row r="24" spans="1:18" x14ac:dyDescent="0.25">
      <c r="A24" s="204" t="s">
        <v>125</v>
      </c>
      <c r="B24" s="164"/>
      <c r="C24" s="255"/>
      <c r="D24" s="252"/>
      <c r="E24" s="171"/>
      <c r="F24" s="171"/>
      <c r="G24" s="171"/>
      <c r="H24" s="196">
        <f t="shared" si="0"/>
        <v>0</v>
      </c>
      <c r="I24" s="171">
        <f t="shared" si="1"/>
        <v>0</v>
      </c>
      <c r="J24" s="197">
        <f t="shared" si="2"/>
        <v>0</v>
      </c>
      <c r="K24" s="342"/>
      <c r="L24" s="343"/>
      <c r="M24" s="343"/>
      <c r="N24" s="343"/>
      <c r="O24" s="198">
        <f t="shared" si="3"/>
        <v>0</v>
      </c>
      <c r="P24" s="343">
        <f t="shared" si="4"/>
        <v>0</v>
      </c>
      <c r="Q24" s="199">
        <f t="shared" si="5"/>
        <v>0</v>
      </c>
      <c r="R24" s="552"/>
    </row>
    <row r="25" spans="1:18" x14ac:dyDescent="0.25">
      <c r="A25" s="204" t="s">
        <v>125</v>
      </c>
      <c r="B25" s="164"/>
      <c r="C25" s="255"/>
      <c r="D25" s="252"/>
      <c r="E25" s="171"/>
      <c r="F25" s="171"/>
      <c r="G25" s="171"/>
      <c r="H25" s="196">
        <f t="shared" si="0"/>
        <v>0</v>
      </c>
      <c r="I25" s="171">
        <f t="shared" si="1"/>
        <v>0</v>
      </c>
      <c r="J25" s="197">
        <f t="shared" si="2"/>
        <v>0</v>
      </c>
      <c r="K25" s="342"/>
      <c r="L25" s="343"/>
      <c r="M25" s="343"/>
      <c r="N25" s="343"/>
      <c r="O25" s="198">
        <f t="shared" si="3"/>
        <v>0</v>
      </c>
      <c r="P25" s="343">
        <f t="shared" si="4"/>
        <v>0</v>
      </c>
      <c r="Q25" s="199">
        <f t="shared" si="5"/>
        <v>0</v>
      </c>
      <c r="R25" s="552"/>
    </row>
    <row r="26" spans="1:18" x14ac:dyDescent="0.25">
      <c r="A26" s="204" t="s">
        <v>125</v>
      </c>
      <c r="B26" s="164"/>
      <c r="C26" s="255"/>
      <c r="D26" s="252"/>
      <c r="E26" s="171"/>
      <c r="F26" s="171"/>
      <c r="G26" s="171"/>
      <c r="H26" s="196">
        <f t="shared" si="0"/>
        <v>0</v>
      </c>
      <c r="I26" s="171">
        <f t="shared" si="1"/>
        <v>0</v>
      </c>
      <c r="J26" s="197">
        <f t="shared" si="2"/>
        <v>0</v>
      </c>
      <c r="K26" s="342"/>
      <c r="L26" s="343"/>
      <c r="M26" s="343"/>
      <c r="N26" s="343"/>
      <c r="O26" s="198">
        <f t="shared" si="3"/>
        <v>0</v>
      </c>
      <c r="P26" s="343">
        <f t="shared" si="4"/>
        <v>0</v>
      </c>
      <c r="Q26" s="199">
        <f t="shared" si="5"/>
        <v>0</v>
      </c>
      <c r="R26" s="552"/>
    </row>
    <row r="27" spans="1:18" x14ac:dyDescent="0.25">
      <c r="A27" s="204" t="s">
        <v>125</v>
      </c>
      <c r="B27" s="164"/>
      <c r="C27" s="255"/>
      <c r="D27" s="252"/>
      <c r="E27" s="171"/>
      <c r="F27" s="171"/>
      <c r="G27" s="171"/>
      <c r="H27" s="196">
        <f t="shared" si="0"/>
        <v>0</v>
      </c>
      <c r="I27" s="171">
        <f t="shared" si="1"/>
        <v>0</v>
      </c>
      <c r="J27" s="197">
        <f t="shared" si="2"/>
        <v>0</v>
      </c>
      <c r="K27" s="342"/>
      <c r="L27" s="343"/>
      <c r="M27" s="343"/>
      <c r="N27" s="343"/>
      <c r="O27" s="198">
        <f t="shared" si="3"/>
        <v>0</v>
      </c>
      <c r="P27" s="343">
        <f t="shared" si="4"/>
        <v>0</v>
      </c>
      <c r="Q27" s="199">
        <f t="shared" si="5"/>
        <v>0</v>
      </c>
      <c r="R27" s="552"/>
    </row>
    <row r="28" spans="1:18" x14ac:dyDescent="0.25">
      <c r="A28" s="204" t="s">
        <v>125</v>
      </c>
      <c r="B28" s="164"/>
      <c r="C28" s="255"/>
      <c r="D28" s="252"/>
      <c r="E28" s="171"/>
      <c r="F28" s="171"/>
      <c r="G28" s="171"/>
      <c r="H28" s="196">
        <f t="shared" si="0"/>
        <v>0</v>
      </c>
      <c r="I28" s="171">
        <f t="shared" si="1"/>
        <v>0</v>
      </c>
      <c r="J28" s="197">
        <f t="shared" si="2"/>
        <v>0</v>
      </c>
      <c r="K28" s="342"/>
      <c r="L28" s="343"/>
      <c r="M28" s="343"/>
      <c r="N28" s="343"/>
      <c r="O28" s="198">
        <f t="shared" si="3"/>
        <v>0</v>
      </c>
      <c r="P28" s="343">
        <f t="shared" si="4"/>
        <v>0</v>
      </c>
      <c r="Q28" s="199">
        <f t="shared" si="5"/>
        <v>0</v>
      </c>
      <c r="R28" s="552"/>
    </row>
    <row r="29" spans="1:18" x14ac:dyDescent="0.25">
      <c r="A29" s="204" t="s">
        <v>125</v>
      </c>
      <c r="B29" s="164"/>
      <c r="C29" s="255"/>
      <c r="D29" s="252"/>
      <c r="E29" s="171"/>
      <c r="F29" s="171"/>
      <c r="G29" s="171"/>
      <c r="H29" s="196">
        <f t="shared" si="0"/>
        <v>0</v>
      </c>
      <c r="I29" s="171">
        <f t="shared" si="1"/>
        <v>0</v>
      </c>
      <c r="J29" s="197">
        <f t="shared" si="2"/>
        <v>0</v>
      </c>
      <c r="K29" s="342"/>
      <c r="L29" s="343"/>
      <c r="M29" s="343"/>
      <c r="N29" s="343"/>
      <c r="O29" s="198">
        <f t="shared" si="3"/>
        <v>0</v>
      </c>
      <c r="P29" s="343">
        <f t="shared" si="4"/>
        <v>0</v>
      </c>
      <c r="Q29" s="199">
        <f t="shared" si="5"/>
        <v>0</v>
      </c>
      <c r="R29" s="552"/>
    </row>
    <row r="30" spans="1:18" x14ac:dyDescent="0.25">
      <c r="A30" s="204" t="s">
        <v>125</v>
      </c>
      <c r="B30" s="164"/>
      <c r="C30" s="255"/>
      <c r="D30" s="252"/>
      <c r="E30" s="171"/>
      <c r="F30" s="171"/>
      <c r="G30" s="171"/>
      <c r="H30" s="196">
        <f t="shared" si="0"/>
        <v>0</v>
      </c>
      <c r="I30" s="171">
        <f t="shared" si="1"/>
        <v>0</v>
      </c>
      <c r="J30" s="197">
        <f t="shared" si="2"/>
        <v>0</v>
      </c>
      <c r="K30" s="342"/>
      <c r="L30" s="343"/>
      <c r="M30" s="343"/>
      <c r="N30" s="343"/>
      <c r="O30" s="198">
        <f t="shared" si="3"/>
        <v>0</v>
      </c>
      <c r="P30" s="343">
        <f t="shared" si="4"/>
        <v>0</v>
      </c>
      <c r="Q30" s="199">
        <f t="shared" si="5"/>
        <v>0</v>
      </c>
      <c r="R30" s="552"/>
    </row>
    <row r="31" spans="1:18" x14ac:dyDescent="0.25">
      <c r="A31" s="173" t="s">
        <v>123</v>
      </c>
      <c r="B31" s="90"/>
      <c r="C31" s="256"/>
      <c r="D31" s="253"/>
      <c r="E31" s="159"/>
      <c r="F31" s="159"/>
      <c r="G31" s="159"/>
      <c r="H31" s="196">
        <f t="shared" ref="H31:H32" si="6">E31+G31</f>
        <v>0</v>
      </c>
      <c r="I31" s="159">
        <f>H31*0.5%</f>
        <v>0</v>
      </c>
      <c r="J31" s="186">
        <f>H31-I31</f>
        <v>0</v>
      </c>
      <c r="K31" s="344"/>
      <c r="L31" s="345"/>
      <c r="M31" s="345"/>
      <c r="N31" s="345"/>
      <c r="O31" s="187">
        <f t="shared" ref="O31:O37" si="7">N31+L31</f>
        <v>0</v>
      </c>
      <c r="P31" s="345">
        <f t="shared" ref="P31:P37" si="8">O31*0.5%</f>
        <v>0</v>
      </c>
      <c r="Q31" s="188">
        <f t="shared" ref="Q31:Q37" si="9">O31-P31</f>
        <v>0</v>
      </c>
      <c r="R31" s="553"/>
    </row>
    <row r="32" spans="1:18" x14ac:dyDescent="0.25">
      <c r="A32" s="173" t="s">
        <v>131</v>
      </c>
      <c r="B32" s="90"/>
      <c r="C32" s="256"/>
      <c r="D32" s="253"/>
      <c r="E32" s="159"/>
      <c r="F32" s="159"/>
      <c r="G32" s="159"/>
      <c r="H32" s="196">
        <f t="shared" si="6"/>
        <v>0</v>
      </c>
      <c r="I32" s="159">
        <f t="shared" ref="I32:I37" si="10">H32*0.5%</f>
        <v>0</v>
      </c>
      <c r="J32" s="186">
        <f t="shared" ref="J32:J37" si="11">H32-I32</f>
        <v>0</v>
      </c>
      <c r="K32" s="344"/>
      <c r="L32" s="345"/>
      <c r="M32" s="345"/>
      <c r="N32" s="345"/>
      <c r="O32" s="187">
        <f t="shared" si="7"/>
        <v>0</v>
      </c>
      <c r="P32" s="345">
        <f t="shared" si="8"/>
        <v>0</v>
      </c>
      <c r="Q32" s="188">
        <f t="shared" si="9"/>
        <v>0</v>
      </c>
      <c r="R32" s="553"/>
    </row>
    <row r="33" spans="1:20" x14ac:dyDescent="0.25">
      <c r="A33" s="173" t="s">
        <v>119</v>
      </c>
      <c r="B33" s="90"/>
      <c r="C33" s="256"/>
      <c r="D33" s="253"/>
      <c r="E33" s="159"/>
      <c r="F33" s="159"/>
      <c r="G33" s="159"/>
      <c r="H33" s="185">
        <f t="shared" ref="H33:H37" si="12">G33+E33</f>
        <v>0</v>
      </c>
      <c r="I33" s="159">
        <f t="shared" si="10"/>
        <v>0</v>
      </c>
      <c r="J33" s="186">
        <f t="shared" si="11"/>
        <v>0</v>
      </c>
      <c r="K33" s="344"/>
      <c r="L33" s="345"/>
      <c r="M33" s="345"/>
      <c r="N33" s="345"/>
      <c r="O33" s="187">
        <f t="shared" si="7"/>
        <v>0</v>
      </c>
      <c r="P33" s="345">
        <f t="shared" si="8"/>
        <v>0</v>
      </c>
      <c r="Q33" s="188">
        <f t="shared" si="9"/>
        <v>0</v>
      </c>
      <c r="R33" s="553"/>
    </row>
    <row r="34" spans="1:20" x14ac:dyDescent="0.25">
      <c r="A34" s="173" t="s">
        <v>119</v>
      </c>
      <c r="B34" s="90"/>
      <c r="C34" s="256"/>
      <c r="D34" s="253"/>
      <c r="E34" s="159"/>
      <c r="F34" s="159"/>
      <c r="G34" s="159"/>
      <c r="H34" s="185">
        <f t="shared" si="12"/>
        <v>0</v>
      </c>
      <c r="I34" s="159">
        <f t="shared" si="10"/>
        <v>0</v>
      </c>
      <c r="J34" s="186">
        <f t="shared" si="11"/>
        <v>0</v>
      </c>
      <c r="K34" s="344"/>
      <c r="L34" s="345"/>
      <c r="M34" s="345"/>
      <c r="N34" s="345"/>
      <c r="O34" s="187">
        <f t="shared" si="7"/>
        <v>0</v>
      </c>
      <c r="P34" s="345">
        <f t="shared" si="8"/>
        <v>0</v>
      </c>
      <c r="Q34" s="188">
        <f t="shared" si="9"/>
        <v>0</v>
      </c>
      <c r="R34" s="553"/>
    </row>
    <row r="35" spans="1:20" x14ac:dyDescent="0.25">
      <c r="A35" s="173" t="s">
        <v>121</v>
      </c>
      <c r="B35" s="90"/>
      <c r="C35" s="256"/>
      <c r="D35" s="253"/>
      <c r="E35" s="159"/>
      <c r="F35" s="159"/>
      <c r="G35" s="159"/>
      <c r="H35" s="185">
        <f t="shared" si="12"/>
        <v>0</v>
      </c>
      <c r="I35" s="159">
        <f t="shared" si="10"/>
        <v>0</v>
      </c>
      <c r="J35" s="186">
        <f t="shared" si="11"/>
        <v>0</v>
      </c>
      <c r="K35" s="344"/>
      <c r="L35" s="345"/>
      <c r="M35" s="345"/>
      <c r="N35" s="345"/>
      <c r="O35" s="187">
        <f t="shared" si="7"/>
        <v>0</v>
      </c>
      <c r="P35" s="345">
        <f t="shared" si="8"/>
        <v>0</v>
      </c>
      <c r="Q35" s="188">
        <f t="shared" si="9"/>
        <v>0</v>
      </c>
      <c r="R35" s="553"/>
    </row>
    <row r="36" spans="1:20" x14ac:dyDescent="0.25">
      <c r="A36" s="173" t="s">
        <v>121</v>
      </c>
      <c r="B36" s="90"/>
      <c r="C36" s="256"/>
      <c r="D36" s="253"/>
      <c r="E36" s="159"/>
      <c r="F36" s="159"/>
      <c r="G36" s="159"/>
      <c r="H36" s="185">
        <f t="shared" si="12"/>
        <v>0</v>
      </c>
      <c r="I36" s="159">
        <f t="shared" si="10"/>
        <v>0</v>
      </c>
      <c r="J36" s="186">
        <f t="shared" si="11"/>
        <v>0</v>
      </c>
      <c r="K36" s="344"/>
      <c r="L36" s="345"/>
      <c r="M36" s="345"/>
      <c r="N36" s="345"/>
      <c r="O36" s="187">
        <f t="shared" si="7"/>
        <v>0</v>
      </c>
      <c r="P36" s="345">
        <f t="shared" si="8"/>
        <v>0</v>
      </c>
      <c r="Q36" s="188">
        <f t="shared" si="9"/>
        <v>0</v>
      </c>
      <c r="R36" s="553"/>
    </row>
    <row r="37" spans="1:20" ht="15.75" thickBot="1" x14ac:dyDescent="0.3">
      <c r="A37" s="278" t="s">
        <v>123</v>
      </c>
      <c r="B37" s="100"/>
      <c r="C37" s="257"/>
      <c r="D37" s="254"/>
      <c r="E37" s="224"/>
      <c r="F37" s="224"/>
      <c r="G37" s="224"/>
      <c r="H37" s="225">
        <f t="shared" si="12"/>
        <v>0</v>
      </c>
      <c r="I37" s="224">
        <f t="shared" si="10"/>
        <v>0</v>
      </c>
      <c r="J37" s="226">
        <f t="shared" si="11"/>
        <v>0</v>
      </c>
      <c r="K37" s="346"/>
      <c r="L37" s="347"/>
      <c r="M37" s="347"/>
      <c r="N37" s="347"/>
      <c r="O37" s="227">
        <f t="shared" si="7"/>
        <v>0</v>
      </c>
      <c r="P37" s="347">
        <f t="shared" si="8"/>
        <v>0</v>
      </c>
      <c r="Q37" s="228">
        <f t="shared" si="9"/>
        <v>0</v>
      </c>
      <c r="R37" s="554"/>
    </row>
    <row r="38" spans="1:20" ht="15.75" thickBot="1" x14ac:dyDescent="0.3">
      <c r="A38" s="555"/>
      <c r="B38" s="555"/>
      <c r="C38" s="355" t="s">
        <v>55</v>
      </c>
      <c r="D38" s="356">
        <f>MAXA(D18:D37)</f>
        <v>0</v>
      </c>
      <c r="E38" s="356">
        <f t="shared" ref="E38:Q38" si="13">SUM(E18:E37)</f>
        <v>0</v>
      </c>
      <c r="F38" s="356">
        <f>MAXA(F18:F37)</f>
        <v>0</v>
      </c>
      <c r="G38" s="356">
        <f>SUM(G18:G37)</f>
        <v>0</v>
      </c>
      <c r="H38" s="356">
        <f>SUM(H18:H37)</f>
        <v>0</v>
      </c>
      <c r="I38" s="356">
        <f>SUM(I18:I37)</f>
        <v>0</v>
      </c>
      <c r="J38" s="356">
        <f>SUM(J18:J37)</f>
        <v>0</v>
      </c>
      <c r="K38" s="356">
        <f>MAXA(K18:K37)</f>
        <v>0</v>
      </c>
      <c r="L38" s="356">
        <f t="shared" si="13"/>
        <v>0</v>
      </c>
      <c r="M38" s="356">
        <f>MAXA(M18:M37)</f>
        <v>0</v>
      </c>
      <c r="N38" s="356">
        <f t="shared" si="13"/>
        <v>0</v>
      </c>
      <c r="O38" s="356">
        <f t="shared" si="13"/>
        <v>0</v>
      </c>
      <c r="P38" s="356">
        <f t="shared" si="13"/>
        <v>0</v>
      </c>
      <c r="Q38" s="357">
        <f t="shared" si="13"/>
        <v>0</v>
      </c>
      <c r="R38" s="556"/>
    </row>
    <row r="40" spans="1:20" ht="15.75" thickBot="1" x14ac:dyDescent="0.3"/>
    <row r="41" spans="1:20" ht="15.75" customHeight="1" thickBot="1" x14ac:dyDescent="0.35">
      <c r="A41" s="1179" t="s">
        <v>283</v>
      </c>
      <c r="B41" s="1180"/>
      <c r="C41" s="1180"/>
      <c r="D41" s="1180"/>
      <c r="E41" s="1180"/>
      <c r="F41" s="1180"/>
      <c r="G41" s="1180"/>
      <c r="H41" s="1180"/>
      <c r="I41" s="1180"/>
      <c r="J41" s="1180"/>
      <c r="K41" s="1180"/>
      <c r="L41" s="1180"/>
      <c r="M41" s="1180"/>
      <c r="N41" s="1180"/>
      <c r="O41" s="1180"/>
      <c r="P41" s="1180"/>
      <c r="Q41" s="1180"/>
      <c r="R41" s="1180"/>
      <c r="S41" s="1180"/>
      <c r="T41" s="1181"/>
    </row>
    <row r="42" spans="1:20" ht="60" customHeight="1" x14ac:dyDescent="0.25">
      <c r="A42" s="1186" t="s">
        <v>264</v>
      </c>
      <c r="B42" s="1184" t="s">
        <v>284</v>
      </c>
      <c r="C42" s="177" t="s">
        <v>285</v>
      </c>
      <c r="D42" s="172" t="s">
        <v>286</v>
      </c>
      <c r="E42" s="177" t="s">
        <v>287</v>
      </c>
      <c r="F42" s="178" t="s">
        <v>288</v>
      </c>
      <c r="G42" s="179" t="s">
        <v>289</v>
      </c>
      <c r="H42" s="211" t="s">
        <v>290</v>
      </c>
      <c r="I42" s="212" t="s">
        <v>288</v>
      </c>
      <c r="J42" s="212" t="s">
        <v>291</v>
      </c>
      <c r="K42" s="213" t="s">
        <v>289</v>
      </c>
      <c r="L42" s="212" t="s">
        <v>292</v>
      </c>
      <c r="M42" s="213" t="s">
        <v>293</v>
      </c>
      <c r="N42" s="212" t="s">
        <v>294</v>
      </c>
      <c r="O42" s="213" t="s">
        <v>295</v>
      </c>
      <c r="P42" s="213" t="s">
        <v>296</v>
      </c>
      <c r="Q42" s="213" t="s">
        <v>297</v>
      </c>
      <c r="R42" s="214" t="s">
        <v>298</v>
      </c>
      <c r="S42" s="214" t="s">
        <v>299</v>
      </c>
      <c r="T42" s="220" t="s">
        <v>300</v>
      </c>
    </row>
    <row r="43" spans="1:20" x14ac:dyDescent="0.25">
      <c r="A43" s="1187"/>
      <c r="B43" s="1185"/>
      <c r="C43" s="526" t="s">
        <v>301</v>
      </c>
      <c r="D43" s="527" t="s">
        <v>244</v>
      </c>
      <c r="E43" s="526" t="s">
        <v>302</v>
      </c>
      <c r="F43" s="528" t="s">
        <v>303</v>
      </c>
      <c r="G43" s="529" t="s">
        <v>244</v>
      </c>
      <c r="H43" s="530" t="s">
        <v>302</v>
      </c>
      <c r="I43" s="531"/>
      <c r="J43" s="531"/>
      <c r="K43" s="529" t="s">
        <v>244</v>
      </c>
      <c r="L43" s="529" t="s">
        <v>244</v>
      </c>
      <c r="M43" s="529" t="s">
        <v>244</v>
      </c>
      <c r="N43" s="531"/>
      <c r="O43" s="529" t="s">
        <v>246</v>
      </c>
      <c r="P43" s="529" t="s">
        <v>244</v>
      </c>
      <c r="Q43" s="532" t="s">
        <v>246</v>
      </c>
      <c r="R43" s="533" t="s">
        <v>282</v>
      </c>
      <c r="S43" s="529" t="s">
        <v>244</v>
      </c>
      <c r="T43" s="529" t="s">
        <v>282</v>
      </c>
    </row>
    <row r="44" spans="1:20" x14ac:dyDescent="0.25">
      <c r="A44" s="90" t="s">
        <v>125</v>
      </c>
      <c r="B44" s="534" t="str">
        <f>VLOOKUP(A44,'2_PIANO_INV-INFR'!D$16:E$37,2,FALSE)</f>
        <v>A. Totale lavori</v>
      </c>
      <c r="C44" s="410"/>
      <c r="D44" s="411"/>
      <c r="E44" s="90"/>
      <c r="F44" s="160"/>
      <c r="G44" s="159"/>
      <c r="H44" s="412"/>
      <c r="I44" s="413"/>
      <c r="J44" s="161"/>
      <c r="K44" s="158"/>
      <c r="L44" s="159"/>
      <c r="M44" s="185">
        <f>K44+L44</f>
        <v>0</v>
      </c>
      <c r="N44" s="162"/>
      <c r="O44" s="162"/>
      <c r="P44" s="159"/>
      <c r="Q44" s="90"/>
      <c r="R44" s="90"/>
      <c r="S44" s="159"/>
      <c r="T44" s="557"/>
    </row>
    <row r="45" spans="1:20" x14ac:dyDescent="0.25">
      <c r="A45" s="90" t="s">
        <v>125</v>
      </c>
      <c r="B45" s="534" t="str">
        <f>VLOOKUP(A45,'2_PIANO_INV-INFR'!D$16:E$37,2,FALSE)</f>
        <v>A. Totale lavori</v>
      </c>
      <c r="C45" s="410"/>
      <c r="D45" s="411"/>
      <c r="E45" s="90"/>
      <c r="F45" s="160"/>
      <c r="G45" s="159"/>
      <c r="H45" s="412"/>
      <c r="I45" s="413"/>
      <c r="J45" s="161"/>
      <c r="K45" s="158"/>
      <c r="L45" s="159"/>
      <c r="M45" s="185">
        <f t="shared" ref="M45:M81" si="14">K45+L45</f>
        <v>0</v>
      </c>
      <c r="N45" s="162"/>
      <c r="O45" s="162"/>
      <c r="P45" s="159"/>
      <c r="Q45" s="90"/>
      <c r="R45" s="90"/>
      <c r="S45" s="159"/>
      <c r="T45" s="557"/>
    </row>
    <row r="46" spans="1:20" x14ac:dyDescent="0.25">
      <c r="A46" s="90" t="s">
        <v>125</v>
      </c>
      <c r="B46" s="534" t="str">
        <f>VLOOKUP(A46,'2_PIANO_INV-INFR'!D$16:E$37,2,FALSE)</f>
        <v>A. Totale lavori</v>
      </c>
      <c r="C46" s="410"/>
      <c r="D46" s="411"/>
      <c r="E46" s="90"/>
      <c r="F46" s="160"/>
      <c r="G46" s="159"/>
      <c r="H46" s="412"/>
      <c r="I46" s="413"/>
      <c r="J46" s="161"/>
      <c r="K46" s="158"/>
      <c r="L46" s="159"/>
      <c r="M46" s="185">
        <f t="shared" si="14"/>
        <v>0</v>
      </c>
      <c r="N46" s="162"/>
      <c r="O46" s="162"/>
      <c r="P46" s="159"/>
      <c r="Q46" s="90"/>
      <c r="R46" s="90"/>
      <c r="S46" s="159"/>
      <c r="T46" s="557"/>
    </row>
    <row r="47" spans="1:20" x14ac:dyDescent="0.25">
      <c r="A47" s="90" t="s">
        <v>125</v>
      </c>
      <c r="B47" s="534" t="str">
        <f>VLOOKUP(A47,'2_PIANO_INV-INFR'!D$16:E$37,2,FALSE)</f>
        <v>A. Totale lavori</v>
      </c>
      <c r="C47" s="410"/>
      <c r="D47" s="411"/>
      <c r="E47" s="90"/>
      <c r="F47" s="160"/>
      <c r="G47" s="159"/>
      <c r="H47" s="412"/>
      <c r="I47" s="413"/>
      <c r="J47" s="161"/>
      <c r="K47" s="158"/>
      <c r="L47" s="159"/>
      <c r="M47" s="185">
        <f t="shared" si="14"/>
        <v>0</v>
      </c>
      <c r="N47" s="162"/>
      <c r="O47" s="162"/>
      <c r="P47" s="159"/>
      <c r="Q47" s="90"/>
      <c r="R47" s="90"/>
      <c r="S47" s="159"/>
      <c r="T47" s="557"/>
    </row>
    <row r="48" spans="1:20" x14ac:dyDescent="0.25">
      <c r="A48" s="90" t="s">
        <v>125</v>
      </c>
      <c r="B48" s="534" t="str">
        <f>VLOOKUP(A48,'2_PIANO_INV-INFR'!D$16:E$37,2,FALSE)</f>
        <v>A. Totale lavori</v>
      </c>
      <c r="C48" s="410"/>
      <c r="D48" s="411"/>
      <c r="E48" s="90"/>
      <c r="F48" s="160"/>
      <c r="G48" s="159"/>
      <c r="H48" s="412"/>
      <c r="I48" s="413"/>
      <c r="J48" s="161"/>
      <c r="K48" s="158"/>
      <c r="L48" s="159"/>
      <c r="M48" s="185">
        <f t="shared" si="14"/>
        <v>0</v>
      </c>
      <c r="N48" s="162"/>
      <c r="O48" s="162"/>
      <c r="P48" s="159"/>
      <c r="Q48" s="90"/>
      <c r="R48" s="90"/>
      <c r="S48" s="159"/>
      <c r="T48" s="557"/>
    </row>
    <row r="49" spans="1:20" x14ac:dyDescent="0.25">
      <c r="A49" s="90" t="s">
        <v>125</v>
      </c>
      <c r="B49" s="534" t="str">
        <f>VLOOKUP(A49,'2_PIANO_INV-INFR'!D$16:E$37,2,FALSE)</f>
        <v>A. Totale lavori</v>
      </c>
      <c r="C49" s="410"/>
      <c r="D49" s="411"/>
      <c r="E49" s="90"/>
      <c r="F49" s="160"/>
      <c r="G49" s="159"/>
      <c r="H49" s="412"/>
      <c r="I49" s="413"/>
      <c r="J49" s="161"/>
      <c r="K49" s="158"/>
      <c r="L49" s="159"/>
      <c r="M49" s="185">
        <f t="shared" ref="M49:M57" si="15">K49+L49</f>
        <v>0</v>
      </c>
      <c r="N49" s="162"/>
      <c r="O49" s="162"/>
      <c r="P49" s="159"/>
      <c r="Q49" s="90"/>
      <c r="R49" s="90"/>
      <c r="S49" s="159"/>
      <c r="T49" s="557"/>
    </row>
    <row r="50" spans="1:20" x14ac:dyDescent="0.25">
      <c r="A50" s="90" t="s">
        <v>125</v>
      </c>
      <c r="B50" s="534" t="str">
        <f>VLOOKUP(A50,'2_PIANO_INV-INFR'!D$16:E$37,2,FALSE)</f>
        <v>A. Totale lavori</v>
      </c>
      <c r="C50" s="410"/>
      <c r="D50" s="411"/>
      <c r="E50" s="90"/>
      <c r="F50" s="160"/>
      <c r="G50" s="159"/>
      <c r="H50" s="412"/>
      <c r="I50" s="413"/>
      <c r="J50" s="161"/>
      <c r="K50" s="158"/>
      <c r="L50" s="159"/>
      <c r="M50" s="185">
        <f t="shared" si="15"/>
        <v>0</v>
      </c>
      <c r="N50" s="162"/>
      <c r="O50" s="162"/>
      <c r="P50" s="159"/>
      <c r="Q50" s="90"/>
      <c r="R50" s="90"/>
      <c r="S50" s="159"/>
      <c r="T50" s="557"/>
    </row>
    <row r="51" spans="1:20" x14ac:dyDescent="0.25">
      <c r="A51" s="90" t="s">
        <v>125</v>
      </c>
      <c r="B51" s="534" t="str">
        <f>VLOOKUP(A51,'2_PIANO_INV-INFR'!D$16:E$37,2,FALSE)</f>
        <v>A. Totale lavori</v>
      </c>
      <c r="C51" s="410"/>
      <c r="D51" s="411"/>
      <c r="E51" s="90"/>
      <c r="F51" s="160"/>
      <c r="G51" s="159"/>
      <c r="H51" s="412"/>
      <c r="I51" s="413"/>
      <c r="J51" s="161"/>
      <c r="K51" s="158"/>
      <c r="L51" s="159"/>
      <c r="M51" s="185">
        <f t="shared" si="15"/>
        <v>0</v>
      </c>
      <c r="N51" s="162"/>
      <c r="O51" s="162"/>
      <c r="P51" s="159"/>
      <c r="Q51" s="90"/>
      <c r="R51" s="90"/>
      <c r="S51" s="159"/>
      <c r="T51" s="557"/>
    </row>
    <row r="52" spans="1:20" x14ac:dyDescent="0.25">
      <c r="A52" s="90" t="s">
        <v>125</v>
      </c>
      <c r="B52" s="534" t="str">
        <f>VLOOKUP(A52,'2_PIANO_INV-INFR'!D$16:E$37,2,FALSE)</f>
        <v>A. Totale lavori</v>
      </c>
      <c r="C52" s="410"/>
      <c r="D52" s="411"/>
      <c r="E52" s="90"/>
      <c r="F52" s="160"/>
      <c r="G52" s="159"/>
      <c r="H52" s="412"/>
      <c r="I52" s="413"/>
      <c r="J52" s="161"/>
      <c r="K52" s="158"/>
      <c r="L52" s="159"/>
      <c r="M52" s="185">
        <f t="shared" si="15"/>
        <v>0</v>
      </c>
      <c r="N52" s="162"/>
      <c r="O52" s="162"/>
      <c r="P52" s="159"/>
      <c r="Q52" s="90"/>
      <c r="R52" s="90"/>
      <c r="S52" s="159"/>
      <c r="T52" s="557"/>
    </row>
    <row r="53" spans="1:20" x14ac:dyDescent="0.25">
      <c r="A53" s="90" t="s">
        <v>125</v>
      </c>
      <c r="B53" s="534" t="str">
        <f>VLOOKUP(A53,'2_PIANO_INV-INFR'!D$16:E$37,2,FALSE)</f>
        <v>A. Totale lavori</v>
      </c>
      <c r="C53" s="410"/>
      <c r="D53" s="411"/>
      <c r="E53" s="90"/>
      <c r="F53" s="160"/>
      <c r="G53" s="159"/>
      <c r="H53" s="412"/>
      <c r="I53" s="413"/>
      <c r="J53" s="161"/>
      <c r="K53" s="158"/>
      <c r="L53" s="159"/>
      <c r="M53" s="185">
        <f t="shared" si="15"/>
        <v>0</v>
      </c>
      <c r="N53" s="162"/>
      <c r="O53" s="162"/>
      <c r="P53" s="159"/>
      <c r="Q53" s="90"/>
      <c r="R53" s="90"/>
      <c r="S53" s="159"/>
      <c r="T53" s="557"/>
    </row>
    <row r="54" spans="1:20" x14ac:dyDescent="0.25">
      <c r="A54" s="90" t="s">
        <v>125</v>
      </c>
      <c r="B54" s="534" t="str">
        <f>VLOOKUP(A54,'2_PIANO_INV-INFR'!D$16:E$37,2,FALSE)</f>
        <v>A. Totale lavori</v>
      </c>
      <c r="C54" s="410"/>
      <c r="D54" s="411"/>
      <c r="E54" s="90"/>
      <c r="F54" s="160"/>
      <c r="G54" s="159"/>
      <c r="H54" s="412"/>
      <c r="I54" s="413"/>
      <c r="J54" s="161"/>
      <c r="K54" s="158"/>
      <c r="L54" s="159"/>
      <c r="M54" s="185">
        <f t="shared" si="15"/>
        <v>0</v>
      </c>
      <c r="N54" s="162"/>
      <c r="O54" s="162"/>
      <c r="P54" s="159"/>
      <c r="Q54" s="90"/>
      <c r="R54" s="90"/>
      <c r="S54" s="159"/>
      <c r="T54" s="557"/>
    </row>
    <row r="55" spans="1:20" x14ac:dyDescent="0.25">
      <c r="A55" s="90" t="s">
        <v>125</v>
      </c>
      <c r="B55" s="534" t="str">
        <f>VLOOKUP(A55,'2_PIANO_INV-INFR'!D$16:E$37,2,FALSE)</f>
        <v>A. Totale lavori</v>
      </c>
      <c r="C55" s="410"/>
      <c r="D55" s="411"/>
      <c r="E55" s="90"/>
      <c r="F55" s="160"/>
      <c r="G55" s="159"/>
      <c r="H55" s="412"/>
      <c r="I55" s="413"/>
      <c r="J55" s="161"/>
      <c r="K55" s="158"/>
      <c r="L55" s="159"/>
      <c r="M55" s="185">
        <f t="shared" si="15"/>
        <v>0</v>
      </c>
      <c r="N55" s="162"/>
      <c r="O55" s="162"/>
      <c r="P55" s="159"/>
      <c r="Q55" s="90"/>
      <c r="R55" s="90"/>
      <c r="S55" s="159"/>
      <c r="T55" s="557"/>
    </row>
    <row r="56" spans="1:20" x14ac:dyDescent="0.25">
      <c r="A56" s="90" t="s">
        <v>125</v>
      </c>
      <c r="B56" s="534" t="str">
        <f>VLOOKUP(A56,'2_PIANO_INV-INFR'!D$16:E$37,2,FALSE)</f>
        <v>A. Totale lavori</v>
      </c>
      <c r="C56" s="410"/>
      <c r="D56" s="411"/>
      <c r="E56" s="90"/>
      <c r="F56" s="160"/>
      <c r="G56" s="159"/>
      <c r="H56" s="412"/>
      <c r="I56" s="413"/>
      <c r="J56" s="161"/>
      <c r="K56" s="158"/>
      <c r="L56" s="159"/>
      <c r="M56" s="185">
        <f t="shared" si="15"/>
        <v>0</v>
      </c>
      <c r="N56" s="162"/>
      <c r="O56" s="162"/>
      <c r="P56" s="159"/>
      <c r="Q56" s="90"/>
      <c r="R56" s="90"/>
      <c r="S56" s="159"/>
      <c r="T56" s="557"/>
    </row>
    <row r="57" spans="1:20" x14ac:dyDescent="0.25">
      <c r="A57" s="90" t="s">
        <v>125</v>
      </c>
      <c r="B57" s="534" t="str">
        <f>VLOOKUP(A57,'2_PIANO_INV-INFR'!D$16:E$37,2,FALSE)</f>
        <v>A. Totale lavori</v>
      </c>
      <c r="C57" s="410"/>
      <c r="D57" s="411"/>
      <c r="E57" s="90"/>
      <c r="F57" s="160"/>
      <c r="G57" s="159"/>
      <c r="H57" s="412"/>
      <c r="I57" s="413"/>
      <c r="J57" s="161"/>
      <c r="K57" s="158"/>
      <c r="L57" s="159"/>
      <c r="M57" s="185">
        <f t="shared" si="15"/>
        <v>0</v>
      </c>
      <c r="N57" s="162"/>
      <c r="O57" s="162"/>
      <c r="P57" s="159"/>
      <c r="Q57" s="90"/>
      <c r="R57" s="90"/>
      <c r="S57" s="159"/>
      <c r="T57" s="557"/>
    </row>
    <row r="58" spans="1:20" x14ac:dyDescent="0.25">
      <c r="A58" s="90" t="s">
        <v>125</v>
      </c>
      <c r="B58" s="534" t="str">
        <f>VLOOKUP(A58,'2_PIANO_INV-INFR'!D$16:E$37,2,FALSE)</f>
        <v>A. Totale lavori</v>
      </c>
      <c r="C58" s="410"/>
      <c r="D58" s="411"/>
      <c r="E58" s="90"/>
      <c r="F58" s="160"/>
      <c r="G58" s="159"/>
      <c r="H58" s="412"/>
      <c r="I58" s="413"/>
      <c r="J58" s="161"/>
      <c r="K58" s="158"/>
      <c r="L58" s="159"/>
      <c r="M58" s="185">
        <f t="shared" si="14"/>
        <v>0</v>
      </c>
      <c r="N58" s="162"/>
      <c r="O58" s="162"/>
      <c r="P58" s="159"/>
      <c r="Q58" s="90"/>
      <c r="R58" s="90"/>
      <c r="S58" s="159"/>
      <c r="T58" s="557"/>
    </row>
    <row r="59" spans="1:20" x14ac:dyDescent="0.25">
      <c r="A59" s="90" t="s">
        <v>125</v>
      </c>
      <c r="B59" s="534" t="str">
        <f>VLOOKUP(A59,'2_PIANO_INV-INFR'!D$16:E$37,2,FALSE)</f>
        <v>A. Totale lavori</v>
      </c>
      <c r="C59" s="410"/>
      <c r="D59" s="411"/>
      <c r="E59" s="90"/>
      <c r="F59" s="160"/>
      <c r="G59" s="159"/>
      <c r="H59" s="412"/>
      <c r="I59" s="413"/>
      <c r="J59" s="161"/>
      <c r="K59" s="158"/>
      <c r="L59" s="159"/>
      <c r="M59" s="185">
        <f t="shared" si="14"/>
        <v>0</v>
      </c>
      <c r="N59" s="162"/>
      <c r="O59" s="162"/>
      <c r="P59" s="159"/>
      <c r="Q59" s="90"/>
      <c r="R59" s="90"/>
      <c r="S59" s="159"/>
      <c r="T59" s="557"/>
    </row>
    <row r="60" spans="1:20" x14ac:dyDescent="0.25">
      <c r="A60" s="90" t="s">
        <v>125</v>
      </c>
      <c r="B60" s="534" t="str">
        <f>VLOOKUP(A60,'2_PIANO_INV-INFR'!D$16:E$37,2,FALSE)</f>
        <v>A. Totale lavori</v>
      </c>
      <c r="C60" s="410"/>
      <c r="D60" s="411"/>
      <c r="E60" s="90"/>
      <c r="F60" s="160"/>
      <c r="G60" s="159"/>
      <c r="H60" s="412"/>
      <c r="I60" s="413"/>
      <c r="J60" s="161"/>
      <c r="K60" s="158"/>
      <c r="L60" s="159"/>
      <c r="M60" s="185">
        <f t="shared" si="14"/>
        <v>0</v>
      </c>
      <c r="N60" s="162"/>
      <c r="O60" s="162"/>
      <c r="P60" s="159"/>
      <c r="Q60" s="90"/>
      <c r="R60" s="90"/>
      <c r="S60" s="159"/>
      <c r="T60" s="557"/>
    </row>
    <row r="61" spans="1:20" x14ac:dyDescent="0.25">
      <c r="A61" s="90" t="s">
        <v>125</v>
      </c>
      <c r="B61" s="534" t="str">
        <f>VLOOKUP(A61,'2_PIANO_INV-INFR'!D$16:E$37,2,FALSE)</f>
        <v>A. Totale lavori</v>
      </c>
      <c r="C61" s="410"/>
      <c r="D61" s="411"/>
      <c r="E61" s="90"/>
      <c r="F61" s="160"/>
      <c r="G61" s="159"/>
      <c r="H61" s="412"/>
      <c r="I61" s="413"/>
      <c r="J61" s="161"/>
      <c r="K61" s="158"/>
      <c r="L61" s="159"/>
      <c r="M61" s="185">
        <f t="shared" si="14"/>
        <v>0</v>
      </c>
      <c r="N61" s="162"/>
      <c r="O61" s="162"/>
      <c r="P61" s="159"/>
      <c r="Q61" s="90"/>
      <c r="R61" s="90"/>
      <c r="S61" s="159"/>
      <c r="T61" s="557"/>
    </row>
    <row r="62" spans="1:20" x14ac:dyDescent="0.25">
      <c r="A62" s="90" t="s">
        <v>125</v>
      </c>
      <c r="B62" s="534" t="str">
        <f>VLOOKUP(A62,'2_PIANO_INV-INFR'!D$16:E$37,2,FALSE)</f>
        <v>A. Totale lavori</v>
      </c>
      <c r="C62" s="410"/>
      <c r="D62" s="411"/>
      <c r="E62" s="90"/>
      <c r="F62" s="160"/>
      <c r="G62" s="159"/>
      <c r="H62" s="412"/>
      <c r="I62" s="413"/>
      <c r="J62" s="161"/>
      <c r="K62" s="158"/>
      <c r="L62" s="159"/>
      <c r="M62" s="185">
        <f t="shared" si="14"/>
        <v>0</v>
      </c>
      <c r="N62" s="162"/>
      <c r="O62" s="162"/>
      <c r="P62" s="159"/>
      <c r="Q62" s="90"/>
      <c r="R62" s="90"/>
      <c r="S62" s="159"/>
      <c r="T62" s="557"/>
    </row>
    <row r="63" spans="1:20" x14ac:dyDescent="0.25">
      <c r="A63" s="90" t="s">
        <v>125</v>
      </c>
      <c r="B63" s="534" t="str">
        <f>VLOOKUP(A63,'2_PIANO_INV-INFR'!D$16:E$37,2,FALSE)</f>
        <v>A. Totale lavori</v>
      </c>
      <c r="C63" s="410"/>
      <c r="D63" s="411"/>
      <c r="E63" s="90"/>
      <c r="F63" s="160"/>
      <c r="G63" s="159"/>
      <c r="H63" s="412"/>
      <c r="I63" s="413"/>
      <c r="J63" s="161"/>
      <c r="K63" s="158"/>
      <c r="L63" s="159"/>
      <c r="M63" s="185">
        <f t="shared" si="14"/>
        <v>0</v>
      </c>
      <c r="N63" s="162"/>
      <c r="O63" s="162"/>
      <c r="P63" s="159"/>
      <c r="Q63" s="90"/>
      <c r="R63" s="90"/>
      <c r="S63" s="159"/>
      <c r="T63" s="557"/>
    </row>
    <row r="64" spans="1:20" x14ac:dyDescent="0.25">
      <c r="A64" s="90" t="s">
        <v>125</v>
      </c>
      <c r="B64" s="534" t="str">
        <f>VLOOKUP(A64,'2_PIANO_INV-INFR'!D$16:E$37,2,FALSE)</f>
        <v>A. Totale lavori</v>
      </c>
      <c r="C64" s="410"/>
      <c r="D64" s="411"/>
      <c r="E64" s="90"/>
      <c r="F64" s="160"/>
      <c r="G64" s="159"/>
      <c r="H64" s="412"/>
      <c r="I64" s="413"/>
      <c r="J64" s="161"/>
      <c r="K64" s="158"/>
      <c r="L64" s="159"/>
      <c r="M64" s="185">
        <f t="shared" si="14"/>
        <v>0</v>
      </c>
      <c r="N64" s="162"/>
      <c r="O64" s="162"/>
      <c r="P64" s="159"/>
      <c r="Q64" s="90"/>
      <c r="R64" s="90"/>
      <c r="S64" s="159"/>
      <c r="T64" s="557"/>
    </row>
    <row r="65" spans="1:20" x14ac:dyDescent="0.25">
      <c r="A65" s="90" t="s">
        <v>125</v>
      </c>
      <c r="B65" s="534" t="str">
        <f>VLOOKUP(A65,'2_PIANO_INV-INFR'!D$16:E$37,2,FALSE)</f>
        <v>A. Totale lavori</v>
      </c>
      <c r="C65" s="410"/>
      <c r="D65" s="411"/>
      <c r="E65" s="90"/>
      <c r="F65" s="160"/>
      <c r="G65" s="159"/>
      <c r="H65" s="412"/>
      <c r="I65" s="413"/>
      <c r="J65" s="161"/>
      <c r="K65" s="158"/>
      <c r="L65" s="159"/>
      <c r="M65" s="185">
        <f t="shared" si="14"/>
        <v>0</v>
      </c>
      <c r="N65" s="162"/>
      <c r="O65" s="162"/>
      <c r="P65" s="159"/>
      <c r="Q65" s="90"/>
      <c r="R65" s="90"/>
      <c r="S65" s="159"/>
      <c r="T65" s="557"/>
    </row>
    <row r="66" spans="1:20" x14ac:dyDescent="0.25">
      <c r="A66" s="90" t="s">
        <v>125</v>
      </c>
      <c r="B66" s="534" t="str">
        <f>VLOOKUP(A66,'2_PIANO_INV-INFR'!D$16:E$37,2,FALSE)</f>
        <v>A. Totale lavori</v>
      </c>
      <c r="C66" s="410"/>
      <c r="D66" s="411"/>
      <c r="E66" s="90"/>
      <c r="F66" s="160"/>
      <c r="G66" s="159"/>
      <c r="H66" s="412"/>
      <c r="I66" s="413"/>
      <c r="J66" s="161"/>
      <c r="K66" s="158"/>
      <c r="L66" s="159"/>
      <c r="M66" s="185">
        <f t="shared" si="14"/>
        <v>0</v>
      </c>
      <c r="N66" s="162"/>
      <c r="O66" s="162"/>
      <c r="P66" s="159"/>
      <c r="Q66" s="90"/>
      <c r="R66" s="90"/>
      <c r="S66" s="159"/>
      <c r="T66" s="557"/>
    </row>
    <row r="67" spans="1:20" x14ac:dyDescent="0.25">
      <c r="A67" s="90" t="s">
        <v>125</v>
      </c>
      <c r="B67" s="534" t="str">
        <f>VLOOKUP(A67,'2_PIANO_INV-INFR'!D$16:E$37,2,FALSE)</f>
        <v>A. Totale lavori</v>
      </c>
      <c r="C67" s="410"/>
      <c r="D67" s="411"/>
      <c r="E67" s="90"/>
      <c r="F67" s="160"/>
      <c r="G67" s="159"/>
      <c r="H67" s="412"/>
      <c r="I67" s="413"/>
      <c r="J67" s="161"/>
      <c r="K67" s="158"/>
      <c r="L67" s="159"/>
      <c r="M67" s="185">
        <f t="shared" si="14"/>
        <v>0</v>
      </c>
      <c r="N67" s="162"/>
      <c r="O67" s="162"/>
      <c r="P67" s="159"/>
      <c r="Q67" s="90"/>
      <c r="R67" s="90"/>
      <c r="S67" s="159"/>
      <c r="T67" s="557"/>
    </row>
    <row r="68" spans="1:20" x14ac:dyDescent="0.25">
      <c r="A68" s="90" t="s">
        <v>125</v>
      </c>
      <c r="B68" s="534" t="str">
        <f>VLOOKUP(A68,'2_PIANO_INV-INFR'!D$16:E$37,2,FALSE)</f>
        <v>A. Totale lavori</v>
      </c>
      <c r="C68" s="410"/>
      <c r="D68" s="411"/>
      <c r="E68" s="90"/>
      <c r="F68" s="160"/>
      <c r="G68" s="159"/>
      <c r="H68" s="412"/>
      <c r="I68" s="413"/>
      <c r="J68" s="161"/>
      <c r="K68" s="158"/>
      <c r="L68" s="159"/>
      <c r="M68" s="185">
        <f t="shared" si="14"/>
        <v>0</v>
      </c>
      <c r="N68" s="162"/>
      <c r="O68" s="162"/>
      <c r="P68" s="159"/>
      <c r="Q68" s="90"/>
      <c r="R68" s="90"/>
      <c r="S68" s="159"/>
      <c r="T68" s="557"/>
    </row>
    <row r="69" spans="1:20" x14ac:dyDescent="0.25">
      <c r="A69" s="90" t="s">
        <v>125</v>
      </c>
      <c r="B69" s="534" t="str">
        <f>VLOOKUP(A69,'2_PIANO_INV-INFR'!D$16:E$37,2,FALSE)</f>
        <v>A. Totale lavori</v>
      </c>
      <c r="C69" s="410"/>
      <c r="D69" s="411"/>
      <c r="E69" s="90"/>
      <c r="F69" s="160"/>
      <c r="G69" s="159"/>
      <c r="H69" s="412"/>
      <c r="I69" s="413"/>
      <c r="J69" s="161"/>
      <c r="K69" s="158"/>
      <c r="L69" s="159"/>
      <c r="M69" s="185">
        <f t="shared" si="14"/>
        <v>0</v>
      </c>
      <c r="N69" s="162"/>
      <c r="O69" s="162"/>
      <c r="P69" s="159"/>
      <c r="Q69" s="90"/>
      <c r="R69" s="90"/>
      <c r="S69" s="159"/>
      <c r="T69" s="557"/>
    </row>
    <row r="70" spans="1:20" x14ac:dyDescent="0.25">
      <c r="A70" s="90" t="s">
        <v>125</v>
      </c>
      <c r="B70" s="534" t="str">
        <f>VLOOKUP(A70,'2_PIANO_INV-INFR'!D$16:E$37,2,FALSE)</f>
        <v>A. Totale lavori</v>
      </c>
      <c r="C70" s="410"/>
      <c r="D70" s="411"/>
      <c r="E70" s="90"/>
      <c r="F70" s="160"/>
      <c r="G70" s="159"/>
      <c r="H70" s="412"/>
      <c r="I70" s="413"/>
      <c r="J70" s="161"/>
      <c r="K70" s="158"/>
      <c r="L70" s="159"/>
      <c r="M70" s="185">
        <f t="shared" si="14"/>
        <v>0</v>
      </c>
      <c r="N70" s="162"/>
      <c r="O70" s="162"/>
      <c r="P70" s="159"/>
      <c r="Q70" s="90"/>
      <c r="R70" s="90"/>
      <c r="S70" s="159"/>
      <c r="T70" s="557"/>
    </row>
    <row r="71" spans="1:20" x14ac:dyDescent="0.25">
      <c r="A71" s="90" t="s">
        <v>125</v>
      </c>
      <c r="B71" s="534" t="str">
        <f>VLOOKUP(A71,'2_PIANO_INV-INFR'!D$16:E$37,2,FALSE)</f>
        <v>A. Totale lavori</v>
      </c>
      <c r="C71" s="410"/>
      <c r="D71" s="411"/>
      <c r="E71" s="90"/>
      <c r="F71" s="160"/>
      <c r="G71" s="159"/>
      <c r="H71" s="412"/>
      <c r="I71" s="413"/>
      <c r="J71" s="161"/>
      <c r="K71" s="158"/>
      <c r="L71" s="159"/>
      <c r="M71" s="185">
        <f t="shared" si="14"/>
        <v>0</v>
      </c>
      <c r="N71" s="162"/>
      <c r="O71" s="162"/>
      <c r="P71" s="159"/>
      <c r="Q71" s="90"/>
      <c r="R71" s="90"/>
      <c r="S71" s="159"/>
      <c r="T71" s="557"/>
    </row>
    <row r="72" spans="1:20" x14ac:dyDescent="0.25">
      <c r="A72" s="90" t="s">
        <v>125</v>
      </c>
      <c r="B72" s="534" t="str">
        <f>VLOOKUP(A72,'2_PIANO_INV-INFR'!D$16:E$37,2,FALSE)</f>
        <v>A. Totale lavori</v>
      </c>
      <c r="C72" s="410"/>
      <c r="D72" s="411"/>
      <c r="E72" s="90"/>
      <c r="F72" s="160"/>
      <c r="G72" s="159"/>
      <c r="H72" s="412"/>
      <c r="I72" s="413"/>
      <c r="J72" s="161"/>
      <c r="K72" s="158"/>
      <c r="L72" s="159"/>
      <c r="M72" s="185">
        <f t="shared" si="14"/>
        <v>0</v>
      </c>
      <c r="N72" s="162"/>
      <c r="O72" s="162"/>
      <c r="P72" s="159"/>
      <c r="Q72" s="90"/>
      <c r="R72" s="90"/>
      <c r="S72" s="159"/>
      <c r="T72" s="557"/>
    </row>
    <row r="73" spans="1:20" x14ac:dyDescent="0.25">
      <c r="A73" s="90" t="s">
        <v>125</v>
      </c>
      <c r="B73" s="534" t="str">
        <f>VLOOKUP(A73,'2_PIANO_INV-INFR'!D$16:E$37,2,FALSE)</f>
        <v>A. Totale lavori</v>
      </c>
      <c r="C73" s="410"/>
      <c r="D73" s="411"/>
      <c r="E73" s="90"/>
      <c r="F73" s="160"/>
      <c r="G73" s="159"/>
      <c r="H73" s="412"/>
      <c r="I73" s="413"/>
      <c r="J73" s="161"/>
      <c r="K73" s="158"/>
      <c r="L73" s="159"/>
      <c r="M73" s="185">
        <f t="shared" si="14"/>
        <v>0</v>
      </c>
      <c r="N73" s="162"/>
      <c r="O73" s="162"/>
      <c r="P73" s="159"/>
      <c r="Q73" s="90"/>
      <c r="R73" s="90"/>
      <c r="S73" s="159"/>
      <c r="T73" s="557"/>
    </row>
    <row r="74" spans="1:20" x14ac:dyDescent="0.25">
      <c r="A74" s="90" t="s">
        <v>125</v>
      </c>
      <c r="B74" s="534" t="str">
        <f>VLOOKUP(A74,'2_PIANO_INV-INFR'!D$16:E$37,2,FALSE)</f>
        <v>A. Totale lavori</v>
      </c>
      <c r="C74" s="410"/>
      <c r="D74" s="411"/>
      <c r="E74" s="90"/>
      <c r="F74" s="160"/>
      <c r="G74" s="159"/>
      <c r="H74" s="412"/>
      <c r="I74" s="413"/>
      <c r="J74" s="161"/>
      <c r="K74" s="158"/>
      <c r="L74" s="159"/>
      <c r="M74" s="185">
        <f t="shared" si="14"/>
        <v>0</v>
      </c>
      <c r="N74" s="162"/>
      <c r="O74" s="162"/>
      <c r="P74" s="159"/>
      <c r="Q74" s="90"/>
      <c r="R74" s="90"/>
      <c r="S74" s="159"/>
      <c r="T74" s="557"/>
    </row>
    <row r="75" spans="1:20" x14ac:dyDescent="0.25">
      <c r="A75" s="90" t="s">
        <v>125</v>
      </c>
      <c r="B75" s="534" t="str">
        <f>VLOOKUP(A75,'2_PIANO_INV-INFR'!D$16:E$37,2,FALSE)</f>
        <v>A. Totale lavori</v>
      </c>
      <c r="C75" s="410"/>
      <c r="D75" s="411"/>
      <c r="E75" s="90"/>
      <c r="F75" s="160"/>
      <c r="G75" s="159"/>
      <c r="H75" s="412"/>
      <c r="I75" s="413"/>
      <c r="J75" s="161"/>
      <c r="K75" s="158"/>
      <c r="L75" s="159"/>
      <c r="M75" s="185">
        <f t="shared" si="14"/>
        <v>0</v>
      </c>
      <c r="N75" s="162"/>
      <c r="O75" s="162"/>
      <c r="P75" s="159"/>
      <c r="Q75" s="90"/>
      <c r="R75" s="90"/>
      <c r="S75" s="159"/>
      <c r="T75" s="557"/>
    </row>
    <row r="76" spans="1:20" x14ac:dyDescent="0.25">
      <c r="A76" s="90" t="s">
        <v>125</v>
      </c>
      <c r="B76" s="534" t="str">
        <f>VLOOKUP(A76,'2_PIANO_INV-INFR'!D$16:E$37,2,FALSE)</f>
        <v>A. Totale lavori</v>
      </c>
      <c r="C76" s="410"/>
      <c r="D76" s="411"/>
      <c r="E76" s="90"/>
      <c r="F76" s="160"/>
      <c r="G76" s="159"/>
      <c r="H76" s="412"/>
      <c r="I76" s="413"/>
      <c r="J76" s="161"/>
      <c r="K76" s="158"/>
      <c r="L76" s="159"/>
      <c r="M76" s="185">
        <f t="shared" si="14"/>
        <v>0</v>
      </c>
      <c r="N76" s="162"/>
      <c r="O76" s="162"/>
      <c r="P76" s="159"/>
      <c r="Q76" s="90"/>
      <c r="R76" s="90"/>
      <c r="S76" s="159"/>
      <c r="T76" s="557"/>
    </row>
    <row r="77" spans="1:20" x14ac:dyDescent="0.25">
      <c r="A77" s="90" t="s">
        <v>125</v>
      </c>
      <c r="B77" s="534" t="str">
        <f>VLOOKUP(A77,'2_PIANO_INV-INFR'!D$16:E$37,2,FALSE)</f>
        <v>A. Totale lavori</v>
      </c>
      <c r="C77" s="410"/>
      <c r="D77" s="411"/>
      <c r="E77" s="90"/>
      <c r="F77" s="160"/>
      <c r="G77" s="159"/>
      <c r="H77" s="412"/>
      <c r="I77" s="413"/>
      <c r="J77" s="161"/>
      <c r="K77" s="158"/>
      <c r="L77" s="159"/>
      <c r="M77" s="185">
        <f t="shared" si="14"/>
        <v>0</v>
      </c>
      <c r="N77" s="162"/>
      <c r="O77" s="162"/>
      <c r="P77" s="159"/>
      <c r="Q77" s="90"/>
      <c r="R77" s="90"/>
      <c r="S77" s="159"/>
      <c r="T77" s="557"/>
    </row>
    <row r="78" spans="1:20" x14ac:dyDescent="0.25">
      <c r="A78" s="90" t="s">
        <v>125</v>
      </c>
      <c r="B78" s="534" t="str">
        <f>VLOOKUP(A78,'2_PIANO_INV-INFR'!D$16:E$37,2,FALSE)</f>
        <v>A. Totale lavori</v>
      </c>
      <c r="C78" s="410"/>
      <c r="D78" s="411"/>
      <c r="E78" s="90"/>
      <c r="F78" s="160"/>
      <c r="G78" s="159"/>
      <c r="H78" s="412"/>
      <c r="I78" s="413"/>
      <c r="J78" s="161"/>
      <c r="K78" s="158"/>
      <c r="L78" s="159"/>
      <c r="M78" s="185">
        <f t="shared" si="14"/>
        <v>0</v>
      </c>
      <c r="N78" s="162"/>
      <c r="O78" s="162"/>
      <c r="P78" s="159"/>
      <c r="Q78" s="90"/>
      <c r="R78" s="90"/>
      <c r="S78" s="159"/>
      <c r="T78" s="557"/>
    </row>
    <row r="79" spans="1:20" x14ac:dyDescent="0.25">
      <c r="A79" s="90" t="s">
        <v>125</v>
      </c>
      <c r="B79" s="534" t="str">
        <f>VLOOKUP(A79,'2_PIANO_INV-INFR'!D$16:E$37,2,FALSE)</f>
        <v>A. Totale lavori</v>
      </c>
      <c r="C79" s="410"/>
      <c r="D79" s="411"/>
      <c r="E79" s="90"/>
      <c r="F79" s="160"/>
      <c r="G79" s="159"/>
      <c r="H79" s="412"/>
      <c r="I79" s="413"/>
      <c r="J79" s="161"/>
      <c r="K79" s="158"/>
      <c r="L79" s="159"/>
      <c r="M79" s="185">
        <f t="shared" si="14"/>
        <v>0</v>
      </c>
      <c r="N79" s="162"/>
      <c r="O79" s="162"/>
      <c r="P79" s="159"/>
      <c r="Q79" s="90"/>
      <c r="R79" s="90"/>
      <c r="S79" s="159"/>
      <c r="T79" s="557"/>
    </row>
    <row r="80" spans="1:20" x14ac:dyDescent="0.25">
      <c r="A80" s="90" t="s">
        <v>125</v>
      </c>
      <c r="B80" s="534" t="str">
        <f>VLOOKUP(A80,'2_PIANO_INV-INFR'!D$16:E$37,2,FALSE)</f>
        <v>A. Totale lavori</v>
      </c>
      <c r="C80" s="410"/>
      <c r="D80" s="411"/>
      <c r="E80" s="90"/>
      <c r="F80" s="160"/>
      <c r="G80" s="159"/>
      <c r="H80" s="412"/>
      <c r="I80" s="413"/>
      <c r="J80" s="161"/>
      <c r="K80" s="158"/>
      <c r="L80" s="159"/>
      <c r="M80" s="185">
        <f t="shared" si="14"/>
        <v>0</v>
      </c>
      <c r="N80" s="162"/>
      <c r="O80" s="162"/>
      <c r="P80" s="159"/>
      <c r="Q80" s="90"/>
      <c r="R80" s="90"/>
      <c r="S80" s="159"/>
      <c r="T80" s="557"/>
    </row>
    <row r="81" spans="1:20" x14ac:dyDescent="0.25">
      <c r="A81" s="90" t="s">
        <v>125</v>
      </c>
      <c r="B81" s="534" t="str">
        <f>VLOOKUP(A81,'2_PIANO_INV-INFR'!D$16:E$37,2,FALSE)</f>
        <v>A. Totale lavori</v>
      </c>
      <c r="C81" s="410"/>
      <c r="D81" s="411"/>
      <c r="E81" s="90"/>
      <c r="F81" s="160"/>
      <c r="G81" s="159"/>
      <c r="H81" s="412"/>
      <c r="I81" s="413"/>
      <c r="J81" s="161"/>
      <c r="K81" s="158"/>
      <c r="L81" s="159"/>
      <c r="M81" s="185">
        <f t="shared" si="14"/>
        <v>0</v>
      </c>
      <c r="N81" s="162"/>
      <c r="O81" s="162"/>
      <c r="P81" s="159"/>
      <c r="Q81" s="90"/>
      <c r="R81" s="90"/>
      <c r="S81" s="159"/>
      <c r="T81" s="557"/>
    </row>
    <row r="82" spans="1:20" x14ac:dyDescent="0.25">
      <c r="A82" s="90" t="s">
        <v>133</v>
      </c>
      <c r="B82" s="534" t="str">
        <f>VLOOKUP(A82,'2_PIANO_INV-INFR'!D$16:E$37,2,FALSE)</f>
        <v>SPECIFICARE______</v>
      </c>
      <c r="C82" s="84"/>
      <c r="D82" s="411"/>
      <c r="E82" s="90"/>
      <c r="F82" s="160"/>
      <c r="G82" s="158"/>
      <c r="H82" s="90"/>
      <c r="I82" s="160"/>
      <c r="J82" s="161"/>
      <c r="K82" s="158"/>
      <c r="L82" s="171"/>
      <c r="M82" s="196">
        <f t="shared" ref="M82:M85" si="16">K82+L82</f>
        <v>0</v>
      </c>
      <c r="N82" s="162"/>
      <c r="O82" s="90"/>
      <c r="P82" s="159"/>
      <c r="Q82" s="90"/>
      <c r="R82" s="90"/>
      <c r="S82" s="159"/>
      <c r="T82" s="557"/>
    </row>
    <row r="83" spans="1:20" x14ac:dyDescent="0.25">
      <c r="A83" s="173" t="s">
        <v>134</v>
      </c>
      <c r="B83" s="216" t="str">
        <f>VLOOKUP(A83,'2_PIANO_INV-INFR'!D$16:E$37,2,FALSE)</f>
        <v>SPECIFICARE______</v>
      </c>
      <c r="C83" s="184"/>
      <c r="D83" s="180"/>
      <c r="E83" s="173"/>
      <c r="F83" s="160"/>
      <c r="G83" s="181"/>
      <c r="H83" s="176"/>
      <c r="I83" s="169"/>
      <c r="J83" s="170"/>
      <c r="K83" s="167"/>
      <c r="L83" s="171"/>
      <c r="M83" s="196">
        <f t="shared" si="16"/>
        <v>0</v>
      </c>
      <c r="N83" s="162"/>
      <c r="O83" s="90"/>
      <c r="P83" s="159"/>
      <c r="Q83" s="90"/>
      <c r="R83" s="90"/>
      <c r="S83" s="159"/>
      <c r="T83" s="557"/>
    </row>
    <row r="84" spans="1:20" x14ac:dyDescent="0.25">
      <c r="A84" s="173" t="s">
        <v>135</v>
      </c>
      <c r="B84" s="216" t="str">
        <f>VLOOKUP(A84,'2_PIANO_INV-INFR'!D$16:E$37,2,FALSE)</f>
        <v>SPECIFICARE______</v>
      </c>
      <c r="C84" s="184"/>
      <c r="D84" s="180"/>
      <c r="E84" s="173"/>
      <c r="F84" s="160"/>
      <c r="G84" s="181"/>
      <c r="H84" s="176"/>
      <c r="I84" s="169"/>
      <c r="J84" s="170"/>
      <c r="K84" s="167"/>
      <c r="L84" s="171"/>
      <c r="M84" s="196">
        <f t="shared" si="16"/>
        <v>0</v>
      </c>
      <c r="N84" s="162"/>
      <c r="O84" s="90"/>
      <c r="P84" s="159"/>
      <c r="Q84" s="90"/>
      <c r="R84" s="90"/>
      <c r="S84" s="159"/>
      <c r="T84" s="557"/>
    </row>
    <row r="85" spans="1:20" ht="15.75" thickBot="1" x14ac:dyDescent="0.3">
      <c r="A85" s="233" t="s">
        <v>136</v>
      </c>
      <c r="B85" s="234" t="str">
        <f>VLOOKUP(A85,'2_PIANO_INV-INFR'!D$16:E$37,2,FALSE)</f>
        <v>SPECIFICARE______</v>
      </c>
      <c r="C85" s="184"/>
      <c r="D85" s="180"/>
      <c r="E85" s="233"/>
      <c r="F85" s="169"/>
      <c r="G85" s="181"/>
      <c r="H85" s="176"/>
      <c r="I85" s="169"/>
      <c r="J85" s="170"/>
      <c r="K85" s="167"/>
      <c r="L85" s="235"/>
      <c r="M85" s="236">
        <f t="shared" si="16"/>
        <v>0</v>
      </c>
      <c r="N85" s="237"/>
      <c r="O85" s="168"/>
      <c r="P85" s="224"/>
      <c r="Q85" s="168"/>
      <c r="R85" s="168"/>
      <c r="S85" s="224"/>
      <c r="T85" s="558"/>
    </row>
    <row r="86" spans="1:20" ht="15.75" thickBot="1" x14ac:dyDescent="0.3">
      <c r="A86" s="562"/>
      <c r="B86" s="559"/>
      <c r="C86" s="240" t="s">
        <v>304</v>
      </c>
      <c r="D86" s="230">
        <f>SUM(D44:D85)</f>
        <v>0</v>
      </c>
      <c r="E86" s="559"/>
      <c r="F86" s="559"/>
      <c r="G86" s="230">
        <f>SUM(G44:G85)</f>
        <v>0</v>
      </c>
      <c r="H86" s="239" t="s">
        <v>304</v>
      </c>
      <c r="I86" s="239"/>
      <c r="J86" s="230"/>
      <c r="K86" s="230">
        <f>SUM(K44:K85)</f>
        <v>0</v>
      </c>
      <c r="L86" s="230">
        <f t="shared" ref="L86:M86" si="17">SUM(L44:L85)</f>
        <v>0</v>
      </c>
      <c r="M86" s="230">
        <f t="shared" si="17"/>
        <v>0</v>
      </c>
      <c r="N86" s="230"/>
      <c r="O86" s="230"/>
      <c r="P86" s="230">
        <f>SUM(P44:P85)</f>
        <v>0</v>
      </c>
      <c r="Q86" s="559"/>
      <c r="R86" s="559"/>
      <c r="S86" s="230">
        <f>SUM(S44:S85)</f>
        <v>0</v>
      </c>
      <c r="T86" s="560"/>
    </row>
    <row r="87" spans="1:20" x14ac:dyDescent="0.25">
      <c r="G87" s="561"/>
    </row>
    <row r="88" spans="1:20" ht="15.75" thickBot="1" x14ac:dyDescent="0.3"/>
    <row r="89" spans="1:20" ht="53.25" customHeight="1" thickBot="1" x14ac:dyDescent="0.3">
      <c r="A89" s="1163" t="s">
        <v>6</v>
      </c>
      <c r="B89" s="1164"/>
      <c r="C89" s="1164"/>
      <c r="D89" s="1164"/>
      <c r="E89" s="1164"/>
      <c r="F89" s="1164"/>
      <c r="G89" s="1164"/>
      <c r="H89" s="1164"/>
      <c r="I89" s="1164"/>
      <c r="J89" s="1164"/>
      <c r="K89" s="1164"/>
      <c r="L89" s="1164"/>
      <c r="M89" s="1164"/>
      <c r="N89" s="1164"/>
      <c r="O89" s="1164"/>
      <c r="P89" s="1164"/>
      <c r="Q89" s="1164"/>
      <c r="R89" s="1164"/>
      <c r="S89" s="1164"/>
      <c r="T89" s="1165"/>
    </row>
  </sheetData>
  <sheetProtection algorithmName="SHA-512" hashValue="VLDmwwf/ZCEal4NZMf53ctyJOckSLySeK4fam15RLCaR3fN4y5mKO5Nqh4t84OI5/6iuQhF+0/p3YTmqSIIb4A==" saltValue="RFFOA2fUuqB8Vg8oo5jATw==" spinCount="100000" sheet="1" objects="1" scenarios="1"/>
  <mergeCells count="27">
    <mergeCell ref="A89:T89"/>
    <mergeCell ref="A6:C7"/>
    <mergeCell ref="D6:F7"/>
    <mergeCell ref="A11:C11"/>
    <mergeCell ref="D15:J15"/>
    <mergeCell ref="K15:Q15"/>
    <mergeCell ref="A41:T41"/>
    <mergeCell ref="R15:R16"/>
    <mergeCell ref="B42:B43"/>
    <mergeCell ref="A42:A43"/>
    <mergeCell ref="A15:A17"/>
    <mergeCell ref="B15:B17"/>
    <mergeCell ref="C15:C17"/>
    <mergeCell ref="A2:R2"/>
    <mergeCell ref="A13:R13"/>
    <mergeCell ref="H11:J11"/>
    <mergeCell ref="H6:K6"/>
    <mergeCell ref="M6:P6"/>
    <mergeCell ref="M7:O7"/>
    <mergeCell ref="M9:O9"/>
    <mergeCell ref="M11:O11"/>
    <mergeCell ref="A9:C9"/>
    <mergeCell ref="D9:F9"/>
    <mergeCell ref="H7:J7"/>
    <mergeCell ref="H9:J9"/>
    <mergeCell ref="D11:F11"/>
    <mergeCell ref="A4:R4"/>
  </mergeCells>
  <dataValidations count="8">
    <dataValidation type="list" allowBlank="1" showInputMessage="1" showErrorMessage="1" sqref="R44:R85" xr:uid="{00000000-0002-0000-0600-000000000000}">
      <formula1>"si,"</formula1>
    </dataValidation>
    <dataValidation type="list" allowBlank="1" showInputMessage="1" showErrorMessage="1" sqref="R18:R37 T44:T85" xr:uid="{00000000-0002-0000-0600-000001000000}">
      <formula1>"si"</formula1>
    </dataValidation>
    <dataValidation type="list" allowBlank="1" showInputMessage="1" showErrorMessage="1" sqref="N44:N85" xr:uid="{00000000-0002-0000-0600-000002000000}">
      <formula1>$B$18:$B$37</formula1>
    </dataValidation>
    <dataValidation allowBlank="1" showErrorMessage="1" sqref="K7:K12 P7:P11" xr:uid="{00000000-0002-0000-0600-000003000000}"/>
    <dataValidation allowBlank="1" showInputMessage="1" showErrorMessage="1" prompt="è la differenza tra l'importo dei lavori del Sal e il precedente" sqref="E18:E37" xr:uid="{00000000-0002-0000-0600-000004000000}"/>
    <dataValidation allowBlank="1" showInputMessage="1" showErrorMessage="1" prompt="è la differenza tra l'importo degli oneri della sicurezza del SAL e il precedente" sqref="G18:G37" xr:uid="{00000000-0002-0000-0600-000005000000}"/>
    <dataValidation allowBlank="1" showInputMessage="1" showErrorMessage="1" promptTitle="ATTENZIONE:" prompt=" è la differenza tra l'importo degli onoeri della sicurezza i del Sal (esclusivamente legato alle infrastrutture di supporto) e il precedente" sqref="N18:N37" xr:uid="{00000000-0002-0000-0600-000006000000}"/>
    <dataValidation allowBlank="1" showInputMessage="1" showErrorMessage="1" promptTitle="ATTENZIONE:" prompt=" è la differenza tra l'importo dei lavori del Sal (esclusivamente legato alle infrastrutture di supporto) e il precedente" sqref="L18:L37" xr:uid="{00000000-0002-0000-0600-000007000000}"/>
  </dataValidations>
  <pageMargins left="0.7" right="0.7" top="0.75" bottom="0.75" header="0.3" footer="0.3"/>
  <pageSetup paperSize="8" scale="59"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Scegliere il comune beneficiario dal menù a tendina_x000a_" xr:uid="{00000000-0002-0000-0600-000008000000}">
          <x14:formula1>
            <xm:f>'DATI EROGAZIONI'!$A$2:$A$39</xm:f>
          </x14:formula1>
          <xm:sqref>D6</xm:sqref>
        </x14:dataValidation>
        <x14:dataValidation type="list" allowBlank="1" showInputMessage="1" showErrorMessage="1" xr:uid="{00000000-0002-0000-0600-000009000000}">
          <x14:formula1>
            <xm:f>'2_PIANO_INV-INFR'!$D$16:$D$37</xm:f>
          </x14:formula1>
          <xm:sqref>A18:A37</xm:sqref>
        </x14:dataValidation>
        <x14:dataValidation type="list" allowBlank="1" showInputMessage="1" showErrorMessage="1" prompt="Inserire riferimento voce di spesa da piano di investimento esecutivo infrastrutture_x000a__x000a_" xr:uid="{00000000-0002-0000-0600-00000A000000}">
          <x14:formula1>
            <xm:f>'2_PIANO_INV-INFR'!$D$16:$D$37</xm:f>
          </x14:formula1>
          <xm:sqref>A44:A85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FFCC"/>
    <pageSetUpPr fitToPage="1"/>
  </sheetPr>
  <dimension ref="A1:AC88"/>
  <sheetViews>
    <sheetView workbookViewId="0">
      <selection sqref="A1:T88"/>
    </sheetView>
  </sheetViews>
  <sheetFormatPr defaultColWidth="8.7109375" defaultRowHeight="15" x14ac:dyDescent="0.25"/>
  <cols>
    <col min="1" max="1" width="8.7109375" style="69"/>
    <col min="2" max="2" width="32.5703125" style="69" bestFit="1" customWidth="1"/>
    <col min="3" max="3" width="21.7109375" style="69" bestFit="1" customWidth="1"/>
    <col min="4" max="4" width="15.42578125" style="69" customWidth="1"/>
    <col min="5" max="5" width="11.5703125" style="69" bestFit="1" customWidth="1"/>
    <col min="6" max="6" width="13.28515625" style="69" bestFit="1" customWidth="1"/>
    <col min="7" max="7" width="17.85546875" style="69" customWidth="1"/>
    <col min="8" max="8" width="17.140625" style="69" customWidth="1"/>
    <col min="9" max="9" width="11.28515625" style="69" bestFit="1" customWidth="1"/>
    <col min="10" max="10" width="14" style="69" customWidth="1"/>
    <col min="11" max="12" width="12.140625" style="69" bestFit="1" customWidth="1"/>
    <col min="13" max="13" width="18" style="69" customWidth="1"/>
    <col min="14" max="14" width="17.85546875" style="69" customWidth="1"/>
    <col min="15" max="15" width="13.7109375" style="69" bestFit="1" customWidth="1"/>
    <col min="16" max="16" width="11.28515625" style="69" bestFit="1" customWidth="1"/>
    <col min="17" max="17" width="13.5703125" style="69" customWidth="1"/>
    <col min="18" max="18" width="16.85546875" style="69" customWidth="1"/>
    <col min="19" max="19" width="14.28515625" style="69" customWidth="1"/>
    <col min="20" max="20" width="21.85546875" style="69" customWidth="1"/>
    <col min="21" max="16384" width="8.7109375" style="69"/>
  </cols>
  <sheetData>
    <row r="1" spans="1:29" ht="15.75" thickBot="1" x14ac:dyDescent="0.3">
      <c r="A1" s="546"/>
      <c r="B1" s="289"/>
      <c r="C1" s="424"/>
      <c r="D1" s="421"/>
      <c r="E1" s="421"/>
      <c r="F1" s="421"/>
      <c r="G1" s="422"/>
      <c r="H1" s="547"/>
      <c r="I1" s="289"/>
      <c r="J1" s="289"/>
      <c r="K1" s="423"/>
      <c r="L1" s="423"/>
      <c r="M1" s="423"/>
      <c r="N1" s="423"/>
      <c r="O1" s="423"/>
      <c r="P1" s="424"/>
      <c r="Q1" s="289"/>
      <c r="R1" s="422"/>
      <c r="S1" s="289"/>
      <c r="T1" s="289"/>
      <c r="U1" s="289"/>
      <c r="V1" s="424"/>
      <c r="W1" s="424"/>
      <c r="X1" s="289"/>
      <c r="Y1" s="424"/>
      <c r="Z1" s="424"/>
      <c r="AA1" s="424"/>
      <c r="AB1" s="424"/>
      <c r="AC1" s="289"/>
    </row>
    <row r="2" spans="1:29" ht="36.75" customHeight="1" thickBot="1" x14ac:dyDescent="0.3">
      <c r="A2" s="791" t="s">
        <v>0</v>
      </c>
      <c r="B2" s="792"/>
      <c r="C2" s="792"/>
      <c r="D2" s="792"/>
      <c r="E2" s="792"/>
      <c r="F2" s="792"/>
      <c r="G2" s="792"/>
      <c r="H2" s="792"/>
      <c r="I2" s="792"/>
      <c r="J2" s="792"/>
      <c r="K2" s="792"/>
      <c r="L2" s="792"/>
      <c r="M2" s="792"/>
      <c r="N2" s="792"/>
      <c r="O2" s="792"/>
      <c r="P2" s="792"/>
      <c r="Q2" s="792"/>
      <c r="R2" s="793"/>
      <c r="S2" s="71"/>
      <c r="T2" s="71"/>
      <c r="U2" s="71"/>
      <c r="V2" s="71"/>
      <c r="W2" s="71"/>
      <c r="X2" s="71"/>
      <c r="Y2" s="71"/>
      <c r="Z2" s="71"/>
      <c r="AA2" s="71"/>
      <c r="AB2" s="71"/>
      <c r="AC2" s="71"/>
    </row>
    <row r="3" spans="1:29" ht="23.25" thickBot="1" x14ac:dyDescent="0.3">
      <c r="A3" s="418"/>
      <c r="C3" s="427"/>
      <c r="D3" s="427"/>
      <c r="E3" s="427"/>
      <c r="F3" s="427"/>
      <c r="G3" s="427"/>
      <c r="H3" s="427"/>
      <c r="I3" s="427"/>
      <c r="J3" s="427"/>
      <c r="K3" s="427"/>
      <c r="L3" s="427"/>
      <c r="M3" s="427"/>
      <c r="N3" s="427"/>
      <c r="O3" s="427"/>
      <c r="P3" s="427"/>
      <c r="Q3" s="427"/>
      <c r="R3" s="427"/>
      <c r="S3" s="427"/>
      <c r="T3" s="427"/>
      <c r="U3" s="427"/>
      <c r="V3" s="427"/>
      <c r="W3" s="427"/>
      <c r="X3" s="427"/>
      <c r="Y3" s="427"/>
      <c r="Z3" s="427"/>
      <c r="AA3" s="427"/>
      <c r="AB3" s="427"/>
      <c r="AC3" s="427"/>
    </row>
    <row r="4" spans="1:29" ht="18.75" thickBot="1" x14ac:dyDescent="0.3">
      <c r="A4" s="801" t="s">
        <v>305</v>
      </c>
      <c r="B4" s="802"/>
      <c r="C4" s="802"/>
      <c r="D4" s="802"/>
      <c r="E4" s="802"/>
      <c r="F4" s="802"/>
      <c r="G4" s="802"/>
      <c r="H4" s="802"/>
      <c r="I4" s="802"/>
      <c r="J4" s="802"/>
      <c r="K4" s="802"/>
      <c r="L4" s="802"/>
      <c r="M4" s="802"/>
      <c r="N4" s="802"/>
      <c r="O4" s="802"/>
      <c r="P4" s="802"/>
      <c r="Q4" s="802"/>
      <c r="R4" s="803"/>
      <c r="S4" s="72"/>
      <c r="T4" s="72"/>
      <c r="U4" s="72"/>
      <c r="V4" s="72"/>
      <c r="W4" s="72"/>
      <c r="X4" s="72"/>
      <c r="Y4" s="72"/>
      <c r="Z4" s="72"/>
      <c r="AA4" s="72"/>
      <c r="AB4" s="72"/>
      <c r="AC4" s="72"/>
    </row>
    <row r="5" spans="1:29" ht="18.75" thickBot="1" x14ac:dyDescent="0.3">
      <c r="A5" s="221"/>
      <c r="B5" s="39"/>
      <c r="C5" s="39"/>
      <c r="D5" s="39"/>
      <c r="E5" s="39"/>
      <c r="F5" s="39"/>
      <c r="G5" s="39"/>
      <c r="H5" s="39"/>
      <c r="I5" s="72"/>
      <c r="J5" s="72"/>
      <c r="K5" s="72"/>
      <c r="L5" s="72"/>
      <c r="M5" s="72"/>
      <c r="N5" s="72"/>
      <c r="O5" s="72"/>
      <c r="P5" s="72"/>
      <c r="Q5" s="72"/>
      <c r="R5" s="72"/>
      <c r="S5" s="72"/>
      <c r="T5" s="72"/>
      <c r="U5" s="72"/>
      <c r="V5" s="72"/>
      <c r="W5" s="72"/>
      <c r="X5" s="72"/>
      <c r="Y5" s="72"/>
      <c r="Z5" s="72"/>
      <c r="AA5" s="72"/>
      <c r="AB5" s="72"/>
      <c r="AC5" s="72"/>
    </row>
    <row r="6" spans="1:29" ht="27.75" thickBot="1" x14ac:dyDescent="0.3">
      <c r="A6" s="1166" t="s">
        <v>2</v>
      </c>
      <c r="B6" s="1167"/>
      <c r="C6" s="1167"/>
      <c r="D6" s="1170" t="s">
        <v>3</v>
      </c>
      <c r="E6" s="1170"/>
      <c r="F6" s="1171"/>
      <c r="G6" s="24"/>
      <c r="H6" s="1151" t="s">
        <v>257</v>
      </c>
      <c r="I6" s="1152"/>
      <c r="J6" s="1152"/>
      <c r="K6" s="1153"/>
      <c r="L6" s="24"/>
      <c r="M6" s="1151" t="s">
        <v>258</v>
      </c>
      <c r="N6" s="1152"/>
      <c r="O6" s="1152"/>
      <c r="P6" s="1153"/>
      <c r="Q6" s="24"/>
      <c r="R6" s="24"/>
      <c r="S6" s="24"/>
      <c r="T6" s="24"/>
      <c r="U6" s="24"/>
      <c r="V6" s="24"/>
      <c r="W6" s="24"/>
      <c r="X6" s="24"/>
      <c r="Y6" s="24"/>
      <c r="Z6" s="24"/>
      <c r="AA6" s="24"/>
      <c r="AB6" s="24"/>
      <c r="AC6" s="24"/>
    </row>
    <row r="7" spans="1:29" ht="15" customHeight="1" thickBot="1" x14ac:dyDescent="0.3">
      <c r="A7" s="1168"/>
      <c r="B7" s="1169"/>
      <c r="C7" s="1169"/>
      <c r="D7" s="1172"/>
      <c r="E7" s="1172"/>
      <c r="F7" s="1173"/>
      <c r="H7" s="1154" t="s">
        <v>259</v>
      </c>
      <c r="I7" s="1155"/>
      <c r="J7" s="1156"/>
      <c r="K7" s="219">
        <f>'2_PIANO_INV-INFR'!F84</f>
        <v>0</v>
      </c>
      <c r="L7" s="37"/>
      <c r="M7" s="1154" t="s">
        <v>260</v>
      </c>
      <c r="N7" s="1155"/>
      <c r="O7" s="1156"/>
      <c r="P7" s="353">
        <f>M86</f>
        <v>0</v>
      </c>
    </row>
    <row r="8" spans="1:29" ht="12.75" customHeight="1" thickBot="1" x14ac:dyDescent="0.5">
      <c r="A8" s="19"/>
      <c r="B8" s="19"/>
      <c r="C8" s="19"/>
      <c r="D8" s="19"/>
      <c r="E8" s="548"/>
      <c r="F8" s="548"/>
      <c r="H8" s="418"/>
      <c r="I8" s="548"/>
      <c r="J8" s="548"/>
      <c r="K8" s="549"/>
      <c r="L8" s="548"/>
      <c r="M8" s="418"/>
      <c r="N8" s="548"/>
      <c r="O8" s="548"/>
      <c r="P8" s="549"/>
      <c r="Q8" s="548"/>
      <c r="R8" s="548"/>
      <c r="S8" s="548"/>
      <c r="T8" s="548"/>
      <c r="U8" s="548"/>
      <c r="V8" s="550"/>
      <c r="W8" s="550"/>
      <c r="X8" s="550"/>
      <c r="Y8" s="469"/>
      <c r="Z8" s="151"/>
      <c r="AA8" s="23"/>
      <c r="AB8" s="23"/>
      <c r="AC8" s="23"/>
    </row>
    <row r="9" spans="1:29" ht="38.450000000000003" customHeight="1" thickBot="1" x14ac:dyDescent="0.3">
      <c r="A9" s="1157" t="s">
        <v>21</v>
      </c>
      <c r="B9" s="1158"/>
      <c r="C9" s="1158"/>
      <c r="D9" s="1215">
        <f>'2_PIANO_INV-INFR'!G52</f>
        <v>0</v>
      </c>
      <c r="E9" s="1216"/>
      <c r="F9" s="1217"/>
      <c r="H9" s="1148" t="s">
        <v>261</v>
      </c>
      <c r="I9" s="1149"/>
      <c r="J9" s="1150"/>
      <c r="K9" s="219">
        <f>'2_PIANO_INV-INFR'!G84</f>
        <v>0</v>
      </c>
      <c r="L9" s="67"/>
      <c r="M9" s="1148" t="s">
        <v>262</v>
      </c>
      <c r="N9" s="1149"/>
      <c r="O9" s="1150"/>
      <c r="P9" s="353">
        <f>S86</f>
        <v>0</v>
      </c>
      <c r="Q9" s="67"/>
      <c r="R9" s="67"/>
      <c r="S9" s="67"/>
      <c r="T9" s="67"/>
      <c r="U9" s="67"/>
      <c r="V9" s="67"/>
      <c r="W9" s="67"/>
      <c r="X9" s="67"/>
      <c r="Y9" s="67"/>
      <c r="Z9" s="67"/>
      <c r="AA9" s="67"/>
      <c r="AB9" s="67"/>
      <c r="AC9" s="67"/>
    </row>
    <row r="10" spans="1:29" ht="15.75" thickBot="1" x14ac:dyDescent="0.3">
      <c r="H10" s="418"/>
      <c r="K10" s="551"/>
      <c r="M10" s="418"/>
      <c r="P10" s="551"/>
    </row>
    <row r="11" spans="1:29" ht="33.6" customHeight="1" thickBot="1" x14ac:dyDescent="0.3">
      <c r="A11" s="1218" t="s">
        <v>4</v>
      </c>
      <c r="B11" s="1219"/>
      <c r="C11" s="1219"/>
      <c r="D11" s="1161"/>
      <c r="E11" s="1161"/>
      <c r="F11" s="1162"/>
      <c r="H11" s="1148" t="s">
        <v>263</v>
      </c>
      <c r="I11" s="1149"/>
      <c r="J11" s="1150"/>
      <c r="K11" s="219">
        <f>K7-K9</f>
        <v>0</v>
      </c>
      <c r="L11" s="93"/>
      <c r="M11" s="1148" t="s">
        <v>263</v>
      </c>
      <c r="N11" s="1149"/>
      <c r="O11" s="1150"/>
      <c r="P11" s="353">
        <f>P7-P9</f>
        <v>0</v>
      </c>
      <c r="Q11" s="93"/>
    </row>
    <row r="12" spans="1:29" ht="15.75" thickBot="1" x14ac:dyDescent="0.3"/>
    <row r="13" spans="1:29" ht="36.6" customHeight="1" thickBot="1" x14ac:dyDescent="0.3">
      <c r="A13" s="1005" t="s">
        <v>143</v>
      </c>
      <c r="B13" s="1006"/>
      <c r="C13" s="1006"/>
      <c r="D13" s="1006"/>
      <c r="E13" s="1006"/>
      <c r="F13" s="1006"/>
      <c r="G13" s="1006"/>
      <c r="H13" s="1006"/>
      <c r="I13" s="1006"/>
      <c r="J13" s="1006"/>
      <c r="K13" s="1006"/>
      <c r="L13" s="1006"/>
      <c r="M13" s="1006"/>
      <c r="N13" s="1006"/>
      <c r="O13" s="1006"/>
      <c r="P13" s="1006"/>
      <c r="Q13" s="1006"/>
      <c r="R13" s="1007"/>
      <c r="S13" s="241"/>
      <c r="T13" s="241"/>
    </row>
    <row r="14" spans="1:29" ht="15.75" thickBot="1" x14ac:dyDescent="0.3">
      <c r="K14" s="85"/>
    </row>
    <row r="15" spans="1:29" ht="15.95" customHeight="1" thickBot="1" x14ac:dyDescent="0.3">
      <c r="A15" s="1197" t="s">
        <v>264</v>
      </c>
      <c r="B15" s="1200" t="s">
        <v>265</v>
      </c>
      <c r="C15" s="1203" t="s">
        <v>266</v>
      </c>
      <c r="D15" s="1206" t="s">
        <v>267</v>
      </c>
      <c r="E15" s="1207"/>
      <c r="F15" s="1207"/>
      <c r="G15" s="1207"/>
      <c r="H15" s="1207"/>
      <c r="I15" s="1207"/>
      <c r="J15" s="1208"/>
      <c r="K15" s="1206" t="s">
        <v>268</v>
      </c>
      <c r="L15" s="1207"/>
      <c r="M15" s="1207"/>
      <c r="N15" s="1207"/>
      <c r="O15" s="1207"/>
      <c r="P15" s="1207"/>
      <c r="Q15" s="1207"/>
      <c r="R15" s="1208"/>
    </row>
    <row r="16" spans="1:29" ht="72.75" x14ac:dyDescent="0.25">
      <c r="A16" s="1198"/>
      <c r="B16" s="1201"/>
      <c r="C16" s="1204"/>
      <c r="D16" s="362" t="s">
        <v>270</v>
      </c>
      <c r="E16" s="363" t="s">
        <v>271</v>
      </c>
      <c r="F16" s="363" t="s">
        <v>272</v>
      </c>
      <c r="G16" s="363" t="s">
        <v>273</v>
      </c>
      <c r="H16" s="363" t="s">
        <v>274</v>
      </c>
      <c r="I16" s="363" t="s">
        <v>275</v>
      </c>
      <c r="J16" s="364" t="s">
        <v>276</v>
      </c>
      <c r="K16" s="242" t="s">
        <v>277</v>
      </c>
      <c r="L16" s="243" t="s">
        <v>278</v>
      </c>
      <c r="M16" s="243" t="s">
        <v>279</v>
      </c>
      <c r="N16" s="243" t="s">
        <v>280</v>
      </c>
      <c r="O16" s="243" t="s">
        <v>281</v>
      </c>
      <c r="P16" s="244" t="s">
        <v>275</v>
      </c>
      <c r="Q16" s="245" t="s">
        <v>276</v>
      </c>
      <c r="R16" s="361" t="s">
        <v>269</v>
      </c>
    </row>
    <row r="17" spans="1:18" ht="15.75" thickBot="1" x14ac:dyDescent="0.3">
      <c r="A17" s="1199"/>
      <c r="B17" s="1202"/>
      <c r="C17" s="1205"/>
      <c r="D17" s="251" t="s">
        <v>244</v>
      </c>
      <c r="E17" s="246" t="s">
        <v>244</v>
      </c>
      <c r="F17" s="246" t="s">
        <v>244</v>
      </c>
      <c r="G17" s="246" t="s">
        <v>244</v>
      </c>
      <c r="H17" s="246" t="s">
        <v>244</v>
      </c>
      <c r="I17" s="246" t="s">
        <v>244</v>
      </c>
      <c r="J17" s="247" t="s">
        <v>244</v>
      </c>
      <c r="K17" s="248" t="s">
        <v>244</v>
      </c>
      <c r="L17" s="246" t="s">
        <v>244</v>
      </c>
      <c r="M17" s="246" t="s">
        <v>244</v>
      </c>
      <c r="N17" s="246" t="s">
        <v>244</v>
      </c>
      <c r="O17" s="246" t="s">
        <v>244</v>
      </c>
      <c r="P17" s="246" t="s">
        <v>244</v>
      </c>
      <c r="Q17" s="247" t="s">
        <v>244</v>
      </c>
      <c r="R17" s="260" t="s">
        <v>282</v>
      </c>
    </row>
    <row r="18" spans="1:18" ht="14.45" customHeight="1" x14ac:dyDescent="0.25">
      <c r="A18" s="204" t="s">
        <v>306</v>
      </c>
      <c r="B18" s="164"/>
      <c r="C18" s="256"/>
      <c r="D18" s="254"/>
      <c r="E18" s="254"/>
      <c r="F18" s="254"/>
      <c r="G18" s="254"/>
      <c r="H18" s="196">
        <f>E18+G18</f>
        <v>0</v>
      </c>
      <c r="I18" s="171">
        <f>H18*0.5%</f>
        <v>0</v>
      </c>
      <c r="J18" s="197">
        <f>H18-I18</f>
        <v>0</v>
      </c>
      <c r="K18" s="344"/>
      <c r="L18" s="344"/>
      <c r="M18" s="344"/>
      <c r="N18" s="344"/>
      <c r="O18" s="198">
        <f>N18+L18</f>
        <v>0</v>
      </c>
      <c r="P18" s="343">
        <f>O18*0.5%</f>
        <v>0</v>
      </c>
      <c r="Q18" s="199">
        <f>O18-P18</f>
        <v>0</v>
      </c>
      <c r="R18" s="552"/>
    </row>
    <row r="19" spans="1:18" ht="14.45" customHeight="1" x14ac:dyDescent="0.25">
      <c r="A19" s="173" t="s">
        <v>307</v>
      </c>
      <c r="B19" s="164"/>
      <c r="C19" s="256"/>
      <c r="D19" s="254"/>
      <c r="E19" s="254"/>
      <c r="F19" s="254"/>
      <c r="G19" s="254"/>
      <c r="H19" s="196">
        <f t="shared" ref="H19:H20" si="0">E19+G19</f>
        <v>0</v>
      </c>
      <c r="I19" s="171">
        <f t="shared" ref="I19:I20" si="1">H19*0.5%</f>
        <v>0</v>
      </c>
      <c r="J19" s="197">
        <f t="shared" ref="J19:J20" si="2">H19-I19</f>
        <v>0</v>
      </c>
      <c r="K19" s="344"/>
      <c r="L19" s="344"/>
      <c r="M19" s="344"/>
      <c r="N19" s="344"/>
      <c r="O19" s="198">
        <f t="shared" ref="O19:O20" si="3">N19+L19</f>
        <v>0</v>
      </c>
      <c r="P19" s="343">
        <f t="shared" ref="P19:P20" si="4">O19*0.5%</f>
        <v>0</v>
      </c>
      <c r="Q19" s="199">
        <f t="shared" ref="Q19:Q20" si="5">O19-P19</f>
        <v>0</v>
      </c>
      <c r="R19" s="552"/>
    </row>
    <row r="20" spans="1:18" ht="14.45" customHeight="1" x14ac:dyDescent="0.25">
      <c r="A20" s="173" t="s">
        <v>147</v>
      </c>
      <c r="B20" s="164"/>
      <c r="C20" s="256"/>
      <c r="D20" s="254"/>
      <c r="E20" s="254"/>
      <c r="F20" s="254"/>
      <c r="G20" s="254"/>
      <c r="H20" s="196">
        <f t="shared" si="0"/>
        <v>0</v>
      </c>
      <c r="I20" s="171">
        <f t="shared" si="1"/>
        <v>0</v>
      </c>
      <c r="J20" s="197">
        <f t="shared" si="2"/>
        <v>0</v>
      </c>
      <c r="K20" s="344"/>
      <c r="L20" s="344"/>
      <c r="M20" s="344"/>
      <c r="N20" s="344"/>
      <c r="O20" s="198">
        <f t="shared" si="3"/>
        <v>0</v>
      </c>
      <c r="P20" s="343">
        <f t="shared" si="4"/>
        <v>0</v>
      </c>
      <c r="Q20" s="199">
        <f t="shared" si="5"/>
        <v>0</v>
      </c>
      <c r="R20" s="552"/>
    </row>
    <row r="21" spans="1:18" ht="14.45" customHeight="1" x14ac:dyDescent="0.25">
      <c r="A21" s="173" t="s">
        <v>307</v>
      </c>
      <c r="B21" s="164"/>
      <c r="C21" s="256"/>
      <c r="D21" s="254"/>
      <c r="E21" s="254"/>
      <c r="F21" s="254"/>
      <c r="G21" s="254"/>
      <c r="H21" s="196">
        <f t="shared" ref="H21:H28" si="6">E21+G21</f>
        <v>0</v>
      </c>
      <c r="I21" s="171">
        <f t="shared" ref="I21:I28" si="7">H21*0.5%</f>
        <v>0</v>
      </c>
      <c r="J21" s="197">
        <f t="shared" ref="J21:J28" si="8">H21-I21</f>
        <v>0</v>
      </c>
      <c r="K21" s="344"/>
      <c r="L21" s="344"/>
      <c r="M21" s="344"/>
      <c r="N21" s="344"/>
      <c r="O21" s="198">
        <f t="shared" ref="O21:O28" si="9">N21+L21</f>
        <v>0</v>
      </c>
      <c r="P21" s="343">
        <f t="shared" ref="P21:P28" si="10">O21*0.5%</f>
        <v>0</v>
      </c>
      <c r="Q21" s="199">
        <f t="shared" ref="Q21:Q28" si="11">O21-P21</f>
        <v>0</v>
      </c>
      <c r="R21" s="552"/>
    </row>
    <row r="22" spans="1:18" ht="14.45" customHeight="1" x14ac:dyDescent="0.25">
      <c r="A22" s="173" t="s">
        <v>307</v>
      </c>
      <c r="B22" s="164"/>
      <c r="C22" s="256"/>
      <c r="D22" s="254"/>
      <c r="E22" s="254"/>
      <c r="F22" s="254"/>
      <c r="G22" s="254"/>
      <c r="H22" s="196">
        <f t="shared" si="6"/>
        <v>0</v>
      </c>
      <c r="I22" s="171">
        <f t="shared" si="7"/>
        <v>0</v>
      </c>
      <c r="J22" s="197">
        <f t="shared" si="8"/>
        <v>0</v>
      </c>
      <c r="K22" s="344"/>
      <c r="L22" s="344"/>
      <c r="M22" s="344"/>
      <c r="N22" s="344"/>
      <c r="O22" s="198">
        <f t="shared" si="9"/>
        <v>0</v>
      </c>
      <c r="P22" s="343">
        <f t="shared" si="10"/>
        <v>0</v>
      </c>
      <c r="Q22" s="199">
        <f t="shared" si="11"/>
        <v>0</v>
      </c>
      <c r="R22" s="552"/>
    </row>
    <row r="23" spans="1:18" ht="14.45" customHeight="1" x14ac:dyDescent="0.25">
      <c r="A23" s="173" t="s">
        <v>307</v>
      </c>
      <c r="B23" s="164"/>
      <c r="C23" s="256"/>
      <c r="D23" s="254"/>
      <c r="E23" s="254"/>
      <c r="F23" s="254"/>
      <c r="G23" s="254"/>
      <c r="H23" s="196">
        <f t="shared" si="6"/>
        <v>0</v>
      </c>
      <c r="I23" s="171">
        <f t="shared" si="7"/>
        <v>0</v>
      </c>
      <c r="J23" s="197">
        <f t="shared" si="8"/>
        <v>0</v>
      </c>
      <c r="K23" s="344"/>
      <c r="L23" s="344"/>
      <c r="M23" s="344"/>
      <c r="N23" s="344"/>
      <c r="O23" s="198">
        <f t="shared" si="9"/>
        <v>0</v>
      </c>
      <c r="P23" s="343">
        <f t="shared" si="10"/>
        <v>0</v>
      </c>
      <c r="Q23" s="199">
        <f t="shared" si="11"/>
        <v>0</v>
      </c>
      <c r="R23" s="552"/>
    </row>
    <row r="24" spans="1:18" ht="14.45" customHeight="1" x14ac:dyDescent="0.25">
      <c r="A24" s="173" t="s">
        <v>307</v>
      </c>
      <c r="B24" s="164"/>
      <c r="C24" s="256"/>
      <c r="D24" s="254"/>
      <c r="E24" s="254"/>
      <c r="F24" s="254"/>
      <c r="G24" s="254"/>
      <c r="H24" s="196">
        <f t="shared" si="6"/>
        <v>0</v>
      </c>
      <c r="I24" s="171">
        <f t="shared" si="7"/>
        <v>0</v>
      </c>
      <c r="J24" s="197">
        <f t="shared" si="8"/>
        <v>0</v>
      </c>
      <c r="K24" s="344"/>
      <c r="L24" s="344"/>
      <c r="M24" s="344"/>
      <c r="N24" s="344"/>
      <c r="O24" s="198">
        <f t="shared" si="9"/>
        <v>0</v>
      </c>
      <c r="P24" s="343">
        <f t="shared" si="10"/>
        <v>0</v>
      </c>
      <c r="Q24" s="199">
        <f t="shared" si="11"/>
        <v>0</v>
      </c>
      <c r="R24" s="552"/>
    </row>
    <row r="25" spans="1:18" ht="14.45" customHeight="1" x14ac:dyDescent="0.25">
      <c r="A25" s="173" t="s">
        <v>307</v>
      </c>
      <c r="B25" s="164"/>
      <c r="C25" s="256"/>
      <c r="D25" s="254"/>
      <c r="E25" s="254"/>
      <c r="F25" s="254"/>
      <c r="G25" s="254"/>
      <c r="H25" s="196">
        <f t="shared" si="6"/>
        <v>0</v>
      </c>
      <c r="I25" s="171">
        <f t="shared" si="7"/>
        <v>0</v>
      </c>
      <c r="J25" s="197">
        <f t="shared" si="8"/>
        <v>0</v>
      </c>
      <c r="K25" s="344"/>
      <c r="L25" s="344"/>
      <c r="M25" s="344"/>
      <c r="N25" s="344"/>
      <c r="O25" s="198">
        <f t="shared" si="9"/>
        <v>0</v>
      </c>
      <c r="P25" s="343">
        <f t="shared" si="10"/>
        <v>0</v>
      </c>
      <c r="Q25" s="199">
        <f t="shared" si="11"/>
        <v>0</v>
      </c>
      <c r="R25" s="552"/>
    </row>
    <row r="26" spans="1:18" ht="14.45" customHeight="1" x14ac:dyDescent="0.25">
      <c r="A26" s="173" t="s">
        <v>307</v>
      </c>
      <c r="B26" s="164"/>
      <c r="C26" s="256"/>
      <c r="D26" s="254"/>
      <c r="E26" s="254"/>
      <c r="F26" s="254"/>
      <c r="G26" s="254"/>
      <c r="H26" s="196">
        <f t="shared" si="6"/>
        <v>0</v>
      </c>
      <c r="I26" s="171">
        <f t="shared" si="7"/>
        <v>0</v>
      </c>
      <c r="J26" s="197">
        <f t="shared" si="8"/>
        <v>0</v>
      </c>
      <c r="K26" s="344"/>
      <c r="L26" s="344"/>
      <c r="M26" s="344"/>
      <c r="N26" s="344"/>
      <c r="O26" s="198">
        <f t="shared" si="9"/>
        <v>0</v>
      </c>
      <c r="P26" s="343">
        <f t="shared" si="10"/>
        <v>0</v>
      </c>
      <c r="Q26" s="199">
        <f t="shared" si="11"/>
        <v>0</v>
      </c>
      <c r="R26" s="552"/>
    </row>
    <row r="27" spans="1:18" ht="14.45" customHeight="1" x14ac:dyDescent="0.25">
      <c r="A27" s="173" t="s">
        <v>307</v>
      </c>
      <c r="B27" s="164"/>
      <c r="C27" s="256"/>
      <c r="D27" s="254"/>
      <c r="E27" s="254"/>
      <c r="F27" s="254"/>
      <c r="G27" s="254"/>
      <c r="H27" s="196">
        <f t="shared" si="6"/>
        <v>0</v>
      </c>
      <c r="I27" s="171">
        <f t="shared" si="7"/>
        <v>0</v>
      </c>
      <c r="J27" s="197">
        <f t="shared" si="8"/>
        <v>0</v>
      </c>
      <c r="K27" s="344"/>
      <c r="L27" s="344"/>
      <c r="M27" s="344"/>
      <c r="N27" s="344"/>
      <c r="O27" s="198">
        <f t="shared" si="9"/>
        <v>0</v>
      </c>
      <c r="P27" s="343">
        <f t="shared" si="10"/>
        <v>0</v>
      </c>
      <c r="Q27" s="199">
        <f t="shared" si="11"/>
        <v>0</v>
      </c>
      <c r="R27" s="552"/>
    </row>
    <row r="28" spans="1:18" ht="14.45" customHeight="1" x14ac:dyDescent="0.25">
      <c r="A28" s="173" t="s">
        <v>307</v>
      </c>
      <c r="B28" s="164"/>
      <c r="C28" s="256"/>
      <c r="D28" s="254"/>
      <c r="E28" s="254"/>
      <c r="F28" s="254"/>
      <c r="G28" s="254"/>
      <c r="H28" s="196">
        <f t="shared" si="6"/>
        <v>0</v>
      </c>
      <c r="I28" s="171">
        <f t="shared" si="7"/>
        <v>0</v>
      </c>
      <c r="J28" s="197">
        <f t="shared" si="8"/>
        <v>0</v>
      </c>
      <c r="K28" s="344"/>
      <c r="L28" s="344"/>
      <c r="M28" s="344"/>
      <c r="N28" s="344"/>
      <c r="O28" s="198">
        <f t="shared" si="9"/>
        <v>0</v>
      </c>
      <c r="P28" s="343">
        <f t="shared" si="10"/>
        <v>0</v>
      </c>
      <c r="Q28" s="199">
        <f t="shared" si="11"/>
        <v>0</v>
      </c>
      <c r="R28" s="552"/>
    </row>
    <row r="29" spans="1:18" ht="14.45" customHeight="1" x14ac:dyDescent="0.25">
      <c r="A29" s="173" t="s">
        <v>307</v>
      </c>
      <c r="B29" s="164"/>
      <c r="C29" s="256"/>
      <c r="D29" s="254"/>
      <c r="E29" s="254"/>
      <c r="F29" s="254"/>
      <c r="G29" s="254"/>
      <c r="H29" s="196">
        <f t="shared" ref="H29:H33" si="12">E29+G29</f>
        <v>0</v>
      </c>
      <c r="I29" s="171">
        <f t="shared" ref="I29:I33" si="13">H29*0.5%</f>
        <v>0</v>
      </c>
      <c r="J29" s="197">
        <f t="shared" ref="J29:J33" si="14">H29-I29</f>
        <v>0</v>
      </c>
      <c r="K29" s="344"/>
      <c r="L29" s="344"/>
      <c r="M29" s="344"/>
      <c r="N29" s="344"/>
      <c r="O29" s="198">
        <f t="shared" ref="O29:O33" si="15">N29+L29</f>
        <v>0</v>
      </c>
      <c r="P29" s="343">
        <f t="shared" ref="P29:P33" si="16">O29*0.5%</f>
        <v>0</v>
      </c>
      <c r="Q29" s="199">
        <f t="shared" ref="Q29:Q33" si="17">O29-P29</f>
        <v>0</v>
      </c>
      <c r="R29" s="552"/>
    </row>
    <row r="30" spans="1:18" ht="14.45" customHeight="1" x14ac:dyDescent="0.25">
      <c r="A30" s="173" t="s">
        <v>307</v>
      </c>
      <c r="B30" s="164"/>
      <c r="C30" s="256"/>
      <c r="D30" s="254"/>
      <c r="E30" s="254"/>
      <c r="F30" s="254"/>
      <c r="G30" s="254"/>
      <c r="H30" s="196">
        <f t="shared" si="12"/>
        <v>0</v>
      </c>
      <c r="I30" s="171">
        <f t="shared" si="13"/>
        <v>0</v>
      </c>
      <c r="J30" s="197">
        <f t="shared" si="14"/>
        <v>0</v>
      </c>
      <c r="K30" s="344"/>
      <c r="L30" s="344"/>
      <c r="M30" s="344"/>
      <c r="N30" s="344"/>
      <c r="O30" s="198">
        <f t="shared" si="15"/>
        <v>0</v>
      </c>
      <c r="P30" s="343">
        <f t="shared" si="16"/>
        <v>0</v>
      </c>
      <c r="Q30" s="199">
        <f t="shared" si="17"/>
        <v>0</v>
      </c>
      <c r="R30" s="552"/>
    </row>
    <row r="31" spans="1:18" ht="14.45" customHeight="1" x14ac:dyDescent="0.25">
      <c r="A31" s="173" t="s">
        <v>307</v>
      </c>
      <c r="B31" s="164"/>
      <c r="C31" s="256"/>
      <c r="D31" s="254"/>
      <c r="E31" s="254"/>
      <c r="F31" s="254"/>
      <c r="G31" s="254"/>
      <c r="H31" s="196">
        <f t="shared" si="12"/>
        <v>0</v>
      </c>
      <c r="I31" s="171">
        <f t="shared" si="13"/>
        <v>0</v>
      </c>
      <c r="J31" s="197">
        <f t="shared" si="14"/>
        <v>0</v>
      </c>
      <c r="K31" s="344"/>
      <c r="L31" s="344"/>
      <c r="M31" s="344"/>
      <c r="N31" s="344"/>
      <c r="O31" s="198">
        <f t="shared" si="15"/>
        <v>0</v>
      </c>
      <c r="P31" s="343">
        <f t="shared" si="16"/>
        <v>0</v>
      </c>
      <c r="Q31" s="199">
        <f t="shared" si="17"/>
        <v>0</v>
      </c>
      <c r="R31" s="552"/>
    </row>
    <row r="32" spans="1:18" ht="14.45" customHeight="1" x14ac:dyDescent="0.25">
      <c r="A32" s="173" t="s">
        <v>307</v>
      </c>
      <c r="B32" s="164"/>
      <c r="C32" s="256"/>
      <c r="D32" s="254"/>
      <c r="E32" s="254"/>
      <c r="F32" s="254"/>
      <c r="G32" s="254"/>
      <c r="H32" s="196">
        <f t="shared" si="12"/>
        <v>0</v>
      </c>
      <c r="I32" s="171">
        <f t="shared" si="13"/>
        <v>0</v>
      </c>
      <c r="J32" s="197">
        <f t="shared" si="14"/>
        <v>0</v>
      </c>
      <c r="K32" s="344"/>
      <c r="L32" s="344"/>
      <c r="M32" s="344"/>
      <c r="N32" s="344"/>
      <c r="O32" s="198">
        <f t="shared" si="15"/>
        <v>0</v>
      </c>
      <c r="P32" s="343">
        <f t="shared" si="16"/>
        <v>0</v>
      </c>
      <c r="Q32" s="199">
        <f t="shared" si="17"/>
        <v>0</v>
      </c>
      <c r="R32" s="552"/>
    </row>
    <row r="33" spans="1:20" ht="14.45" customHeight="1" x14ac:dyDescent="0.25">
      <c r="A33" s="173" t="s">
        <v>307</v>
      </c>
      <c r="B33" s="164"/>
      <c r="C33" s="256"/>
      <c r="D33" s="254"/>
      <c r="E33" s="254"/>
      <c r="F33" s="254"/>
      <c r="G33" s="254"/>
      <c r="H33" s="196">
        <f t="shared" si="12"/>
        <v>0</v>
      </c>
      <c r="I33" s="171">
        <f t="shared" si="13"/>
        <v>0</v>
      </c>
      <c r="J33" s="197">
        <f t="shared" si="14"/>
        <v>0</v>
      </c>
      <c r="K33" s="344"/>
      <c r="L33" s="344"/>
      <c r="M33" s="344"/>
      <c r="N33" s="344"/>
      <c r="O33" s="198">
        <f t="shared" si="15"/>
        <v>0</v>
      </c>
      <c r="P33" s="343">
        <f t="shared" si="16"/>
        <v>0</v>
      </c>
      <c r="Q33" s="199">
        <f t="shared" si="17"/>
        <v>0</v>
      </c>
      <c r="R33" s="552"/>
    </row>
    <row r="34" spans="1:20" ht="14.45" customHeight="1" x14ac:dyDescent="0.25">
      <c r="A34" s="173" t="s">
        <v>306</v>
      </c>
      <c r="B34" s="164"/>
      <c r="C34" s="256"/>
      <c r="D34" s="254"/>
      <c r="E34" s="254"/>
      <c r="F34" s="254"/>
      <c r="G34" s="254"/>
      <c r="H34" s="185">
        <f t="shared" ref="H34:H38" si="18">G34+E34</f>
        <v>0</v>
      </c>
      <c r="I34" s="159">
        <f t="shared" ref="I34:I38" si="19">H34*0.5%</f>
        <v>0</v>
      </c>
      <c r="J34" s="186">
        <f t="shared" ref="J34:J38" si="20">H34-I34</f>
        <v>0</v>
      </c>
      <c r="K34" s="344"/>
      <c r="L34" s="344"/>
      <c r="M34" s="344"/>
      <c r="N34" s="344"/>
      <c r="O34" s="187">
        <f t="shared" ref="O34:O38" si="21">N34+L34</f>
        <v>0</v>
      </c>
      <c r="P34" s="345">
        <f t="shared" ref="P34:P38" si="22">O34*0.5%</f>
        <v>0</v>
      </c>
      <c r="Q34" s="188">
        <f t="shared" ref="Q34:Q38" si="23">O34-P34</f>
        <v>0</v>
      </c>
      <c r="R34" s="553"/>
    </row>
    <row r="35" spans="1:20" ht="14.45" customHeight="1" x14ac:dyDescent="0.25">
      <c r="A35" s="173" t="s">
        <v>308</v>
      </c>
      <c r="B35" s="164"/>
      <c r="C35" s="256"/>
      <c r="D35" s="254"/>
      <c r="E35" s="254"/>
      <c r="F35" s="254"/>
      <c r="G35" s="254"/>
      <c r="H35" s="185">
        <f t="shared" si="18"/>
        <v>0</v>
      </c>
      <c r="I35" s="159">
        <f t="shared" si="19"/>
        <v>0</v>
      </c>
      <c r="J35" s="186">
        <f t="shared" si="20"/>
        <v>0</v>
      </c>
      <c r="K35" s="344"/>
      <c r="L35" s="344"/>
      <c r="M35" s="344"/>
      <c r="N35" s="344"/>
      <c r="O35" s="187">
        <f t="shared" si="21"/>
        <v>0</v>
      </c>
      <c r="P35" s="345">
        <f t="shared" si="22"/>
        <v>0</v>
      </c>
      <c r="Q35" s="188">
        <f t="shared" si="23"/>
        <v>0</v>
      </c>
      <c r="R35" s="553"/>
    </row>
    <row r="36" spans="1:20" ht="14.45" customHeight="1" x14ac:dyDescent="0.25">
      <c r="A36" s="173" t="s">
        <v>309</v>
      </c>
      <c r="B36" s="164"/>
      <c r="C36" s="256"/>
      <c r="D36" s="254"/>
      <c r="E36" s="254"/>
      <c r="F36" s="254"/>
      <c r="G36" s="254"/>
      <c r="H36" s="185">
        <f t="shared" si="18"/>
        <v>0</v>
      </c>
      <c r="I36" s="159">
        <f t="shared" si="19"/>
        <v>0</v>
      </c>
      <c r="J36" s="186">
        <f t="shared" si="20"/>
        <v>0</v>
      </c>
      <c r="K36" s="344"/>
      <c r="L36" s="344"/>
      <c r="M36" s="344"/>
      <c r="N36" s="344"/>
      <c r="O36" s="187">
        <f t="shared" si="21"/>
        <v>0</v>
      </c>
      <c r="P36" s="345">
        <f t="shared" si="22"/>
        <v>0</v>
      </c>
      <c r="Q36" s="188">
        <f t="shared" si="23"/>
        <v>0</v>
      </c>
      <c r="R36" s="553"/>
    </row>
    <row r="37" spans="1:20" ht="14.45" customHeight="1" x14ac:dyDescent="0.25">
      <c r="A37" s="173" t="s">
        <v>310</v>
      </c>
      <c r="B37" s="164"/>
      <c r="C37" s="256"/>
      <c r="D37" s="254"/>
      <c r="E37" s="254"/>
      <c r="F37" s="254"/>
      <c r="G37" s="254"/>
      <c r="H37" s="185">
        <f t="shared" si="18"/>
        <v>0</v>
      </c>
      <c r="I37" s="159">
        <f t="shared" si="19"/>
        <v>0</v>
      </c>
      <c r="J37" s="186">
        <f t="shared" si="20"/>
        <v>0</v>
      </c>
      <c r="K37" s="344"/>
      <c r="L37" s="344"/>
      <c r="M37" s="344"/>
      <c r="N37" s="344"/>
      <c r="O37" s="187">
        <f t="shared" si="21"/>
        <v>0</v>
      </c>
      <c r="P37" s="345">
        <f t="shared" si="22"/>
        <v>0</v>
      </c>
      <c r="Q37" s="188">
        <f t="shared" si="23"/>
        <v>0</v>
      </c>
      <c r="R37" s="553"/>
    </row>
    <row r="38" spans="1:20" ht="15.75" thickBot="1" x14ac:dyDescent="0.3">
      <c r="A38" s="278" t="s">
        <v>311</v>
      </c>
      <c r="B38" s="277"/>
      <c r="C38" s="257"/>
      <c r="D38" s="254"/>
      <c r="E38" s="224"/>
      <c r="F38" s="224"/>
      <c r="G38" s="224"/>
      <c r="H38" s="225">
        <f t="shared" si="18"/>
        <v>0</v>
      </c>
      <c r="I38" s="224">
        <f t="shared" si="19"/>
        <v>0</v>
      </c>
      <c r="J38" s="226">
        <f t="shared" si="20"/>
        <v>0</v>
      </c>
      <c r="K38" s="346"/>
      <c r="L38" s="347"/>
      <c r="M38" s="347"/>
      <c r="N38" s="347"/>
      <c r="O38" s="227">
        <f t="shared" si="21"/>
        <v>0</v>
      </c>
      <c r="P38" s="347">
        <f t="shared" si="22"/>
        <v>0</v>
      </c>
      <c r="Q38" s="228">
        <f t="shared" si="23"/>
        <v>0</v>
      </c>
      <c r="R38" s="554"/>
    </row>
    <row r="39" spans="1:20" ht="15.75" thickBot="1" x14ac:dyDescent="0.3">
      <c r="A39" s="555"/>
      <c r="B39" s="555"/>
      <c r="C39" s="355" t="s">
        <v>55</v>
      </c>
      <c r="D39" s="356">
        <f>MAXA(D18:D38)</f>
        <v>0</v>
      </c>
      <c r="E39" s="356">
        <f t="shared" ref="E39:Q39" si="24">SUM(E18:E38)</f>
        <v>0</v>
      </c>
      <c r="F39" s="356">
        <f>MAXA(F18:F38)</f>
        <v>0</v>
      </c>
      <c r="G39" s="356">
        <f>SUM(G18:G38)</f>
        <v>0</v>
      </c>
      <c r="H39" s="356">
        <f>SUM(H18:H38)</f>
        <v>0</v>
      </c>
      <c r="I39" s="356">
        <f>SUM(I18:I38)</f>
        <v>0</v>
      </c>
      <c r="J39" s="356">
        <f>SUM(J18:J38)</f>
        <v>0</v>
      </c>
      <c r="K39" s="356">
        <f>MAXA(K18:K38)</f>
        <v>0</v>
      </c>
      <c r="L39" s="356">
        <f t="shared" si="24"/>
        <v>0</v>
      </c>
      <c r="M39" s="356">
        <f>MAXA(M18:M38)</f>
        <v>0</v>
      </c>
      <c r="N39" s="356">
        <f t="shared" si="24"/>
        <v>0</v>
      </c>
      <c r="O39" s="356">
        <f t="shared" si="24"/>
        <v>0</v>
      </c>
      <c r="P39" s="356">
        <f t="shared" si="24"/>
        <v>0</v>
      </c>
      <c r="Q39" s="357">
        <f t="shared" si="24"/>
        <v>0</v>
      </c>
      <c r="R39" s="556"/>
    </row>
    <row r="41" spans="1:20" ht="15.75" thickBot="1" x14ac:dyDescent="0.3"/>
    <row r="42" spans="1:20" ht="15.75" customHeight="1" x14ac:dyDescent="0.3">
      <c r="A42" s="1220" t="s">
        <v>283</v>
      </c>
      <c r="B42" s="1221"/>
      <c r="C42" s="1221"/>
      <c r="D42" s="1221"/>
      <c r="E42" s="1221"/>
      <c r="F42" s="1221"/>
      <c r="G42" s="1221"/>
      <c r="H42" s="1221"/>
      <c r="I42" s="1221"/>
      <c r="J42" s="1221"/>
      <c r="K42" s="1221"/>
      <c r="L42" s="1221"/>
      <c r="M42" s="1221"/>
      <c r="N42" s="1221"/>
      <c r="O42" s="1221"/>
      <c r="P42" s="1221"/>
      <c r="Q42" s="1221"/>
      <c r="R42" s="1221"/>
      <c r="S42" s="1221"/>
      <c r="T42" s="1222"/>
    </row>
    <row r="43" spans="1:20" ht="71.25" customHeight="1" x14ac:dyDescent="0.25">
      <c r="A43" s="1209" t="s">
        <v>264</v>
      </c>
      <c r="B43" s="1211" t="s">
        <v>284</v>
      </c>
      <c r="C43" s="295" t="s">
        <v>285</v>
      </c>
      <c r="D43" s="296" t="s">
        <v>286</v>
      </c>
      <c r="E43" s="295" t="s">
        <v>287</v>
      </c>
      <c r="F43" s="297" t="s">
        <v>288</v>
      </c>
      <c r="G43" s="297" t="s">
        <v>289</v>
      </c>
      <c r="H43" s="296" t="s">
        <v>290</v>
      </c>
      <c r="I43" s="296" t="s">
        <v>288</v>
      </c>
      <c r="J43" s="1213" t="s">
        <v>291</v>
      </c>
      <c r="K43" s="298" t="s">
        <v>289</v>
      </c>
      <c r="L43" s="296" t="s">
        <v>292</v>
      </c>
      <c r="M43" s="298" t="s">
        <v>293</v>
      </c>
      <c r="N43" s="296" t="s">
        <v>294</v>
      </c>
      <c r="O43" s="298" t="s">
        <v>295</v>
      </c>
      <c r="P43" s="298" t="s">
        <v>296</v>
      </c>
      <c r="Q43" s="298" t="s">
        <v>297</v>
      </c>
      <c r="R43" s="295" t="s">
        <v>298</v>
      </c>
      <c r="S43" s="298" t="s">
        <v>299</v>
      </c>
      <c r="T43" s="299" t="s">
        <v>312</v>
      </c>
    </row>
    <row r="44" spans="1:20" ht="15.75" thickBot="1" x14ac:dyDescent="0.3">
      <c r="A44" s="1210"/>
      <c r="B44" s="1212"/>
      <c r="C44" s="406" t="s">
        <v>301</v>
      </c>
      <c r="D44" s="407" t="s">
        <v>244</v>
      </c>
      <c r="E44" s="406" t="s">
        <v>302</v>
      </c>
      <c r="F44" s="406" t="s">
        <v>303</v>
      </c>
      <c r="G44" s="406" t="s">
        <v>244</v>
      </c>
      <c r="H44" s="408" t="s">
        <v>302</v>
      </c>
      <c r="I44" s="406" t="s">
        <v>303</v>
      </c>
      <c r="J44" s="1214"/>
      <c r="K44" s="406" t="s">
        <v>244</v>
      </c>
      <c r="L44" s="406" t="s">
        <v>244</v>
      </c>
      <c r="M44" s="406" t="s">
        <v>244</v>
      </c>
      <c r="N44" s="406" t="s">
        <v>246</v>
      </c>
      <c r="O44" s="406" t="s">
        <v>246</v>
      </c>
      <c r="P44" s="406" t="s">
        <v>244</v>
      </c>
      <c r="Q44" s="409" t="s">
        <v>246</v>
      </c>
      <c r="R44" s="409" t="s">
        <v>282</v>
      </c>
      <c r="S44" s="120" t="s">
        <v>244</v>
      </c>
      <c r="T44" s="249" t="s">
        <v>282</v>
      </c>
    </row>
    <row r="45" spans="1:20" x14ac:dyDescent="0.25">
      <c r="A45" s="204" t="s">
        <v>146</v>
      </c>
      <c r="B45" s="405" t="str">
        <f>VLOOKUP(A45,'2_PIANO_INV-INFR'!D$56:E$81,2,FALSE)</f>
        <v>Lavori categoria prevalente(specificare)</v>
      </c>
      <c r="C45" s="410"/>
      <c r="D45" s="411"/>
      <c r="E45" s="90"/>
      <c r="F45" s="160"/>
      <c r="G45" s="159"/>
      <c r="H45" s="412"/>
      <c r="I45" s="413"/>
      <c r="J45" s="161"/>
      <c r="K45" s="158"/>
      <c r="L45" s="159"/>
      <c r="M45" s="185">
        <f>K45+L45</f>
        <v>0</v>
      </c>
      <c r="N45" s="162"/>
      <c r="O45" s="162"/>
      <c r="P45" s="159"/>
      <c r="Q45" s="90"/>
      <c r="R45" s="90"/>
      <c r="S45" s="171"/>
      <c r="T45" s="340"/>
    </row>
    <row r="46" spans="1:20" x14ac:dyDescent="0.25">
      <c r="A46" s="217" t="s">
        <v>149</v>
      </c>
      <c r="B46" s="405" t="str">
        <f>VLOOKUP(A46,'2_PIANO_INV-INFR'!D$56:E$81,2,FALSE)</f>
        <v>A. Totale lavori</v>
      </c>
      <c r="C46" s="414"/>
      <c r="D46" s="415"/>
      <c r="E46" s="414"/>
      <c r="F46" s="165"/>
      <c r="G46" s="411"/>
      <c r="H46" s="416"/>
      <c r="I46" s="160"/>
      <c r="J46" s="161"/>
      <c r="K46" s="158"/>
      <c r="L46" s="159"/>
      <c r="M46" s="185">
        <f t="shared" ref="M46:M85" si="25">K46+L46</f>
        <v>0</v>
      </c>
      <c r="N46" s="162"/>
      <c r="O46" s="162"/>
      <c r="P46" s="159"/>
      <c r="Q46" s="90"/>
      <c r="R46" s="90"/>
      <c r="S46" s="159"/>
      <c r="T46" s="340"/>
    </row>
    <row r="47" spans="1:20" x14ac:dyDescent="0.25">
      <c r="A47" s="173" t="s">
        <v>147</v>
      </c>
      <c r="B47" s="405" t="str">
        <f>VLOOKUP(A47,'2_PIANO_INV-INFR'!D$56:E$81,2,FALSE)</f>
        <v>Categoria scorporabile (specificare)</v>
      </c>
      <c r="C47" s="84"/>
      <c r="D47" s="411"/>
      <c r="E47" s="90"/>
      <c r="F47" s="160"/>
      <c r="G47" s="158"/>
      <c r="H47" s="90"/>
      <c r="I47" s="160"/>
      <c r="J47" s="161"/>
      <c r="K47" s="158"/>
      <c r="L47" s="159"/>
      <c r="M47" s="185">
        <f t="shared" si="25"/>
        <v>0</v>
      </c>
      <c r="N47" s="162"/>
      <c r="O47" s="90"/>
      <c r="P47" s="159"/>
      <c r="Q47" s="90"/>
      <c r="R47" s="90"/>
      <c r="S47" s="159"/>
      <c r="T47" s="557"/>
    </row>
    <row r="48" spans="1:20" x14ac:dyDescent="0.25">
      <c r="A48" s="173" t="s">
        <v>147</v>
      </c>
      <c r="B48" s="405" t="str">
        <f>VLOOKUP(A48,'2_PIANO_INV-INFR'!D$56:E$81,2,FALSE)</f>
        <v>Categoria scorporabile (specificare)</v>
      </c>
      <c r="C48" s="84"/>
      <c r="D48" s="411"/>
      <c r="E48" s="90"/>
      <c r="F48" s="160"/>
      <c r="G48" s="158"/>
      <c r="H48" s="90"/>
      <c r="I48" s="160"/>
      <c r="J48" s="161"/>
      <c r="K48" s="158"/>
      <c r="L48" s="159"/>
      <c r="M48" s="185">
        <f t="shared" si="25"/>
        <v>0</v>
      </c>
      <c r="N48" s="162"/>
      <c r="O48" s="90"/>
      <c r="P48" s="159"/>
      <c r="Q48" s="90"/>
      <c r="R48" s="90"/>
      <c r="S48" s="159"/>
      <c r="T48" s="557"/>
    </row>
    <row r="49" spans="1:20" x14ac:dyDescent="0.25">
      <c r="A49" s="173" t="s">
        <v>152</v>
      </c>
      <c r="B49" s="405" t="str">
        <f>VLOOKUP(A49,'2_PIANO_INV-INFR'!D$56:E$81,2,FALSE)</f>
        <v>SPECIFICARE______</v>
      </c>
      <c r="C49" s="410"/>
      <c r="D49" s="411"/>
      <c r="E49" s="90"/>
      <c r="F49" s="160"/>
      <c r="G49" s="159"/>
      <c r="H49" s="412"/>
      <c r="I49" s="413"/>
      <c r="J49" s="161"/>
      <c r="K49" s="158"/>
      <c r="L49" s="159"/>
      <c r="M49" s="185">
        <f t="shared" si="25"/>
        <v>0</v>
      </c>
      <c r="N49" s="162"/>
      <c r="O49" s="162"/>
      <c r="P49" s="159"/>
      <c r="Q49" s="90"/>
      <c r="R49" s="90"/>
      <c r="S49" s="171"/>
      <c r="T49" s="340"/>
    </row>
    <row r="50" spans="1:20" x14ac:dyDescent="0.25">
      <c r="A50" s="173" t="s">
        <v>153</v>
      </c>
      <c r="B50" s="405" t="str">
        <f>VLOOKUP(A50,'2_PIANO_INV-INFR'!D$56:E$81,2,FALSE)</f>
        <v>SPECIFICARE______</v>
      </c>
      <c r="C50" s="414"/>
      <c r="D50" s="415"/>
      <c r="E50" s="414"/>
      <c r="F50" s="165"/>
      <c r="G50" s="411"/>
      <c r="H50" s="416"/>
      <c r="I50" s="160"/>
      <c r="J50" s="161"/>
      <c r="K50" s="158"/>
      <c r="L50" s="159"/>
      <c r="M50" s="185">
        <f t="shared" ref="M50:M77" si="26">K50+L50</f>
        <v>0</v>
      </c>
      <c r="N50" s="162"/>
      <c r="O50" s="162"/>
      <c r="P50" s="159"/>
      <c r="Q50" s="90"/>
      <c r="R50" s="90"/>
      <c r="S50" s="159"/>
      <c r="T50" s="340"/>
    </row>
    <row r="51" spans="1:20" x14ac:dyDescent="0.25">
      <c r="A51" s="173" t="s">
        <v>154</v>
      </c>
      <c r="B51" s="405" t="str">
        <f>VLOOKUP(A51,'2_PIANO_INV-INFR'!D$56:E$81,2,FALSE)</f>
        <v>SPECIFICARE______</v>
      </c>
      <c r="C51" s="84"/>
      <c r="D51" s="411"/>
      <c r="E51" s="90"/>
      <c r="F51" s="160"/>
      <c r="G51" s="158"/>
      <c r="H51" s="90"/>
      <c r="I51" s="160"/>
      <c r="J51" s="161"/>
      <c r="K51" s="158"/>
      <c r="L51" s="159"/>
      <c r="M51" s="185">
        <f t="shared" si="26"/>
        <v>0</v>
      </c>
      <c r="N51" s="162"/>
      <c r="O51" s="90"/>
      <c r="P51" s="159"/>
      <c r="Q51" s="90"/>
      <c r="R51" s="90"/>
      <c r="S51" s="159"/>
      <c r="T51" s="557"/>
    </row>
    <row r="52" spans="1:20" x14ac:dyDescent="0.25">
      <c r="A52" s="173" t="s">
        <v>155</v>
      </c>
      <c r="B52" s="405" t="str">
        <f>VLOOKUP(A52,'2_PIANO_INV-INFR'!D$56:E$81,2,FALSE)</f>
        <v>SPECIFICARE______</v>
      </c>
      <c r="C52" s="84"/>
      <c r="D52" s="411"/>
      <c r="E52" s="90"/>
      <c r="F52" s="160"/>
      <c r="G52" s="158"/>
      <c r="H52" s="90"/>
      <c r="I52" s="160"/>
      <c r="J52" s="161"/>
      <c r="K52" s="158"/>
      <c r="L52" s="159"/>
      <c r="M52" s="185">
        <f t="shared" si="26"/>
        <v>0</v>
      </c>
      <c r="N52" s="162"/>
      <c r="O52" s="90"/>
      <c r="P52" s="159"/>
      <c r="Q52" s="90"/>
      <c r="R52" s="90"/>
      <c r="S52" s="159"/>
      <c r="T52" s="557"/>
    </row>
    <row r="53" spans="1:20" x14ac:dyDescent="0.25">
      <c r="A53" s="173" t="s">
        <v>156</v>
      </c>
      <c r="B53" s="405" t="str">
        <f>VLOOKUP(A53,'2_PIANO_INV-INFR'!D$56:E$81,2,FALSE)</f>
        <v>SPECIFICARE______</v>
      </c>
      <c r="C53" s="410"/>
      <c r="D53" s="411"/>
      <c r="E53" s="90"/>
      <c r="F53" s="160"/>
      <c r="G53" s="159"/>
      <c r="H53" s="412"/>
      <c r="I53" s="413"/>
      <c r="J53" s="161"/>
      <c r="K53" s="158"/>
      <c r="L53" s="159"/>
      <c r="M53" s="185">
        <f t="shared" si="26"/>
        <v>0</v>
      </c>
      <c r="N53" s="162"/>
      <c r="O53" s="162"/>
      <c r="P53" s="159"/>
      <c r="Q53" s="90"/>
      <c r="R53" s="90"/>
      <c r="S53" s="171"/>
      <c r="T53" s="340"/>
    </row>
    <row r="54" spans="1:20" x14ac:dyDescent="0.25">
      <c r="A54" s="173" t="s">
        <v>157</v>
      </c>
      <c r="B54" s="405" t="str">
        <f>VLOOKUP(A54,'2_PIANO_INV-INFR'!D$56:E$81,2,FALSE)</f>
        <v>SPECIFICARE______</v>
      </c>
      <c r="C54" s="414"/>
      <c r="D54" s="415"/>
      <c r="E54" s="414"/>
      <c r="F54" s="165"/>
      <c r="G54" s="411"/>
      <c r="H54" s="416"/>
      <c r="I54" s="160"/>
      <c r="J54" s="161"/>
      <c r="K54" s="158"/>
      <c r="L54" s="159"/>
      <c r="M54" s="185">
        <f t="shared" si="26"/>
        <v>0</v>
      </c>
      <c r="N54" s="162"/>
      <c r="O54" s="162"/>
      <c r="P54" s="159"/>
      <c r="Q54" s="90"/>
      <c r="R54" s="90"/>
      <c r="S54" s="159"/>
      <c r="T54" s="340"/>
    </row>
    <row r="55" spans="1:20" x14ac:dyDescent="0.25">
      <c r="A55" s="204" t="s">
        <v>515</v>
      </c>
      <c r="B55" s="405" t="e">
        <f>VLOOKUP(A55,'2_PIANO_INV-INFR'!D$56:E$81,2,FALSE)</f>
        <v>#N/A</v>
      </c>
      <c r="C55" s="410"/>
      <c r="D55" s="411"/>
      <c r="E55" s="90"/>
      <c r="F55" s="160"/>
      <c r="G55" s="159"/>
      <c r="H55" s="412"/>
      <c r="I55" s="413"/>
      <c r="J55" s="161"/>
      <c r="K55" s="158"/>
      <c r="L55" s="159"/>
      <c r="M55" s="185">
        <f t="shared" si="26"/>
        <v>0</v>
      </c>
      <c r="N55" s="162"/>
      <c r="O55" s="162"/>
      <c r="P55" s="159"/>
      <c r="Q55" s="90"/>
      <c r="R55" s="90"/>
      <c r="S55" s="171"/>
      <c r="T55" s="340"/>
    </row>
    <row r="56" spans="1:20" x14ac:dyDescent="0.25">
      <c r="A56" s="217" t="s">
        <v>149</v>
      </c>
      <c r="B56" s="405" t="str">
        <f>VLOOKUP(A56,'2_PIANO_INV-INFR'!D$56:E$81,2,FALSE)</f>
        <v>A. Totale lavori</v>
      </c>
      <c r="C56" s="414"/>
      <c r="D56" s="415"/>
      <c r="E56" s="414"/>
      <c r="F56" s="165"/>
      <c r="G56" s="411"/>
      <c r="H56" s="416"/>
      <c r="I56" s="160"/>
      <c r="J56" s="161"/>
      <c r="K56" s="158"/>
      <c r="L56" s="159"/>
      <c r="M56" s="185">
        <f t="shared" si="26"/>
        <v>0</v>
      </c>
      <c r="N56" s="162"/>
      <c r="O56" s="162"/>
      <c r="P56" s="159"/>
      <c r="Q56" s="90"/>
      <c r="R56" s="90"/>
      <c r="S56" s="159"/>
      <c r="T56" s="340"/>
    </row>
    <row r="57" spans="1:20" x14ac:dyDescent="0.25">
      <c r="A57" s="173" t="s">
        <v>147</v>
      </c>
      <c r="B57" s="405" t="str">
        <f>VLOOKUP(A57,'2_PIANO_INV-INFR'!D$56:E$81,2,FALSE)</f>
        <v>Categoria scorporabile (specificare)</v>
      </c>
      <c r="C57" s="84"/>
      <c r="D57" s="411"/>
      <c r="E57" s="90"/>
      <c r="F57" s="160"/>
      <c r="G57" s="158"/>
      <c r="H57" s="90"/>
      <c r="I57" s="160"/>
      <c r="J57" s="161"/>
      <c r="K57" s="158"/>
      <c r="L57" s="159"/>
      <c r="M57" s="185">
        <f t="shared" si="26"/>
        <v>0</v>
      </c>
      <c r="N57" s="162"/>
      <c r="O57" s="90"/>
      <c r="P57" s="159"/>
      <c r="Q57" s="90"/>
      <c r="R57" s="90"/>
      <c r="S57" s="159"/>
      <c r="T57" s="557"/>
    </row>
    <row r="58" spans="1:20" x14ac:dyDescent="0.25">
      <c r="A58" s="173" t="s">
        <v>147</v>
      </c>
      <c r="B58" s="405" t="str">
        <f>VLOOKUP(A58,'2_PIANO_INV-INFR'!D$56:E$81,2,FALSE)</f>
        <v>Categoria scorporabile (specificare)</v>
      </c>
      <c r="C58" s="84"/>
      <c r="D58" s="411"/>
      <c r="E58" s="90"/>
      <c r="F58" s="160"/>
      <c r="G58" s="158"/>
      <c r="H58" s="90"/>
      <c r="I58" s="160"/>
      <c r="J58" s="161"/>
      <c r="K58" s="158"/>
      <c r="L58" s="159"/>
      <c r="M58" s="185">
        <f t="shared" si="26"/>
        <v>0</v>
      </c>
      <c r="N58" s="162"/>
      <c r="O58" s="90"/>
      <c r="P58" s="159"/>
      <c r="Q58" s="90"/>
      <c r="R58" s="90"/>
      <c r="S58" s="159"/>
      <c r="T58" s="557"/>
    </row>
    <row r="59" spans="1:20" x14ac:dyDescent="0.25">
      <c r="A59" s="173" t="s">
        <v>158</v>
      </c>
      <c r="B59" s="405" t="str">
        <f>VLOOKUP(A59,'2_PIANO_INV-INFR'!D$56:E$81,2,FALSE)</f>
        <v>SPECIFICARE______</v>
      </c>
      <c r="C59" s="410"/>
      <c r="D59" s="411"/>
      <c r="E59" s="90"/>
      <c r="F59" s="160"/>
      <c r="G59" s="159"/>
      <c r="H59" s="412"/>
      <c r="I59" s="413"/>
      <c r="J59" s="161"/>
      <c r="K59" s="158"/>
      <c r="L59" s="159"/>
      <c r="M59" s="185">
        <f t="shared" si="26"/>
        <v>0</v>
      </c>
      <c r="N59" s="162"/>
      <c r="O59" s="162"/>
      <c r="P59" s="159"/>
      <c r="Q59" s="90"/>
      <c r="R59" s="90"/>
      <c r="S59" s="171"/>
      <c r="T59" s="340"/>
    </row>
    <row r="60" spans="1:20" x14ac:dyDescent="0.25">
      <c r="A60" s="173" t="s">
        <v>159</v>
      </c>
      <c r="B60" s="405" t="str">
        <f>VLOOKUP(A60,'2_PIANO_INV-INFR'!D$56:E$81,2,FALSE)</f>
        <v>SPECIFICARE______</v>
      </c>
      <c r="C60" s="414"/>
      <c r="D60" s="415"/>
      <c r="E60" s="414"/>
      <c r="F60" s="165"/>
      <c r="G60" s="411"/>
      <c r="H60" s="416"/>
      <c r="I60" s="160"/>
      <c r="J60" s="161"/>
      <c r="K60" s="158"/>
      <c r="L60" s="159"/>
      <c r="M60" s="185">
        <f t="shared" ref="M60:M76" si="27">K60+L60</f>
        <v>0</v>
      </c>
      <c r="N60" s="162"/>
      <c r="O60" s="162"/>
      <c r="P60" s="159"/>
      <c r="Q60" s="90"/>
      <c r="R60" s="90"/>
      <c r="S60" s="159"/>
      <c r="T60" s="340"/>
    </row>
    <row r="61" spans="1:20" x14ac:dyDescent="0.25">
      <c r="A61" s="173" t="s">
        <v>399</v>
      </c>
      <c r="B61" s="405" t="str">
        <f>VLOOKUP(A61,'2_PIANO_INV-INFR'!D$56:E$81,2,FALSE)</f>
        <v>SPECIFICARE______</v>
      </c>
      <c r="C61" s="84"/>
      <c r="D61" s="411"/>
      <c r="E61" s="90"/>
      <c r="F61" s="160"/>
      <c r="G61" s="158"/>
      <c r="H61" s="90"/>
      <c r="I61" s="160"/>
      <c r="J61" s="161"/>
      <c r="K61" s="158"/>
      <c r="L61" s="159"/>
      <c r="M61" s="185">
        <f t="shared" si="27"/>
        <v>0</v>
      </c>
      <c r="N61" s="162"/>
      <c r="O61" s="90"/>
      <c r="P61" s="159"/>
      <c r="Q61" s="90"/>
      <c r="R61" s="90"/>
      <c r="S61" s="159"/>
      <c r="T61" s="557"/>
    </row>
    <row r="62" spans="1:20" x14ac:dyDescent="0.25">
      <c r="A62" s="173" t="s">
        <v>400</v>
      </c>
      <c r="B62" s="405" t="str">
        <f>VLOOKUP(A62,'2_PIANO_INV-INFR'!D$56:E$81,2,FALSE)</f>
        <v>SPECIFICARE______</v>
      </c>
      <c r="C62" s="84"/>
      <c r="D62" s="411"/>
      <c r="E62" s="90"/>
      <c r="F62" s="160"/>
      <c r="G62" s="158"/>
      <c r="H62" s="90"/>
      <c r="I62" s="160"/>
      <c r="J62" s="161"/>
      <c r="K62" s="158"/>
      <c r="L62" s="159"/>
      <c r="M62" s="185">
        <f t="shared" si="27"/>
        <v>0</v>
      </c>
      <c r="N62" s="162"/>
      <c r="O62" s="90"/>
      <c r="P62" s="159"/>
      <c r="Q62" s="90"/>
      <c r="R62" s="90"/>
      <c r="S62" s="159"/>
      <c r="T62" s="557"/>
    </row>
    <row r="63" spans="1:20" x14ac:dyDescent="0.25">
      <c r="A63" s="173" t="s">
        <v>401</v>
      </c>
      <c r="B63" s="405" t="str">
        <f>VLOOKUP(A63,'2_PIANO_INV-INFR'!D$56:E$81,2,FALSE)</f>
        <v>SPECIFICARE______</v>
      </c>
      <c r="C63" s="410"/>
      <c r="D63" s="411"/>
      <c r="E63" s="90"/>
      <c r="F63" s="160"/>
      <c r="G63" s="159"/>
      <c r="H63" s="412"/>
      <c r="I63" s="413"/>
      <c r="J63" s="161"/>
      <c r="K63" s="158"/>
      <c r="L63" s="159"/>
      <c r="M63" s="185">
        <f t="shared" si="27"/>
        <v>0</v>
      </c>
      <c r="N63" s="162"/>
      <c r="O63" s="162"/>
      <c r="P63" s="159"/>
      <c r="Q63" s="90"/>
      <c r="R63" s="90"/>
      <c r="S63" s="171"/>
      <c r="T63" s="340"/>
    </row>
    <row r="64" spans="1:20" x14ac:dyDescent="0.25">
      <c r="A64" s="173" t="s">
        <v>402</v>
      </c>
      <c r="B64" s="405" t="str">
        <f>VLOOKUP(A64,'2_PIANO_INV-INFR'!D$56:E$81,2,FALSE)</f>
        <v>SPECIFICARE______</v>
      </c>
      <c r="C64" s="414"/>
      <c r="D64" s="415"/>
      <c r="E64" s="414"/>
      <c r="F64" s="165"/>
      <c r="G64" s="411"/>
      <c r="H64" s="416"/>
      <c r="I64" s="160"/>
      <c r="J64" s="161"/>
      <c r="K64" s="158"/>
      <c r="L64" s="159"/>
      <c r="M64" s="185">
        <f t="shared" si="27"/>
        <v>0</v>
      </c>
      <c r="N64" s="162"/>
      <c r="O64" s="162"/>
      <c r="P64" s="159"/>
      <c r="Q64" s="90"/>
      <c r="R64" s="90"/>
      <c r="S64" s="159"/>
      <c r="T64" s="340"/>
    </row>
    <row r="65" spans="1:20" x14ac:dyDescent="0.25">
      <c r="A65" s="204" t="s">
        <v>516</v>
      </c>
      <c r="B65" s="405" t="e">
        <f>VLOOKUP(A65,'2_PIANO_INV-INFR'!D$56:E$81,2,FALSE)</f>
        <v>#N/A</v>
      </c>
      <c r="C65" s="410"/>
      <c r="D65" s="411"/>
      <c r="E65" s="90"/>
      <c r="F65" s="160"/>
      <c r="G65" s="159"/>
      <c r="H65" s="412"/>
      <c r="I65" s="413"/>
      <c r="J65" s="161"/>
      <c r="K65" s="158"/>
      <c r="L65" s="159"/>
      <c r="M65" s="185">
        <f t="shared" si="27"/>
        <v>0</v>
      </c>
      <c r="N65" s="162"/>
      <c r="O65" s="162"/>
      <c r="P65" s="159"/>
      <c r="Q65" s="90"/>
      <c r="R65" s="90"/>
      <c r="S65" s="171"/>
      <c r="T65" s="340"/>
    </row>
    <row r="66" spans="1:20" x14ac:dyDescent="0.25">
      <c r="A66" s="217" t="s">
        <v>149</v>
      </c>
      <c r="B66" s="405" t="str">
        <f>VLOOKUP(A66,'2_PIANO_INV-INFR'!D$56:E$81,2,FALSE)</f>
        <v>A. Totale lavori</v>
      </c>
      <c r="C66" s="414"/>
      <c r="D66" s="415"/>
      <c r="E66" s="414"/>
      <c r="F66" s="165"/>
      <c r="G66" s="411"/>
      <c r="H66" s="416"/>
      <c r="I66" s="160"/>
      <c r="J66" s="161"/>
      <c r="K66" s="158"/>
      <c r="L66" s="159"/>
      <c r="M66" s="185">
        <f t="shared" si="27"/>
        <v>0</v>
      </c>
      <c r="N66" s="162"/>
      <c r="O66" s="162"/>
      <c r="P66" s="159"/>
      <c r="Q66" s="90"/>
      <c r="R66" s="90"/>
      <c r="S66" s="159"/>
      <c r="T66" s="340"/>
    </row>
    <row r="67" spans="1:20" x14ac:dyDescent="0.25">
      <c r="A67" s="173" t="s">
        <v>147</v>
      </c>
      <c r="B67" s="405" t="str">
        <f>VLOOKUP(A67,'2_PIANO_INV-INFR'!D$56:E$81,2,FALSE)</f>
        <v>Categoria scorporabile (specificare)</v>
      </c>
      <c r="C67" s="84"/>
      <c r="D67" s="411"/>
      <c r="E67" s="90"/>
      <c r="F67" s="160"/>
      <c r="G67" s="158"/>
      <c r="H67" s="90"/>
      <c r="I67" s="160"/>
      <c r="J67" s="161"/>
      <c r="K67" s="158"/>
      <c r="L67" s="159"/>
      <c r="M67" s="185">
        <f t="shared" si="27"/>
        <v>0</v>
      </c>
      <c r="N67" s="162"/>
      <c r="O67" s="90"/>
      <c r="P67" s="159"/>
      <c r="Q67" s="90"/>
      <c r="R67" s="90"/>
      <c r="S67" s="159"/>
      <c r="T67" s="557"/>
    </row>
    <row r="68" spans="1:20" x14ac:dyDescent="0.25">
      <c r="A68" s="173" t="s">
        <v>147</v>
      </c>
      <c r="B68" s="405" t="str">
        <f>VLOOKUP(A68,'2_PIANO_INV-INFR'!D$56:E$81,2,FALSE)</f>
        <v>Categoria scorporabile (specificare)</v>
      </c>
      <c r="C68" s="84"/>
      <c r="D68" s="411"/>
      <c r="E68" s="90"/>
      <c r="F68" s="160"/>
      <c r="G68" s="158"/>
      <c r="H68" s="90"/>
      <c r="I68" s="160"/>
      <c r="J68" s="161"/>
      <c r="K68" s="158"/>
      <c r="L68" s="159"/>
      <c r="M68" s="185">
        <f t="shared" si="27"/>
        <v>0</v>
      </c>
      <c r="N68" s="162"/>
      <c r="O68" s="90"/>
      <c r="P68" s="159"/>
      <c r="Q68" s="90"/>
      <c r="R68" s="90"/>
      <c r="S68" s="159"/>
      <c r="T68" s="557"/>
    </row>
    <row r="69" spans="1:20" x14ac:dyDescent="0.25">
      <c r="A69" s="173" t="s">
        <v>403</v>
      </c>
      <c r="B69" s="405" t="str">
        <f>VLOOKUP(A69,'2_PIANO_INV-INFR'!D$56:E$81,2,FALSE)</f>
        <v>SPECIFICARE______</v>
      </c>
      <c r="C69" s="410"/>
      <c r="D69" s="411"/>
      <c r="E69" s="90"/>
      <c r="F69" s="160"/>
      <c r="G69" s="159"/>
      <c r="H69" s="412"/>
      <c r="I69" s="413"/>
      <c r="J69" s="161"/>
      <c r="K69" s="158"/>
      <c r="L69" s="159"/>
      <c r="M69" s="185">
        <f t="shared" si="27"/>
        <v>0</v>
      </c>
      <c r="N69" s="162"/>
      <c r="O69" s="162"/>
      <c r="P69" s="159"/>
      <c r="Q69" s="90"/>
      <c r="R69" s="90"/>
      <c r="S69" s="171"/>
      <c r="T69" s="340"/>
    </row>
    <row r="70" spans="1:20" x14ac:dyDescent="0.25">
      <c r="A70" s="173" t="s">
        <v>404</v>
      </c>
      <c r="B70" s="405" t="str">
        <f>VLOOKUP(A70,'2_PIANO_INV-INFR'!D$56:E$81,2,FALSE)</f>
        <v>SPECIFICARE______</v>
      </c>
      <c r="C70" s="414"/>
      <c r="D70" s="415"/>
      <c r="E70" s="414"/>
      <c r="F70" s="165"/>
      <c r="G70" s="411"/>
      <c r="H70" s="416"/>
      <c r="I70" s="160"/>
      <c r="J70" s="161"/>
      <c r="K70" s="158"/>
      <c r="L70" s="159"/>
      <c r="M70" s="185">
        <f t="shared" si="27"/>
        <v>0</v>
      </c>
      <c r="N70" s="162"/>
      <c r="O70" s="162"/>
      <c r="P70" s="159"/>
      <c r="Q70" s="90"/>
      <c r="R70" s="90"/>
      <c r="S70" s="159"/>
      <c r="T70" s="340"/>
    </row>
    <row r="71" spans="1:20" x14ac:dyDescent="0.25">
      <c r="A71" s="173" t="s">
        <v>405</v>
      </c>
      <c r="B71" s="405" t="str">
        <f>VLOOKUP(A71,'2_PIANO_INV-INFR'!D$56:E$81,2,FALSE)</f>
        <v>SPECIFICARE______</v>
      </c>
      <c r="C71" s="84"/>
      <c r="D71" s="411"/>
      <c r="E71" s="90"/>
      <c r="F71" s="160"/>
      <c r="G71" s="158"/>
      <c r="H71" s="90"/>
      <c r="I71" s="160"/>
      <c r="J71" s="161"/>
      <c r="K71" s="158"/>
      <c r="L71" s="159"/>
      <c r="M71" s="185">
        <f t="shared" si="27"/>
        <v>0</v>
      </c>
      <c r="N71" s="162"/>
      <c r="O71" s="90"/>
      <c r="P71" s="159"/>
      <c r="Q71" s="90"/>
      <c r="R71" s="90"/>
      <c r="S71" s="159"/>
      <c r="T71" s="557"/>
    </row>
    <row r="72" spans="1:20" x14ac:dyDescent="0.25">
      <c r="A72" s="173" t="s">
        <v>406</v>
      </c>
      <c r="B72" s="405" t="str">
        <f>VLOOKUP(A72,'2_PIANO_INV-INFR'!D$56:E$81,2,FALSE)</f>
        <v>SPECIFICARE______</v>
      </c>
      <c r="C72" s="84"/>
      <c r="D72" s="411"/>
      <c r="E72" s="90"/>
      <c r="F72" s="160"/>
      <c r="G72" s="158"/>
      <c r="H72" s="90"/>
      <c r="I72" s="160"/>
      <c r="J72" s="161"/>
      <c r="K72" s="158"/>
      <c r="L72" s="159"/>
      <c r="M72" s="185">
        <f t="shared" si="27"/>
        <v>0</v>
      </c>
      <c r="N72" s="162"/>
      <c r="O72" s="90"/>
      <c r="P72" s="159"/>
      <c r="Q72" s="90"/>
      <c r="R72" s="90"/>
      <c r="S72" s="159"/>
      <c r="T72" s="557"/>
    </row>
    <row r="73" spans="1:20" x14ac:dyDescent="0.25">
      <c r="A73" s="173" t="s">
        <v>407</v>
      </c>
      <c r="B73" s="405" t="str">
        <f>VLOOKUP(A73,'2_PIANO_INV-INFR'!D$56:E$81,2,FALSE)</f>
        <v>SPECIFICARE______</v>
      </c>
      <c r="C73" s="410"/>
      <c r="D73" s="411"/>
      <c r="E73" s="90"/>
      <c r="F73" s="160"/>
      <c r="G73" s="159"/>
      <c r="H73" s="412"/>
      <c r="I73" s="413"/>
      <c r="J73" s="161"/>
      <c r="K73" s="158"/>
      <c r="L73" s="159"/>
      <c r="M73" s="185">
        <f t="shared" si="27"/>
        <v>0</v>
      </c>
      <c r="N73" s="162"/>
      <c r="O73" s="162"/>
      <c r="P73" s="159"/>
      <c r="Q73" s="90"/>
      <c r="R73" s="90"/>
      <c r="S73" s="171"/>
      <c r="T73" s="340"/>
    </row>
    <row r="74" spans="1:20" x14ac:dyDescent="0.25">
      <c r="A74" s="173" t="s">
        <v>408</v>
      </c>
      <c r="B74" s="405" t="str">
        <f>VLOOKUP(A74,'2_PIANO_INV-INFR'!D$56:E$81,2,FALSE)</f>
        <v>SPECIFICARE______</v>
      </c>
      <c r="C74" s="414"/>
      <c r="D74" s="415"/>
      <c r="E74" s="414"/>
      <c r="F74" s="165"/>
      <c r="G74" s="411"/>
      <c r="H74" s="416"/>
      <c r="I74" s="160"/>
      <c r="J74" s="161"/>
      <c r="K74" s="158"/>
      <c r="L74" s="159"/>
      <c r="M74" s="185">
        <f t="shared" si="27"/>
        <v>0</v>
      </c>
      <c r="N74" s="162"/>
      <c r="O74" s="162"/>
      <c r="P74" s="159"/>
      <c r="Q74" s="90"/>
      <c r="R74" s="90"/>
      <c r="S74" s="159"/>
      <c r="T74" s="340"/>
    </row>
    <row r="75" spans="1:20" x14ac:dyDescent="0.25">
      <c r="A75" s="204" t="s">
        <v>517</v>
      </c>
      <c r="B75" s="405" t="e">
        <f>VLOOKUP(A75,'2_PIANO_INV-INFR'!D$56:E$81,2,FALSE)</f>
        <v>#N/A</v>
      </c>
      <c r="C75" s="410"/>
      <c r="D75" s="411"/>
      <c r="E75" s="90"/>
      <c r="F75" s="160"/>
      <c r="G75" s="159"/>
      <c r="H75" s="412"/>
      <c r="I75" s="413"/>
      <c r="J75" s="161"/>
      <c r="K75" s="158"/>
      <c r="L75" s="159"/>
      <c r="M75" s="185">
        <f t="shared" si="27"/>
        <v>0</v>
      </c>
      <c r="N75" s="162"/>
      <c r="O75" s="162"/>
      <c r="P75" s="159"/>
      <c r="Q75" s="90"/>
      <c r="R75" s="90"/>
      <c r="S75" s="171"/>
      <c r="T75" s="340"/>
    </row>
    <row r="76" spans="1:20" x14ac:dyDescent="0.25">
      <c r="A76" s="217" t="s">
        <v>149</v>
      </c>
      <c r="B76" s="405" t="str">
        <f>VLOOKUP(A76,'2_PIANO_INV-INFR'!D$56:E$81,2,FALSE)</f>
        <v>A. Totale lavori</v>
      </c>
      <c r="C76" s="414"/>
      <c r="D76" s="415"/>
      <c r="E76" s="414"/>
      <c r="F76" s="165"/>
      <c r="G76" s="411"/>
      <c r="H76" s="416"/>
      <c r="I76" s="160"/>
      <c r="J76" s="161"/>
      <c r="K76" s="158"/>
      <c r="L76" s="159"/>
      <c r="M76" s="185">
        <f t="shared" si="27"/>
        <v>0</v>
      </c>
      <c r="N76" s="162"/>
      <c r="O76" s="162"/>
      <c r="P76" s="159"/>
      <c r="Q76" s="90"/>
      <c r="R76" s="90"/>
      <c r="S76" s="159"/>
      <c r="T76" s="340"/>
    </row>
    <row r="77" spans="1:20" x14ac:dyDescent="0.25">
      <c r="A77" s="173" t="s">
        <v>405</v>
      </c>
      <c r="B77" s="405" t="str">
        <f>VLOOKUP(A77,'2_PIANO_INV-INFR'!D$56:E$81,2,FALSE)</f>
        <v>SPECIFICARE______</v>
      </c>
      <c r="C77" s="84"/>
      <c r="D77" s="411"/>
      <c r="E77" s="90"/>
      <c r="F77" s="160"/>
      <c r="G77" s="158"/>
      <c r="H77" s="90"/>
      <c r="I77" s="160"/>
      <c r="J77" s="161"/>
      <c r="K77" s="158"/>
      <c r="L77" s="159"/>
      <c r="M77" s="185">
        <f t="shared" si="26"/>
        <v>0</v>
      </c>
      <c r="N77" s="162"/>
      <c r="O77" s="90"/>
      <c r="P77" s="159"/>
      <c r="Q77" s="90"/>
      <c r="R77" s="90"/>
      <c r="S77" s="159"/>
      <c r="T77" s="557"/>
    </row>
    <row r="78" spans="1:20" x14ac:dyDescent="0.25">
      <c r="A78" s="173" t="s">
        <v>152</v>
      </c>
      <c r="B78" s="405" t="str">
        <f>VLOOKUP(A78,'2_PIANO_INV-INFR'!D$56:E$81,2,FALSE)</f>
        <v>SPECIFICARE______</v>
      </c>
      <c r="C78" s="84"/>
      <c r="D78" s="411"/>
      <c r="E78" s="90"/>
      <c r="F78" s="160"/>
      <c r="G78" s="158"/>
      <c r="H78" s="90"/>
      <c r="I78" s="160"/>
      <c r="J78" s="161"/>
      <c r="K78" s="158"/>
      <c r="L78" s="159"/>
      <c r="M78" s="185">
        <f t="shared" si="25"/>
        <v>0</v>
      </c>
      <c r="N78" s="162"/>
      <c r="O78" s="90"/>
      <c r="P78" s="159"/>
      <c r="Q78" s="90"/>
      <c r="R78" s="90"/>
      <c r="S78" s="159"/>
      <c r="T78" s="557"/>
    </row>
    <row r="79" spans="1:20" x14ac:dyDescent="0.25">
      <c r="A79" s="173" t="s">
        <v>153</v>
      </c>
      <c r="B79" s="405" t="str">
        <f>VLOOKUP(A79,'2_PIANO_INV-INFR'!D$56:E$81,2,FALSE)</f>
        <v>SPECIFICARE______</v>
      </c>
      <c r="C79" s="84"/>
      <c r="D79" s="411"/>
      <c r="E79" s="90"/>
      <c r="F79" s="160"/>
      <c r="G79" s="158"/>
      <c r="H79" s="90"/>
      <c r="I79" s="160"/>
      <c r="J79" s="161"/>
      <c r="K79" s="158"/>
      <c r="L79" s="159"/>
      <c r="M79" s="185">
        <f t="shared" si="25"/>
        <v>0</v>
      </c>
      <c r="N79" s="162"/>
      <c r="O79" s="90"/>
      <c r="P79" s="159"/>
      <c r="Q79" s="90"/>
      <c r="R79" s="90"/>
      <c r="S79" s="159"/>
      <c r="T79" s="557"/>
    </row>
    <row r="80" spans="1:20" x14ac:dyDescent="0.25">
      <c r="A80" s="173" t="s">
        <v>154</v>
      </c>
      <c r="B80" s="405" t="str">
        <f>VLOOKUP(A80,'2_PIANO_INV-INFR'!D$56:E$81,2,FALSE)</f>
        <v>SPECIFICARE______</v>
      </c>
      <c r="C80" s="84"/>
      <c r="D80" s="411"/>
      <c r="E80" s="90"/>
      <c r="F80" s="160"/>
      <c r="G80" s="158"/>
      <c r="H80" s="90"/>
      <c r="I80" s="160"/>
      <c r="J80" s="161"/>
      <c r="K80" s="158"/>
      <c r="L80" s="159"/>
      <c r="M80" s="185">
        <f t="shared" si="25"/>
        <v>0</v>
      </c>
      <c r="N80" s="162"/>
      <c r="O80" s="90"/>
      <c r="P80" s="159"/>
      <c r="Q80" s="90"/>
      <c r="R80" s="90"/>
      <c r="S80" s="159"/>
      <c r="T80" s="557"/>
    </row>
    <row r="81" spans="1:20" x14ac:dyDescent="0.25">
      <c r="A81" s="173" t="s">
        <v>155</v>
      </c>
      <c r="B81" s="405" t="str">
        <f>VLOOKUP(A81,'2_PIANO_INV-INFR'!D$56:E$81,2,FALSE)</f>
        <v>SPECIFICARE______</v>
      </c>
      <c r="C81" s="84"/>
      <c r="D81" s="411"/>
      <c r="E81" s="90"/>
      <c r="F81" s="160"/>
      <c r="G81" s="158"/>
      <c r="H81" s="90"/>
      <c r="I81" s="160"/>
      <c r="J81" s="161"/>
      <c r="K81" s="158"/>
      <c r="L81" s="159"/>
      <c r="M81" s="185">
        <f t="shared" si="25"/>
        <v>0</v>
      </c>
      <c r="N81" s="162"/>
      <c r="O81" s="90"/>
      <c r="P81" s="159"/>
      <c r="Q81" s="90"/>
      <c r="R81" s="90"/>
      <c r="S81" s="159"/>
      <c r="T81" s="557"/>
    </row>
    <row r="82" spans="1:20" x14ac:dyDescent="0.25">
      <c r="A82" s="173" t="s">
        <v>156</v>
      </c>
      <c r="B82" s="405" t="str">
        <f>VLOOKUP(A82,'2_PIANO_INV-INFR'!D$56:E$81,2,FALSE)</f>
        <v>SPECIFICARE______</v>
      </c>
      <c r="C82" s="84"/>
      <c r="D82" s="411"/>
      <c r="E82" s="90"/>
      <c r="F82" s="160"/>
      <c r="G82" s="158"/>
      <c r="H82" s="90"/>
      <c r="I82" s="160"/>
      <c r="J82" s="161"/>
      <c r="K82" s="158"/>
      <c r="L82" s="159"/>
      <c r="M82" s="185">
        <f t="shared" si="25"/>
        <v>0</v>
      </c>
      <c r="N82" s="162"/>
      <c r="O82" s="90"/>
      <c r="P82" s="159"/>
      <c r="Q82" s="90"/>
      <c r="R82" s="90"/>
      <c r="S82" s="159"/>
      <c r="T82" s="557"/>
    </row>
    <row r="83" spans="1:20" x14ac:dyDescent="0.25">
      <c r="A83" s="173" t="s">
        <v>157</v>
      </c>
      <c r="B83" s="216" t="str">
        <f>VLOOKUP(A83,'2_PIANO_INV-INFR'!D$56:E$81,2,FALSE)</f>
        <v>SPECIFICARE______</v>
      </c>
      <c r="C83" s="184"/>
      <c r="D83" s="180"/>
      <c r="E83" s="173"/>
      <c r="F83" s="160"/>
      <c r="G83" s="181"/>
      <c r="H83" s="176"/>
      <c r="I83" s="169"/>
      <c r="J83" s="170"/>
      <c r="K83" s="167"/>
      <c r="L83" s="171"/>
      <c r="M83" s="196">
        <f t="shared" si="25"/>
        <v>0</v>
      </c>
      <c r="N83" s="162"/>
      <c r="O83" s="90"/>
      <c r="P83" s="159"/>
      <c r="Q83" s="90"/>
      <c r="R83" s="90"/>
      <c r="S83" s="159"/>
      <c r="T83" s="557"/>
    </row>
    <row r="84" spans="1:20" x14ac:dyDescent="0.25">
      <c r="A84" s="173" t="s">
        <v>158</v>
      </c>
      <c r="B84" s="216" t="str">
        <f>VLOOKUP(A84,'2_PIANO_INV-INFR'!D$56:E$81,2,FALSE)</f>
        <v>SPECIFICARE______</v>
      </c>
      <c r="C84" s="184"/>
      <c r="D84" s="180"/>
      <c r="E84" s="173"/>
      <c r="F84" s="160"/>
      <c r="G84" s="181"/>
      <c r="H84" s="176"/>
      <c r="I84" s="169"/>
      <c r="J84" s="170"/>
      <c r="K84" s="167"/>
      <c r="L84" s="171"/>
      <c r="M84" s="196">
        <f t="shared" si="25"/>
        <v>0</v>
      </c>
      <c r="N84" s="162"/>
      <c r="O84" s="90"/>
      <c r="P84" s="159"/>
      <c r="Q84" s="90"/>
      <c r="R84" s="90"/>
      <c r="S84" s="159"/>
      <c r="T84" s="557"/>
    </row>
    <row r="85" spans="1:20" ht="15.75" thickBot="1" x14ac:dyDescent="0.3">
      <c r="A85" s="173" t="s">
        <v>159</v>
      </c>
      <c r="B85" s="279" t="str">
        <f>VLOOKUP(A85,'2_PIANO_INV-INFR'!D$56:E$81,2,FALSE)</f>
        <v>SPECIFICARE______</v>
      </c>
      <c r="C85" s="184"/>
      <c r="D85" s="180"/>
      <c r="E85" s="233"/>
      <c r="F85" s="169"/>
      <c r="G85" s="181"/>
      <c r="H85" s="176"/>
      <c r="I85" s="169"/>
      <c r="J85" s="170"/>
      <c r="K85" s="167"/>
      <c r="L85" s="235"/>
      <c r="M85" s="236">
        <f t="shared" si="25"/>
        <v>0</v>
      </c>
      <c r="N85" s="237"/>
      <c r="O85" s="168"/>
      <c r="P85" s="224"/>
      <c r="Q85" s="168"/>
      <c r="R85" s="168"/>
      <c r="S85" s="224"/>
      <c r="T85" s="558"/>
    </row>
    <row r="86" spans="1:20" ht="15.75" thickBot="1" x14ac:dyDescent="0.3">
      <c r="C86" s="281" t="s">
        <v>304</v>
      </c>
      <c r="D86" s="280">
        <f>SUM(D45:D85)</f>
        <v>0</v>
      </c>
      <c r="E86" s="559"/>
      <c r="F86" s="559"/>
      <c r="G86" s="230">
        <f>SUM(G45:G85)</f>
        <v>0</v>
      </c>
      <c r="H86" s="239" t="s">
        <v>304</v>
      </c>
      <c r="I86" s="239"/>
      <c r="J86" s="230"/>
      <c r="K86" s="230">
        <f>SUM(K45:K85)</f>
        <v>0</v>
      </c>
      <c r="L86" s="230">
        <f t="shared" ref="L86:M86" si="28">SUM(L45:L85)</f>
        <v>0</v>
      </c>
      <c r="M86" s="230">
        <f t="shared" si="28"/>
        <v>0</v>
      </c>
      <c r="N86" s="230"/>
      <c r="O86" s="230"/>
      <c r="P86" s="230">
        <f>SUM(P45:P85)</f>
        <v>0</v>
      </c>
      <c r="Q86" s="559"/>
      <c r="R86" s="559"/>
      <c r="S86" s="230">
        <f>SUM(S45:S85)</f>
        <v>0</v>
      </c>
      <c r="T86" s="560"/>
    </row>
    <row r="87" spans="1:20" ht="15.75" thickBot="1" x14ac:dyDescent="0.3">
      <c r="G87" s="561"/>
    </row>
    <row r="88" spans="1:20" ht="47.25" customHeight="1" thickBot="1" x14ac:dyDescent="0.3">
      <c r="A88" s="1163" t="s">
        <v>6</v>
      </c>
      <c r="B88" s="1164"/>
      <c r="C88" s="1164"/>
      <c r="D88" s="1164"/>
      <c r="E88" s="1164"/>
      <c r="F88" s="1164"/>
      <c r="G88" s="1164"/>
      <c r="H88" s="1164"/>
      <c r="I88" s="1164"/>
      <c r="J88" s="1164"/>
      <c r="K88" s="1164"/>
      <c r="L88" s="1164"/>
      <c r="M88" s="1164"/>
      <c r="N88" s="1164"/>
      <c r="O88" s="1164"/>
      <c r="P88" s="1164"/>
      <c r="Q88" s="1164"/>
      <c r="R88" s="1164"/>
      <c r="S88" s="1164"/>
      <c r="T88" s="1165"/>
    </row>
  </sheetData>
  <sheetProtection algorithmName="SHA-512" hashValue="9pd9XikC+7FPfU4tdmC49BTYJIDLuTVde/KcQlrrHyIlhYO9UBSrWIf9h5B+uP/98UTUk6g7gqv+ymiLt2HtPQ==" saltValue="/RFvCMBK1OHmdEbBe/dCKg==" spinCount="100000" sheet="1" objects="1" scenarios="1"/>
  <mergeCells count="27">
    <mergeCell ref="A88:T88"/>
    <mergeCell ref="A6:C7"/>
    <mergeCell ref="D6:F7"/>
    <mergeCell ref="A43:A44"/>
    <mergeCell ref="B43:B44"/>
    <mergeCell ref="M11:O11"/>
    <mergeCell ref="J43:J44"/>
    <mergeCell ref="A9:C9"/>
    <mergeCell ref="D9:F9"/>
    <mergeCell ref="H9:J9"/>
    <mergeCell ref="M9:O9"/>
    <mergeCell ref="A11:C11"/>
    <mergeCell ref="D11:F11"/>
    <mergeCell ref="H11:J11"/>
    <mergeCell ref="A42:T42"/>
    <mergeCell ref="A13:R13"/>
    <mergeCell ref="A2:R2"/>
    <mergeCell ref="H6:K6"/>
    <mergeCell ref="M6:P6"/>
    <mergeCell ref="H7:J7"/>
    <mergeCell ref="M7:O7"/>
    <mergeCell ref="A4:R4"/>
    <mergeCell ref="A15:A17"/>
    <mergeCell ref="B15:B17"/>
    <mergeCell ref="C15:C17"/>
    <mergeCell ref="K15:R15"/>
    <mergeCell ref="D15:J15"/>
  </mergeCells>
  <phoneticPr fontId="44" type="noConversion"/>
  <dataValidations count="10">
    <dataValidation type="list" allowBlank="1" showInputMessage="1" showErrorMessage="1" sqref="N45:N85" xr:uid="{00000000-0002-0000-0700-000000000000}">
      <formula1>$B$18:$B$38</formula1>
    </dataValidation>
    <dataValidation type="list" allowBlank="1" showInputMessage="1" showErrorMessage="1" sqref="T45:T85 R18:R38" xr:uid="{00000000-0002-0000-0700-000001000000}">
      <formula1>"si"</formula1>
    </dataValidation>
    <dataValidation type="list" allowBlank="1" showInputMessage="1" showErrorMessage="1" sqref="R45:R85" xr:uid="{00000000-0002-0000-0700-000002000000}">
      <formula1>"si,"</formula1>
    </dataValidation>
    <dataValidation allowBlank="1" showErrorMessage="1" prompt="_x000a_" sqref="K7" xr:uid="{00000000-0002-0000-0700-000003000000}"/>
    <dataValidation allowBlank="1" showErrorMessage="1" prompt="Scegliere il comune beneficiario dal menù a tendina_x000a_" sqref="K9:K11 P7:P9" xr:uid="{00000000-0002-0000-0700-000004000000}"/>
    <dataValidation allowBlank="1" showInputMessage="1" showErrorMessage="1" promptTitle="ATTENZIONE" prompt="è la differenza tra l'importo dei lavori del Sal e il precedente_x000a_" sqref="E18:E38" xr:uid="{00000000-0002-0000-0700-000005000000}"/>
    <dataValidation allowBlank="1" showInputMessage="1" showErrorMessage="1" prompt="è la differenza tra l'importo degli oneri della sicurezza del SAL e il precedente" sqref="G34:G38" xr:uid="{00000000-0002-0000-0700-000006000000}"/>
    <dataValidation allowBlank="1" showInputMessage="1" showErrorMessage="1" promptTitle="ATTENZIONE" prompt="è la differenza tra l'importo degli oneri della sicurezza del SAL e il precedente" sqref="G18:G33" xr:uid="{00000000-0002-0000-0700-000007000000}"/>
    <dataValidation allowBlank="1" showInputMessage="1" showErrorMessage="1" promptTitle="ATTENZIONE:" prompt=" è la differenza tra l'importo degli onoeri della sicurezza i del Sal (esclusivamente legato alle infrastrutture di supporto) e il precedente" sqref="M34:N38" xr:uid="{00000000-0002-0000-0700-000008000000}"/>
    <dataValidation allowBlank="1" showInputMessage="1" showErrorMessage="1" promptTitle="ATTENZIONE:" prompt=" è la differenza tra l'importo dei lavori del Sal (esclusivamente legato alle infrastrutture di supporto) e il precedente" sqref="L34:L38" xr:uid="{00000000-0002-0000-0700-000009000000}"/>
  </dataValidations>
  <pageMargins left="0.7" right="0.7" top="0.75" bottom="0.75" header="0.3" footer="0.3"/>
  <pageSetup paperSize="8" scale="61"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Inserire riferimento voce di spesa da piano di investimento esecutivo infrastrutture_x000a__x000a_" xr:uid="{00000000-0002-0000-0700-00000A000000}">
          <x14:formula1>
            <xm:f>'2_PIANO_INV-INFR'!$D$56:$D$81</xm:f>
          </x14:formula1>
          <xm:sqref>A45:A85</xm:sqref>
        </x14:dataValidation>
        <x14:dataValidation type="list" allowBlank="1" showInputMessage="1" showErrorMessage="1" xr:uid="{00000000-0002-0000-0700-00000B000000}">
          <x14:formula1>
            <xm:f>'2_PIANO_INV-INFR'!$D$55:$D$81</xm:f>
          </x14:formula1>
          <xm:sqref>A18:A38</xm:sqref>
        </x14:dataValidation>
        <x14:dataValidation type="list" allowBlank="1" showInputMessage="1" showErrorMessage="1" prompt="Scegliere il comune beneficiario dal menù a tendina_x000a_" xr:uid="{00000000-0002-0000-0700-00000C000000}">
          <x14:formula1>
            <xm:f>'DATI EROGAZIONI'!$A$2:$A$39</xm:f>
          </x14:formula1>
          <xm:sqref>D6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10</vt:i4>
      </vt:variant>
    </vt:vector>
  </HeadingPairs>
  <TitlesOfParts>
    <vt:vector size="22" baseType="lpstr">
      <vt:lpstr>1.Piano inv. forn</vt:lpstr>
      <vt:lpstr>2_PIANO_INV-INFR</vt:lpstr>
      <vt:lpstr>q.e. gen</vt:lpstr>
      <vt:lpstr>REND FORN_ metano</vt:lpstr>
      <vt:lpstr>REND_FORN_ ele</vt:lpstr>
      <vt:lpstr>REND_FORN_idro</vt:lpstr>
      <vt:lpstr>REND_FORN_ dies_ibrido</vt:lpstr>
      <vt:lpstr>rend_infr_met</vt:lpstr>
      <vt:lpstr>rend_infr_elet</vt:lpstr>
      <vt:lpstr>rend_infr_idrogeno</vt:lpstr>
      <vt:lpstr>DATI EROGAZIONI</vt:lpstr>
      <vt:lpstr>dati scheda tecnica</vt:lpstr>
      <vt:lpstr>'1.Piano inv. forn'!Area_stampa</vt:lpstr>
      <vt:lpstr>'2_PIANO_INV-INFR'!Area_stampa</vt:lpstr>
      <vt:lpstr>'q.e. gen'!Area_stampa</vt:lpstr>
      <vt:lpstr>'REND FORN_ metano'!Area_stampa</vt:lpstr>
      <vt:lpstr>'REND_FORN_ dies_ibrido'!Area_stampa</vt:lpstr>
      <vt:lpstr>'REND_FORN_ ele'!Area_stampa</vt:lpstr>
      <vt:lpstr>REND_FORN_idro!Area_stampa</vt:lpstr>
      <vt:lpstr>rend_infr_elet!Area_stampa</vt:lpstr>
      <vt:lpstr>rend_infr_idrogeno!Area_stampa</vt:lpstr>
      <vt:lpstr>rend_infr_met!Area_stampa</vt:lpstr>
    </vt:vector>
  </TitlesOfParts>
  <Company>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simona.armento</dc:creator>
  <cp:lastModifiedBy>Armento Simona</cp:lastModifiedBy>
  <cp:revision/>
  <dcterms:created xsi:type="dcterms:W3CDTF">2022-03-22T10:39:05Z</dcterms:created>
  <dcterms:modified xsi:type="dcterms:W3CDTF">2026-01-26T14:57:25Z</dcterms:modified>
</cp:coreProperties>
</file>